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charts/chartEx4.xml" ContentType="application/vnd.ms-office.chartex+xml"/>
  <Override PartName="/xl/charts/style4.xml" ContentType="application/vnd.ms-office.chartstyle+xml"/>
  <Override PartName="/xl/charts/colors4.xml" ContentType="application/vnd.ms-office.chartcolorstyle+xml"/>
  <Override PartName="/xl/charts/chartEx5.xml" ContentType="application/vnd.ms-office.chartex+xml"/>
  <Override PartName="/xl/charts/style5.xml" ContentType="application/vnd.ms-office.chartstyle+xml"/>
  <Override PartName="/xl/charts/colors5.xml" ContentType="application/vnd.ms-office.chartcolorstyle+xml"/>
  <Override PartName="/xl/charts/chartEx6.xml" ContentType="application/vnd.ms-office.chartex+xml"/>
  <Override PartName="/xl/charts/style6.xml" ContentType="application/vnd.ms-office.chartstyle+xml"/>
  <Override PartName="/xl/charts/colors6.xml" ContentType="application/vnd.ms-office.chartcolorstyle+xml"/>
  <Override PartName="/xl/charts/chart1.xml" ContentType="application/vnd.openxmlformats-officedocument.drawingml.chart+xml"/>
  <Override PartName="/xl/charts/style7.xml" ContentType="application/vnd.ms-office.chartstyle+xml"/>
  <Override PartName="/xl/charts/colors7.xml" ContentType="application/vnd.ms-office.chartcolorstyle+xml"/>
  <Override PartName="/xl/charts/chart2.xml" ContentType="application/vnd.openxmlformats-officedocument.drawingml.chart+xml"/>
  <Override PartName="/xl/charts/style8.xml" ContentType="application/vnd.ms-office.chartstyle+xml"/>
  <Override PartName="/xl/charts/colors8.xml" ContentType="application/vnd.ms-office.chartcolorstyle+xml"/>
  <Override PartName="/xl/charts/chart3.xml" ContentType="application/vnd.openxmlformats-officedocument.drawingml.chart+xml"/>
  <Override PartName="/xl/charts/style9.xml" ContentType="application/vnd.ms-office.chartstyle+xml"/>
  <Override PartName="/xl/charts/colors9.xml" ContentType="application/vnd.ms-office.chartcolorstyle+xml"/>
  <Override PartName="/xl/charts/chart4.xml" ContentType="application/vnd.openxmlformats-officedocument.drawingml.chart+xml"/>
  <Override PartName="/xl/charts/style10.xml" ContentType="application/vnd.ms-office.chartstyle+xml"/>
  <Override PartName="/xl/charts/colors10.xml" ContentType="application/vnd.ms-office.chartcolorstyle+xml"/>
  <Override PartName="/xl/charts/chartEx7.xml" ContentType="application/vnd.ms-office.chartex+xml"/>
  <Override PartName="/xl/charts/style11.xml" ContentType="application/vnd.ms-office.chartstyle+xml"/>
  <Override PartName="/xl/charts/colors11.xml" ContentType="application/vnd.ms-office.chartcolorstyle+xml"/>
  <Override PartName="/xl/charts/chartEx8.xml" ContentType="application/vnd.ms-office.chartex+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george/scioly/tech-committee/2021_scoresheets-checklists/"/>
    </mc:Choice>
  </mc:AlternateContent>
  <xr:revisionPtr revIDLastSave="0" documentId="13_ncr:1_{159C7253-1726-A040-9C6E-6BAE4BC68518}" xr6:coauthVersionLast="46" xr6:coauthVersionMax="46" xr10:uidLastSave="{00000000-0000-0000-0000-000000000000}"/>
  <bookViews>
    <workbookView xWindow="0" yWindow="500" windowWidth="33600" windowHeight="20500" xr2:uid="{5FA35B87-7FC5-AE44-AC6F-0DFD5622AF3C}"/>
  </bookViews>
  <sheets>
    <sheet name="Instructions" sheetId="10" r:id="rId1"/>
    <sheet name="Scores" sheetId="4" r:id="rId2"/>
    <sheet name="Scilympiad" sheetId="2" r:id="rId3"/>
    <sheet name="SkyCiv" sheetId="1" r:id="rId4"/>
    <sheet name="Charts" sheetId="9" r:id="rId5"/>
  </sheets>
  <definedNames>
    <definedName name="_xlnm._FilterDatabase" localSheetId="1" hidden="1">Scores!$B$4:$AV$102</definedName>
    <definedName name="_xlchart.v1.0" hidden="1">Charts!$Q$1:$Q$2</definedName>
    <definedName name="_xlchart.v1.1" hidden="1">Charts!$Q$3:$Q$103</definedName>
    <definedName name="_xlchart.v1.10" hidden="1">Charts!$I$1</definedName>
    <definedName name="_xlchart.v1.11" hidden="1">Charts!$I$2:$I$103</definedName>
    <definedName name="_xlchart.v1.12" hidden="1">Charts!$N$1</definedName>
    <definedName name="_xlchart.v1.13" hidden="1">Charts!$N$2:$N$103</definedName>
    <definedName name="_xlchart.v1.14" hidden="1">Charts!$O$1:$O$2</definedName>
    <definedName name="_xlchart.v1.15" hidden="1">Charts!$O$3:$O$103</definedName>
    <definedName name="_xlchart.v1.2" hidden="1">Charts!$J$1:$J$2</definedName>
    <definedName name="_xlchart.v1.3" hidden="1">Charts!$J$3:$J$103</definedName>
    <definedName name="_xlchart.v1.4" hidden="1">Charts!$P$1:$P$2</definedName>
    <definedName name="_xlchart.v1.5" hidden="1">Charts!$P$3:$P$103</definedName>
    <definedName name="_xlchart.v1.6" hidden="1">Charts!$L$1:$L$2</definedName>
    <definedName name="_xlchart.v1.7" hidden="1">Charts!$L$3:$L$103</definedName>
    <definedName name="_xlchart.v1.8" hidden="1">Charts!$K$1:$K$2</definedName>
    <definedName name="_xlchart.v1.9" hidden="1">Charts!$K$3:$K$103</definedName>
    <definedName name="_xlnm.Print_Area" localSheetId="4">Charts!$B$2:$F$74</definedName>
    <definedName name="_xlnm.Print_Area" localSheetId="0">Instructions!$B$2:$G$22</definedName>
    <definedName name="_xlnm.Print_Area" localSheetId="2">Scilympiad!$B$2:$Y$102</definedName>
    <definedName name="_xlnm.Print_Area" localSheetId="1">Scores!$B$2:$AV$103</definedName>
    <definedName name="_xlnm.Print_Area" localSheetId="3">SkyCiv!$B$2:$W$152</definedName>
    <definedName name="_xlnm.Print_Titles" localSheetId="0">Instructions!$2:$5</definedName>
    <definedName name="_xlnm.Print_Titles" localSheetId="2">Scilympiad!$2:$2</definedName>
    <definedName name="_xlnm.Print_Titles" localSheetId="1">Scores!$2:$3</definedName>
    <definedName name="_xlnm.Print_Titles" localSheetId="3">SkyCiv!$2:$2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S103" i="4" l="1"/>
  <c r="AT103" i="4" s="1"/>
  <c r="AU103" i="4" s="1"/>
  <c r="AR103" i="4"/>
  <c r="AP103" i="4"/>
  <c r="AO103" i="4"/>
  <c r="AN103" i="4"/>
  <c r="AM103" i="4"/>
  <c r="AE103" i="4"/>
  <c r="AG103" i="4" s="1"/>
  <c r="AB103" i="4"/>
  <c r="W103" i="4"/>
  <c r="V103" i="4"/>
  <c r="U103" i="4"/>
  <c r="T103" i="4"/>
  <c r="S103" i="4"/>
  <c r="AF103" i="4" s="1"/>
  <c r="R103" i="4"/>
  <c r="AC103" i="4" s="1"/>
  <c r="AD103" i="4" s="1"/>
  <c r="Q103" i="4"/>
  <c r="P103" i="4"/>
  <c r="O103" i="4"/>
  <c r="N103" i="4"/>
  <c r="M103" i="4"/>
  <c r="L103" i="4"/>
  <c r="K103" i="4"/>
  <c r="J103" i="4"/>
  <c r="F103" i="4"/>
  <c r="AR102" i="4"/>
  <c r="AS102" i="4" s="1"/>
  <c r="AT102" i="4" s="1"/>
  <c r="AU102" i="4" s="1"/>
  <c r="AN102" i="4"/>
  <c r="AO102" i="4" s="1"/>
  <c r="AP102" i="4" s="1"/>
  <c r="AM102" i="4"/>
  <c r="AB102" i="4"/>
  <c r="Y102" i="4"/>
  <c r="W102" i="4"/>
  <c r="V102" i="4"/>
  <c r="U102" i="4"/>
  <c r="T102" i="4"/>
  <c r="S102" i="4"/>
  <c r="AF102" i="4" s="1"/>
  <c r="R102" i="4"/>
  <c r="AC102" i="4" s="1"/>
  <c r="Q102" i="4"/>
  <c r="P102" i="4"/>
  <c r="N102" i="4"/>
  <c r="O102" i="4" s="1"/>
  <c r="M102" i="4"/>
  <c r="L102" i="4"/>
  <c r="K102" i="4"/>
  <c r="J102" i="4"/>
  <c r="F102" i="4"/>
  <c r="AS101" i="4"/>
  <c r="AT101" i="4" s="1"/>
  <c r="AU101" i="4" s="1"/>
  <c r="AR101" i="4"/>
  <c r="AP101" i="4"/>
  <c r="AO101" i="4"/>
  <c r="AN101" i="4"/>
  <c r="AM101" i="4"/>
  <c r="AB101" i="4"/>
  <c r="W101" i="4"/>
  <c r="V101" i="4"/>
  <c r="Z101" i="4" s="1"/>
  <c r="U101" i="4"/>
  <c r="T101" i="4"/>
  <c r="S101" i="4"/>
  <c r="AF101" i="4" s="1"/>
  <c r="R101" i="4"/>
  <c r="AC101" i="4" s="1"/>
  <c r="Q101" i="4"/>
  <c r="P101" i="4"/>
  <c r="O101" i="4"/>
  <c r="N101" i="4"/>
  <c r="M101" i="4"/>
  <c r="L101" i="4"/>
  <c r="K101" i="4"/>
  <c r="J101" i="4"/>
  <c r="F101" i="4"/>
  <c r="AR100" i="4"/>
  <c r="AS100" i="4" s="1"/>
  <c r="AT100" i="4" s="1"/>
  <c r="AU100" i="4" s="1"/>
  <c r="AN100" i="4"/>
  <c r="AO100" i="4" s="1"/>
  <c r="AP100" i="4" s="1"/>
  <c r="AM100" i="4"/>
  <c r="AF100" i="4"/>
  <c r="AB100" i="4"/>
  <c r="W100" i="4"/>
  <c r="V100" i="4"/>
  <c r="Z100" i="4" s="1"/>
  <c r="U100" i="4"/>
  <c r="T100" i="4"/>
  <c r="S100" i="4"/>
  <c r="R100" i="4"/>
  <c r="AC100" i="4" s="1"/>
  <c r="Q100" i="4"/>
  <c r="P100" i="4"/>
  <c r="N100" i="4"/>
  <c r="O100" i="4" s="1"/>
  <c r="M100" i="4"/>
  <c r="L100" i="4"/>
  <c r="K100" i="4"/>
  <c r="J100" i="4"/>
  <c r="F100" i="4"/>
  <c r="AS99" i="4"/>
  <c r="AT99" i="4" s="1"/>
  <c r="AU99" i="4" s="1"/>
  <c r="AR99" i="4"/>
  <c r="AO99" i="4"/>
  <c r="AP99" i="4" s="1"/>
  <c r="AN99" i="4"/>
  <c r="AM99" i="4"/>
  <c r="AF99" i="4"/>
  <c r="AE99" i="4"/>
  <c r="AG99" i="4" s="1"/>
  <c r="E99" i="4" s="1"/>
  <c r="AB99" i="4"/>
  <c r="W99" i="4"/>
  <c r="V99" i="4"/>
  <c r="U99" i="4"/>
  <c r="T99" i="4"/>
  <c r="S99" i="4"/>
  <c r="R99" i="4"/>
  <c r="AC99" i="4" s="1"/>
  <c r="AD99" i="4" s="1"/>
  <c r="Q99" i="4"/>
  <c r="P99" i="4"/>
  <c r="O99" i="4"/>
  <c r="N99" i="4"/>
  <c r="M99" i="4"/>
  <c r="L99" i="4"/>
  <c r="K99" i="4"/>
  <c r="J99" i="4"/>
  <c r="F99" i="4"/>
  <c r="AR98" i="4"/>
  <c r="AN98" i="4"/>
  <c r="AO98" i="4" s="1"/>
  <c r="AP98" i="4" s="1"/>
  <c r="AM98" i="4"/>
  <c r="AJ98" i="4"/>
  <c r="AK98" i="4" s="1"/>
  <c r="AF98" i="4"/>
  <c r="AC98" i="4"/>
  <c r="AB98" i="4"/>
  <c r="W98" i="4"/>
  <c r="V98" i="4"/>
  <c r="U98" i="4"/>
  <c r="Y98" i="4" s="1"/>
  <c r="T98" i="4"/>
  <c r="S98" i="4"/>
  <c r="R98" i="4"/>
  <c r="Q98" i="4"/>
  <c r="P98" i="4"/>
  <c r="N98" i="4"/>
  <c r="O98" i="4" s="1"/>
  <c r="M98" i="4"/>
  <c r="L98" i="4"/>
  <c r="K98" i="4"/>
  <c r="J98" i="4"/>
  <c r="AS97" i="4"/>
  <c r="AT97" i="4" s="1"/>
  <c r="AU97" i="4" s="1"/>
  <c r="AR97" i="4"/>
  <c r="AO97" i="4"/>
  <c r="AP97" i="4" s="1"/>
  <c r="AN97" i="4"/>
  <c r="AM97" i="4"/>
  <c r="AF97" i="4"/>
  <c r="AE97" i="4"/>
  <c r="AB97" i="4"/>
  <c r="X97" i="4"/>
  <c r="W97" i="4"/>
  <c r="V97" i="4"/>
  <c r="U97" i="4"/>
  <c r="Y97" i="4" s="1"/>
  <c r="T97" i="4"/>
  <c r="S97" i="4"/>
  <c r="R97" i="4"/>
  <c r="AC97" i="4" s="1"/>
  <c r="AD97" i="4" s="1"/>
  <c r="Q97" i="4"/>
  <c r="P97" i="4"/>
  <c r="O97" i="4"/>
  <c r="N97" i="4"/>
  <c r="M97" i="4"/>
  <c r="L97" i="4"/>
  <c r="K97" i="4"/>
  <c r="J97" i="4"/>
  <c r="F97" i="4"/>
  <c r="AR96" i="4"/>
  <c r="AM96" i="4"/>
  <c r="AJ96" i="4"/>
  <c r="AK96" i="4" s="1"/>
  <c r="AF96" i="4"/>
  <c r="AD96" i="4"/>
  <c r="AC96" i="4"/>
  <c r="AE96" i="4" s="1"/>
  <c r="AG96" i="4" s="1"/>
  <c r="AB96" i="4"/>
  <c r="X96" i="4"/>
  <c r="W96" i="4"/>
  <c r="V96" i="4"/>
  <c r="U96" i="4"/>
  <c r="T96" i="4"/>
  <c r="S96" i="4"/>
  <c r="R96" i="4"/>
  <c r="Q96" i="4"/>
  <c r="P96" i="4"/>
  <c r="N96" i="4"/>
  <c r="O96" i="4" s="1"/>
  <c r="M96" i="4"/>
  <c r="L96" i="4"/>
  <c r="K96" i="4"/>
  <c r="J96" i="4"/>
  <c r="AT95" i="4"/>
  <c r="AU95" i="4" s="1"/>
  <c r="AS95" i="4"/>
  <c r="AR95" i="4"/>
  <c r="AN95" i="4"/>
  <c r="AO95" i="4" s="1"/>
  <c r="AP95" i="4" s="1"/>
  <c r="AM95" i="4"/>
  <c r="AJ95" i="4"/>
  <c r="AK95" i="4" s="1"/>
  <c r="AD95" i="4"/>
  <c r="AB95" i="4"/>
  <c r="W95" i="4"/>
  <c r="X95" i="4" s="1"/>
  <c r="V95" i="4"/>
  <c r="U95" i="4"/>
  <c r="T95" i="4"/>
  <c r="S95" i="4"/>
  <c r="AF95" i="4" s="1"/>
  <c r="R95" i="4"/>
  <c r="AC95" i="4" s="1"/>
  <c r="AE95" i="4" s="1"/>
  <c r="Q95" i="4"/>
  <c r="P95" i="4"/>
  <c r="O95" i="4"/>
  <c r="N95" i="4"/>
  <c r="M95" i="4"/>
  <c r="L95" i="4"/>
  <c r="K95" i="4"/>
  <c r="J95" i="4"/>
  <c r="F95" i="4"/>
  <c r="AR94" i="4"/>
  <c r="AM94" i="4"/>
  <c r="AF94" i="4"/>
  <c r="AB94" i="4"/>
  <c r="W94" i="4"/>
  <c r="V94" i="4"/>
  <c r="Z94" i="4" s="1"/>
  <c r="U94" i="4"/>
  <c r="T94" i="4"/>
  <c r="S94" i="4"/>
  <c r="R94" i="4"/>
  <c r="AC94" i="4" s="1"/>
  <c r="Q94" i="4"/>
  <c r="P94" i="4"/>
  <c r="N94" i="4"/>
  <c r="O94" i="4" s="1"/>
  <c r="M94" i="4"/>
  <c r="L94" i="4"/>
  <c r="K94" i="4"/>
  <c r="J94" i="4"/>
  <c r="AR93" i="4"/>
  <c r="AP93" i="4"/>
  <c r="AO93" i="4"/>
  <c r="AN93" i="4"/>
  <c r="AM93" i="4"/>
  <c r="AF93" i="4"/>
  <c r="AB93" i="4"/>
  <c r="W93" i="4"/>
  <c r="V93" i="4"/>
  <c r="U93" i="4"/>
  <c r="T93" i="4"/>
  <c r="S93" i="4"/>
  <c r="R93" i="4"/>
  <c r="AC93" i="4" s="1"/>
  <c r="Q93" i="4"/>
  <c r="P93" i="4"/>
  <c r="N93" i="4"/>
  <c r="O93" i="4" s="1"/>
  <c r="M93" i="4"/>
  <c r="L93" i="4"/>
  <c r="K93" i="4"/>
  <c r="J93" i="4"/>
  <c r="AU92" i="4"/>
  <c r="AT92" i="4"/>
  <c r="AR92" i="4"/>
  <c r="AS92" i="4" s="1"/>
  <c r="AP92" i="4"/>
  <c r="AN92" i="4"/>
  <c r="AO92" i="4" s="1"/>
  <c r="AM92" i="4"/>
  <c r="AF92" i="4"/>
  <c r="AD92" i="4"/>
  <c r="AC92" i="4"/>
  <c r="AB92" i="4"/>
  <c r="X92" i="4"/>
  <c r="W92" i="4"/>
  <c r="V92" i="4"/>
  <c r="U92" i="4"/>
  <c r="T92" i="4"/>
  <c r="S92" i="4"/>
  <c r="R92" i="4"/>
  <c r="Q92" i="4"/>
  <c r="P92" i="4"/>
  <c r="N92" i="4"/>
  <c r="O92" i="4" s="1"/>
  <c r="M92" i="4"/>
  <c r="L92" i="4"/>
  <c r="K92" i="4"/>
  <c r="J92" i="4"/>
  <c r="F92" i="4"/>
  <c r="AS91" i="4"/>
  <c r="AT91" i="4" s="1"/>
  <c r="AU91" i="4" s="1"/>
  <c r="AR91" i="4"/>
  <c r="AO91" i="4"/>
  <c r="AP91" i="4" s="1"/>
  <c r="AN91" i="4"/>
  <c r="AM91" i="4"/>
  <c r="AF91" i="4"/>
  <c r="AB91" i="4"/>
  <c r="X91" i="4"/>
  <c r="AA91" i="4" s="1"/>
  <c r="W91" i="4"/>
  <c r="V91" i="4"/>
  <c r="Z91" i="4" s="1"/>
  <c r="U91" i="4"/>
  <c r="Y91" i="4" s="1"/>
  <c r="T91" i="4"/>
  <c r="S91" i="4"/>
  <c r="R91" i="4"/>
  <c r="AC91" i="4" s="1"/>
  <c r="AD91" i="4" s="1"/>
  <c r="Q91" i="4"/>
  <c r="P91" i="4"/>
  <c r="O91" i="4"/>
  <c r="N91" i="4"/>
  <c r="M91" i="4"/>
  <c r="L91" i="4"/>
  <c r="K91" i="4"/>
  <c r="J91" i="4"/>
  <c r="F91" i="4"/>
  <c r="AR90" i="4"/>
  <c r="AM90" i="4"/>
  <c r="AJ90" i="4"/>
  <c r="AK90" i="4" s="1"/>
  <c r="AF90" i="4"/>
  <c r="AD90" i="4"/>
  <c r="AC90" i="4"/>
  <c r="AE90" i="4" s="1"/>
  <c r="AG90" i="4" s="1"/>
  <c r="AB90" i="4"/>
  <c r="Y90" i="4"/>
  <c r="W90" i="4"/>
  <c r="V90" i="4"/>
  <c r="U90" i="4"/>
  <c r="T90" i="4"/>
  <c r="S90" i="4"/>
  <c r="R90" i="4"/>
  <c r="Q90" i="4"/>
  <c r="P90" i="4"/>
  <c r="N90" i="4"/>
  <c r="O90" i="4" s="1"/>
  <c r="M90" i="4"/>
  <c r="L90" i="4"/>
  <c r="K90" i="4"/>
  <c r="J90" i="4"/>
  <c r="AT89" i="4"/>
  <c r="AU89" i="4" s="1"/>
  <c r="AS89" i="4"/>
  <c r="AR89" i="4"/>
  <c r="AO89" i="4"/>
  <c r="AP89" i="4" s="1"/>
  <c r="AN89" i="4"/>
  <c r="AM89" i="4"/>
  <c r="AB89" i="4"/>
  <c r="AA89" i="4"/>
  <c r="W89" i="4"/>
  <c r="X89" i="4" s="1"/>
  <c r="V89" i="4"/>
  <c r="Z89" i="4" s="1"/>
  <c r="U89" i="4"/>
  <c r="Y89" i="4" s="1"/>
  <c r="T89" i="4"/>
  <c r="S89" i="4"/>
  <c r="AF89" i="4" s="1"/>
  <c r="R89" i="4"/>
  <c r="AC89" i="4" s="1"/>
  <c r="Q89" i="4"/>
  <c r="P89" i="4"/>
  <c r="O89" i="4"/>
  <c r="N89" i="4"/>
  <c r="M89" i="4"/>
  <c r="L89" i="4"/>
  <c r="K89" i="4"/>
  <c r="J89" i="4"/>
  <c r="F89" i="4"/>
  <c r="AU88" i="4"/>
  <c r="AR88" i="4"/>
  <c r="AS88" i="4" s="1"/>
  <c r="AT88" i="4" s="1"/>
  <c r="AM88" i="4"/>
  <c r="AF88" i="4"/>
  <c r="AB88" i="4"/>
  <c r="Y88" i="4"/>
  <c r="W88" i="4"/>
  <c r="V88" i="4"/>
  <c r="U88" i="4"/>
  <c r="T88" i="4"/>
  <c r="S88" i="4"/>
  <c r="R88" i="4"/>
  <c r="AC88" i="4" s="1"/>
  <c r="Q88" i="4"/>
  <c r="P88" i="4"/>
  <c r="N88" i="4"/>
  <c r="O88" i="4" s="1"/>
  <c r="M88" i="4"/>
  <c r="L88" i="4"/>
  <c r="K88" i="4"/>
  <c r="J88" i="4"/>
  <c r="AS87" i="4"/>
  <c r="AT87" i="4" s="1"/>
  <c r="AU87" i="4" s="1"/>
  <c r="AR87" i="4"/>
  <c r="AP87" i="4"/>
  <c r="AO87" i="4"/>
  <c r="AN87" i="4"/>
  <c r="AM87" i="4"/>
  <c r="AE87" i="4"/>
  <c r="AG87" i="4" s="1"/>
  <c r="AB87" i="4"/>
  <c r="AJ87" i="4" s="1"/>
  <c r="AK87" i="4" s="1"/>
  <c r="W87" i="4"/>
  <c r="V87" i="4"/>
  <c r="Z87" i="4" s="1"/>
  <c r="U87" i="4"/>
  <c r="T87" i="4"/>
  <c r="S87" i="4"/>
  <c r="AF87" i="4" s="1"/>
  <c r="R87" i="4"/>
  <c r="AC87" i="4" s="1"/>
  <c r="AD87" i="4" s="1"/>
  <c r="Q87" i="4"/>
  <c r="P87" i="4"/>
  <c r="O87" i="4"/>
  <c r="N87" i="4"/>
  <c r="M87" i="4"/>
  <c r="L87" i="4"/>
  <c r="K87" i="4"/>
  <c r="J87" i="4"/>
  <c r="F87" i="4"/>
  <c r="AR86" i="4"/>
  <c r="AS86" i="4" s="1"/>
  <c r="AT86" i="4" s="1"/>
  <c r="AU86" i="4" s="1"/>
  <c r="AN86" i="4"/>
  <c r="AO86" i="4" s="1"/>
  <c r="AP86" i="4" s="1"/>
  <c r="AM86" i="4"/>
  <c r="AF86" i="4"/>
  <c r="AB86" i="4"/>
  <c r="Z86" i="4"/>
  <c r="W86" i="4"/>
  <c r="V86" i="4"/>
  <c r="U86" i="4"/>
  <c r="T86" i="4"/>
  <c r="S86" i="4"/>
  <c r="R86" i="4"/>
  <c r="AC86" i="4" s="1"/>
  <c r="Q86" i="4"/>
  <c r="P86" i="4"/>
  <c r="N86" i="4"/>
  <c r="O86" i="4" s="1"/>
  <c r="M86" i="4"/>
  <c r="L86" i="4"/>
  <c r="K86" i="4"/>
  <c r="J86" i="4"/>
  <c r="F86" i="4"/>
  <c r="AS85" i="4"/>
  <c r="AT85" i="4" s="1"/>
  <c r="AU85" i="4" s="1"/>
  <c r="AR85" i="4"/>
  <c r="AO85" i="4"/>
  <c r="AP85" i="4" s="1"/>
  <c r="AN85" i="4"/>
  <c r="AM85" i="4"/>
  <c r="AE85" i="4"/>
  <c r="AG85" i="4" s="1"/>
  <c r="E85" i="4" s="1"/>
  <c r="AB85" i="4"/>
  <c r="X85" i="4"/>
  <c r="W85" i="4"/>
  <c r="V85" i="4"/>
  <c r="U85" i="4"/>
  <c r="T85" i="4"/>
  <c r="S85" i="4"/>
  <c r="AF85" i="4" s="1"/>
  <c r="R85" i="4"/>
  <c r="AC85" i="4" s="1"/>
  <c r="AD85" i="4" s="1"/>
  <c r="Q85" i="4"/>
  <c r="P85" i="4"/>
  <c r="O85" i="4"/>
  <c r="N85" i="4"/>
  <c r="M85" i="4"/>
  <c r="L85" i="4"/>
  <c r="K85" i="4"/>
  <c r="J85" i="4"/>
  <c r="F85" i="4"/>
  <c r="AR84" i="4"/>
  <c r="AM84" i="4"/>
  <c r="AN84" i="4" s="1"/>
  <c r="AO84" i="4" s="1"/>
  <c r="AP84" i="4" s="1"/>
  <c r="AF84" i="4"/>
  <c r="AC84" i="4"/>
  <c r="AB84" i="4"/>
  <c r="W84" i="4"/>
  <c r="V84" i="4"/>
  <c r="Y84" i="4" s="1"/>
  <c r="U84" i="4"/>
  <c r="T84" i="4"/>
  <c r="S84" i="4"/>
  <c r="R84" i="4"/>
  <c r="Q84" i="4"/>
  <c r="P84" i="4"/>
  <c r="N84" i="4"/>
  <c r="O84" i="4" s="1"/>
  <c r="M84" i="4"/>
  <c r="L84" i="4"/>
  <c r="K84" i="4"/>
  <c r="J84" i="4"/>
  <c r="AT83" i="4"/>
  <c r="AU83" i="4" s="1"/>
  <c r="AS83" i="4"/>
  <c r="AR83" i="4"/>
  <c r="AO83" i="4"/>
  <c r="AP83" i="4" s="1"/>
  <c r="AN83" i="4"/>
  <c r="AM83" i="4"/>
  <c r="AF83" i="4"/>
  <c r="AB83" i="4"/>
  <c r="AJ83" i="4" s="1"/>
  <c r="AK83" i="4" s="1"/>
  <c r="W83" i="4"/>
  <c r="V83" i="4"/>
  <c r="U83" i="4"/>
  <c r="T83" i="4"/>
  <c r="S83" i="4"/>
  <c r="R83" i="4"/>
  <c r="AC83" i="4" s="1"/>
  <c r="Q83" i="4"/>
  <c r="P83" i="4"/>
  <c r="N83" i="4"/>
  <c r="O83" i="4" s="1"/>
  <c r="M83" i="4"/>
  <c r="L83" i="4"/>
  <c r="K83" i="4"/>
  <c r="J83" i="4"/>
  <c r="F83" i="4"/>
  <c r="AR82" i="4"/>
  <c r="AS82" i="4" s="1"/>
  <c r="AT82" i="4" s="1"/>
  <c r="AU82" i="4" s="1"/>
  <c r="AM82" i="4"/>
  <c r="AL82" i="4"/>
  <c r="AF82" i="4"/>
  <c r="AB82" i="4"/>
  <c r="AJ82" i="4" s="1"/>
  <c r="AK82" i="4" s="1"/>
  <c r="Z82" i="4"/>
  <c r="W82" i="4"/>
  <c r="V82" i="4"/>
  <c r="U82" i="4"/>
  <c r="T82" i="4"/>
  <c r="S82" i="4"/>
  <c r="R82" i="4"/>
  <c r="AC82" i="4" s="1"/>
  <c r="AE82" i="4" s="1"/>
  <c r="AG82" i="4" s="1"/>
  <c r="Q82" i="4"/>
  <c r="P82" i="4"/>
  <c r="N82" i="4"/>
  <c r="O82" i="4" s="1"/>
  <c r="M82" i="4"/>
  <c r="L82" i="4"/>
  <c r="K82" i="4"/>
  <c r="J82" i="4"/>
  <c r="AR81" i="4"/>
  <c r="AS81" i="4" s="1"/>
  <c r="AT81" i="4" s="1"/>
  <c r="AU81" i="4" s="1"/>
  <c r="AP81" i="4"/>
  <c r="AO81" i="4"/>
  <c r="AN81" i="4"/>
  <c r="AM81" i="4"/>
  <c r="AF81" i="4"/>
  <c r="AE81" i="4"/>
  <c r="AG81" i="4" s="1"/>
  <c r="AD81" i="4"/>
  <c r="AB81" i="4"/>
  <c r="AJ81" i="4" s="1"/>
  <c r="AK81" i="4" s="1"/>
  <c r="Z81" i="4"/>
  <c r="X81" i="4"/>
  <c r="W81" i="4"/>
  <c r="V81" i="4"/>
  <c r="U81" i="4"/>
  <c r="Y81" i="4" s="1"/>
  <c r="T81" i="4"/>
  <c r="S81" i="4"/>
  <c r="R81" i="4"/>
  <c r="AC81" i="4" s="1"/>
  <c r="Q81" i="4"/>
  <c r="P81" i="4"/>
  <c r="N81" i="4"/>
  <c r="O81" i="4" s="1"/>
  <c r="M81" i="4"/>
  <c r="L81" i="4"/>
  <c r="K81" i="4"/>
  <c r="J81" i="4"/>
  <c r="F81" i="4"/>
  <c r="AU80" i="4"/>
  <c r="AT80" i="4"/>
  <c r="AR80" i="4"/>
  <c r="AS80" i="4" s="1"/>
  <c r="AN80" i="4"/>
  <c r="AO80" i="4" s="1"/>
  <c r="AP80" i="4" s="1"/>
  <c r="AM80" i="4"/>
  <c r="AF80" i="4"/>
  <c r="AC80" i="4"/>
  <c r="AB80" i="4"/>
  <c r="AJ80" i="4" s="1"/>
  <c r="AK80" i="4" s="1"/>
  <c r="X80" i="4"/>
  <c r="W80" i="4"/>
  <c r="V80" i="4"/>
  <c r="U80" i="4"/>
  <c r="T80" i="4"/>
  <c r="S80" i="4"/>
  <c r="R80" i="4"/>
  <c r="Q80" i="4"/>
  <c r="P80" i="4"/>
  <c r="N80" i="4"/>
  <c r="O80" i="4" s="1"/>
  <c r="M80" i="4"/>
  <c r="L80" i="4"/>
  <c r="K80" i="4"/>
  <c r="J80" i="4"/>
  <c r="F80" i="4"/>
  <c r="AR79" i="4"/>
  <c r="AN79" i="4"/>
  <c r="AO79" i="4" s="1"/>
  <c r="AP79" i="4" s="1"/>
  <c r="AM79" i="4"/>
  <c r="AF79" i="4"/>
  <c r="AB79" i="4"/>
  <c r="W79" i="4"/>
  <c r="V79" i="4"/>
  <c r="U79" i="4"/>
  <c r="T79" i="4"/>
  <c r="S79" i="4"/>
  <c r="R79" i="4"/>
  <c r="AC79" i="4" s="1"/>
  <c r="Q79" i="4"/>
  <c r="P79" i="4"/>
  <c r="N79" i="4"/>
  <c r="O79" i="4" s="1"/>
  <c r="M79" i="4"/>
  <c r="L79" i="4"/>
  <c r="K79" i="4"/>
  <c r="J79" i="4"/>
  <c r="AR78" i="4"/>
  <c r="AS78" i="4" s="1"/>
  <c r="AT78" i="4" s="1"/>
  <c r="AU78" i="4" s="1"/>
  <c r="AM78" i="4"/>
  <c r="AF78" i="4"/>
  <c r="AD78" i="4"/>
  <c r="AB78" i="4"/>
  <c r="W78" i="4"/>
  <c r="V78" i="4"/>
  <c r="U78" i="4"/>
  <c r="T78" i="4"/>
  <c r="S78" i="4"/>
  <c r="R78" i="4"/>
  <c r="AC78" i="4" s="1"/>
  <c r="AE78" i="4" s="1"/>
  <c r="Q78" i="4"/>
  <c r="P78" i="4"/>
  <c r="N78" i="4"/>
  <c r="O78" i="4" s="1"/>
  <c r="M78" i="4"/>
  <c r="L78" i="4"/>
  <c r="K78" i="4"/>
  <c r="J78" i="4"/>
  <c r="AT77" i="4"/>
  <c r="AU77" i="4" s="1"/>
  <c r="AR77" i="4"/>
  <c r="AS77" i="4" s="1"/>
  <c r="AO77" i="4"/>
  <c r="AP77" i="4" s="1"/>
  <c r="AN77" i="4"/>
  <c r="AM77" i="4"/>
  <c r="AL77" i="4"/>
  <c r="AF77" i="4"/>
  <c r="AE77" i="4"/>
  <c r="AG77" i="4" s="1"/>
  <c r="AD77" i="4"/>
  <c r="AB77" i="4"/>
  <c r="AJ77" i="4" s="1"/>
  <c r="AK77" i="4" s="1"/>
  <c r="Z77" i="4"/>
  <c r="X77" i="4"/>
  <c r="W77" i="4"/>
  <c r="V77" i="4"/>
  <c r="AA77" i="4" s="1"/>
  <c r="U77" i="4"/>
  <c r="Y77" i="4" s="1"/>
  <c r="T77" i="4"/>
  <c r="S77" i="4"/>
  <c r="R77" i="4"/>
  <c r="AC77" i="4" s="1"/>
  <c r="Q77" i="4"/>
  <c r="P77" i="4"/>
  <c r="N77" i="4"/>
  <c r="O77" i="4" s="1"/>
  <c r="M77" i="4"/>
  <c r="L77" i="4"/>
  <c r="K77" i="4"/>
  <c r="J77" i="4"/>
  <c r="F77" i="4"/>
  <c r="E77" i="4"/>
  <c r="AS76" i="4"/>
  <c r="AT76" i="4" s="1"/>
  <c r="AU76" i="4" s="1"/>
  <c r="AR76" i="4"/>
  <c r="AN76" i="4"/>
  <c r="AO76" i="4" s="1"/>
  <c r="AP76" i="4" s="1"/>
  <c r="AM76" i="4"/>
  <c r="AJ76" i="4"/>
  <c r="AK76" i="4" s="1"/>
  <c r="AE76" i="4"/>
  <c r="AD76" i="4"/>
  <c r="AB76" i="4"/>
  <c r="W76" i="4"/>
  <c r="V76" i="4"/>
  <c r="U76" i="4"/>
  <c r="T76" i="4"/>
  <c r="S76" i="4"/>
  <c r="AF76" i="4" s="1"/>
  <c r="R76" i="4"/>
  <c r="AC76" i="4" s="1"/>
  <c r="Q76" i="4"/>
  <c r="P76" i="4"/>
  <c r="O76" i="4"/>
  <c r="N76" i="4"/>
  <c r="M76" i="4"/>
  <c r="L76" i="4"/>
  <c r="K76" i="4"/>
  <c r="J76" i="4"/>
  <c r="F76" i="4"/>
  <c r="AU75" i="4"/>
  <c r="AR75" i="4"/>
  <c r="AS75" i="4" s="1"/>
  <c r="AT75" i="4" s="1"/>
  <c r="AM75" i="4"/>
  <c r="AF75" i="4"/>
  <c r="AC75" i="4"/>
  <c r="AB75" i="4"/>
  <c r="AJ75" i="4" s="1"/>
  <c r="AK75" i="4" s="1"/>
  <c r="X75" i="4"/>
  <c r="W75" i="4"/>
  <c r="V75" i="4"/>
  <c r="U75" i="4"/>
  <c r="T75" i="4"/>
  <c r="S75" i="4"/>
  <c r="R75" i="4"/>
  <c r="Q75" i="4"/>
  <c r="P75" i="4"/>
  <c r="N75" i="4"/>
  <c r="O75" i="4" s="1"/>
  <c r="M75" i="4"/>
  <c r="L75" i="4"/>
  <c r="K75" i="4"/>
  <c r="J75" i="4"/>
  <c r="AS74" i="4"/>
  <c r="AT74" i="4" s="1"/>
  <c r="AU74" i="4" s="1"/>
  <c r="AR74" i="4"/>
  <c r="AO74" i="4"/>
  <c r="AP74" i="4" s="1"/>
  <c r="AN74" i="4"/>
  <c r="AM74" i="4"/>
  <c r="AD74" i="4"/>
  <c r="AB74" i="4"/>
  <c r="W74" i="4"/>
  <c r="V74" i="4"/>
  <c r="U74" i="4"/>
  <c r="Y74" i="4" s="1"/>
  <c r="T74" i="4"/>
  <c r="S74" i="4"/>
  <c r="AF74" i="4" s="1"/>
  <c r="R74" i="4"/>
  <c r="AC74" i="4" s="1"/>
  <c r="Q74" i="4"/>
  <c r="P74" i="4"/>
  <c r="N74" i="4"/>
  <c r="O74" i="4" s="1"/>
  <c r="M74" i="4"/>
  <c r="L74" i="4"/>
  <c r="K74" i="4"/>
  <c r="J74" i="4"/>
  <c r="AR73" i="4"/>
  <c r="AS73" i="4" s="1"/>
  <c r="AT73" i="4" s="1"/>
  <c r="AU73" i="4" s="1"/>
  <c r="AM73" i="4"/>
  <c r="AF73" i="4"/>
  <c r="AC73" i="4"/>
  <c r="AB73" i="4"/>
  <c r="X73" i="4"/>
  <c r="W73" i="4"/>
  <c r="V73" i="4"/>
  <c r="U73" i="4"/>
  <c r="T73" i="4"/>
  <c r="S73" i="4"/>
  <c r="R73" i="4"/>
  <c r="Q73" i="4"/>
  <c r="P73" i="4"/>
  <c r="N73" i="4"/>
  <c r="O73" i="4" s="1"/>
  <c r="M73" i="4"/>
  <c r="L73" i="4"/>
  <c r="K73" i="4"/>
  <c r="J73" i="4"/>
  <c r="AS72" i="4"/>
  <c r="AT72" i="4" s="1"/>
  <c r="AU72" i="4" s="1"/>
  <c r="AR72" i="4"/>
  <c r="AN72" i="4"/>
  <c r="AO72" i="4" s="1"/>
  <c r="AP72" i="4" s="1"/>
  <c r="AM72" i="4"/>
  <c r="AJ72" i="4"/>
  <c r="AK72" i="4" s="1"/>
  <c r="AE72" i="4"/>
  <c r="AD72" i="4"/>
  <c r="AB72" i="4"/>
  <c r="W72" i="4"/>
  <c r="Z72" i="4" s="1"/>
  <c r="V72" i="4"/>
  <c r="U72" i="4"/>
  <c r="Y72" i="4" s="1"/>
  <c r="T72" i="4"/>
  <c r="S72" i="4"/>
  <c r="AF72" i="4" s="1"/>
  <c r="R72" i="4"/>
  <c r="AC72" i="4" s="1"/>
  <c r="Q72" i="4"/>
  <c r="P72" i="4"/>
  <c r="O72" i="4"/>
  <c r="N72" i="4"/>
  <c r="M72" i="4"/>
  <c r="L72" i="4"/>
  <c r="K72" i="4"/>
  <c r="J72" i="4"/>
  <c r="F72" i="4"/>
  <c r="AR71" i="4"/>
  <c r="AS71" i="4" s="1"/>
  <c r="AT71" i="4" s="1"/>
  <c r="AU71" i="4" s="1"/>
  <c r="AM71" i="4"/>
  <c r="AF71" i="4"/>
  <c r="AC71" i="4"/>
  <c r="AB71" i="4"/>
  <c r="AJ71" i="4" s="1"/>
  <c r="AK71" i="4" s="1"/>
  <c r="Y71" i="4"/>
  <c r="W71" i="4"/>
  <c r="V71" i="4"/>
  <c r="U71" i="4"/>
  <c r="T71" i="4"/>
  <c r="S71" i="4"/>
  <c r="R71" i="4"/>
  <c r="Q71" i="4"/>
  <c r="P71" i="4"/>
  <c r="N71" i="4"/>
  <c r="O71" i="4" s="1"/>
  <c r="M71" i="4"/>
  <c r="L71" i="4"/>
  <c r="K71" i="4"/>
  <c r="J71" i="4"/>
  <c r="AR70" i="4"/>
  <c r="AO70" i="4"/>
  <c r="AP70" i="4" s="1"/>
  <c r="AN70" i="4"/>
  <c r="AM70" i="4"/>
  <c r="AJ70" i="4"/>
  <c r="AK70" i="4" s="1"/>
  <c r="AB70" i="4"/>
  <c r="W70" i="4"/>
  <c r="V70" i="4"/>
  <c r="U70" i="4"/>
  <c r="T70" i="4"/>
  <c r="S70" i="4"/>
  <c r="AF70" i="4" s="1"/>
  <c r="R70" i="4"/>
  <c r="AC70" i="4" s="1"/>
  <c r="AE70" i="4" s="1"/>
  <c r="Q70" i="4"/>
  <c r="P70" i="4"/>
  <c r="O70" i="4"/>
  <c r="N70" i="4"/>
  <c r="M70" i="4"/>
  <c r="L70" i="4"/>
  <c r="K70" i="4"/>
  <c r="J70" i="4"/>
  <c r="AU69" i="4"/>
  <c r="AT69" i="4"/>
  <c r="AR69" i="4"/>
  <c r="AS69" i="4" s="1"/>
  <c r="AM69" i="4"/>
  <c r="AF69" i="4"/>
  <c r="AC69" i="4"/>
  <c r="AB69" i="4"/>
  <c r="AJ69" i="4" s="1"/>
  <c r="AK69" i="4" s="1"/>
  <c r="X69" i="4"/>
  <c r="W69" i="4"/>
  <c r="V69" i="4"/>
  <c r="U69" i="4"/>
  <c r="T69" i="4"/>
  <c r="S69" i="4"/>
  <c r="R69" i="4"/>
  <c r="Q69" i="4"/>
  <c r="P69" i="4"/>
  <c r="N69" i="4"/>
  <c r="O69" i="4" s="1"/>
  <c r="M69" i="4"/>
  <c r="L69" i="4"/>
  <c r="K69" i="4"/>
  <c r="J69" i="4"/>
  <c r="AS68" i="4"/>
  <c r="AT68" i="4" s="1"/>
  <c r="AU68" i="4" s="1"/>
  <c r="AR68" i="4"/>
  <c r="AN68" i="4"/>
  <c r="AO68" i="4" s="1"/>
  <c r="AP68" i="4" s="1"/>
  <c r="AM68" i="4"/>
  <c r="AJ68" i="4"/>
  <c r="AK68" i="4" s="1"/>
  <c r="AE68" i="4"/>
  <c r="AD68" i="4"/>
  <c r="AB68" i="4"/>
  <c r="W68" i="4"/>
  <c r="V68" i="4"/>
  <c r="U68" i="4"/>
  <c r="T68" i="4"/>
  <c r="S68" i="4"/>
  <c r="AF68" i="4" s="1"/>
  <c r="R68" i="4"/>
  <c r="AC68" i="4" s="1"/>
  <c r="Q68" i="4"/>
  <c r="P68" i="4"/>
  <c r="O68" i="4"/>
  <c r="N68" i="4"/>
  <c r="M68" i="4"/>
  <c r="L68" i="4"/>
  <c r="K68" i="4"/>
  <c r="J68" i="4"/>
  <c r="F68" i="4"/>
  <c r="AU67" i="4"/>
  <c r="AR67" i="4"/>
  <c r="AS67" i="4" s="1"/>
  <c r="AT67" i="4" s="1"/>
  <c r="AP67" i="4"/>
  <c r="AM67" i="4"/>
  <c r="AN67" i="4" s="1"/>
  <c r="AO67" i="4" s="1"/>
  <c r="AF67" i="4"/>
  <c r="AC67" i="4"/>
  <c r="AB67" i="4"/>
  <c r="AJ67" i="4" s="1"/>
  <c r="AK67" i="4" s="1"/>
  <c r="X67" i="4"/>
  <c r="W67" i="4"/>
  <c r="V67" i="4"/>
  <c r="U67" i="4"/>
  <c r="T67" i="4"/>
  <c r="S67" i="4"/>
  <c r="R67" i="4"/>
  <c r="Q67" i="4"/>
  <c r="P67" i="4"/>
  <c r="N67" i="4"/>
  <c r="O67" i="4" s="1"/>
  <c r="M67" i="4"/>
  <c r="L67" i="4"/>
  <c r="K67" i="4"/>
  <c r="J67" i="4"/>
  <c r="F67" i="4"/>
  <c r="AS66" i="4"/>
  <c r="AT66" i="4" s="1"/>
  <c r="AU66" i="4" s="1"/>
  <c r="AR66" i="4"/>
  <c r="AN66" i="4"/>
  <c r="AO66" i="4" s="1"/>
  <c r="AP66" i="4" s="1"/>
  <c r="AM66" i="4"/>
  <c r="AE66" i="4"/>
  <c r="AD66" i="4"/>
  <c r="AB66" i="4"/>
  <c r="AJ66" i="4" s="1"/>
  <c r="AK66" i="4" s="1"/>
  <c r="W66" i="4"/>
  <c r="Z66" i="4" s="1"/>
  <c r="V66" i="4"/>
  <c r="U66" i="4"/>
  <c r="T66" i="4"/>
  <c r="S66" i="4"/>
  <c r="AF66" i="4" s="1"/>
  <c r="R66" i="4"/>
  <c r="AC66" i="4" s="1"/>
  <c r="Q66" i="4"/>
  <c r="P66" i="4"/>
  <c r="O66" i="4"/>
  <c r="N66" i="4"/>
  <c r="M66" i="4"/>
  <c r="L66" i="4"/>
  <c r="K66" i="4"/>
  <c r="J66" i="4"/>
  <c r="F66" i="4"/>
  <c r="AR65" i="4"/>
  <c r="AM65" i="4"/>
  <c r="AF65" i="4"/>
  <c r="AB65" i="4"/>
  <c r="AJ65" i="4" s="1"/>
  <c r="AK65" i="4" s="1"/>
  <c r="W65" i="4"/>
  <c r="V65" i="4"/>
  <c r="X65" i="4" s="1"/>
  <c r="U65" i="4"/>
  <c r="T65" i="4"/>
  <c r="S65" i="4"/>
  <c r="R65" i="4"/>
  <c r="AC65" i="4" s="1"/>
  <c r="Q65" i="4"/>
  <c r="P65" i="4"/>
  <c r="N65" i="4"/>
  <c r="O65" i="4" s="1"/>
  <c r="M65" i="4"/>
  <c r="L65" i="4"/>
  <c r="K65" i="4"/>
  <c r="J65" i="4"/>
  <c r="F65" i="4"/>
  <c r="AR64" i="4"/>
  <c r="AN64" i="4"/>
  <c r="AO64" i="4" s="1"/>
  <c r="AP64" i="4" s="1"/>
  <c r="AM64" i="4"/>
  <c r="AE64" i="4"/>
  <c r="AG64" i="4" s="1"/>
  <c r="AB64" i="4"/>
  <c r="AJ64" i="4" s="1"/>
  <c r="AK64" i="4" s="1"/>
  <c r="X64" i="4"/>
  <c r="W64" i="4"/>
  <c r="Z64" i="4" s="1"/>
  <c r="V64" i="4"/>
  <c r="U64" i="4"/>
  <c r="T64" i="4"/>
  <c r="S64" i="4"/>
  <c r="AF64" i="4" s="1"/>
  <c r="AL64" i="4" s="1"/>
  <c r="R64" i="4"/>
  <c r="AC64" i="4" s="1"/>
  <c r="AD64" i="4" s="1"/>
  <c r="Q64" i="4"/>
  <c r="P64" i="4"/>
  <c r="O64" i="4"/>
  <c r="N64" i="4"/>
  <c r="M64" i="4"/>
  <c r="L64" i="4"/>
  <c r="K64" i="4"/>
  <c r="J64" i="4"/>
  <c r="F64" i="4"/>
  <c r="AR63" i="4"/>
  <c r="AM63" i="4"/>
  <c r="AF63" i="4"/>
  <c r="AB63" i="4"/>
  <c r="AJ63" i="4" s="1"/>
  <c r="AK63" i="4" s="1"/>
  <c r="Z63" i="4"/>
  <c r="W63" i="4"/>
  <c r="V63" i="4"/>
  <c r="U63" i="4"/>
  <c r="X63" i="4" s="1"/>
  <c r="T63" i="4"/>
  <c r="S63" i="4"/>
  <c r="R63" i="4"/>
  <c r="AC63" i="4" s="1"/>
  <c r="Q63" i="4"/>
  <c r="P63" i="4"/>
  <c r="N63" i="4"/>
  <c r="O63" i="4" s="1"/>
  <c r="M63" i="4"/>
  <c r="L63" i="4"/>
  <c r="K63" i="4"/>
  <c r="J63" i="4"/>
  <c r="AR62" i="4"/>
  <c r="AP62" i="4"/>
  <c r="AO62" i="4"/>
  <c r="AN62" i="4"/>
  <c r="AM62" i="4"/>
  <c r="AF62" i="4"/>
  <c r="AE62" i="4"/>
  <c r="AG62" i="4" s="1"/>
  <c r="AB62" i="4"/>
  <c r="Z62" i="4"/>
  <c r="W62" i="4"/>
  <c r="V62" i="4"/>
  <c r="X62" i="4" s="1"/>
  <c r="U62" i="4"/>
  <c r="Y62" i="4" s="1"/>
  <c r="AA62" i="4" s="1"/>
  <c r="T62" i="4"/>
  <c r="S62" i="4"/>
  <c r="R62" i="4"/>
  <c r="AC62" i="4" s="1"/>
  <c r="AD62" i="4" s="1"/>
  <c r="Q62" i="4"/>
  <c r="P62" i="4"/>
  <c r="N62" i="4"/>
  <c r="O62" i="4" s="1"/>
  <c r="M62" i="4"/>
  <c r="L62" i="4"/>
  <c r="K62" i="4"/>
  <c r="J62" i="4"/>
  <c r="AR61" i="4"/>
  <c r="AS61" i="4" s="1"/>
  <c r="AT61" i="4" s="1"/>
  <c r="AU61" i="4" s="1"/>
  <c r="AM61" i="4"/>
  <c r="AN61" i="4" s="1"/>
  <c r="AO61" i="4" s="1"/>
  <c r="AP61" i="4" s="1"/>
  <c r="AF61" i="4"/>
  <c r="AC61" i="4"/>
  <c r="AB61" i="4"/>
  <c r="X61" i="4"/>
  <c r="W61" i="4"/>
  <c r="V61" i="4"/>
  <c r="U61" i="4"/>
  <c r="T61" i="4"/>
  <c r="S61" i="4"/>
  <c r="R61" i="4"/>
  <c r="Q61" i="4"/>
  <c r="P61" i="4"/>
  <c r="N61" i="4"/>
  <c r="O61" i="4" s="1"/>
  <c r="M61" i="4"/>
  <c r="L61" i="4"/>
  <c r="K61" i="4"/>
  <c r="J61" i="4"/>
  <c r="F61" i="4"/>
  <c r="AS60" i="4"/>
  <c r="AT60" i="4" s="1"/>
  <c r="AU60" i="4" s="1"/>
  <c r="AR60" i="4"/>
  <c r="AN60" i="4"/>
  <c r="AO60" i="4" s="1"/>
  <c r="AP60" i="4" s="1"/>
  <c r="AM60" i="4"/>
  <c r="AD60" i="4"/>
  <c r="AB60" i="4"/>
  <c r="AJ60" i="4" s="1"/>
  <c r="AK60" i="4" s="1"/>
  <c r="W60" i="4"/>
  <c r="X60" i="4" s="1"/>
  <c r="V60" i="4"/>
  <c r="U60" i="4"/>
  <c r="T60" i="4"/>
  <c r="S60" i="4"/>
  <c r="AF60" i="4" s="1"/>
  <c r="R60" i="4"/>
  <c r="AC60" i="4" s="1"/>
  <c r="AE60" i="4" s="1"/>
  <c r="AG60" i="4" s="1"/>
  <c r="E60" i="4" s="1"/>
  <c r="Q60" i="4"/>
  <c r="P60" i="4"/>
  <c r="O60" i="4"/>
  <c r="N60" i="4"/>
  <c r="M60" i="4"/>
  <c r="L60" i="4"/>
  <c r="K60" i="4"/>
  <c r="J60" i="4"/>
  <c r="F60" i="4"/>
  <c r="AR59" i="4"/>
  <c r="AN59" i="4"/>
  <c r="AO59" i="4" s="1"/>
  <c r="AP59" i="4" s="1"/>
  <c r="AM59" i="4"/>
  <c r="AF59" i="4"/>
  <c r="AB59" i="4"/>
  <c r="AJ59" i="4" s="1"/>
  <c r="AK59" i="4" s="1"/>
  <c r="W59" i="4"/>
  <c r="V59" i="4"/>
  <c r="Z59" i="4" s="1"/>
  <c r="U59" i="4"/>
  <c r="X59" i="4" s="1"/>
  <c r="T59" i="4"/>
  <c r="S59" i="4"/>
  <c r="R59" i="4"/>
  <c r="AC59" i="4" s="1"/>
  <c r="Q59" i="4"/>
  <c r="P59" i="4"/>
  <c r="N59" i="4"/>
  <c r="O59" i="4" s="1"/>
  <c r="M59" i="4"/>
  <c r="L59" i="4"/>
  <c r="K59" i="4"/>
  <c r="J59" i="4"/>
  <c r="AR58" i="4"/>
  <c r="AP58" i="4"/>
  <c r="AO58" i="4"/>
  <c r="AN58" i="4"/>
  <c r="AM58" i="4"/>
  <c r="AF58" i="4"/>
  <c r="AB58" i="4"/>
  <c r="Z58" i="4"/>
  <c r="AA58" i="4" s="1"/>
  <c r="W58" i="4"/>
  <c r="V58" i="4"/>
  <c r="X58" i="4" s="1"/>
  <c r="U58" i="4"/>
  <c r="Y58" i="4" s="1"/>
  <c r="T58" i="4"/>
  <c r="S58" i="4"/>
  <c r="R58" i="4"/>
  <c r="AC58" i="4" s="1"/>
  <c r="AD58" i="4" s="1"/>
  <c r="Q58" i="4"/>
  <c r="P58" i="4"/>
  <c r="N58" i="4"/>
  <c r="O58" i="4" s="1"/>
  <c r="M58" i="4"/>
  <c r="L58" i="4"/>
  <c r="K58" i="4"/>
  <c r="J58" i="4"/>
  <c r="AU57" i="4"/>
  <c r="AR57" i="4"/>
  <c r="AS57" i="4" s="1"/>
  <c r="AT57" i="4" s="1"/>
  <c r="AM57" i="4"/>
  <c r="AN57" i="4" s="1"/>
  <c r="AO57" i="4" s="1"/>
  <c r="AP57" i="4" s="1"/>
  <c r="AJ57" i="4"/>
  <c r="AK57" i="4" s="1"/>
  <c r="AF57" i="4"/>
  <c r="AD57" i="4"/>
  <c r="AC57" i="4"/>
  <c r="AE57" i="4" s="1"/>
  <c r="AG57" i="4" s="1"/>
  <c r="AB57" i="4"/>
  <c r="X57" i="4"/>
  <c r="W57" i="4"/>
  <c r="V57" i="4"/>
  <c r="U57" i="4"/>
  <c r="T57" i="4"/>
  <c r="S57" i="4"/>
  <c r="R57" i="4"/>
  <c r="Q57" i="4"/>
  <c r="P57" i="4"/>
  <c r="N57" i="4"/>
  <c r="O57" i="4" s="1"/>
  <c r="M57" i="4"/>
  <c r="L57" i="4"/>
  <c r="K57" i="4"/>
  <c r="J57" i="4"/>
  <c r="F57" i="4"/>
  <c r="AT56" i="4"/>
  <c r="AU56" i="4" s="1"/>
  <c r="AS56" i="4"/>
  <c r="AR56" i="4"/>
  <c r="AN56" i="4"/>
  <c r="AO56" i="4" s="1"/>
  <c r="AP56" i="4" s="1"/>
  <c r="AM56" i="4"/>
  <c r="AJ56" i="4"/>
  <c r="AK56" i="4" s="1"/>
  <c r="AD56" i="4"/>
  <c r="AB56" i="4"/>
  <c r="W56" i="4"/>
  <c r="X56" i="4" s="1"/>
  <c r="V56" i="4"/>
  <c r="U56" i="4"/>
  <c r="T56" i="4"/>
  <c r="S56" i="4"/>
  <c r="AF56" i="4" s="1"/>
  <c r="R56" i="4"/>
  <c r="AC56" i="4" s="1"/>
  <c r="AE56" i="4" s="1"/>
  <c r="AG56" i="4" s="1"/>
  <c r="E56" i="4" s="1"/>
  <c r="Q56" i="4"/>
  <c r="P56" i="4"/>
  <c r="O56" i="4"/>
  <c r="N56" i="4"/>
  <c r="M56" i="4"/>
  <c r="L56" i="4"/>
  <c r="K56" i="4"/>
  <c r="J56" i="4"/>
  <c r="F56" i="4"/>
  <c r="AR55" i="4"/>
  <c r="AM55" i="4"/>
  <c r="AF55" i="4"/>
  <c r="AB55" i="4"/>
  <c r="W55" i="4"/>
  <c r="V55" i="4"/>
  <c r="Z55" i="4" s="1"/>
  <c r="U55" i="4"/>
  <c r="T55" i="4"/>
  <c r="S55" i="4"/>
  <c r="R55" i="4"/>
  <c r="AC55" i="4" s="1"/>
  <c r="Q55" i="4"/>
  <c r="P55" i="4"/>
  <c r="N55" i="4"/>
  <c r="O55" i="4" s="1"/>
  <c r="M55" i="4"/>
  <c r="L55" i="4"/>
  <c r="K55" i="4"/>
  <c r="J55" i="4"/>
  <c r="AR54" i="4"/>
  <c r="AP54" i="4"/>
  <c r="AO54" i="4"/>
  <c r="AN54" i="4"/>
  <c r="AM54" i="4"/>
  <c r="AF54" i="4"/>
  <c r="AB54" i="4"/>
  <c r="W54" i="4"/>
  <c r="V54" i="4"/>
  <c r="X54" i="4" s="1"/>
  <c r="U54" i="4"/>
  <c r="Y54" i="4" s="1"/>
  <c r="T54" i="4"/>
  <c r="S54" i="4"/>
  <c r="R54" i="4"/>
  <c r="AC54" i="4" s="1"/>
  <c r="AD54" i="4" s="1"/>
  <c r="Q54" i="4"/>
  <c r="P54" i="4"/>
  <c r="N54" i="4"/>
  <c r="O54" i="4" s="1"/>
  <c r="M54" i="4"/>
  <c r="L54" i="4"/>
  <c r="K54" i="4"/>
  <c r="J54" i="4"/>
  <c r="AU53" i="4"/>
  <c r="AT53" i="4"/>
  <c r="AR53" i="4"/>
  <c r="AS53" i="4" s="1"/>
  <c r="AP53" i="4"/>
  <c r="AN53" i="4"/>
  <c r="AO53" i="4" s="1"/>
  <c r="AM53" i="4"/>
  <c r="AF53" i="4"/>
  <c r="AC53" i="4"/>
  <c r="AB53" i="4"/>
  <c r="X53" i="4"/>
  <c r="W53" i="4"/>
  <c r="V53" i="4"/>
  <c r="U53" i="4"/>
  <c r="T53" i="4"/>
  <c r="S53" i="4"/>
  <c r="R53" i="4"/>
  <c r="Q53" i="4"/>
  <c r="P53" i="4"/>
  <c r="N53" i="4"/>
  <c r="O53" i="4" s="1"/>
  <c r="M53" i="4"/>
  <c r="L53" i="4"/>
  <c r="K53" i="4"/>
  <c r="J53" i="4"/>
  <c r="F53" i="4"/>
  <c r="AS52" i="4"/>
  <c r="AT52" i="4" s="1"/>
  <c r="AU52" i="4" s="1"/>
  <c r="AR52" i="4"/>
  <c r="AN52" i="4"/>
  <c r="AO52" i="4" s="1"/>
  <c r="AP52" i="4" s="1"/>
  <c r="AM52" i="4"/>
  <c r="AD52" i="4"/>
  <c r="AB52" i="4"/>
  <c r="AJ52" i="4" s="1"/>
  <c r="AK52" i="4" s="1"/>
  <c r="W52" i="4"/>
  <c r="X52" i="4" s="1"/>
  <c r="V52" i="4"/>
  <c r="U52" i="4"/>
  <c r="T52" i="4"/>
  <c r="S52" i="4"/>
  <c r="AF52" i="4" s="1"/>
  <c r="R52" i="4"/>
  <c r="AC52" i="4" s="1"/>
  <c r="AE52" i="4" s="1"/>
  <c r="AG52" i="4" s="1"/>
  <c r="E52" i="4" s="1"/>
  <c r="Q52" i="4"/>
  <c r="P52" i="4"/>
  <c r="O52" i="4"/>
  <c r="N52" i="4"/>
  <c r="M52" i="4"/>
  <c r="L52" i="4"/>
  <c r="K52" i="4"/>
  <c r="J52" i="4"/>
  <c r="F52" i="4"/>
  <c r="AR51" i="4"/>
  <c r="AN51" i="4"/>
  <c r="AO51" i="4" s="1"/>
  <c r="AP51" i="4" s="1"/>
  <c r="AM51" i="4"/>
  <c r="AB51" i="4"/>
  <c r="AJ51" i="4" s="1"/>
  <c r="AK51" i="4" s="1"/>
  <c r="W51" i="4"/>
  <c r="V51" i="4"/>
  <c r="Z51" i="4" s="1"/>
  <c r="U51" i="4"/>
  <c r="T51" i="4"/>
  <c r="S51" i="4"/>
  <c r="AF51" i="4" s="1"/>
  <c r="R51" i="4"/>
  <c r="AC51" i="4" s="1"/>
  <c r="Q51" i="4"/>
  <c r="P51" i="4"/>
  <c r="O51" i="4"/>
  <c r="N51" i="4"/>
  <c r="M51" i="4"/>
  <c r="L51" i="4"/>
  <c r="K51" i="4"/>
  <c r="J51" i="4"/>
  <c r="AU50" i="4"/>
  <c r="AR50" i="4"/>
  <c r="AS50" i="4" s="1"/>
  <c r="AT50" i="4" s="1"/>
  <c r="AM50" i="4"/>
  <c r="AF50" i="4"/>
  <c r="AB50" i="4"/>
  <c r="Y50" i="4"/>
  <c r="W50" i="4"/>
  <c r="V50" i="4"/>
  <c r="U50" i="4"/>
  <c r="T50" i="4"/>
  <c r="S50" i="4"/>
  <c r="R50" i="4"/>
  <c r="AC50" i="4" s="1"/>
  <c r="Q50" i="4"/>
  <c r="P50" i="4"/>
  <c r="N50" i="4"/>
  <c r="O50" i="4" s="1"/>
  <c r="M50" i="4"/>
  <c r="L50" i="4"/>
  <c r="K50" i="4"/>
  <c r="J50" i="4"/>
  <c r="AS49" i="4"/>
  <c r="AT49" i="4" s="1"/>
  <c r="AU49" i="4" s="1"/>
  <c r="AR49" i="4"/>
  <c r="AP49" i="4"/>
  <c r="AO49" i="4"/>
  <c r="AN49" i="4"/>
  <c r="AM49" i="4"/>
  <c r="AB49" i="4"/>
  <c r="AJ49" i="4" s="1"/>
  <c r="AK49" i="4" s="1"/>
  <c r="W49" i="4"/>
  <c r="V49" i="4"/>
  <c r="Z49" i="4" s="1"/>
  <c r="U49" i="4"/>
  <c r="T49" i="4"/>
  <c r="S49" i="4"/>
  <c r="AF49" i="4" s="1"/>
  <c r="R49" i="4"/>
  <c r="AC49" i="4" s="1"/>
  <c r="Q49" i="4"/>
  <c r="P49" i="4"/>
  <c r="O49" i="4"/>
  <c r="N49" i="4"/>
  <c r="M49" i="4"/>
  <c r="L49" i="4"/>
  <c r="K49" i="4"/>
  <c r="J49" i="4"/>
  <c r="F49" i="4"/>
  <c r="AR48" i="4"/>
  <c r="AS48" i="4" s="1"/>
  <c r="AT48" i="4" s="1"/>
  <c r="AU48" i="4" s="1"/>
  <c r="AN48" i="4"/>
  <c r="AO48" i="4" s="1"/>
  <c r="AP48" i="4" s="1"/>
  <c r="AM48" i="4"/>
  <c r="AF48" i="4"/>
  <c r="AB48" i="4"/>
  <c r="W48" i="4"/>
  <c r="V48" i="4"/>
  <c r="U48" i="4"/>
  <c r="T48" i="4"/>
  <c r="S48" i="4"/>
  <c r="R48" i="4"/>
  <c r="AC48" i="4" s="1"/>
  <c r="Q48" i="4"/>
  <c r="P48" i="4"/>
  <c r="N48" i="4"/>
  <c r="O48" i="4" s="1"/>
  <c r="M48" i="4"/>
  <c r="L48" i="4"/>
  <c r="K48" i="4"/>
  <c r="J48" i="4"/>
  <c r="F48" i="4"/>
  <c r="AS47" i="4"/>
  <c r="AT47" i="4" s="1"/>
  <c r="AU47" i="4" s="1"/>
  <c r="AR47" i="4"/>
  <c r="AO47" i="4"/>
  <c r="AP47" i="4" s="1"/>
  <c r="AN47" i="4"/>
  <c r="AM47" i="4"/>
  <c r="AE47" i="4"/>
  <c r="AB47" i="4"/>
  <c r="W47" i="4"/>
  <c r="V47" i="4"/>
  <c r="U47" i="4"/>
  <c r="T47" i="4"/>
  <c r="S47" i="4"/>
  <c r="AF47" i="4" s="1"/>
  <c r="R47" i="4"/>
  <c r="AC47" i="4" s="1"/>
  <c r="AD47" i="4" s="1"/>
  <c r="Q47" i="4"/>
  <c r="P47" i="4"/>
  <c r="O47" i="4"/>
  <c r="N47" i="4"/>
  <c r="M47" i="4"/>
  <c r="L47" i="4"/>
  <c r="K47" i="4"/>
  <c r="J47" i="4"/>
  <c r="F47" i="4"/>
  <c r="AR46" i="4"/>
  <c r="AS46" i="4" s="1"/>
  <c r="AT46" i="4" s="1"/>
  <c r="AU46" i="4" s="1"/>
  <c r="AM46" i="4"/>
  <c r="AN46" i="4" s="1"/>
  <c r="AO46" i="4" s="1"/>
  <c r="AP46" i="4" s="1"/>
  <c r="AF46" i="4"/>
  <c r="AB46" i="4"/>
  <c r="W46" i="4"/>
  <c r="V46" i="4"/>
  <c r="Y46" i="4" s="1"/>
  <c r="U46" i="4"/>
  <c r="T46" i="4"/>
  <c r="S46" i="4"/>
  <c r="R46" i="4"/>
  <c r="AC46" i="4" s="1"/>
  <c r="Q46" i="4"/>
  <c r="P46" i="4"/>
  <c r="N46" i="4"/>
  <c r="O46" i="4" s="1"/>
  <c r="M46" i="4"/>
  <c r="L46" i="4"/>
  <c r="K46" i="4"/>
  <c r="J46" i="4"/>
  <c r="AS45" i="4"/>
  <c r="AT45" i="4" s="1"/>
  <c r="AU45" i="4" s="1"/>
  <c r="AR45" i="4"/>
  <c r="AO45" i="4"/>
  <c r="AP45" i="4" s="1"/>
  <c r="AN45" i="4"/>
  <c r="AM45" i="4"/>
  <c r="AF45" i="4"/>
  <c r="AB45" i="4"/>
  <c r="X45" i="4"/>
  <c r="AA45" i="4" s="1"/>
  <c r="W45" i="4"/>
  <c r="V45" i="4"/>
  <c r="Z45" i="4" s="1"/>
  <c r="U45" i="4"/>
  <c r="Y45" i="4" s="1"/>
  <c r="T45" i="4"/>
  <c r="S45" i="4"/>
  <c r="R45" i="4"/>
  <c r="AC45" i="4" s="1"/>
  <c r="AD45" i="4" s="1"/>
  <c r="Q45" i="4"/>
  <c r="P45" i="4"/>
  <c r="O45" i="4"/>
  <c r="N45" i="4"/>
  <c r="M45" i="4"/>
  <c r="L45" i="4"/>
  <c r="K45" i="4"/>
  <c r="J45" i="4"/>
  <c r="F45" i="4"/>
  <c r="AR44" i="4"/>
  <c r="AM44" i="4"/>
  <c r="AJ44" i="4"/>
  <c r="AK44" i="4" s="1"/>
  <c r="AF44" i="4"/>
  <c r="AC44" i="4"/>
  <c r="AB44" i="4"/>
  <c r="Y44" i="4"/>
  <c r="W44" i="4"/>
  <c r="V44" i="4"/>
  <c r="U44" i="4"/>
  <c r="T44" i="4"/>
  <c r="S44" i="4"/>
  <c r="R44" i="4"/>
  <c r="Q44" i="4"/>
  <c r="P44" i="4"/>
  <c r="N44" i="4"/>
  <c r="O44" i="4" s="1"/>
  <c r="M44" i="4"/>
  <c r="L44" i="4"/>
  <c r="K44" i="4"/>
  <c r="J44" i="4"/>
  <c r="AT43" i="4"/>
  <c r="AU43" i="4" s="1"/>
  <c r="AS43" i="4"/>
  <c r="AR43" i="4"/>
  <c r="AO43" i="4"/>
  <c r="AP43" i="4" s="1"/>
  <c r="AN43" i="4"/>
  <c r="AM43" i="4"/>
  <c r="AB43" i="4"/>
  <c r="AJ43" i="4" s="1"/>
  <c r="AK43" i="4" s="1"/>
  <c r="W43" i="4"/>
  <c r="X43" i="4" s="1"/>
  <c r="V43" i="4"/>
  <c r="Z43" i="4" s="1"/>
  <c r="U43" i="4"/>
  <c r="Y43" i="4" s="1"/>
  <c r="AA43" i="4" s="1"/>
  <c r="T43" i="4"/>
  <c r="S43" i="4"/>
  <c r="AF43" i="4" s="1"/>
  <c r="R43" i="4"/>
  <c r="AC43" i="4" s="1"/>
  <c r="Q43" i="4"/>
  <c r="P43" i="4"/>
  <c r="O43" i="4"/>
  <c r="N43" i="4"/>
  <c r="M43" i="4"/>
  <c r="L43" i="4"/>
  <c r="K43" i="4"/>
  <c r="J43" i="4"/>
  <c r="F43" i="4"/>
  <c r="AU42" i="4"/>
  <c r="AR42" i="4"/>
  <c r="AS42" i="4" s="1"/>
  <c r="AT42" i="4" s="1"/>
  <c r="AN42" i="4"/>
  <c r="AO42" i="4" s="1"/>
  <c r="AP42" i="4" s="1"/>
  <c r="AM42" i="4"/>
  <c r="AF42" i="4"/>
  <c r="AD42" i="4"/>
  <c r="AB42" i="4"/>
  <c r="Y42" i="4"/>
  <c r="W42" i="4"/>
  <c r="V42" i="4"/>
  <c r="U42" i="4"/>
  <c r="T42" i="4"/>
  <c r="S42" i="4"/>
  <c r="R42" i="4"/>
  <c r="AC42" i="4" s="1"/>
  <c r="Q42" i="4"/>
  <c r="P42" i="4"/>
  <c r="N42" i="4"/>
  <c r="O42" i="4" s="1"/>
  <c r="M42" i="4"/>
  <c r="L42" i="4"/>
  <c r="K42" i="4"/>
  <c r="J42" i="4"/>
  <c r="F42" i="4"/>
  <c r="AS41" i="4"/>
  <c r="AT41" i="4" s="1"/>
  <c r="AU41" i="4" s="1"/>
  <c r="AR41" i="4"/>
  <c r="AP41" i="4"/>
  <c r="AO41" i="4"/>
  <c r="AN41" i="4"/>
  <c r="AM41" i="4"/>
  <c r="AB41" i="4"/>
  <c r="AJ41" i="4" s="1"/>
  <c r="AK41" i="4" s="1"/>
  <c r="W41" i="4"/>
  <c r="V41" i="4"/>
  <c r="U41" i="4"/>
  <c r="T41" i="4"/>
  <c r="S41" i="4"/>
  <c r="AF41" i="4" s="1"/>
  <c r="R41" i="4"/>
  <c r="AC41" i="4" s="1"/>
  <c r="AD41" i="4" s="1"/>
  <c r="Q41" i="4"/>
  <c r="P41" i="4"/>
  <c r="O41" i="4"/>
  <c r="N41" i="4"/>
  <c r="M41" i="4"/>
  <c r="L41" i="4"/>
  <c r="K41" i="4"/>
  <c r="J41" i="4"/>
  <c r="F41" i="4"/>
  <c r="AR40" i="4"/>
  <c r="AS40" i="4" s="1"/>
  <c r="AT40" i="4" s="1"/>
  <c r="AU40" i="4" s="1"/>
  <c r="AN40" i="4"/>
  <c r="AO40" i="4" s="1"/>
  <c r="AP40" i="4" s="1"/>
  <c r="AM40" i="4"/>
  <c r="AF40" i="4"/>
  <c r="AB40" i="4"/>
  <c r="Z40" i="4"/>
  <c r="W40" i="4"/>
  <c r="V40" i="4"/>
  <c r="U40" i="4"/>
  <c r="T40" i="4"/>
  <c r="S40" i="4"/>
  <c r="R40" i="4"/>
  <c r="AC40" i="4" s="1"/>
  <c r="Q40" i="4"/>
  <c r="P40" i="4"/>
  <c r="N40" i="4"/>
  <c r="O40" i="4" s="1"/>
  <c r="M40" i="4"/>
  <c r="L40" i="4"/>
  <c r="K40" i="4"/>
  <c r="J40" i="4"/>
  <c r="F40" i="4"/>
  <c r="AS39" i="4"/>
  <c r="AT39" i="4" s="1"/>
  <c r="AU39" i="4" s="1"/>
  <c r="AR39" i="4"/>
  <c r="AO39" i="4"/>
  <c r="AP39" i="4" s="1"/>
  <c r="AN39" i="4"/>
  <c r="AM39" i="4"/>
  <c r="AE39" i="4"/>
  <c r="AB39" i="4"/>
  <c r="W39" i="4"/>
  <c r="V39" i="4"/>
  <c r="U39" i="4"/>
  <c r="T39" i="4"/>
  <c r="S39" i="4"/>
  <c r="AF39" i="4" s="1"/>
  <c r="R39" i="4"/>
  <c r="AC39" i="4" s="1"/>
  <c r="AD39" i="4" s="1"/>
  <c r="Q39" i="4"/>
  <c r="P39" i="4"/>
  <c r="O39" i="4"/>
  <c r="N39" i="4"/>
  <c r="M39" i="4"/>
  <c r="L39" i="4"/>
  <c r="K39" i="4"/>
  <c r="J39" i="4"/>
  <c r="F39" i="4"/>
  <c r="AR38" i="4"/>
  <c r="AM38" i="4"/>
  <c r="AN38" i="4" s="1"/>
  <c r="AO38" i="4" s="1"/>
  <c r="AP38" i="4" s="1"/>
  <c r="AF38" i="4"/>
  <c r="AB38" i="4"/>
  <c r="W38" i="4"/>
  <c r="V38" i="4"/>
  <c r="Y38" i="4" s="1"/>
  <c r="U38" i="4"/>
  <c r="T38" i="4"/>
  <c r="S38" i="4"/>
  <c r="R38" i="4"/>
  <c r="AC38" i="4" s="1"/>
  <c r="Q38" i="4"/>
  <c r="P38" i="4"/>
  <c r="N38" i="4"/>
  <c r="O38" i="4" s="1"/>
  <c r="M38" i="4"/>
  <c r="L38" i="4"/>
  <c r="K38" i="4"/>
  <c r="J38" i="4"/>
  <c r="AS37" i="4"/>
  <c r="AT37" i="4" s="1"/>
  <c r="AU37" i="4" s="1"/>
  <c r="AR37" i="4"/>
  <c r="AO37" i="4"/>
  <c r="AP37" i="4" s="1"/>
  <c r="AN37" i="4"/>
  <c r="AM37" i="4"/>
  <c r="AF37" i="4"/>
  <c r="AB37" i="4"/>
  <c r="X37" i="4"/>
  <c r="AA37" i="4" s="1"/>
  <c r="W37" i="4"/>
  <c r="V37" i="4"/>
  <c r="Z37" i="4" s="1"/>
  <c r="U37" i="4"/>
  <c r="Y37" i="4" s="1"/>
  <c r="T37" i="4"/>
  <c r="S37" i="4"/>
  <c r="R37" i="4"/>
  <c r="AC37" i="4" s="1"/>
  <c r="AD37" i="4" s="1"/>
  <c r="Q37" i="4"/>
  <c r="P37" i="4"/>
  <c r="O37" i="4"/>
  <c r="N37" i="4"/>
  <c r="M37" i="4"/>
  <c r="L37" i="4"/>
  <c r="K37" i="4"/>
  <c r="J37" i="4"/>
  <c r="F37" i="4"/>
  <c r="AR36" i="4"/>
  <c r="AM36" i="4"/>
  <c r="AF36" i="4"/>
  <c r="AC36" i="4"/>
  <c r="AE36" i="4" s="1"/>
  <c r="AG36" i="4" s="1"/>
  <c r="AB36" i="4"/>
  <c r="Y36" i="4"/>
  <c r="W36" i="4"/>
  <c r="V36" i="4"/>
  <c r="U36" i="4"/>
  <c r="T36" i="4"/>
  <c r="S36" i="4"/>
  <c r="R36" i="4"/>
  <c r="Q36" i="4"/>
  <c r="P36" i="4"/>
  <c r="N36" i="4"/>
  <c r="O36" i="4" s="1"/>
  <c r="M36" i="4"/>
  <c r="L36" i="4"/>
  <c r="K36" i="4"/>
  <c r="J36" i="4"/>
  <c r="AT35" i="4"/>
  <c r="AU35" i="4" s="1"/>
  <c r="AS35" i="4"/>
  <c r="AR35" i="4"/>
  <c r="AP35" i="4"/>
  <c r="AO35" i="4"/>
  <c r="AN35" i="4"/>
  <c r="AM35" i="4"/>
  <c r="AB35" i="4"/>
  <c r="W35" i="4"/>
  <c r="X35" i="4" s="1"/>
  <c r="AA35" i="4" s="1"/>
  <c r="V35" i="4"/>
  <c r="Z35" i="4" s="1"/>
  <c r="U35" i="4"/>
  <c r="Y35" i="4" s="1"/>
  <c r="T35" i="4"/>
  <c r="S35" i="4"/>
  <c r="AF35" i="4" s="1"/>
  <c r="R35" i="4"/>
  <c r="AC35" i="4" s="1"/>
  <c r="Q35" i="4"/>
  <c r="P35" i="4"/>
  <c r="O35" i="4"/>
  <c r="N35" i="4"/>
  <c r="M35" i="4"/>
  <c r="L35" i="4"/>
  <c r="K35" i="4"/>
  <c r="J35" i="4"/>
  <c r="F35" i="4"/>
  <c r="AU34" i="4"/>
  <c r="AR34" i="4"/>
  <c r="AS34" i="4" s="1"/>
  <c r="AT34" i="4" s="1"/>
  <c r="AM34" i="4"/>
  <c r="AF34" i="4"/>
  <c r="AB34" i="4"/>
  <c r="W34" i="4"/>
  <c r="V34" i="4"/>
  <c r="U34" i="4"/>
  <c r="T34" i="4"/>
  <c r="S34" i="4"/>
  <c r="R34" i="4"/>
  <c r="AC34" i="4" s="1"/>
  <c r="AD34" i="4" s="1"/>
  <c r="Q34" i="4"/>
  <c r="P34" i="4"/>
  <c r="N34" i="4"/>
  <c r="O34" i="4" s="1"/>
  <c r="M34" i="4"/>
  <c r="L34" i="4"/>
  <c r="K34" i="4"/>
  <c r="J34" i="4"/>
  <c r="AS33" i="4"/>
  <c r="AT33" i="4" s="1"/>
  <c r="AU33" i="4" s="1"/>
  <c r="AR33" i="4"/>
  <c r="AP33" i="4"/>
  <c r="AO33" i="4"/>
  <c r="AN33" i="4"/>
  <c r="AM33" i="4"/>
  <c r="AE33" i="4"/>
  <c r="AG33" i="4" s="1"/>
  <c r="E33" i="4" s="1"/>
  <c r="AB33" i="4"/>
  <c r="W33" i="4"/>
  <c r="V33" i="4"/>
  <c r="Z33" i="4" s="1"/>
  <c r="U33" i="4"/>
  <c r="T33" i="4"/>
  <c r="S33" i="4"/>
  <c r="AF33" i="4" s="1"/>
  <c r="R33" i="4"/>
  <c r="AC33" i="4" s="1"/>
  <c r="AD33" i="4" s="1"/>
  <c r="Q33" i="4"/>
  <c r="P33" i="4"/>
  <c r="O33" i="4"/>
  <c r="N33" i="4"/>
  <c r="M33" i="4"/>
  <c r="L33" i="4"/>
  <c r="K33" i="4"/>
  <c r="J33" i="4"/>
  <c r="F33" i="4"/>
  <c r="AR32" i="4"/>
  <c r="AS32" i="4" s="1"/>
  <c r="AT32" i="4" s="1"/>
  <c r="AU32" i="4" s="1"/>
  <c r="AN32" i="4"/>
  <c r="AO32" i="4" s="1"/>
  <c r="AP32" i="4" s="1"/>
  <c r="AM32" i="4"/>
  <c r="AF32" i="4"/>
  <c r="AB32" i="4"/>
  <c r="W32" i="4"/>
  <c r="V32" i="4"/>
  <c r="U32" i="4"/>
  <c r="T32" i="4"/>
  <c r="S32" i="4"/>
  <c r="R32" i="4"/>
  <c r="AC32" i="4" s="1"/>
  <c r="Q32" i="4"/>
  <c r="P32" i="4"/>
  <c r="N32" i="4"/>
  <c r="O32" i="4" s="1"/>
  <c r="M32" i="4"/>
  <c r="L32" i="4"/>
  <c r="K32" i="4"/>
  <c r="J32" i="4"/>
  <c r="F32" i="4"/>
  <c r="AS31" i="4"/>
  <c r="AT31" i="4" s="1"/>
  <c r="AU31" i="4" s="1"/>
  <c r="AR31" i="4"/>
  <c r="AO31" i="4"/>
  <c r="AP31" i="4" s="1"/>
  <c r="AN31" i="4"/>
  <c r="AM31" i="4"/>
  <c r="AE31" i="4"/>
  <c r="AB31" i="4"/>
  <c r="X31" i="4"/>
  <c r="W31" i="4"/>
  <c r="V31" i="4"/>
  <c r="U31" i="4"/>
  <c r="T31" i="4"/>
  <c r="S31" i="4"/>
  <c r="AF31" i="4" s="1"/>
  <c r="R31" i="4"/>
  <c r="AC31" i="4" s="1"/>
  <c r="AD31" i="4" s="1"/>
  <c r="Q31" i="4"/>
  <c r="P31" i="4"/>
  <c r="O31" i="4"/>
  <c r="N31" i="4"/>
  <c r="M31" i="4"/>
  <c r="L31" i="4"/>
  <c r="K31" i="4"/>
  <c r="J31" i="4"/>
  <c r="F31" i="4"/>
  <c r="AR30" i="4"/>
  <c r="AM30" i="4"/>
  <c r="AN30" i="4" s="1"/>
  <c r="AO30" i="4" s="1"/>
  <c r="AP30" i="4" s="1"/>
  <c r="AF30" i="4"/>
  <c r="AC30" i="4"/>
  <c r="AB30" i="4"/>
  <c r="W30" i="4"/>
  <c r="V30" i="4"/>
  <c r="Y30" i="4" s="1"/>
  <c r="U30" i="4"/>
  <c r="T30" i="4"/>
  <c r="S30" i="4"/>
  <c r="R30" i="4"/>
  <c r="Q30" i="4"/>
  <c r="P30" i="4"/>
  <c r="N30" i="4"/>
  <c r="O30" i="4" s="1"/>
  <c r="M30" i="4"/>
  <c r="L30" i="4"/>
  <c r="K30" i="4"/>
  <c r="J30" i="4"/>
  <c r="AT29" i="4"/>
  <c r="AU29" i="4" s="1"/>
  <c r="AS29" i="4"/>
  <c r="AR29" i="4"/>
  <c r="AO29" i="4"/>
  <c r="AP29" i="4" s="1"/>
  <c r="AN29" i="4"/>
  <c r="AM29" i="4"/>
  <c r="AF29" i="4"/>
  <c r="AB29" i="4"/>
  <c r="X29" i="4"/>
  <c r="W29" i="4"/>
  <c r="V29" i="4"/>
  <c r="Z29" i="4" s="1"/>
  <c r="U29" i="4"/>
  <c r="Y29" i="4" s="1"/>
  <c r="AA29" i="4" s="1"/>
  <c r="T29" i="4"/>
  <c r="S29" i="4"/>
  <c r="R29" i="4"/>
  <c r="AC29" i="4" s="1"/>
  <c r="AD29" i="4" s="1"/>
  <c r="Q29" i="4"/>
  <c r="P29" i="4"/>
  <c r="O29" i="4"/>
  <c r="N29" i="4"/>
  <c r="M29" i="4"/>
  <c r="L29" i="4"/>
  <c r="K29" i="4"/>
  <c r="J29" i="4"/>
  <c r="F29" i="4"/>
  <c r="AR28" i="4"/>
  <c r="AM28" i="4"/>
  <c r="AJ28" i="4"/>
  <c r="AK28" i="4" s="1"/>
  <c r="AF28" i="4"/>
  <c r="AD28" i="4"/>
  <c r="AC28" i="4"/>
  <c r="AE28" i="4" s="1"/>
  <c r="AG28" i="4" s="1"/>
  <c r="AB28" i="4"/>
  <c r="Y28" i="4"/>
  <c r="W28" i="4"/>
  <c r="V28" i="4"/>
  <c r="U28" i="4"/>
  <c r="T28" i="4"/>
  <c r="S28" i="4"/>
  <c r="R28" i="4"/>
  <c r="Q28" i="4"/>
  <c r="P28" i="4"/>
  <c r="N28" i="4"/>
  <c r="O28" i="4" s="1"/>
  <c r="M28" i="4"/>
  <c r="L28" i="4"/>
  <c r="K28" i="4"/>
  <c r="J28" i="4"/>
  <c r="AT27" i="4"/>
  <c r="AU27" i="4" s="1"/>
  <c r="AS27" i="4"/>
  <c r="AR27" i="4"/>
  <c r="AO27" i="4"/>
  <c r="AP27" i="4" s="1"/>
  <c r="AN27" i="4"/>
  <c r="AM27" i="4"/>
  <c r="AB27" i="4"/>
  <c r="AJ27" i="4" s="1"/>
  <c r="AK27" i="4" s="1"/>
  <c r="W27" i="4"/>
  <c r="X27" i="4" s="1"/>
  <c r="V27" i="4"/>
  <c r="Z27" i="4" s="1"/>
  <c r="U27" i="4"/>
  <c r="Y27" i="4" s="1"/>
  <c r="AA27" i="4" s="1"/>
  <c r="T27" i="4"/>
  <c r="S27" i="4"/>
  <c r="AF27" i="4" s="1"/>
  <c r="R27" i="4"/>
  <c r="AC27" i="4" s="1"/>
  <c r="Q27" i="4"/>
  <c r="P27" i="4"/>
  <c r="O27" i="4"/>
  <c r="N27" i="4"/>
  <c r="M27" i="4"/>
  <c r="L27" i="4"/>
  <c r="K27" i="4"/>
  <c r="J27" i="4"/>
  <c r="F27" i="4"/>
  <c r="AU26" i="4"/>
  <c r="AR26" i="4"/>
  <c r="AS26" i="4" s="1"/>
  <c r="AT26" i="4" s="1"/>
  <c r="AN26" i="4"/>
  <c r="AO26" i="4" s="1"/>
  <c r="AP26" i="4" s="1"/>
  <c r="AM26" i="4"/>
  <c r="AF26" i="4"/>
  <c r="AD26" i="4"/>
  <c r="AB26" i="4"/>
  <c r="Y26" i="4"/>
  <c r="W26" i="4"/>
  <c r="V26" i="4"/>
  <c r="U26" i="4"/>
  <c r="T26" i="4"/>
  <c r="S26" i="4"/>
  <c r="R26" i="4"/>
  <c r="AC26" i="4" s="1"/>
  <c r="Q26" i="4"/>
  <c r="P26" i="4"/>
  <c r="N26" i="4"/>
  <c r="O26" i="4" s="1"/>
  <c r="M26" i="4"/>
  <c r="L26" i="4"/>
  <c r="K26" i="4"/>
  <c r="J26" i="4"/>
  <c r="F26" i="4"/>
  <c r="AS25" i="4"/>
  <c r="AT25" i="4" s="1"/>
  <c r="AU25" i="4" s="1"/>
  <c r="AR25" i="4"/>
  <c r="AP25" i="4"/>
  <c r="AO25" i="4"/>
  <c r="AN25" i="4"/>
  <c r="AM25" i="4"/>
  <c r="AB25" i="4"/>
  <c r="AJ25" i="4" s="1"/>
  <c r="AK25" i="4" s="1"/>
  <c r="W25" i="4"/>
  <c r="V25" i="4"/>
  <c r="U25" i="4"/>
  <c r="T25" i="4"/>
  <c r="S25" i="4"/>
  <c r="AF25" i="4" s="1"/>
  <c r="R25" i="4"/>
  <c r="AC25" i="4" s="1"/>
  <c r="AD25" i="4" s="1"/>
  <c r="Q25" i="4"/>
  <c r="P25" i="4"/>
  <c r="O25" i="4"/>
  <c r="N25" i="4"/>
  <c r="M25" i="4"/>
  <c r="L25" i="4"/>
  <c r="K25" i="4"/>
  <c r="J25" i="4"/>
  <c r="F25" i="4"/>
  <c r="AR24" i="4"/>
  <c r="AS24" i="4" s="1"/>
  <c r="AT24" i="4" s="1"/>
  <c r="AU24" i="4" s="1"/>
  <c r="AM24" i="4"/>
  <c r="AF24" i="4"/>
  <c r="AD24" i="4"/>
  <c r="AB24" i="4"/>
  <c r="Y24" i="4"/>
  <c r="W24" i="4"/>
  <c r="V24" i="4"/>
  <c r="U24" i="4"/>
  <c r="T24" i="4"/>
  <c r="S24" i="4"/>
  <c r="R24" i="4"/>
  <c r="AC24" i="4" s="1"/>
  <c r="AE24" i="4" s="1"/>
  <c r="Q24" i="4"/>
  <c r="P24" i="4"/>
  <c r="N24" i="4"/>
  <c r="O24" i="4" s="1"/>
  <c r="M24" i="4"/>
  <c r="L24" i="4"/>
  <c r="K24" i="4"/>
  <c r="J24" i="4"/>
  <c r="AT23" i="4"/>
  <c r="AU23" i="4" s="1"/>
  <c r="AR23" i="4"/>
  <c r="AS23" i="4" s="1"/>
  <c r="AO23" i="4"/>
  <c r="AP23" i="4" s="1"/>
  <c r="AN23" i="4"/>
  <c r="AM23" i="4"/>
  <c r="AL23" i="4"/>
  <c r="AF23" i="4"/>
  <c r="AE23" i="4"/>
  <c r="AG23" i="4" s="1"/>
  <c r="AD23" i="4"/>
  <c r="AB23" i="4"/>
  <c r="AJ23" i="4" s="1"/>
  <c r="AK23" i="4" s="1"/>
  <c r="Z23" i="4"/>
  <c r="X23" i="4"/>
  <c r="W23" i="4"/>
  <c r="V23" i="4"/>
  <c r="AA23" i="4" s="1"/>
  <c r="U23" i="4"/>
  <c r="Y23" i="4" s="1"/>
  <c r="T23" i="4"/>
  <c r="S23" i="4"/>
  <c r="R23" i="4"/>
  <c r="AC23" i="4" s="1"/>
  <c r="Q23" i="4"/>
  <c r="P23" i="4"/>
  <c r="N23" i="4"/>
  <c r="O23" i="4" s="1"/>
  <c r="M23" i="4"/>
  <c r="L23" i="4"/>
  <c r="K23" i="4"/>
  <c r="J23" i="4"/>
  <c r="AT22" i="4"/>
  <c r="AU22" i="4" s="1"/>
  <c r="AR22" i="4"/>
  <c r="AS22" i="4" s="1"/>
  <c r="AP22" i="4"/>
  <c r="AN22" i="4"/>
  <c r="AO22" i="4" s="1"/>
  <c r="AM22" i="4"/>
  <c r="AF22" i="4"/>
  <c r="AC22" i="4"/>
  <c r="AB22" i="4"/>
  <c r="AJ22" i="4" s="1"/>
  <c r="AK22" i="4" s="1"/>
  <c r="X22" i="4"/>
  <c r="W22" i="4"/>
  <c r="V22" i="4"/>
  <c r="U22" i="4"/>
  <c r="T22" i="4"/>
  <c r="S22" i="4"/>
  <c r="R22" i="4"/>
  <c r="Q22" i="4"/>
  <c r="P22" i="4"/>
  <c r="N22" i="4"/>
  <c r="O22" i="4" s="1"/>
  <c r="M22" i="4"/>
  <c r="L22" i="4"/>
  <c r="K22" i="4"/>
  <c r="J22" i="4"/>
  <c r="F22" i="4"/>
  <c r="AS21" i="4"/>
  <c r="AT21" i="4" s="1"/>
  <c r="AU21" i="4" s="1"/>
  <c r="AR21" i="4"/>
  <c r="AN21" i="4"/>
  <c r="AO21" i="4" s="1"/>
  <c r="AP21" i="4" s="1"/>
  <c r="AM21" i="4"/>
  <c r="AB21" i="4"/>
  <c r="AJ21" i="4" s="1"/>
  <c r="AK21" i="4" s="1"/>
  <c r="W21" i="4"/>
  <c r="V21" i="4"/>
  <c r="U21" i="4"/>
  <c r="T21" i="4"/>
  <c r="S21" i="4"/>
  <c r="AF21" i="4" s="1"/>
  <c r="R21" i="4"/>
  <c r="AC21" i="4" s="1"/>
  <c r="Q21" i="4"/>
  <c r="P21" i="4"/>
  <c r="O21" i="4"/>
  <c r="N21" i="4"/>
  <c r="M21" i="4"/>
  <c r="L21" i="4"/>
  <c r="K21" i="4"/>
  <c r="J21" i="4"/>
  <c r="F21" i="4"/>
  <c r="AR20" i="4"/>
  <c r="AS20" i="4" s="1"/>
  <c r="AT20" i="4" s="1"/>
  <c r="AU20" i="4" s="1"/>
  <c r="AM20" i="4"/>
  <c r="AF20" i="4"/>
  <c r="AC20" i="4"/>
  <c r="AB20" i="4"/>
  <c r="AJ20" i="4" s="1"/>
  <c r="AK20" i="4" s="1"/>
  <c r="W20" i="4"/>
  <c r="V20" i="4"/>
  <c r="U20" i="4"/>
  <c r="X20" i="4" s="1"/>
  <c r="T20" i="4"/>
  <c r="S20" i="4"/>
  <c r="R20" i="4"/>
  <c r="Q20" i="4"/>
  <c r="P20" i="4"/>
  <c r="N20" i="4"/>
  <c r="O20" i="4" s="1"/>
  <c r="M20" i="4"/>
  <c r="L20" i="4"/>
  <c r="K20" i="4"/>
  <c r="J20" i="4"/>
  <c r="AS19" i="4"/>
  <c r="AT19" i="4" s="1"/>
  <c r="AU19" i="4" s="1"/>
  <c r="AR19" i="4"/>
  <c r="AN19" i="4"/>
  <c r="AO19" i="4" s="1"/>
  <c r="AP19" i="4" s="1"/>
  <c r="AM19" i="4"/>
  <c r="AE19" i="4"/>
  <c r="AD19" i="4"/>
  <c r="AB19" i="4"/>
  <c r="W19" i="4"/>
  <c r="Z19" i="4" s="1"/>
  <c r="V19" i="4"/>
  <c r="U19" i="4"/>
  <c r="T19" i="4"/>
  <c r="S19" i="4"/>
  <c r="AF19" i="4" s="1"/>
  <c r="R19" i="4"/>
  <c r="AC19" i="4" s="1"/>
  <c r="AJ19" i="4" s="1"/>
  <c r="AK19" i="4" s="1"/>
  <c r="Q19" i="4"/>
  <c r="P19" i="4"/>
  <c r="O19" i="4"/>
  <c r="N19" i="4"/>
  <c r="M19" i="4"/>
  <c r="L19" i="4"/>
  <c r="K19" i="4"/>
  <c r="J19" i="4"/>
  <c r="F19" i="4"/>
  <c r="AU18" i="4"/>
  <c r="AT18" i="4"/>
  <c r="AR18" i="4"/>
  <c r="AS18" i="4" s="1"/>
  <c r="AM18" i="4"/>
  <c r="AF18" i="4"/>
  <c r="AC18" i="4"/>
  <c r="AB18" i="4"/>
  <c r="X18" i="4"/>
  <c r="W18" i="4"/>
  <c r="V18" i="4"/>
  <c r="U18" i="4"/>
  <c r="T18" i="4"/>
  <c r="S18" i="4"/>
  <c r="R18" i="4"/>
  <c r="Q18" i="4"/>
  <c r="P18" i="4"/>
  <c r="N18" i="4"/>
  <c r="O18" i="4" s="1"/>
  <c r="M18" i="4"/>
  <c r="L18" i="4"/>
  <c r="K18" i="4"/>
  <c r="J18" i="4"/>
  <c r="AR17" i="4"/>
  <c r="AO17" i="4"/>
  <c r="AP17" i="4" s="1"/>
  <c r="AN17" i="4"/>
  <c r="AM17" i="4"/>
  <c r="AJ17" i="4"/>
  <c r="AK17" i="4" s="1"/>
  <c r="AB17" i="4"/>
  <c r="W17" i="4"/>
  <c r="V17" i="4"/>
  <c r="X17" i="4" s="1"/>
  <c r="U17" i="4"/>
  <c r="Y17" i="4" s="1"/>
  <c r="T17" i="4"/>
  <c r="S17" i="4"/>
  <c r="AF17" i="4" s="1"/>
  <c r="R17" i="4"/>
  <c r="AC17" i="4" s="1"/>
  <c r="AE17" i="4" s="1"/>
  <c r="AG17" i="4" s="1"/>
  <c r="Q17" i="4"/>
  <c r="P17" i="4"/>
  <c r="N17" i="4"/>
  <c r="O17" i="4" s="1"/>
  <c r="M17" i="4"/>
  <c r="L17" i="4"/>
  <c r="K17" i="4"/>
  <c r="J17" i="4"/>
  <c r="AR16" i="4"/>
  <c r="AS16" i="4" s="1"/>
  <c r="AT16" i="4" s="1"/>
  <c r="AU16" i="4" s="1"/>
  <c r="AM16" i="4"/>
  <c r="AF16" i="4"/>
  <c r="AC16" i="4"/>
  <c r="AB16" i="4"/>
  <c r="AJ16" i="4" s="1"/>
  <c r="AK16" i="4" s="1"/>
  <c r="W16" i="4"/>
  <c r="V16" i="4"/>
  <c r="U16" i="4"/>
  <c r="X16" i="4" s="1"/>
  <c r="T16" i="4"/>
  <c r="S16" i="4"/>
  <c r="R16" i="4"/>
  <c r="Q16" i="4"/>
  <c r="P16" i="4"/>
  <c r="N16" i="4"/>
  <c r="O16" i="4" s="1"/>
  <c r="M16" i="4"/>
  <c r="L16" i="4"/>
  <c r="K16" i="4"/>
  <c r="J16" i="4"/>
  <c r="AS15" i="4"/>
  <c r="AT15" i="4" s="1"/>
  <c r="AU15" i="4" s="1"/>
  <c r="AR15" i="4"/>
  <c r="AN15" i="4"/>
  <c r="AO15" i="4" s="1"/>
  <c r="AP15" i="4" s="1"/>
  <c r="AM15" i="4"/>
  <c r="AE15" i="4"/>
  <c r="AD15" i="4"/>
  <c r="AB15" i="4"/>
  <c r="W15" i="4"/>
  <c r="Z15" i="4" s="1"/>
  <c r="V15" i="4"/>
  <c r="U15" i="4"/>
  <c r="T15" i="4"/>
  <c r="S15" i="4"/>
  <c r="AF15" i="4" s="1"/>
  <c r="R15" i="4"/>
  <c r="AC15" i="4" s="1"/>
  <c r="AJ15" i="4" s="1"/>
  <c r="AK15" i="4" s="1"/>
  <c r="Q15" i="4"/>
  <c r="P15" i="4"/>
  <c r="O15" i="4"/>
  <c r="N15" i="4"/>
  <c r="M15" i="4"/>
  <c r="L15" i="4"/>
  <c r="K15" i="4"/>
  <c r="J15" i="4"/>
  <c r="F15" i="4"/>
  <c r="AU14" i="4"/>
  <c r="AT14" i="4"/>
  <c r="AR14" i="4"/>
  <c r="AS14" i="4" s="1"/>
  <c r="AM14" i="4"/>
  <c r="AF14" i="4"/>
  <c r="AC14" i="4"/>
  <c r="AB14" i="4"/>
  <c r="X14" i="4"/>
  <c r="W14" i="4"/>
  <c r="V14" i="4"/>
  <c r="U14" i="4"/>
  <c r="T14" i="4"/>
  <c r="S14" i="4"/>
  <c r="R14" i="4"/>
  <c r="Q14" i="4"/>
  <c r="P14" i="4"/>
  <c r="N14" i="4"/>
  <c r="O14" i="4" s="1"/>
  <c r="M14" i="4"/>
  <c r="L14" i="4"/>
  <c r="K14" i="4"/>
  <c r="J14" i="4"/>
  <c r="AR13" i="4"/>
  <c r="AO13" i="4"/>
  <c r="AP13" i="4" s="1"/>
  <c r="AN13" i="4"/>
  <c r="AM13" i="4"/>
  <c r="AJ13" i="4"/>
  <c r="AK13" i="4" s="1"/>
  <c r="AB13" i="4"/>
  <c r="W13" i="4"/>
  <c r="V13" i="4"/>
  <c r="X13" i="4" s="1"/>
  <c r="U13" i="4"/>
  <c r="Y13" i="4" s="1"/>
  <c r="T13" i="4"/>
  <c r="S13" i="4"/>
  <c r="AF13" i="4" s="1"/>
  <c r="R13" i="4"/>
  <c r="AC13" i="4" s="1"/>
  <c r="AE13" i="4" s="1"/>
  <c r="AG13" i="4" s="1"/>
  <c r="Q13" i="4"/>
  <c r="P13" i="4"/>
  <c r="N13" i="4"/>
  <c r="O13" i="4" s="1"/>
  <c r="M13" i="4"/>
  <c r="L13" i="4"/>
  <c r="K13" i="4"/>
  <c r="J13" i="4"/>
  <c r="AR12" i="4"/>
  <c r="AS12" i="4" s="1"/>
  <c r="AT12" i="4" s="1"/>
  <c r="AU12" i="4" s="1"/>
  <c r="AM12" i="4"/>
  <c r="AF12" i="4"/>
  <c r="AC12" i="4"/>
  <c r="AB12" i="4"/>
  <c r="AJ12" i="4" s="1"/>
  <c r="AK12" i="4" s="1"/>
  <c r="X12" i="4"/>
  <c r="W12" i="4"/>
  <c r="V12" i="4"/>
  <c r="U12" i="4"/>
  <c r="T12" i="4"/>
  <c r="S12" i="4"/>
  <c r="R12" i="4"/>
  <c r="Q12" i="4"/>
  <c r="P12" i="4"/>
  <c r="N12" i="4"/>
  <c r="O12" i="4" s="1"/>
  <c r="M12" i="4"/>
  <c r="L12" i="4"/>
  <c r="K12" i="4"/>
  <c r="J12" i="4"/>
  <c r="AS11" i="4"/>
  <c r="AT11" i="4" s="1"/>
  <c r="AU11" i="4" s="1"/>
  <c r="AR11" i="4"/>
  <c r="AN11" i="4"/>
  <c r="AO11" i="4" s="1"/>
  <c r="AP11" i="4" s="1"/>
  <c r="AM11" i="4"/>
  <c r="AE11" i="4"/>
  <c r="AD11" i="4"/>
  <c r="AB11" i="4"/>
  <c r="W11" i="4"/>
  <c r="Z11" i="4" s="1"/>
  <c r="V11" i="4"/>
  <c r="U11" i="4"/>
  <c r="T11" i="4"/>
  <c r="S11" i="4"/>
  <c r="AF11" i="4" s="1"/>
  <c r="R11" i="4"/>
  <c r="AC11" i="4" s="1"/>
  <c r="AJ11" i="4" s="1"/>
  <c r="AK11" i="4" s="1"/>
  <c r="Q11" i="4"/>
  <c r="P11" i="4"/>
  <c r="O11" i="4"/>
  <c r="N11" i="4"/>
  <c r="M11" i="4"/>
  <c r="L11" i="4"/>
  <c r="K11" i="4"/>
  <c r="J11" i="4"/>
  <c r="F11" i="4"/>
  <c r="AU10" i="4"/>
  <c r="AT10" i="4"/>
  <c r="AR10" i="4"/>
  <c r="AS10" i="4" s="1"/>
  <c r="AM10" i="4"/>
  <c r="AF10" i="4"/>
  <c r="AC10" i="4"/>
  <c r="AB10" i="4"/>
  <c r="AJ10" i="4" s="1"/>
  <c r="AK10" i="4" s="1"/>
  <c r="X10" i="4"/>
  <c r="W10" i="4"/>
  <c r="V10" i="4"/>
  <c r="U10" i="4"/>
  <c r="T10" i="4"/>
  <c r="S10" i="4"/>
  <c r="R10" i="4"/>
  <c r="Q10" i="4"/>
  <c r="P10" i="4"/>
  <c r="N10" i="4"/>
  <c r="O10" i="4" s="1"/>
  <c r="M10" i="4"/>
  <c r="L10" i="4"/>
  <c r="K10" i="4"/>
  <c r="J10" i="4"/>
  <c r="AR9" i="4"/>
  <c r="AO9" i="4"/>
  <c r="AP9" i="4" s="1"/>
  <c r="AN9" i="4"/>
  <c r="AM9" i="4"/>
  <c r="AJ9" i="4"/>
  <c r="AK9" i="4" s="1"/>
  <c r="AB9" i="4"/>
  <c r="W9" i="4"/>
  <c r="V9" i="4"/>
  <c r="X9" i="4" s="1"/>
  <c r="U9" i="4"/>
  <c r="Y9" i="4" s="1"/>
  <c r="T9" i="4"/>
  <c r="S9" i="4"/>
  <c r="AF9" i="4" s="1"/>
  <c r="R9" i="4"/>
  <c r="AC9" i="4" s="1"/>
  <c r="AE9" i="4" s="1"/>
  <c r="AG9" i="4" s="1"/>
  <c r="Q9" i="4"/>
  <c r="P9" i="4"/>
  <c r="N9" i="4"/>
  <c r="O9" i="4" s="1"/>
  <c r="M9" i="4"/>
  <c r="L9" i="4"/>
  <c r="K9" i="4"/>
  <c r="J9" i="4"/>
  <c r="AR8" i="4"/>
  <c r="AS8" i="4" s="1"/>
  <c r="AT8" i="4" s="1"/>
  <c r="AU8" i="4" s="1"/>
  <c r="AM8" i="4"/>
  <c r="AF8" i="4"/>
  <c r="AC8" i="4"/>
  <c r="AB8" i="4"/>
  <c r="AJ8" i="4" s="1"/>
  <c r="AK8" i="4" s="1"/>
  <c r="X8" i="4"/>
  <c r="W8" i="4"/>
  <c r="V8" i="4"/>
  <c r="U8" i="4"/>
  <c r="T8" i="4"/>
  <c r="S8" i="4"/>
  <c r="R8" i="4"/>
  <c r="Q8" i="4"/>
  <c r="P8" i="4"/>
  <c r="N8" i="4"/>
  <c r="O8" i="4" s="1"/>
  <c r="M8" i="4"/>
  <c r="L8" i="4"/>
  <c r="K8" i="4"/>
  <c r="J8" i="4"/>
  <c r="AS7" i="4"/>
  <c r="AT7" i="4" s="1"/>
  <c r="AU7" i="4" s="1"/>
  <c r="AR7" i="4"/>
  <c r="AN7" i="4"/>
  <c r="AO7" i="4" s="1"/>
  <c r="AP7" i="4" s="1"/>
  <c r="AM7" i="4"/>
  <c r="AJ7" i="4"/>
  <c r="AK7" i="4" s="1"/>
  <c r="AE7" i="4"/>
  <c r="AD7" i="4"/>
  <c r="AB7" i="4"/>
  <c r="W7" i="4"/>
  <c r="V7" i="4"/>
  <c r="U7" i="4"/>
  <c r="T7" i="4"/>
  <c r="S7" i="4"/>
  <c r="AF7" i="4" s="1"/>
  <c r="R7" i="4"/>
  <c r="AC7" i="4" s="1"/>
  <c r="Q7" i="4"/>
  <c r="P7" i="4"/>
  <c r="O7" i="4"/>
  <c r="N7" i="4"/>
  <c r="M7" i="4"/>
  <c r="L7" i="4"/>
  <c r="K7" i="4"/>
  <c r="J7" i="4"/>
  <c r="F7" i="4"/>
  <c r="AR6" i="4"/>
  <c r="AS6" i="4" s="1"/>
  <c r="AT6" i="4" s="1"/>
  <c r="AU6" i="4" s="1"/>
  <c r="AM6" i="4"/>
  <c r="AF6" i="4"/>
  <c r="AC6" i="4"/>
  <c r="AB6" i="4"/>
  <c r="AJ6" i="4" s="1"/>
  <c r="AK6" i="4" s="1"/>
  <c r="X6" i="4"/>
  <c r="W6" i="4"/>
  <c r="V6" i="4"/>
  <c r="U6" i="4"/>
  <c r="T6" i="4"/>
  <c r="S6" i="4"/>
  <c r="R6" i="4"/>
  <c r="Q6" i="4"/>
  <c r="P6" i="4"/>
  <c r="N6" i="4"/>
  <c r="O6" i="4" s="1"/>
  <c r="M6" i="4"/>
  <c r="L6" i="4"/>
  <c r="K6" i="4"/>
  <c r="J6" i="4"/>
  <c r="AR5" i="4"/>
  <c r="AO5" i="4"/>
  <c r="AP5" i="4" s="1"/>
  <c r="AN5" i="4"/>
  <c r="AM5" i="4"/>
  <c r="AJ5" i="4"/>
  <c r="AK5" i="4" s="1"/>
  <c r="AB5" i="4"/>
  <c r="W5" i="4"/>
  <c r="V5" i="4"/>
  <c r="X5" i="4" s="1"/>
  <c r="U5" i="4"/>
  <c r="Y5" i="4" s="1"/>
  <c r="T5" i="4"/>
  <c r="S5" i="4"/>
  <c r="AF5" i="4" s="1"/>
  <c r="R5" i="4"/>
  <c r="AC5" i="4" s="1"/>
  <c r="AE5" i="4" s="1"/>
  <c r="AG5" i="4" s="1"/>
  <c r="Q5" i="4"/>
  <c r="P5" i="4"/>
  <c r="N5" i="4"/>
  <c r="O5" i="4" s="1"/>
  <c r="M5" i="4"/>
  <c r="L5" i="4"/>
  <c r="K5" i="4"/>
  <c r="J5" i="4"/>
  <c r="AL49" i="4" l="1"/>
  <c r="E17" i="4"/>
  <c r="AE38" i="4"/>
  <c r="AG38" i="4" s="1"/>
  <c r="AD38" i="4"/>
  <c r="AJ38" i="4"/>
  <c r="AK38" i="4" s="1"/>
  <c r="AL39" i="4"/>
  <c r="AA9" i="4"/>
  <c r="AL19" i="4"/>
  <c r="X25" i="4"/>
  <c r="AA25" i="4" s="1"/>
  <c r="X34" i="4"/>
  <c r="AA34" i="4" s="1"/>
  <c r="Z34" i="4"/>
  <c r="X48" i="4"/>
  <c r="Y48" i="4"/>
  <c r="AA48" i="4" s="1"/>
  <c r="AS55" i="4"/>
  <c r="AT55" i="4" s="1"/>
  <c r="AU55" i="4" s="1"/>
  <c r="AS94" i="4"/>
  <c r="AT94" i="4" s="1"/>
  <c r="AU94" i="4" s="1"/>
  <c r="Z6" i="4"/>
  <c r="Y6" i="4"/>
  <c r="AA6" i="4" s="1"/>
  <c r="Z7" i="4"/>
  <c r="AA7" i="4" s="1"/>
  <c r="AG7" i="4"/>
  <c r="E7" i="4" s="1"/>
  <c r="AE8" i="4"/>
  <c r="AG8" i="4" s="1"/>
  <c r="AD8" i="4"/>
  <c r="AA10" i="4"/>
  <c r="Z10" i="4"/>
  <c r="Y10" i="4"/>
  <c r="AN12" i="4"/>
  <c r="AO12" i="4" s="1"/>
  <c r="AP12" i="4" s="1"/>
  <c r="F12" i="4"/>
  <c r="Z14" i="4"/>
  <c r="Y14" i="4"/>
  <c r="AA14" i="4" s="1"/>
  <c r="AN16" i="4"/>
  <c r="AO16" i="4" s="1"/>
  <c r="AP16" i="4" s="1"/>
  <c r="F16" i="4"/>
  <c r="AG19" i="4"/>
  <c r="E19" i="4" s="1"/>
  <c r="AE32" i="4"/>
  <c r="AG32" i="4" s="1"/>
  <c r="E32" i="4" s="1"/>
  <c r="AD32" i="4"/>
  <c r="AJ32" i="4"/>
  <c r="AK32" i="4" s="1"/>
  <c r="AL33" i="4"/>
  <c r="AS36" i="4"/>
  <c r="AT36" i="4" s="1"/>
  <c r="AU36" i="4" s="1"/>
  <c r="X39" i="4"/>
  <c r="AD43" i="4"/>
  <c r="AE43" i="4"/>
  <c r="AG43" i="4" s="1"/>
  <c r="E43" i="4" s="1"/>
  <c r="AE50" i="4"/>
  <c r="AG50" i="4" s="1"/>
  <c r="AJ50" i="4"/>
  <c r="AK50" i="4" s="1"/>
  <c r="AD50" i="4"/>
  <c r="F63" i="4"/>
  <c r="AN63" i="4"/>
  <c r="AO63" i="4" s="1"/>
  <c r="AP63" i="4" s="1"/>
  <c r="AE84" i="4"/>
  <c r="AG84" i="4" s="1"/>
  <c r="AD84" i="4"/>
  <c r="AJ84" i="4"/>
  <c r="AK84" i="4" s="1"/>
  <c r="E103" i="4"/>
  <c r="AL103" i="4"/>
  <c r="AD5" i="4"/>
  <c r="Y7" i="4"/>
  <c r="AL9" i="4"/>
  <c r="AD9" i="4"/>
  <c r="AS9" i="4"/>
  <c r="AT9" i="4" s="1"/>
  <c r="AU9" i="4" s="1"/>
  <c r="Y11" i="4"/>
  <c r="AA11" i="4"/>
  <c r="AL13" i="4"/>
  <c r="AD13" i="4"/>
  <c r="AS13" i="4"/>
  <c r="AT13" i="4" s="1"/>
  <c r="AU13" i="4" s="1"/>
  <c r="AJ14" i="4"/>
  <c r="AK14" i="4" s="1"/>
  <c r="Y15" i="4"/>
  <c r="AL17" i="4"/>
  <c r="AD17" i="4"/>
  <c r="AS17" i="4"/>
  <c r="AT17" i="4" s="1"/>
  <c r="AU17" i="4" s="1"/>
  <c r="AJ18" i="4"/>
  <c r="AK18" i="4" s="1"/>
  <c r="Y19" i="4"/>
  <c r="AE21" i="4"/>
  <c r="AG21" i="4" s="1"/>
  <c r="E21" i="4" s="1"/>
  <c r="AD21" i="4"/>
  <c r="Z21" i="4"/>
  <c r="X21" i="4"/>
  <c r="AA21" i="4" s="1"/>
  <c r="AG24" i="4"/>
  <c r="E24" i="4" s="1"/>
  <c r="AJ24" i="4"/>
  <c r="AK24" i="4" s="1"/>
  <c r="F24" i="4"/>
  <c r="AN24" i="4"/>
  <c r="AO24" i="4" s="1"/>
  <c r="AP24" i="4" s="1"/>
  <c r="AE25" i="4"/>
  <c r="AG25" i="4" s="1"/>
  <c r="E25" i="4" s="1"/>
  <c r="X26" i="4"/>
  <c r="AA26" i="4" s="1"/>
  <c r="Z26" i="4"/>
  <c r="AN28" i="4"/>
  <c r="AO28" i="4" s="1"/>
  <c r="AP28" i="4" s="1"/>
  <c r="F28" i="4"/>
  <c r="E28" i="4" s="1"/>
  <c r="AS30" i="4"/>
  <c r="AT30" i="4" s="1"/>
  <c r="AU30" i="4" s="1"/>
  <c r="X33" i="4"/>
  <c r="AA33" i="4" s="1"/>
  <c r="AJ35" i="4"/>
  <c r="AK35" i="4" s="1"/>
  <c r="X40" i="4"/>
  <c r="AA40" i="4" s="1"/>
  <c r="Y40" i="4"/>
  <c r="AE41" i="4"/>
  <c r="AG41" i="4" s="1"/>
  <c r="E41" i="4" s="1"/>
  <c r="X42" i="4"/>
  <c r="AA42" i="4" s="1"/>
  <c r="Z42" i="4"/>
  <c r="AE44" i="4"/>
  <c r="AG44" i="4" s="1"/>
  <c r="E44" i="4" s="1"/>
  <c r="AD44" i="4"/>
  <c r="AS44" i="4"/>
  <c r="AT44" i="4" s="1"/>
  <c r="AU44" i="4" s="1"/>
  <c r="AE51" i="4"/>
  <c r="AG51" i="4" s="1"/>
  <c r="E51" i="4" s="1"/>
  <c r="AD51" i="4"/>
  <c r="AE53" i="4"/>
  <c r="AG53" i="4" s="1"/>
  <c r="AJ53" i="4"/>
  <c r="AK53" i="4" s="1"/>
  <c r="AD53" i="4"/>
  <c r="AL62" i="4"/>
  <c r="AL7" i="4"/>
  <c r="AE30" i="4"/>
  <c r="AG30" i="4" s="1"/>
  <c r="E30" i="4" s="1"/>
  <c r="AD30" i="4"/>
  <c r="X32" i="4"/>
  <c r="AA32" i="4" s="1"/>
  <c r="Y32" i="4"/>
  <c r="AN36" i="4"/>
  <c r="AO36" i="4" s="1"/>
  <c r="AP36" i="4" s="1"/>
  <c r="F36" i="4"/>
  <c r="E36" i="4" s="1"/>
  <c r="AS38" i="4"/>
  <c r="AT38" i="4" s="1"/>
  <c r="AU38" i="4" s="1"/>
  <c r="X41" i="4"/>
  <c r="AA41" i="4" s="1"/>
  <c r="AE73" i="4"/>
  <c r="AG73" i="4" s="1"/>
  <c r="E73" i="4" s="1"/>
  <c r="AD73" i="4"/>
  <c r="F79" i="4"/>
  <c r="AS79" i="4"/>
  <c r="AT79" i="4" s="1"/>
  <c r="AU79" i="4" s="1"/>
  <c r="F8" i="4"/>
  <c r="AN8" i="4"/>
  <c r="AO8" i="4" s="1"/>
  <c r="AP8" i="4" s="1"/>
  <c r="AG11" i="4"/>
  <c r="E11" i="4" s="1"/>
  <c r="AE12" i="4"/>
  <c r="AG12" i="4" s="1"/>
  <c r="AD12" i="4"/>
  <c r="AG15" i="4"/>
  <c r="E15" i="4" s="1"/>
  <c r="AE16" i="4"/>
  <c r="AG16" i="4" s="1"/>
  <c r="AD16" i="4"/>
  <c r="Z18" i="4"/>
  <c r="Y18" i="4"/>
  <c r="AA18" i="4" s="1"/>
  <c r="AE20" i="4"/>
  <c r="AG20" i="4" s="1"/>
  <c r="AD20" i="4"/>
  <c r="AN20" i="4"/>
  <c r="AO20" i="4" s="1"/>
  <c r="AP20" i="4" s="1"/>
  <c r="F20" i="4"/>
  <c r="AE22" i="4"/>
  <c r="AG22" i="4" s="1"/>
  <c r="AD22" i="4"/>
  <c r="X24" i="4"/>
  <c r="AA24" i="4" s="1"/>
  <c r="Z24" i="4"/>
  <c r="AD27" i="4"/>
  <c r="AE27" i="4"/>
  <c r="AG27" i="4" s="1"/>
  <c r="E27" i="4" s="1"/>
  <c r="AG31" i="4"/>
  <c r="E31" i="4" s="1"/>
  <c r="F34" i="4"/>
  <c r="AE34" i="4"/>
  <c r="AG34" i="4" s="1"/>
  <c r="E34" i="4" s="1"/>
  <c r="AJ34" i="4"/>
  <c r="AK34" i="4" s="1"/>
  <c r="AN34" i="4"/>
  <c r="AO34" i="4" s="1"/>
  <c r="AP34" i="4" s="1"/>
  <c r="AD36" i="4"/>
  <c r="X47" i="4"/>
  <c r="AA47" i="4" s="1"/>
  <c r="AE48" i="4"/>
  <c r="AG48" i="4" s="1"/>
  <c r="E48" i="4" s="1"/>
  <c r="AD48" i="4"/>
  <c r="AJ48" i="4"/>
  <c r="AK48" i="4" s="1"/>
  <c r="AL48" i="4"/>
  <c r="AE61" i="4"/>
  <c r="AG61" i="4" s="1"/>
  <c r="AJ61" i="4"/>
  <c r="AK61" i="4" s="1"/>
  <c r="AD61" i="4"/>
  <c r="AE102" i="4"/>
  <c r="AG102" i="4" s="1"/>
  <c r="E102" i="4" s="1"/>
  <c r="AJ102" i="4"/>
  <c r="AK102" i="4" s="1"/>
  <c r="AD102" i="4"/>
  <c r="AL5" i="4"/>
  <c r="AS5" i="4"/>
  <c r="AT5" i="4" s="1"/>
  <c r="AU5" i="4" s="1"/>
  <c r="F5" i="4"/>
  <c r="E5" i="4" s="1"/>
  <c r="Z5" i="4"/>
  <c r="AA5" i="4" s="1"/>
  <c r="AE6" i="4"/>
  <c r="AG6" i="4" s="1"/>
  <c r="E6" i="4" s="1"/>
  <c r="AD6" i="4"/>
  <c r="AN6" i="4"/>
  <c r="AO6" i="4" s="1"/>
  <c r="AP6" i="4" s="1"/>
  <c r="F6" i="4"/>
  <c r="X7" i="4"/>
  <c r="AA8" i="4"/>
  <c r="Z8" i="4"/>
  <c r="Y8" i="4"/>
  <c r="F9" i="4"/>
  <c r="E9" i="4" s="1"/>
  <c r="Z9" i="4"/>
  <c r="AE10" i="4"/>
  <c r="AG10" i="4" s="1"/>
  <c r="AD10" i="4"/>
  <c r="AN10" i="4"/>
  <c r="AO10" i="4" s="1"/>
  <c r="AP10" i="4" s="1"/>
  <c r="F10" i="4"/>
  <c r="X11" i="4"/>
  <c r="Z12" i="4"/>
  <c r="AA12" i="4" s="1"/>
  <c r="Y12" i="4"/>
  <c r="F13" i="4"/>
  <c r="E13" i="4" s="1"/>
  <c r="Z13" i="4"/>
  <c r="AA13" i="4" s="1"/>
  <c r="AE14" i="4"/>
  <c r="AG14" i="4" s="1"/>
  <c r="AD14" i="4"/>
  <c r="AN14" i="4"/>
  <c r="AO14" i="4" s="1"/>
  <c r="AP14" i="4" s="1"/>
  <c r="F14" i="4"/>
  <c r="X15" i="4"/>
  <c r="AA15" i="4" s="1"/>
  <c r="Z16" i="4"/>
  <c r="Y16" i="4"/>
  <c r="AA16" i="4" s="1"/>
  <c r="F17" i="4"/>
  <c r="Z17" i="4"/>
  <c r="AA17" i="4" s="1"/>
  <c r="AE18" i="4"/>
  <c r="AG18" i="4" s="1"/>
  <c r="E18" i="4" s="1"/>
  <c r="AD18" i="4"/>
  <c r="AN18" i="4"/>
  <c r="AO18" i="4" s="1"/>
  <c r="AP18" i="4" s="1"/>
  <c r="F18" i="4"/>
  <c r="X19" i="4"/>
  <c r="AA19" i="4" s="1"/>
  <c r="Z20" i="4"/>
  <c r="Y20" i="4"/>
  <c r="AA20" i="4" s="1"/>
  <c r="Z25" i="4"/>
  <c r="AE26" i="4"/>
  <c r="AG26" i="4" s="1"/>
  <c r="E26" i="4" s="1"/>
  <c r="AJ26" i="4"/>
  <c r="AK26" i="4" s="1"/>
  <c r="AS28" i="4"/>
  <c r="AT28" i="4" s="1"/>
  <c r="AU28" i="4" s="1"/>
  <c r="AJ30" i="4"/>
  <c r="AK30" i="4" s="1"/>
  <c r="Z32" i="4"/>
  <c r="AJ33" i="4"/>
  <c r="AK33" i="4" s="1"/>
  <c r="Y34" i="4"/>
  <c r="AD35" i="4"/>
  <c r="AE35" i="4"/>
  <c r="AG35" i="4" s="1"/>
  <c r="E35" i="4" s="1"/>
  <c r="AJ36" i="4"/>
  <c r="AK36" i="4" s="1"/>
  <c r="AG39" i="4"/>
  <c r="E39" i="4" s="1"/>
  <c r="AE40" i="4"/>
  <c r="AG40" i="4" s="1"/>
  <c r="E40" i="4" s="1"/>
  <c r="AD40" i="4"/>
  <c r="AJ40" i="4"/>
  <c r="AK40" i="4" s="1"/>
  <c r="Z41" i="4"/>
  <c r="AE42" i="4"/>
  <c r="AG42" i="4" s="1"/>
  <c r="E42" i="4" s="1"/>
  <c r="AJ42" i="4"/>
  <c r="AK42" i="4" s="1"/>
  <c r="AE46" i="4"/>
  <c r="AG46" i="4" s="1"/>
  <c r="AJ46" i="4"/>
  <c r="AK46" i="4" s="1"/>
  <c r="AD46" i="4"/>
  <c r="AG47" i="4"/>
  <c r="E47" i="4" s="1"/>
  <c r="Z48" i="4"/>
  <c r="AD49" i="4"/>
  <c r="AE49" i="4"/>
  <c r="AG49" i="4" s="1"/>
  <c r="E49" i="4" s="1"/>
  <c r="AN50" i="4"/>
  <c r="AO50" i="4" s="1"/>
  <c r="AP50" i="4" s="1"/>
  <c r="F50" i="4"/>
  <c r="AE55" i="4"/>
  <c r="AG55" i="4" s="1"/>
  <c r="AD55" i="4"/>
  <c r="X78" i="4"/>
  <c r="AA78" i="4" s="1"/>
  <c r="Y78" i="4"/>
  <c r="Z78" i="4"/>
  <c r="AJ54" i="4"/>
  <c r="AK54" i="4" s="1"/>
  <c r="AS54" i="4"/>
  <c r="AT54" i="4" s="1"/>
  <c r="AU54" i="4" s="1"/>
  <c r="F54" i="4"/>
  <c r="AL59" i="4"/>
  <c r="AE65" i="4"/>
  <c r="AG65" i="4" s="1"/>
  <c r="E65" i="4" s="1"/>
  <c r="AD65" i="4"/>
  <c r="AN69" i="4"/>
  <c r="AO69" i="4" s="1"/>
  <c r="AP69" i="4" s="1"/>
  <c r="F69" i="4"/>
  <c r="E87" i="4"/>
  <c r="AL87" i="4"/>
  <c r="AE100" i="4"/>
  <c r="AG100" i="4" s="1"/>
  <c r="E100" i="4" s="1"/>
  <c r="AD100" i="4"/>
  <c r="AJ100" i="4"/>
  <c r="AK100" i="4" s="1"/>
  <c r="Y22" i="4"/>
  <c r="AA22" i="4" s="1"/>
  <c r="X28" i="4"/>
  <c r="AA28" i="4"/>
  <c r="Z28" i="4"/>
  <c r="AL28" i="4"/>
  <c r="AJ29" i="4"/>
  <c r="AK29" i="4" s="1"/>
  <c r="Y31" i="4"/>
  <c r="AA31" i="4" s="1"/>
  <c r="X36" i="4"/>
  <c r="AA36" i="4"/>
  <c r="Z36" i="4"/>
  <c r="AL36" i="4"/>
  <c r="AJ37" i="4"/>
  <c r="AK37" i="4" s="1"/>
  <c r="Y39" i="4"/>
  <c r="AA39" i="4" s="1"/>
  <c r="F44" i="4"/>
  <c r="X44" i="4"/>
  <c r="AA44" i="4" s="1"/>
  <c r="Z44" i="4"/>
  <c r="AN44" i="4"/>
  <c r="AO44" i="4" s="1"/>
  <c r="AP44" i="4" s="1"/>
  <c r="AJ45" i="4"/>
  <c r="AK45" i="4" s="1"/>
  <c r="Y47" i="4"/>
  <c r="X49" i="4"/>
  <c r="X51" i="4"/>
  <c r="AA51" i="4" s="1"/>
  <c r="AL52" i="4"/>
  <c r="Z53" i="4"/>
  <c r="Y53" i="4"/>
  <c r="AA53" i="4" s="1"/>
  <c r="AE54" i="4"/>
  <c r="AG54" i="4" s="1"/>
  <c r="F55" i="4"/>
  <c r="AJ58" i="4"/>
  <c r="AK58" i="4" s="1"/>
  <c r="AS58" i="4"/>
  <c r="AT58" i="4" s="1"/>
  <c r="AU58" i="4" s="1"/>
  <c r="F58" i="4"/>
  <c r="AL60" i="4"/>
  <c r="Z61" i="4"/>
  <c r="AA61" i="4" s="1"/>
  <c r="Y61" i="4"/>
  <c r="AE63" i="4"/>
  <c r="AG63" i="4" s="1"/>
  <c r="AD63" i="4"/>
  <c r="AL63" i="4"/>
  <c r="AS63" i="4"/>
  <c r="AT63" i="4" s="1"/>
  <c r="AU63" i="4" s="1"/>
  <c r="AA64" i="4"/>
  <c r="E64" i="4"/>
  <c r="AS65" i="4"/>
  <c r="AT65" i="4" s="1"/>
  <c r="AU65" i="4" s="1"/>
  <c r="AG66" i="4"/>
  <c r="E66" i="4" s="1"/>
  <c r="AG68" i="4"/>
  <c r="E68" i="4" s="1"/>
  <c r="F70" i="4"/>
  <c r="AS70" i="4"/>
  <c r="AT70" i="4" s="1"/>
  <c r="AU70" i="4" s="1"/>
  <c r="AL76" i="4"/>
  <c r="AG76" i="4"/>
  <c r="E76" i="4" s="1"/>
  <c r="AE79" i="4"/>
  <c r="AG79" i="4" s="1"/>
  <c r="E79" i="4" s="1"/>
  <c r="AD79" i="4"/>
  <c r="AJ79" i="4"/>
  <c r="AK79" i="4" s="1"/>
  <c r="Z79" i="4"/>
  <c r="X79" i="4"/>
  <c r="AA79" i="4"/>
  <c r="E81" i="4"/>
  <c r="AL81" i="4"/>
  <c r="F88" i="4"/>
  <c r="AS90" i="4"/>
  <c r="AT90" i="4" s="1"/>
  <c r="AU90" i="4" s="1"/>
  <c r="AE92" i="4"/>
  <c r="AG92" i="4" s="1"/>
  <c r="AJ92" i="4"/>
  <c r="AK92" i="4" s="1"/>
  <c r="X50" i="4"/>
  <c r="Z50" i="4"/>
  <c r="AA50" i="4" s="1"/>
  <c r="AS51" i="4"/>
  <c r="AT51" i="4" s="1"/>
  <c r="AU51" i="4" s="1"/>
  <c r="AL56" i="4"/>
  <c r="Z57" i="4"/>
  <c r="AA57" i="4" s="1"/>
  <c r="Y57" i="4"/>
  <c r="AE59" i="4"/>
  <c r="AG59" i="4" s="1"/>
  <c r="AD59" i="4"/>
  <c r="AS59" i="4"/>
  <c r="AT59" i="4" s="1"/>
  <c r="AU59" i="4" s="1"/>
  <c r="AE74" i="4"/>
  <c r="AG74" i="4" s="1"/>
  <c r="E74" i="4" s="1"/>
  <c r="AJ74" i="4"/>
  <c r="AK74" i="4" s="1"/>
  <c r="X74" i="4"/>
  <c r="Z74" i="4"/>
  <c r="AA74" i="4"/>
  <c r="AL79" i="4"/>
  <c r="Y21" i="4"/>
  <c r="Z22" i="4"/>
  <c r="F23" i="4"/>
  <c r="E23" i="4" s="1"/>
  <c r="Y25" i="4"/>
  <c r="AE29" i="4"/>
  <c r="AG29" i="4" s="1"/>
  <c r="E29" i="4" s="1"/>
  <c r="F30" i="4"/>
  <c r="X30" i="4"/>
  <c r="AA30" i="4"/>
  <c r="Z30" i="4"/>
  <c r="Z31" i="4"/>
  <c r="AJ31" i="4"/>
  <c r="AK31" i="4" s="1"/>
  <c r="Y33" i="4"/>
  <c r="AE37" i="4"/>
  <c r="AG37" i="4" s="1"/>
  <c r="E37" i="4" s="1"/>
  <c r="F38" i="4"/>
  <c r="X38" i="4"/>
  <c r="Z38" i="4"/>
  <c r="AA38" i="4" s="1"/>
  <c r="AL38" i="4"/>
  <c r="Z39" i="4"/>
  <c r="AJ39" i="4"/>
  <c r="AK39" i="4" s="1"/>
  <c r="Y41" i="4"/>
  <c r="AE45" i="4"/>
  <c r="AG45" i="4" s="1"/>
  <c r="E45" i="4" s="1"/>
  <c r="F46" i="4"/>
  <c r="X46" i="4"/>
  <c r="Z46" i="4"/>
  <c r="AA46" i="4" s="1"/>
  <c r="AL46" i="4"/>
  <c r="Z47" i="4"/>
  <c r="AJ47" i="4"/>
  <c r="AK47" i="4" s="1"/>
  <c r="Y49" i="4"/>
  <c r="AA49" i="4" s="1"/>
  <c r="Y51" i="4"/>
  <c r="F51" i="4"/>
  <c r="Z54" i="4"/>
  <c r="AA54" i="4" s="1"/>
  <c r="X55" i="4"/>
  <c r="AJ55" i="4"/>
  <c r="AK55" i="4" s="1"/>
  <c r="AN55" i="4"/>
  <c r="AO55" i="4" s="1"/>
  <c r="AP55" i="4" s="1"/>
  <c r="E57" i="4"/>
  <c r="AL57" i="4"/>
  <c r="AE58" i="4"/>
  <c r="AG58" i="4" s="1"/>
  <c r="E58" i="4" s="1"/>
  <c r="F59" i="4"/>
  <c r="AJ62" i="4"/>
  <c r="AK62" i="4" s="1"/>
  <c r="AS62" i="4"/>
  <c r="AT62" i="4" s="1"/>
  <c r="AU62" i="4" s="1"/>
  <c r="F62" i="4"/>
  <c r="E62" i="4" s="1"/>
  <c r="AS64" i="4"/>
  <c r="AT64" i="4" s="1"/>
  <c r="AU64" i="4" s="1"/>
  <c r="Z65" i="4"/>
  <c r="X66" i="4"/>
  <c r="Z68" i="4"/>
  <c r="AA71" i="4"/>
  <c r="Z71" i="4"/>
  <c r="X71" i="4"/>
  <c r="Z76" i="4"/>
  <c r="AL85" i="4"/>
  <c r="X88" i="4"/>
  <c r="AA88" i="4"/>
  <c r="Z88" i="4"/>
  <c r="AN88" i="4"/>
  <c r="AO88" i="4" s="1"/>
  <c r="AP88" i="4" s="1"/>
  <c r="AD93" i="4"/>
  <c r="AE93" i="4"/>
  <c r="AG93" i="4" s="1"/>
  <c r="X93" i="4"/>
  <c r="Z93" i="4"/>
  <c r="AA93" i="4"/>
  <c r="Y52" i="4"/>
  <c r="AA52" i="4" s="1"/>
  <c r="Z52" i="4"/>
  <c r="Y56" i="4"/>
  <c r="AA56" i="4" s="1"/>
  <c r="Z56" i="4"/>
  <c r="Y60" i="4"/>
  <c r="AA60" i="4" s="1"/>
  <c r="Z60" i="4"/>
  <c r="Y64" i="4"/>
  <c r="Y66" i="4"/>
  <c r="AA66" i="4" s="1"/>
  <c r="Z67" i="4"/>
  <c r="Y67" i="4"/>
  <c r="AA67" i="4" s="1"/>
  <c r="Y68" i="4"/>
  <c r="AE69" i="4"/>
  <c r="AG69" i="4" s="1"/>
  <c r="AD69" i="4"/>
  <c r="Y70" i="4"/>
  <c r="Z75" i="4"/>
  <c r="AA75" i="4" s="1"/>
  <c r="Y75" i="4"/>
  <c r="Y76" i="4"/>
  <c r="X82" i="4"/>
  <c r="AA82" i="4" s="1"/>
  <c r="Y82" i="4"/>
  <c r="F82" i="4"/>
  <c r="AN82" i="4"/>
  <c r="AO82" i="4" s="1"/>
  <c r="AP82" i="4" s="1"/>
  <c r="AE83" i="4"/>
  <c r="AG83" i="4" s="1"/>
  <c r="E83" i="4" s="1"/>
  <c r="AD83" i="4"/>
  <c r="Z83" i="4"/>
  <c r="X83" i="4"/>
  <c r="X86" i="4"/>
  <c r="AA86" i="4" s="1"/>
  <c r="Y86" i="4"/>
  <c r="AE88" i="4"/>
  <c r="AG88" i="4" s="1"/>
  <c r="E88" i="4" s="1"/>
  <c r="AJ88" i="4"/>
  <c r="AK88" i="4" s="1"/>
  <c r="AD88" i="4"/>
  <c r="AD89" i="4"/>
  <c r="AE89" i="4"/>
  <c r="AG89" i="4" s="1"/>
  <c r="E89" i="4" s="1"/>
  <c r="AS96" i="4"/>
  <c r="AT96" i="4" s="1"/>
  <c r="AU96" i="4" s="1"/>
  <c r="F96" i="4"/>
  <c r="E96" i="4" s="1"/>
  <c r="AL99" i="4"/>
  <c r="AD101" i="4"/>
  <c r="AE101" i="4"/>
  <c r="AG101" i="4" s="1"/>
  <c r="AA55" i="4"/>
  <c r="Y55" i="4"/>
  <c r="Y59" i="4"/>
  <c r="AA59" i="4" s="1"/>
  <c r="Y63" i="4"/>
  <c r="AA63" i="4" s="1"/>
  <c r="AL65" i="4"/>
  <c r="AN65" i="4"/>
  <c r="AO65" i="4" s="1"/>
  <c r="AP65" i="4" s="1"/>
  <c r="AG70" i="4"/>
  <c r="E70" i="4" s="1"/>
  <c r="X70" i="4"/>
  <c r="AA70" i="4" s="1"/>
  <c r="Z70" i="4"/>
  <c r="AD70" i="4"/>
  <c r="AG72" i="4"/>
  <c r="E72" i="4" s="1"/>
  <c r="AJ73" i="4"/>
  <c r="AK73" i="4" s="1"/>
  <c r="AN73" i="4"/>
  <c r="AO73" i="4" s="1"/>
  <c r="AP73" i="4" s="1"/>
  <c r="F73" i="4"/>
  <c r="F74" i="4"/>
  <c r="E82" i="4"/>
  <c r="AD82" i="4"/>
  <c r="AE86" i="4"/>
  <c r="AG86" i="4" s="1"/>
  <c r="E86" i="4" s="1"/>
  <c r="AD86" i="4"/>
  <c r="AJ86" i="4"/>
  <c r="AK86" i="4" s="1"/>
  <c r="AL88" i="4"/>
  <c r="AN90" i="4"/>
  <c r="AO90" i="4" s="1"/>
  <c r="AP90" i="4" s="1"/>
  <c r="F90" i="4"/>
  <c r="E90" i="4" s="1"/>
  <c r="AS93" i="4"/>
  <c r="AT93" i="4" s="1"/>
  <c r="AU93" i="4" s="1"/>
  <c r="F93" i="4"/>
  <c r="AG95" i="4"/>
  <c r="E95" i="4" s="1"/>
  <c r="Z96" i="4"/>
  <c r="Y96" i="4"/>
  <c r="AA96" i="4" s="1"/>
  <c r="X99" i="4"/>
  <c r="Y65" i="4"/>
  <c r="AA65" i="4" s="1"/>
  <c r="AE67" i="4"/>
  <c r="AG67" i="4" s="1"/>
  <c r="E67" i="4" s="1"/>
  <c r="AD67" i="4"/>
  <c r="X68" i="4"/>
  <c r="AA68" i="4" s="1"/>
  <c r="Z69" i="4"/>
  <c r="Y69" i="4"/>
  <c r="AA69" i="4" s="1"/>
  <c r="AE71" i="4"/>
  <c r="AG71" i="4" s="1"/>
  <c r="AD71" i="4"/>
  <c r="AN71" i="4"/>
  <c r="AO71" i="4" s="1"/>
  <c r="AP71" i="4" s="1"/>
  <c r="F71" i="4"/>
  <c r="X72" i="4"/>
  <c r="AA72" i="4" s="1"/>
  <c r="Z73" i="4"/>
  <c r="Y73" i="4"/>
  <c r="AA73" i="4" s="1"/>
  <c r="AE75" i="4"/>
  <c r="AG75" i="4" s="1"/>
  <c r="E75" i="4" s="1"/>
  <c r="AD75" i="4"/>
  <c r="AN75" i="4"/>
  <c r="AO75" i="4" s="1"/>
  <c r="AP75" i="4" s="1"/>
  <c r="F75" i="4"/>
  <c r="X76" i="4"/>
  <c r="AA76" i="4" s="1"/>
  <c r="AG78" i="4"/>
  <c r="AJ78" i="4"/>
  <c r="AK78" i="4" s="1"/>
  <c r="F78" i="4"/>
  <c r="AN78" i="4"/>
  <c r="AO78" i="4" s="1"/>
  <c r="AP78" i="4" s="1"/>
  <c r="AE80" i="4"/>
  <c r="AG80" i="4" s="1"/>
  <c r="AD80" i="4"/>
  <c r="AA81" i="4"/>
  <c r="AS84" i="4"/>
  <c r="AT84" i="4" s="1"/>
  <c r="AU84" i="4" s="1"/>
  <c r="AA87" i="4"/>
  <c r="X87" i="4"/>
  <c r="AJ89" i="4"/>
  <c r="AK89" i="4" s="1"/>
  <c r="Y93" i="4"/>
  <c r="AJ93" i="4"/>
  <c r="AK93" i="4" s="1"/>
  <c r="AE94" i="4"/>
  <c r="AG94" i="4" s="1"/>
  <c r="AD94" i="4"/>
  <c r="AS98" i="4"/>
  <c r="AT98" i="4" s="1"/>
  <c r="AU98" i="4" s="1"/>
  <c r="F98" i="4"/>
  <c r="AL100" i="4"/>
  <c r="X101" i="4"/>
  <c r="Y80" i="4"/>
  <c r="Y85" i="4"/>
  <c r="AA85" i="4" s="1"/>
  <c r="X90" i="4"/>
  <c r="AA90" i="4"/>
  <c r="Z90" i="4"/>
  <c r="AL90" i="4"/>
  <c r="AJ91" i="4"/>
  <c r="AK91" i="4" s="1"/>
  <c r="AA92" i="4"/>
  <c r="Z92" i="4"/>
  <c r="Y92" i="4"/>
  <c r="F94" i="4"/>
  <c r="AE98" i="4"/>
  <c r="AG98" i="4" s="1"/>
  <c r="AD98" i="4"/>
  <c r="AJ101" i="4"/>
  <c r="AK101" i="4" s="1"/>
  <c r="X103" i="4"/>
  <c r="AA103" i="4" s="1"/>
  <c r="Y79" i="4"/>
  <c r="Z80" i="4"/>
  <c r="AA80" i="4" s="1"/>
  <c r="Y83" i="4"/>
  <c r="F84" i="4"/>
  <c r="X84" i="4"/>
  <c r="AA84" i="4" s="1"/>
  <c r="Z84" i="4"/>
  <c r="AL84" i="4"/>
  <c r="Z85" i="4"/>
  <c r="AJ85" i="4"/>
  <c r="AK85" i="4" s="1"/>
  <c r="Y87" i="4"/>
  <c r="AE91" i="4"/>
  <c r="AG91" i="4" s="1"/>
  <c r="E91" i="4" s="1"/>
  <c r="X94" i="4"/>
  <c r="AJ94" i="4"/>
  <c r="AK94" i="4" s="1"/>
  <c r="AN94" i="4"/>
  <c r="AO94" i="4" s="1"/>
  <c r="AP94" i="4" s="1"/>
  <c r="AN96" i="4"/>
  <c r="AO96" i="4" s="1"/>
  <c r="AP96" i="4" s="1"/>
  <c r="AL97" i="4"/>
  <c r="X100" i="4"/>
  <c r="AA100" i="4" s="1"/>
  <c r="Y100" i="4"/>
  <c r="X102" i="4"/>
  <c r="AA102" i="4" s="1"/>
  <c r="Z102" i="4"/>
  <c r="AJ103" i="4"/>
  <c r="AK103" i="4" s="1"/>
  <c r="Y95" i="4"/>
  <c r="AA95" i="4" s="1"/>
  <c r="Z95" i="4"/>
  <c r="AL96" i="4"/>
  <c r="Z97" i="4"/>
  <c r="AA97" i="4" s="1"/>
  <c r="AJ97" i="4"/>
  <c r="AK97" i="4" s="1"/>
  <c r="Y99" i="4"/>
  <c r="AA99" i="4" s="1"/>
  <c r="Y94" i="4"/>
  <c r="AA94" i="4" s="1"/>
  <c r="AG97" i="4"/>
  <c r="E97" i="4" s="1"/>
  <c r="X98" i="4"/>
  <c r="AA98" i="4" s="1"/>
  <c r="Z98" i="4"/>
  <c r="AL98" i="4"/>
  <c r="Z99" i="4"/>
  <c r="AJ99" i="4"/>
  <c r="AK99" i="4" s="1"/>
  <c r="Y101" i="4"/>
  <c r="AA101" i="4" s="1"/>
  <c r="AL102" i="4"/>
  <c r="Z103" i="4"/>
  <c r="Y103" i="4"/>
  <c r="D103" i="4"/>
  <c r="C103" i="4"/>
  <c r="B103" i="4"/>
  <c r="D102" i="4"/>
  <c r="C102" i="4"/>
  <c r="B102" i="4"/>
  <c r="D101" i="4"/>
  <c r="C101" i="4"/>
  <c r="B101" i="4"/>
  <c r="D100" i="4"/>
  <c r="C100" i="4"/>
  <c r="B100" i="4"/>
  <c r="D99" i="4"/>
  <c r="C99" i="4"/>
  <c r="B99" i="4"/>
  <c r="D98" i="4"/>
  <c r="C98" i="4"/>
  <c r="B98" i="4"/>
  <c r="D97" i="4"/>
  <c r="C97" i="4"/>
  <c r="B97" i="4"/>
  <c r="D96" i="4"/>
  <c r="C96" i="4"/>
  <c r="B96" i="4"/>
  <c r="D95" i="4"/>
  <c r="C95" i="4"/>
  <c r="B95" i="4"/>
  <c r="D94" i="4"/>
  <c r="C94" i="4"/>
  <c r="B94" i="4"/>
  <c r="D93" i="4"/>
  <c r="C93" i="4"/>
  <c r="B93" i="4"/>
  <c r="D92" i="4"/>
  <c r="C92" i="4"/>
  <c r="B92" i="4"/>
  <c r="D91" i="4"/>
  <c r="C91" i="4"/>
  <c r="B91" i="4"/>
  <c r="D90" i="4"/>
  <c r="C90" i="4"/>
  <c r="B90" i="4"/>
  <c r="D89" i="4"/>
  <c r="C89" i="4"/>
  <c r="B89" i="4"/>
  <c r="D88" i="4"/>
  <c r="C88" i="4"/>
  <c r="B88" i="4"/>
  <c r="D87" i="4"/>
  <c r="C87" i="4"/>
  <c r="B87" i="4"/>
  <c r="D86" i="4"/>
  <c r="C86" i="4"/>
  <c r="B86" i="4"/>
  <c r="D85" i="4"/>
  <c r="C85" i="4"/>
  <c r="B85" i="4"/>
  <c r="D84" i="4"/>
  <c r="C84" i="4"/>
  <c r="B84" i="4"/>
  <c r="D83" i="4"/>
  <c r="C83" i="4"/>
  <c r="B83" i="4"/>
  <c r="D82" i="4"/>
  <c r="C82" i="4"/>
  <c r="B82" i="4"/>
  <c r="D81" i="4"/>
  <c r="C81" i="4"/>
  <c r="B81" i="4"/>
  <c r="D80" i="4"/>
  <c r="C80" i="4"/>
  <c r="B80" i="4"/>
  <c r="D79" i="4"/>
  <c r="C79" i="4"/>
  <c r="B79" i="4"/>
  <c r="D78" i="4"/>
  <c r="C78" i="4"/>
  <c r="B78" i="4"/>
  <c r="D77" i="4"/>
  <c r="C77" i="4"/>
  <c r="B77" i="4"/>
  <c r="D76" i="4"/>
  <c r="C76" i="4"/>
  <c r="B76" i="4"/>
  <c r="D75" i="4"/>
  <c r="C75" i="4"/>
  <c r="B75" i="4"/>
  <c r="D74" i="4"/>
  <c r="C74" i="4"/>
  <c r="B74" i="4"/>
  <c r="D73" i="4"/>
  <c r="C73" i="4"/>
  <c r="B73" i="4"/>
  <c r="D72" i="4"/>
  <c r="C72" i="4"/>
  <c r="B72" i="4"/>
  <c r="D71" i="4"/>
  <c r="C71" i="4"/>
  <c r="B71" i="4"/>
  <c r="D70" i="4"/>
  <c r="C70" i="4"/>
  <c r="B70" i="4"/>
  <c r="D69" i="4"/>
  <c r="C69" i="4"/>
  <c r="B69" i="4"/>
  <c r="D68" i="4"/>
  <c r="C68" i="4"/>
  <c r="B68" i="4"/>
  <c r="D67" i="4"/>
  <c r="C67" i="4"/>
  <c r="B67" i="4"/>
  <c r="D66" i="4"/>
  <c r="C66" i="4"/>
  <c r="B66" i="4"/>
  <c r="D65" i="4"/>
  <c r="C65" i="4"/>
  <c r="B65" i="4"/>
  <c r="D64" i="4"/>
  <c r="C64" i="4"/>
  <c r="B64" i="4"/>
  <c r="D63" i="4"/>
  <c r="C63" i="4"/>
  <c r="B63" i="4"/>
  <c r="D62" i="4"/>
  <c r="C62" i="4"/>
  <c r="B62" i="4"/>
  <c r="D61" i="4"/>
  <c r="C61" i="4"/>
  <c r="B61" i="4"/>
  <c r="D60" i="4"/>
  <c r="C60" i="4"/>
  <c r="B60" i="4"/>
  <c r="D59" i="4"/>
  <c r="C59" i="4"/>
  <c r="B59" i="4"/>
  <c r="D58" i="4"/>
  <c r="C58" i="4"/>
  <c r="B58" i="4"/>
  <c r="D57" i="4"/>
  <c r="C57" i="4"/>
  <c r="B57" i="4"/>
  <c r="D56" i="4"/>
  <c r="C56" i="4"/>
  <c r="B56" i="4"/>
  <c r="D55" i="4"/>
  <c r="C55" i="4"/>
  <c r="B55" i="4"/>
  <c r="D54" i="4"/>
  <c r="C54" i="4"/>
  <c r="B54" i="4"/>
  <c r="D53" i="4"/>
  <c r="C53" i="4"/>
  <c r="B53" i="4"/>
  <c r="D52" i="4"/>
  <c r="C52" i="4"/>
  <c r="B52" i="4"/>
  <c r="D51" i="4"/>
  <c r="C51" i="4"/>
  <c r="B51" i="4"/>
  <c r="D50" i="4"/>
  <c r="C50" i="4"/>
  <c r="B50" i="4"/>
  <c r="D49" i="4"/>
  <c r="C49" i="4"/>
  <c r="B49" i="4"/>
  <c r="D48" i="4"/>
  <c r="C48" i="4"/>
  <c r="B48" i="4"/>
  <c r="D47" i="4"/>
  <c r="C47" i="4"/>
  <c r="B47" i="4"/>
  <c r="D46" i="4"/>
  <c r="C46" i="4"/>
  <c r="B46" i="4"/>
  <c r="D45" i="4"/>
  <c r="C45" i="4"/>
  <c r="B45" i="4"/>
  <c r="D44" i="4"/>
  <c r="C44" i="4"/>
  <c r="B44" i="4"/>
  <c r="D43" i="4"/>
  <c r="C43" i="4"/>
  <c r="B43" i="4"/>
  <c r="D42" i="4"/>
  <c r="C42" i="4"/>
  <c r="B42" i="4"/>
  <c r="D41" i="4"/>
  <c r="C41" i="4"/>
  <c r="B41" i="4"/>
  <c r="D40" i="4"/>
  <c r="C40" i="4"/>
  <c r="B40" i="4"/>
  <c r="D39" i="4"/>
  <c r="C39" i="4"/>
  <c r="B39" i="4"/>
  <c r="D38" i="4"/>
  <c r="C38" i="4"/>
  <c r="B38" i="4"/>
  <c r="D37" i="4"/>
  <c r="C37" i="4"/>
  <c r="B37" i="4"/>
  <c r="D36" i="4"/>
  <c r="C36" i="4"/>
  <c r="B36" i="4"/>
  <c r="D35" i="4"/>
  <c r="C35" i="4"/>
  <c r="B35" i="4"/>
  <c r="D34" i="4"/>
  <c r="C34" i="4"/>
  <c r="B34" i="4"/>
  <c r="D33" i="4"/>
  <c r="C33" i="4"/>
  <c r="B33" i="4"/>
  <c r="D32" i="4"/>
  <c r="C32" i="4"/>
  <c r="B32" i="4"/>
  <c r="D31" i="4"/>
  <c r="C31" i="4"/>
  <c r="B31" i="4"/>
  <c r="D30" i="4"/>
  <c r="C30" i="4"/>
  <c r="B30" i="4"/>
  <c r="D29" i="4"/>
  <c r="C29" i="4"/>
  <c r="B29" i="4"/>
  <c r="D28" i="4"/>
  <c r="C28" i="4"/>
  <c r="B28" i="4"/>
  <c r="D27" i="4"/>
  <c r="C27" i="4"/>
  <c r="B27" i="4"/>
  <c r="D26" i="4"/>
  <c r="C26" i="4"/>
  <c r="B26" i="4"/>
  <c r="D25" i="4"/>
  <c r="C25" i="4"/>
  <c r="B25" i="4"/>
  <c r="D24" i="4"/>
  <c r="C24" i="4"/>
  <c r="B24" i="4"/>
  <c r="D23" i="4"/>
  <c r="C23" i="4"/>
  <c r="B23" i="4"/>
  <c r="D22" i="4"/>
  <c r="C22" i="4"/>
  <c r="B22" i="4"/>
  <c r="D21" i="4"/>
  <c r="C21" i="4"/>
  <c r="B21" i="4"/>
  <c r="D20" i="4"/>
  <c r="C20" i="4"/>
  <c r="B20" i="4"/>
  <c r="D19" i="4"/>
  <c r="C19" i="4"/>
  <c r="B19" i="4"/>
  <c r="D18" i="4"/>
  <c r="C18" i="4"/>
  <c r="B18" i="4"/>
  <c r="D17" i="4"/>
  <c r="C17" i="4"/>
  <c r="B17" i="4"/>
  <c r="D16" i="4"/>
  <c r="C16" i="4"/>
  <c r="B16" i="4"/>
  <c r="D15" i="4"/>
  <c r="C15" i="4"/>
  <c r="B15" i="4"/>
  <c r="D14" i="4"/>
  <c r="C14" i="4"/>
  <c r="B14" i="4"/>
  <c r="D13" i="4"/>
  <c r="C13" i="4"/>
  <c r="B13" i="4"/>
  <c r="D12" i="4"/>
  <c r="C12" i="4"/>
  <c r="B12" i="4"/>
  <c r="D11" i="4"/>
  <c r="C11" i="4"/>
  <c r="B11" i="4"/>
  <c r="D10" i="4"/>
  <c r="C10" i="4"/>
  <c r="B10" i="4"/>
  <c r="D9" i="4"/>
  <c r="C9" i="4"/>
  <c r="B9" i="4"/>
  <c r="D8" i="4"/>
  <c r="C8" i="4"/>
  <c r="B8" i="4"/>
  <c r="D7" i="4"/>
  <c r="C7" i="4"/>
  <c r="B7" i="4"/>
  <c r="D6" i="4"/>
  <c r="C6" i="4"/>
  <c r="B6" i="4"/>
  <c r="D5" i="4"/>
  <c r="C5" i="4"/>
  <c r="B5" i="4"/>
  <c r="B4" i="4"/>
  <c r="S4" i="4" s="1"/>
  <c r="K4" i="4"/>
  <c r="N4" i="4"/>
  <c r="O4" i="4" s="1"/>
  <c r="P4" i="4"/>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W10" i="1"/>
  <c r="W9" i="1"/>
  <c r="W8" i="1"/>
  <c r="W7" i="1"/>
  <c r="W6" i="1"/>
  <c r="W5" i="1"/>
  <c r="W4" i="1"/>
  <c r="W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 r="U5" i="1"/>
  <c r="U4" i="1"/>
  <c r="U3" i="1"/>
  <c r="E71" i="4" l="1"/>
  <c r="AL71" i="4"/>
  <c r="E93" i="4"/>
  <c r="AL93" i="4"/>
  <c r="E55" i="4"/>
  <c r="E20" i="4"/>
  <c r="AL20" i="4"/>
  <c r="AL43" i="4"/>
  <c r="AL27" i="4"/>
  <c r="E94" i="4"/>
  <c r="AL86" i="4"/>
  <c r="AA83" i="4"/>
  <c r="E92" i="4"/>
  <c r="AL92" i="4"/>
  <c r="AL44" i="4"/>
  <c r="E46" i="4"/>
  <c r="E16" i="4"/>
  <c r="AL16" i="4"/>
  <c r="E84" i="4"/>
  <c r="E50" i="4"/>
  <c r="AL41" i="4"/>
  <c r="AL25" i="4"/>
  <c r="E98" i="4"/>
  <c r="AL74" i="4"/>
  <c r="AL67" i="4"/>
  <c r="AL30" i="4"/>
  <c r="E59" i="4"/>
  <c r="E63" i="4"/>
  <c r="AL95" i="4"/>
  <c r="AL51" i="4"/>
  <c r="AL37" i="4"/>
  <c r="AL34" i="4"/>
  <c r="E10" i="4"/>
  <c r="AL47" i="4"/>
  <c r="AL26" i="4"/>
  <c r="E53" i="4"/>
  <c r="AL53" i="4"/>
  <c r="AL91" i="4"/>
  <c r="AL45" i="4"/>
  <c r="AL32" i="4"/>
  <c r="E8" i="4"/>
  <c r="AL8" i="4"/>
  <c r="AL15" i="4"/>
  <c r="AL31" i="4"/>
  <c r="AL10" i="4"/>
  <c r="AL18" i="4"/>
  <c r="AL6" i="4"/>
  <c r="E101" i="4"/>
  <c r="AL101" i="4"/>
  <c r="AL83" i="4"/>
  <c r="AL70" i="4"/>
  <c r="AL22" i="4"/>
  <c r="E22" i="4"/>
  <c r="E12" i="4"/>
  <c r="AL12" i="4"/>
  <c r="AL75" i="4"/>
  <c r="AL40" i="4"/>
  <c r="AL58" i="4"/>
  <c r="AL24" i="4"/>
  <c r="AL80" i="4"/>
  <c r="E80" i="4"/>
  <c r="E78" i="4"/>
  <c r="AL78" i="4"/>
  <c r="AL94" i="4"/>
  <c r="AL72" i="4"/>
  <c r="E69" i="4"/>
  <c r="AL69" i="4"/>
  <c r="AL50" i="4"/>
  <c r="AL68" i="4"/>
  <c r="E54" i="4"/>
  <c r="AL54" i="4"/>
  <c r="AL89" i="4"/>
  <c r="AL73" i="4"/>
  <c r="E14" i="4"/>
  <c r="AL66" i="4"/>
  <c r="E61" i="4"/>
  <c r="AL61" i="4"/>
  <c r="AL42" i="4"/>
  <c r="AL29" i="4"/>
  <c r="AL55" i="4"/>
  <c r="AL11" i="4"/>
  <c r="AL35" i="4"/>
  <c r="E38" i="4"/>
  <c r="AL21" i="4"/>
  <c r="AL14" i="4"/>
  <c r="U4" i="4"/>
  <c r="L4" i="4"/>
  <c r="J4" i="4"/>
  <c r="AM4" i="4"/>
  <c r="R4" i="4"/>
  <c r="AR4" i="4"/>
  <c r="T4" i="4"/>
  <c r="D4" i="4"/>
  <c r="W4" i="4" s="1"/>
  <c r="C4" i="4"/>
  <c r="Y102" i="2"/>
  <c r="X102" i="2"/>
  <c r="W102" i="2"/>
  <c r="U102" i="2"/>
  <c r="V102" i="2" s="1"/>
  <c r="W101" i="2"/>
  <c r="X101" i="2" s="1"/>
  <c r="Y101" i="2" s="1"/>
  <c r="U101" i="2"/>
  <c r="V101" i="2" s="1"/>
  <c r="W100" i="2"/>
  <c r="X100" i="2" s="1"/>
  <c r="Y100" i="2" s="1"/>
  <c r="U100" i="2"/>
  <c r="V100" i="2" s="1"/>
  <c r="W99" i="2"/>
  <c r="X99" i="2" s="1"/>
  <c r="Y99" i="2" s="1"/>
  <c r="U99" i="2"/>
  <c r="V99" i="2" s="1"/>
  <c r="W98" i="2"/>
  <c r="X98" i="2" s="1"/>
  <c r="Y98" i="2" s="1"/>
  <c r="U98" i="2"/>
  <c r="V98" i="2" s="1"/>
  <c r="W97" i="2"/>
  <c r="X97" i="2" s="1"/>
  <c r="Y97" i="2" s="1"/>
  <c r="U97" i="2"/>
  <c r="V97" i="2" s="1"/>
  <c r="X96" i="2"/>
  <c r="Y96" i="2" s="1"/>
  <c r="W96" i="2"/>
  <c r="U96" i="2"/>
  <c r="V96" i="2" s="1"/>
  <c r="W95" i="2"/>
  <c r="X95" i="2" s="1"/>
  <c r="Y95" i="2" s="1"/>
  <c r="U95" i="2"/>
  <c r="V95" i="2" s="1"/>
  <c r="W94" i="2"/>
  <c r="X94" i="2" s="1"/>
  <c r="Y94" i="2" s="1"/>
  <c r="U94" i="2"/>
  <c r="V94" i="2" s="1"/>
  <c r="W93" i="2"/>
  <c r="X93" i="2" s="1"/>
  <c r="Y93" i="2" s="1"/>
  <c r="U93" i="2"/>
  <c r="V93" i="2" s="1"/>
  <c r="X92" i="2"/>
  <c r="Y92" i="2" s="1"/>
  <c r="W92" i="2"/>
  <c r="U92" i="2"/>
  <c r="V92" i="2" s="1"/>
  <c r="W91" i="2"/>
  <c r="X91" i="2" s="1"/>
  <c r="Y91" i="2" s="1"/>
  <c r="U91" i="2"/>
  <c r="V91" i="2" s="1"/>
  <c r="W90" i="2"/>
  <c r="X90" i="2" s="1"/>
  <c r="Y90" i="2" s="1"/>
  <c r="U90" i="2"/>
  <c r="V90" i="2" s="1"/>
  <c r="W89" i="2"/>
  <c r="X89" i="2" s="1"/>
  <c r="Y89" i="2" s="1"/>
  <c r="U89" i="2"/>
  <c r="V89" i="2" s="1"/>
  <c r="X88" i="2"/>
  <c r="Y88" i="2" s="1"/>
  <c r="W88" i="2"/>
  <c r="U88" i="2"/>
  <c r="V88" i="2" s="1"/>
  <c r="W87" i="2"/>
  <c r="X87" i="2" s="1"/>
  <c r="Y87" i="2" s="1"/>
  <c r="U87" i="2"/>
  <c r="V87" i="2" s="1"/>
  <c r="W86" i="2"/>
  <c r="X86" i="2" s="1"/>
  <c r="Y86" i="2" s="1"/>
  <c r="V86" i="2"/>
  <c r="U86" i="2"/>
  <c r="W85" i="2"/>
  <c r="X85" i="2" s="1"/>
  <c r="Y85" i="2" s="1"/>
  <c r="U85" i="2"/>
  <c r="V85" i="2" s="1"/>
  <c r="X84" i="2"/>
  <c r="Y84" i="2" s="1"/>
  <c r="W84" i="2"/>
  <c r="U84" i="2"/>
  <c r="V84" i="2" s="1"/>
  <c r="W83" i="2"/>
  <c r="X83" i="2" s="1"/>
  <c r="Y83" i="2" s="1"/>
  <c r="U83" i="2"/>
  <c r="V83" i="2" s="1"/>
  <c r="W82" i="2"/>
  <c r="X82" i="2" s="1"/>
  <c r="Y82" i="2" s="1"/>
  <c r="U82" i="2"/>
  <c r="V82" i="2" s="1"/>
  <c r="W81" i="2"/>
  <c r="X81" i="2" s="1"/>
  <c r="Y81" i="2" s="1"/>
  <c r="U81" i="2"/>
  <c r="V81" i="2" s="1"/>
  <c r="X80" i="2"/>
  <c r="Y80" i="2" s="1"/>
  <c r="W80" i="2"/>
  <c r="U80" i="2"/>
  <c r="V80" i="2" s="1"/>
  <c r="W79" i="2"/>
  <c r="X79" i="2" s="1"/>
  <c r="Y79" i="2" s="1"/>
  <c r="U79" i="2"/>
  <c r="V79" i="2" s="1"/>
  <c r="W78" i="2"/>
  <c r="X78" i="2" s="1"/>
  <c r="Y78" i="2" s="1"/>
  <c r="U78" i="2"/>
  <c r="V78" i="2" s="1"/>
  <c r="W77" i="2"/>
  <c r="X77" i="2" s="1"/>
  <c r="Y77" i="2" s="1"/>
  <c r="U77" i="2"/>
  <c r="V77" i="2" s="1"/>
  <c r="X76" i="2"/>
  <c r="Y76" i="2" s="1"/>
  <c r="W76" i="2"/>
  <c r="U76" i="2"/>
  <c r="V76" i="2" s="1"/>
  <c r="W75" i="2"/>
  <c r="X75" i="2" s="1"/>
  <c r="Y75" i="2" s="1"/>
  <c r="U75" i="2"/>
  <c r="V75" i="2" s="1"/>
  <c r="W74" i="2"/>
  <c r="X74" i="2" s="1"/>
  <c r="Y74" i="2" s="1"/>
  <c r="U74" i="2"/>
  <c r="V74" i="2" s="1"/>
  <c r="W73" i="2"/>
  <c r="X73" i="2" s="1"/>
  <c r="Y73" i="2" s="1"/>
  <c r="U73" i="2"/>
  <c r="V73" i="2" s="1"/>
  <c r="X72" i="2"/>
  <c r="Y72" i="2" s="1"/>
  <c r="W72" i="2"/>
  <c r="U72" i="2"/>
  <c r="V72" i="2" s="1"/>
  <c r="W71" i="2"/>
  <c r="X71" i="2" s="1"/>
  <c r="Y71" i="2" s="1"/>
  <c r="U71" i="2"/>
  <c r="V71" i="2" s="1"/>
  <c r="W70" i="2"/>
  <c r="X70" i="2" s="1"/>
  <c r="Y70" i="2" s="1"/>
  <c r="V70" i="2"/>
  <c r="U70" i="2"/>
  <c r="W69" i="2"/>
  <c r="X69" i="2" s="1"/>
  <c r="Y69" i="2" s="1"/>
  <c r="U69" i="2"/>
  <c r="V69" i="2" s="1"/>
  <c r="X68" i="2"/>
  <c r="Y68" i="2" s="1"/>
  <c r="W68" i="2"/>
  <c r="U68" i="2"/>
  <c r="V68" i="2" s="1"/>
  <c r="W67" i="2"/>
  <c r="X67" i="2" s="1"/>
  <c r="Y67" i="2" s="1"/>
  <c r="U67" i="2"/>
  <c r="V67" i="2" s="1"/>
  <c r="W66" i="2"/>
  <c r="X66" i="2" s="1"/>
  <c r="Y66" i="2" s="1"/>
  <c r="U66" i="2"/>
  <c r="V66" i="2" s="1"/>
  <c r="W65" i="2"/>
  <c r="X65" i="2" s="1"/>
  <c r="Y65" i="2" s="1"/>
  <c r="U65" i="2"/>
  <c r="V65" i="2" s="1"/>
  <c r="X64" i="2"/>
  <c r="Y64" i="2" s="1"/>
  <c r="W64" i="2"/>
  <c r="U64" i="2"/>
  <c r="V64" i="2" s="1"/>
  <c r="W63" i="2"/>
  <c r="X63" i="2" s="1"/>
  <c r="Y63" i="2" s="1"/>
  <c r="U63" i="2"/>
  <c r="V63" i="2" s="1"/>
  <c r="W62" i="2"/>
  <c r="X62" i="2" s="1"/>
  <c r="Y62" i="2" s="1"/>
  <c r="U62" i="2"/>
  <c r="V62" i="2" s="1"/>
  <c r="W61" i="2"/>
  <c r="X61" i="2" s="1"/>
  <c r="Y61" i="2" s="1"/>
  <c r="U61" i="2"/>
  <c r="V61" i="2" s="1"/>
  <c r="X60" i="2"/>
  <c r="Y60" i="2" s="1"/>
  <c r="W60" i="2"/>
  <c r="U60" i="2"/>
  <c r="V60" i="2" s="1"/>
  <c r="W59" i="2"/>
  <c r="X59" i="2" s="1"/>
  <c r="Y59" i="2" s="1"/>
  <c r="U59" i="2"/>
  <c r="V59" i="2" s="1"/>
  <c r="W58" i="2"/>
  <c r="X58" i="2" s="1"/>
  <c r="Y58" i="2" s="1"/>
  <c r="U58" i="2"/>
  <c r="V58" i="2" s="1"/>
  <c r="W57" i="2"/>
  <c r="X57" i="2" s="1"/>
  <c r="Y57" i="2" s="1"/>
  <c r="U57" i="2"/>
  <c r="V57" i="2" s="1"/>
  <c r="X56" i="2"/>
  <c r="Y56" i="2" s="1"/>
  <c r="W56" i="2"/>
  <c r="U56" i="2"/>
  <c r="V56" i="2" s="1"/>
  <c r="W55" i="2"/>
  <c r="X55" i="2" s="1"/>
  <c r="Y55" i="2" s="1"/>
  <c r="U55" i="2"/>
  <c r="V55" i="2" s="1"/>
  <c r="W54" i="2"/>
  <c r="X54" i="2" s="1"/>
  <c r="Y54" i="2" s="1"/>
  <c r="V54" i="2"/>
  <c r="U54" i="2"/>
  <c r="W53" i="2"/>
  <c r="X53" i="2" s="1"/>
  <c r="Y53" i="2" s="1"/>
  <c r="U53" i="2"/>
  <c r="V53" i="2" s="1"/>
  <c r="X52" i="2"/>
  <c r="Y52" i="2" s="1"/>
  <c r="W52" i="2"/>
  <c r="U52" i="2"/>
  <c r="V52" i="2" s="1"/>
  <c r="W51" i="2"/>
  <c r="X51" i="2" s="1"/>
  <c r="Y51" i="2" s="1"/>
  <c r="U51" i="2"/>
  <c r="V51" i="2" s="1"/>
  <c r="W50" i="2"/>
  <c r="X50" i="2" s="1"/>
  <c r="Y50" i="2" s="1"/>
  <c r="U50" i="2"/>
  <c r="V50" i="2" s="1"/>
  <c r="W49" i="2"/>
  <c r="X49" i="2" s="1"/>
  <c r="Y49" i="2" s="1"/>
  <c r="U49" i="2"/>
  <c r="V49" i="2" s="1"/>
  <c r="X48" i="2"/>
  <c r="Y48" i="2" s="1"/>
  <c r="W48" i="2"/>
  <c r="U48" i="2"/>
  <c r="V48" i="2" s="1"/>
  <c r="W47" i="2"/>
  <c r="X47" i="2" s="1"/>
  <c r="Y47" i="2" s="1"/>
  <c r="U47" i="2"/>
  <c r="V47" i="2" s="1"/>
  <c r="W46" i="2"/>
  <c r="X46" i="2" s="1"/>
  <c r="Y46" i="2" s="1"/>
  <c r="U46" i="2"/>
  <c r="V46" i="2" s="1"/>
  <c r="W45" i="2"/>
  <c r="X45" i="2" s="1"/>
  <c r="Y45" i="2" s="1"/>
  <c r="U45" i="2"/>
  <c r="V45" i="2" s="1"/>
  <c r="X44" i="2"/>
  <c r="Y44" i="2" s="1"/>
  <c r="W44" i="2"/>
  <c r="U44" i="2"/>
  <c r="V44" i="2" s="1"/>
  <c r="X43" i="2"/>
  <c r="Y43" i="2" s="1"/>
  <c r="W43" i="2"/>
  <c r="U43" i="2"/>
  <c r="V43" i="2" s="1"/>
  <c r="W42" i="2"/>
  <c r="X42" i="2" s="1"/>
  <c r="Y42" i="2" s="1"/>
  <c r="U42" i="2"/>
  <c r="V42" i="2" s="1"/>
  <c r="W41" i="2"/>
  <c r="X41" i="2" s="1"/>
  <c r="Y41" i="2" s="1"/>
  <c r="U41" i="2"/>
  <c r="V41" i="2" s="1"/>
  <c r="W40" i="2"/>
  <c r="X40" i="2" s="1"/>
  <c r="Y40" i="2" s="1"/>
  <c r="U40" i="2"/>
  <c r="V40" i="2" s="1"/>
  <c r="W39" i="2"/>
  <c r="X39" i="2" s="1"/>
  <c r="Y39" i="2" s="1"/>
  <c r="U39" i="2"/>
  <c r="V39" i="2" s="1"/>
  <c r="W38" i="2"/>
  <c r="X38" i="2" s="1"/>
  <c r="Y38" i="2" s="1"/>
  <c r="U38" i="2"/>
  <c r="V38" i="2" s="1"/>
  <c r="W37" i="2"/>
  <c r="X37" i="2" s="1"/>
  <c r="Y37" i="2" s="1"/>
  <c r="U37" i="2"/>
  <c r="V37" i="2" s="1"/>
  <c r="W36" i="2"/>
  <c r="X36" i="2" s="1"/>
  <c r="Y36" i="2" s="1"/>
  <c r="U36" i="2"/>
  <c r="V36" i="2" s="1"/>
  <c r="W35" i="2"/>
  <c r="X35" i="2" s="1"/>
  <c r="Y35" i="2" s="1"/>
  <c r="U35" i="2"/>
  <c r="V35" i="2" s="1"/>
  <c r="W34" i="2"/>
  <c r="X34" i="2" s="1"/>
  <c r="Y34" i="2" s="1"/>
  <c r="U34" i="2"/>
  <c r="V34" i="2" s="1"/>
  <c r="W33" i="2"/>
  <c r="X33" i="2" s="1"/>
  <c r="Y33" i="2" s="1"/>
  <c r="U33" i="2"/>
  <c r="V33" i="2" s="1"/>
  <c r="W32" i="2"/>
  <c r="X32" i="2" s="1"/>
  <c r="Y32" i="2" s="1"/>
  <c r="U32" i="2"/>
  <c r="V32" i="2" s="1"/>
  <c r="W31" i="2"/>
  <c r="X31" i="2" s="1"/>
  <c r="Y31" i="2" s="1"/>
  <c r="U31" i="2"/>
  <c r="V31" i="2" s="1"/>
  <c r="W30" i="2"/>
  <c r="X30" i="2" s="1"/>
  <c r="Y30" i="2" s="1"/>
  <c r="U30" i="2"/>
  <c r="V30" i="2" s="1"/>
  <c r="W29" i="2"/>
  <c r="X29" i="2" s="1"/>
  <c r="Y29" i="2" s="1"/>
  <c r="U29" i="2"/>
  <c r="V29" i="2" s="1"/>
  <c r="W28" i="2"/>
  <c r="X28" i="2" s="1"/>
  <c r="Y28" i="2" s="1"/>
  <c r="U28" i="2"/>
  <c r="V28" i="2" s="1"/>
  <c r="W27" i="2"/>
  <c r="X27" i="2" s="1"/>
  <c r="Y27" i="2" s="1"/>
  <c r="U27" i="2"/>
  <c r="V27" i="2" s="1"/>
  <c r="W26" i="2"/>
  <c r="X26" i="2" s="1"/>
  <c r="Y26" i="2" s="1"/>
  <c r="U26" i="2"/>
  <c r="V26" i="2" s="1"/>
  <c r="W25" i="2"/>
  <c r="X25" i="2" s="1"/>
  <c r="Y25" i="2" s="1"/>
  <c r="U25" i="2"/>
  <c r="V25" i="2" s="1"/>
  <c r="W24" i="2"/>
  <c r="X24" i="2" s="1"/>
  <c r="Y24" i="2" s="1"/>
  <c r="U24" i="2"/>
  <c r="V24" i="2" s="1"/>
  <c r="W23" i="2"/>
  <c r="X23" i="2" s="1"/>
  <c r="Y23" i="2" s="1"/>
  <c r="U23" i="2"/>
  <c r="V23" i="2" s="1"/>
  <c r="W22" i="2"/>
  <c r="X22" i="2" s="1"/>
  <c r="Y22" i="2" s="1"/>
  <c r="U22" i="2"/>
  <c r="V22" i="2" s="1"/>
  <c r="W21" i="2"/>
  <c r="X21" i="2" s="1"/>
  <c r="Y21" i="2" s="1"/>
  <c r="U21" i="2"/>
  <c r="V21" i="2" s="1"/>
  <c r="W20" i="2"/>
  <c r="X20" i="2" s="1"/>
  <c r="Y20" i="2" s="1"/>
  <c r="U20" i="2"/>
  <c r="V20" i="2" s="1"/>
  <c r="W19" i="2"/>
  <c r="X19" i="2" s="1"/>
  <c r="Y19" i="2" s="1"/>
  <c r="U19" i="2"/>
  <c r="V19" i="2" s="1"/>
  <c r="W18" i="2"/>
  <c r="X18" i="2" s="1"/>
  <c r="Y18" i="2" s="1"/>
  <c r="U18" i="2"/>
  <c r="V18" i="2" s="1"/>
  <c r="W17" i="2"/>
  <c r="X17" i="2" s="1"/>
  <c r="Y17" i="2" s="1"/>
  <c r="U17" i="2"/>
  <c r="V17" i="2" s="1"/>
  <c r="W16" i="2"/>
  <c r="X16" i="2" s="1"/>
  <c r="Y16" i="2" s="1"/>
  <c r="U16" i="2"/>
  <c r="V16" i="2" s="1"/>
  <c r="W15" i="2"/>
  <c r="X15" i="2" s="1"/>
  <c r="Y15" i="2" s="1"/>
  <c r="U15" i="2"/>
  <c r="V15" i="2" s="1"/>
  <c r="X14" i="2"/>
  <c r="Y14" i="2" s="1"/>
  <c r="W14" i="2"/>
  <c r="U14" i="2"/>
  <c r="V14" i="2" s="1"/>
  <c r="W13" i="2"/>
  <c r="X13" i="2" s="1"/>
  <c r="Y13" i="2" s="1"/>
  <c r="U13" i="2"/>
  <c r="V13" i="2" s="1"/>
  <c r="W12" i="2"/>
  <c r="X12" i="2" s="1"/>
  <c r="Y12" i="2" s="1"/>
  <c r="U12" i="2"/>
  <c r="V12" i="2" s="1"/>
  <c r="W11" i="2"/>
  <c r="X11" i="2" s="1"/>
  <c r="Y11" i="2" s="1"/>
  <c r="U11" i="2"/>
  <c r="V11" i="2" s="1"/>
  <c r="X10" i="2"/>
  <c r="Y10" i="2" s="1"/>
  <c r="W10" i="2"/>
  <c r="U10" i="2"/>
  <c r="V10" i="2" s="1"/>
  <c r="W9" i="2"/>
  <c r="X9" i="2" s="1"/>
  <c r="Y9" i="2" s="1"/>
  <c r="U9" i="2"/>
  <c r="V9" i="2" s="1"/>
  <c r="W8" i="2"/>
  <c r="X8" i="2" s="1"/>
  <c r="Y8" i="2" s="1"/>
  <c r="U8" i="2"/>
  <c r="V8" i="2" s="1"/>
  <c r="W7" i="2"/>
  <c r="X7" i="2" s="1"/>
  <c r="Y7" i="2" s="1"/>
  <c r="U7" i="2"/>
  <c r="V7" i="2" s="1"/>
  <c r="W6" i="2"/>
  <c r="X6" i="2" s="1"/>
  <c r="Y6" i="2" s="1"/>
  <c r="U6" i="2"/>
  <c r="V6" i="2" s="1"/>
  <c r="W5" i="2"/>
  <c r="X5" i="2" s="1"/>
  <c r="Y5" i="2" s="1"/>
  <c r="U5" i="2"/>
  <c r="V5" i="2" s="1"/>
  <c r="X4" i="2"/>
  <c r="Y4" i="2" s="1"/>
  <c r="W4" i="2"/>
  <c r="U4" i="2"/>
  <c r="V4" i="2" s="1"/>
  <c r="X3" i="2"/>
  <c r="Y3" i="2" s="1"/>
  <c r="W3" i="2"/>
  <c r="V152" i="1"/>
  <c r="V129" i="1"/>
  <c r="V7" i="1"/>
  <c r="V6" i="1"/>
  <c r="V5" i="1"/>
  <c r="V4" i="1"/>
  <c r="V3" i="1"/>
  <c r="H103" i="9"/>
  <c r="R103" i="9" s="1"/>
  <c r="AV102" i="4" l="1"/>
  <c r="AV100" i="4"/>
  <c r="AV80" i="4"/>
  <c r="AV92" i="4"/>
  <c r="AV81" i="4"/>
  <c r="AV72" i="4"/>
  <c r="AV60" i="4"/>
  <c r="AV88" i="4"/>
  <c r="AV78" i="4"/>
  <c r="AV61" i="4"/>
  <c r="AV22" i="4"/>
  <c r="AV82" i="4"/>
  <c r="AV76" i="4"/>
  <c r="AV68" i="4"/>
  <c r="AV66" i="4"/>
  <c r="AV57" i="4"/>
  <c r="AV50" i="4"/>
  <c r="AV32" i="4"/>
  <c r="AV48" i="4"/>
  <c r="AV40" i="4"/>
  <c r="AV19" i="4"/>
  <c r="AV7" i="4"/>
  <c r="AV86" i="4"/>
  <c r="AV20" i="4"/>
  <c r="AV42" i="4"/>
  <c r="AV26" i="4"/>
  <c r="AV15" i="4"/>
  <c r="AV11" i="4"/>
  <c r="AV77" i="4"/>
  <c r="AV62" i="4"/>
  <c r="AV53" i="4"/>
  <c r="AV34" i="4"/>
  <c r="AV23" i="4"/>
  <c r="AV36" i="4"/>
  <c r="AV21" i="4"/>
  <c r="AV38" i="4"/>
  <c r="AV41" i="4"/>
  <c r="AV24" i="4"/>
  <c r="AV6" i="4"/>
  <c r="AV18" i="4"/>
  <c r="AV56" i="4"/>
  <c r="AV64" i="4"/>
  <c r="AV70" i="4"/>
  <c r="AV49" i="4"/>
  <c r="AV59" i="4"/>
  <c r="AV8" i="4"/>
  <c r="AV29" i="4"/>
  <c r="AV46" i="4"/>
  <c r="AV74" i="4"/>
  <c r="AV84" i="4"/>
  <c r="AV71" i="4"/>
  <c r="AV95" i="4"/>
  <c r="AV103" i="4"/>
  <c r="AV91" i="4"/>
  <c r="AV13" i="4"/>
  <c r="AV47" i="4"/>
  <c r="AV65" i="4"/>
  <c r="AV96" i="4"/>
  <c r="AV93" i="4"/>
  <c r="AV85" i="4"/>
  <c r="AV87" i="4"/>
  <c r="AV67" i="4"/>
  <c r="AV97" i="4"/>
  <c r="AV9" i="4"/>
  <c r="AV94" i="4"/>
  <c r="AV30" i="4"/>
  <c r="AV16" i="4"/>
  <c r="AV58" i="4"/>
  <c r="AV5" i="4"/>
  <c r="AV55" i="4"/>
  <c r="AV31" i="4"/>
  <c r="AV33" i="4"/>
  <c r="AV39" i="4"/>
  <c r="AV79" i="4"/>
  <c r="AV12" i="4"/>
  <c r="AV27" i="4"/>
  <c r="AV35" i="4"/>
  <c r="AV43" i="4"/>
  <c r="AV54" i="4"/>
  <c r="AV63" i="4"/>
  <c r="AV90" i="4"/>
  <c r="AV10" i="4"/>
  <c r="AV99" i="4"/>
  <c r="AV101" i="4"/>
  <c r="AV98" i="4"/>
  <c r="AV73" i="4"/>
  <c r="AV89" i="4"/>
  <c r="AV83" i="4"/>
  <c r="AV17" i="4"/>
  <c r="AV25" i="4"/>
  <c r="AV44" i="4"/>
  <c r="AV14" i="4"/>
  <c r="AV51" i="4"/>
  <c r="AV45" i="4"/>
  <c r="AV75" i="4"/>
  <c r="AV28" i="4"/>
  <c r="AV37" i="4"/>
  <c r="AV52" i="4"/>
  <c r="AV69" i="4"/>
  <c r="AQ80" i="4"/>
  <c r="AQ102" i="4"/>
  <c r="AQ100" i="4"/>
  <c r="AQ92" i="4"/>
  <c r="AQ98" i="4"/>
  <c r="AQ86" i="4"/>
  <c r="AQ78" i="4"/>
  <c r="AQ75" i="4"/>
  <c r="AQ67" i="4"/>
  <c r="AQ84" i="4"/>
  <c r="AQ61" i="4"/>
  <c r="AQ71" i="4"/>
  <c r="AQ48" i="4"/>
  <c r="AQ57" i="4"/>
  <c r="AQ22" i="4"/>
  <c r="AQ40" i="4"/>
  <c r="AQ38" i="4"/>
  <c r="AQ24" i="4"/>
  <c r="AQ46" i="4"/>
  <c r="AQ32" i="4"/>
  <c r="AQ14" i="4"/>
  <c r="AQ10" i="4"/>
  <c r="AQ6" i="4"/>
  <c r="AQ53" i="4"/>
  <c r="AQ30" i="4"/>
  <c r="AQ18" i="4"/>
  <c r="AQ44" i="4"/>
  <c r="AQ9" i="4"/>
  <c r="AQ17" i="4"/>
  <c r="AQ33" i="4"/>
  <c r="AQ19" i="4"/>
  <c r="AQ36" i="4"/>
  <c r="AQ16" i="4"/>
  <c r="AQ50" i="4"/>
  <c r="AQ27" i="4"/>
  <c r="AQ35" i="4"/>
  <c r="AQ43" i="4"/>
  <c r="AQ54" i="4"/>
  <c r="AQ59" i="4"/>
  <c r="AQ101" i="4"/>
  <c r="AQ60" i="4"/>
  <c r="AQ90" i="4"/>
  <c r="AQ66" i="4"/>
  <c r="AQ89" i="4"/>
  <c r="AQ83" i="4"/>
  <c r="AQ63" i="4"/>
  <c r="AQ42" i="4"/>
  <c r="AQ11" i="4"/>
  <c r="AQ5" i="4"/>
  <c r="AQ49" i="4"/>
  <c r="AQ55" i="4"/>
  <c r="AQ88" i="4"/>
  <c r="AQ37" i="4"/>
  <c r="AQ65" i="4"/>
  <c r="AQ68" i="4"/>
  <c r="AQ82" i="4"/>
  <c r="AQ81" i="4"/>
  <c r="AQ34" i="4"/>
  <c r="AQ39" i="4"/>
  <c r="AQ64" i="4"/>
  <c r="AQ69" i="4"/>
  <c r="AQ73" i="4"/>
  <c r="AQ77" i="4"/>
  <c r="AQ99" i="4"/>
  <c r="AQ95" i="4"/>
  <c r="AQ7" i="4"/>
  <c r="AQ25" i="4"/>
  <c r="AQ47" i="4"/>
  <c r="AQ12" i="4"/>
  <c r="AQ31" i="4"/>
  <c r="AQ74" i="4"/>
  <c r="AQ45" i="4"/>
  <c r="AQ51" i="4"/>
  <c r="AQ85" i="4"/>
  <c r="AQ56" i="4"/>
  <c r="AQ87" i="4"/>
  <c r="AQ96" i="4"/>
  <c r="AQ97" i="4"/>
  <c r="AQ13" i="4"/>
  <c r="AQ26" i="4"/>
  <c r="AQ72" i="4"/>
  <c r="AQ8" i="4"/>
  <c r="AQ58" i="4"/>
  <c r="AQ52" i="4"/>
  <c r="AQ76" i="4"/>
  <c r="AQ94" i="4"/>
  <c r="AQ20" i="4"/>
  <c r="AQ21" i="4"/>
  <c r="AQ41" i="4"/>
  <c r="AQ28" i="4"/>
  <c r="AQ15" i="4"/>
  <c r="AQ23" i="4"/>
  <c r="AQ29" i="4"/>
  <c r="AQ62" i="4"/>
  <c r="AQ70" i="4"/>
  <c r="AQ79" i="4"/>
  <c r="AQ93" i="4"/>
  <c r="AQ103" i="4"/>
  <c r="AQ91" i="4"/>
  <c r="M4" i="4"/>
  <c r="V4" i="4"/>
  <c r="Y4" i="4"/>
  <c r="Z4" i="4"/>
  <c r="AA4" i="4" s="1"/>
  <c r="X4" i="4"/>
  <c r="H44" i="9"/>
  <c r="R44" i="9" s="1"/>
  <c r="H48" i="9"/>
  <c r="R48" i="9" s="1"/>
  <c r="H64" i="9"/>
  <c r="R64" i="9" s="1"/>
  <c r="H76" i="9"/>
  <c r="Q76" i="9" s="1"/>
  <c r="H15" i="9"/>
  <c r="N15" i="9" s="1"/>
  <c r="H19" i="9"/>
  <c r="R19" i="9" s="1"/>
  <c r="H35" i="9"/>
  <c r="R35" i="9" s="1"/>
  <c r="H43" i="9"/>
  <c r="H47" i="9"/>
  <c r="R47" i="9" s="1"/>
  <c r="H51" i="9"/>
  <c r="R51" i="9" s="1"/>
  <c r="H59" i="9"/>
  <c r="R59" i="9" s="1"/>
  <c r="H63" i="9"/>
  <c r="O63" i="9" s="1"/>
  <c r="H67" i="9"/>
  <c r="N67" i="9" s="1"/>
  <c r="H71" i="9"/>
  <c r="R71" i="9" s="1"/>
  <c r="H75" i="9"/>
  <c r="O75" i="9" s="1"/>
  <c r="H79" i="9"/>
  <c r="H83" i="9"/>
  <c r="O83" i="9" s="1"/>
  <c r="H91" i="9"/>
  <c r="O91" i="9" s="1"/>
  <c r="H95" i="9"/>
  <c r="O95" i="9" s="1"/>
  <c r="H99" i="9"/>
  <c r="H60" i="9"/>
  <c r="N60" i="9" s="1"/>
  <c r="H6" i="9"/>
  <c r="O6" i="9" s="1"/>
  <c r="H38" i="9"/>
  <c r="N38" i="9" s="1"/>
  <c r="H42" i="9"/>
  <c r="Q42" i="9" s="1"/>
  <c r="H58" i="9"/>
  <c r="Q58" i="9" s="1"/>
  <c r="H70" i="9"/>
  <c r="N70" i="9" s="1"/>
  <c r="H74" i="9"/>
  <c r="Q74" i="9" s="1"/>
  <c r="H90" i="9"/>
  <c r="Q90" i="9" s="1"/>
  <c r="H102" i="9"/>
  <c r="J102" i="9" s="1"/>
  <c r="H80" i="9"/>
  <c r="R80" i="9" s="1"/>
  <c r="H96" i="9"/>
  <c r="R96" i="9" s="1"/>
  <c r="H9" i="9"/>
  <c r="P9" i="9" s="1"/>
  <c r="H13" i="9"/>
  <c r="N13" i="9" s="1"/>
  <c r="H17" i="9"/>
  <c r="Q17" i="9" s="1"/>
  <c r="H21" i="9"/>
  <c r="O21" i="9" s="1"/>
  <c r="H25" i="9"/>
  <c r="N25" i="9" s="1"/>
  <c r="H29" i="9"/>
  <c r="P29" i="9" s="1"/>
  <c r="H33" i="9"/>
  <c r="Q33" i="9" s="1"/>
  <c r="H37" i="9"/>
  <c r="O37" i="9" s="1"/>
  <c r="H41" i="9"/>
  <c r="P41" i="9" s="1"/>
  <c r="H45" i="9"/>
  <c r="N45" i="9" s="1"/>
  <c r="H53" i="9"/>
  <c r="O53" i="9" s="1"/>
  <c r="H65" i="9"/>
  <c r="P65" i="9" s="1"/>
  <c r="H69" i="9"/>
  <c r="Q69" i="9" s="1"/>
  <c r="H73" i="9"/>
  <c r="P73" i="9" s="1"/>
  <c r="H77" i="9"/>
  <c r="O77" i="9" s="1"/>
  <c r="H81" i="9"/>
  <c r="P81" i="9" s="1"/>
  <c r="H85" i="9"/>
  <c r="O85" i="9" s="1"/>
  <c r="H93" i="9"/>
  <c r="N93" i="9" s="1"/>
  <c r="H97" i="9"/>
  <c r="Q97" i="9" s="1"/>
  <c r="H101" i="9"/>
  <c r="P101" i="9" s="1"/>
  <c r="V105" i="1"/>
  <c r="H10" i="9"/>
  <c r="Q10" i="9" s="1"/>
  <c r="H5" i="9"/>
  <c r="O5" i="9" s="1"/>
  <c r="V36" i="1"/>
  <c r="H26" i="9"/>
  <c r="Q26" i="9" s="1"/>
  <c r="H32" i="9"/>
  <c r="R32" i="9" s="1"/>
  <c r="H55" i="9"/>
  <c r="R55" i="9" s="1"/>
  <c r="K103" i="9"/>
  <c r="O103" i="9"/>
  <c r="R43" i="9"/>
  <c r="O43" i="9"/>
  <c r="N79" i="9"/>
  <c r="R79" i="9"/>
  <c r="O79" i="9"/>
  <c r="Q99" i="9"/>
  <c r="R99" i="9"/>
  <c r="P25" i="9"/>
  <c r="Q25" i="9"/>
  <c r="H7" i="9"/>
  <c r="R7" i="9" s="1"/>
  <c r="H49" i="9"/>
  <c r="O49" i="9" s="1"/>
  <c r="H87" i="9"/>
  <c r="R87" i="9" s="1"/>
  <c r="H22" i="9"/>
  <c r="N22" i="9" s="1"/>
  <c r="H39" i="9"/>
  <c r="O39" i="9" s="1"/>
  <c r="H61" i="9"/>
  <c r="Q61" i="9" s="1"/>
  <c r="H89" i="9"/>
  <c r="P89" i="9" s="1"/>
  <c r="H92" i="9"/>
  <c r="Q92" i="9" s="1"/>
  <c r="V68" i="1"/>
  <c r="H23" i="9"/>
  <c r="R23" i="9" s="1"/>
  <c r="H57" i="9"/>
  <c r="R57" i="9" s="1"/>
  <c r="R63" i="9"/>
  <c r="H86" i="9"/>
  <c r="O86" i="9" s="1"/>
  <c r="V116" i="1"/>
  <c r="V113" i="1"/>
  <c r="V97" i="1"/>
  <c r="V89" i="1"/>
  <c r="V81" i="1"/>
  <c r="V73" i="1"/>
  <c r="V65" i="1"/>
  <c r="V57" i="1"/>
  <c r="V49" i="1"/>
  <c r="V41" i="1"/>
  <c r="V33" i="1"/>
  <c r="V25" i="1"/>
  <c r="V17" i="1"/>
  <c r="V9" i="1"/>
  <c r="V145" i="1"/>
  <c r="V124" i="1"/>
  <c r="V121" i="1"/>
  <c r="V137" i="1"/>
  <c r="V84" i="1"/>
  <c r="V52" i="1"/>
  <c r="V20" i="1"/>
  <c r="V92" i="1"/>
  <c r="V60" i="1"/>
  <c r="V28" i="1"/>
  <c r="V76" i="1"/>
  <c r="V44" i="1"/>
  <c r="V12" i="1"/>
  <c r="H31" i="9"/>
  <c r="O31" i="9" s="1"/>
  <c r="H54" i="9"/>
  <c r="N54" i="9" s="1"/>
  <c r="V100" i="1"/>
  <c r="V108" i="1"/>
  <c r="V148" i="1"/>
  <c r="V140" i="1"/>
  <c r="V132" i="1"/>
  <c r="R83" i="9"/>
  <c r="O87" i="9"/>
  <c r="O99" i="9"/>
  <c r="N43" i="9"/>
  <c r="N59" i="9"/>
  <c r="P96" i="9"/>
  <c r="O23" i="9"/>
  <c r="P26" i="9"/>
  <c r="N63" i="9"/>
  <c r="P79" i="9"/>
  <c r="Q79" i="9"/>
  <c r="Q81" i="9"/>
  <c r="P99" i="9"/>
  <c r="N99" i="9"/>
  <c r="V8" i="1"/>
  <c r="V13" i="1"/>
  <c r="V16" i="1"/>
  <c r="V21" i="1"/>
  <c r="V24" i="1"/>
  <c r="V29" i="1"/>
  <c r="V32" i="1"/>
  <c r="V37" i="1"/>
  <c r="V40" i="1"/>
  <c r="V45" i="1"/>
  <c r="V48" i="1"/>
  <c r="V53" i="1"/>
  <c r="V56" i="1"/>
  <c r="V61" i="1"/>
  <c r="V64" i="1"/>
  <c r="V69" i="1"/>
  <c r="V72" i="1"/>
  <c r="V77" i="1"/>
  <c r="V80" i="1"/>
  <c r="V85" i="1"/>
  <c r="V88" i="1"/>
  <c r="V93" i="1"/>
  <c r="V96" i="1"/>
  <c r="V101" i="1"/>
  <c r="V104" i="1"/>
  <c r="V109" i="1"/>
  <c r="V112" i="1"/>
  <c r="V117" i="1"/>
  <c r="V120" i="1"/>
  <c r="V125" i="1"/>
  <c r="V128" i="1"/>
  <c r="V133" i="1"/>
  <c r="V136" i="1"/>
  <c r="V141" i="1"/>
  <c r="V144" i="1"/>
  <c r="V149" i="1"/>
  <c r="H14" i="9"/>
  <c r="P14" i="9" s="1"/>
  <c r="H18" i="9"/>
  <c r="N18" i="9" s="1"/>
  <c r="H30" i="9"/>
  <c r="Q30" i="9" s="1"/>
  <c r="H34" i="9"/>
  <c r="R34" i="9" s="1"/>
  <c r="H50" i="9"/>
  <c r="O50" i="9" s="1"/>
  <c r="H8" i="9"/>
  <c r="N8" i="9" s="1"/>
  <c r="H16" i="9"/>
  <c r="N16" i="9" s="1"/>
  <c r="Q31" i="9"/>
  <c r="V142" i="1"/>
  <c r="V150" i="1"/>
  <c r="H11" i="9"/>
  <c r="H12" i="9"/>
  <c r="N12" i="9" s="1"/>
  <c r="H27" i="9"/>
  <c r="H28" i="9"/>
  <c r="Q28" i="9" s="1"/>
  <c r="P43" i="9"/>
  <c r="Q43" i="9"/>
  <c r="Q83" i="9"/>
  <c r="P87" i="9"/>
  <c r="V10" i="1"/>
  <c r="V18" i="1"/>
  <c r="V26" i="1"/>
  <c r="V34" i="1"/>
  <c r="V42" i="1"/>
  <c r="V50" i="1"/>
  <c r="V58" i="1"/>
  <c r="V66" i="1"/>
  <c r="V74" i="1"/>
  <c r="V82" i="1"/>
  <c r="V90" i="1"/>
  <c r="V98" i="1"/>
  <c r="V106" i="1"/>
  <c r="V114" i="1"/>
  <c r="V122" i="1"/>
  <c r="V130" i="1"/>
  <c r="V138" i="1"/>
  <c r="V146" i="1"/>
  <c r="V151" i="1"/>
  <c r="V147" i="1"/>
  <c r="V143" i="1"/>
  <c r="V139" i="1"/>
  <c r="V135" i="1"/>
  <c r="V131" i="1"/>
  <c r="V127" i="1"/>
  <c r="V123" i="1"/>
  <c r="V119" i="1"/>
  <c r="V115" i="1"/>
  <c r="V111" i="1"/>
  <c r="V107" i="1"/>
  <c r="V103" i="1"/>
  <c r="V99" i="1"/>
  <c r="V95" i="1"/>
  <c r="V91" i="1"/>
  <c r="V87" i="1"/>
  <c r="V83" i="1"/>
  <c r="V79" i="1"/>
  <c r="V75" i="1"/>
  <c r="V71" i="1"/>
  <c r="V67" i="1"/>
  <c r="V63" i="1"/>
  <c r="V59" i="1"/>
  <c r="V55" i="1"/>
  <c r="V51" i="1"/>
  <c r="V47" i="1"/>
  <c r="V43" i="1"/>
  <c r="V39" i="1"/>
  <c r="V35" i="1"/>
  <c r="V31" i="1"/>
  <c r="V27" i="1"/>
  <c r="V23" i="1"/>
  <c r="V19" i="1"/>
  <c r="V15" i="1"/>
  <c r="V11" i="1"/>
  <c r="J31" i="9"/>
  <c r="H20" i="9"/>
  <c r="P20" i="9" s="1"/>
  <c r="H24" i="9"/>
  <c r="Q24" i="9" s="1"/>
  <c r="H36" i="9"/>
  <c r="R36" i="9" s="1"/>
  <c r="H52" i="9"/>
  <c r="Q52" i="9" s="1"/>
  <c r="P63" i="9"/>
  <c r="Q63" i="9"/>
  <c r="V14" i="1"/>
  <c r="V22" i="1"/>
  <c r="V30" i="1"/>
  <c r="V38" i="1"/>
  <c r="V46" i="1"/>
  <c r="V54" i="1"/>
  <c r="V62" i="1"/>
  <c r="V70" i="1"/>
  <c r="V78" i="1"/>
  <c r="V86" i="1"/>
  <c r="V94" i="1"/>
  <c r="V102" i="1"/>
  <c r="V110" i="1"/>
  <c r="V118" i="1"/>
  <c r="V126" i="1"/>
  <c r="V134" i="1"/>
  <c r="H40" i="9"/>
  <c r="N40" i="9" s="1"/>
  <c r="H46" i="9"/>
  <c r="O46" i="9" s="1"/>
  <c r="H56" i="9"/>
  <c r="N56" i="9" s="1"/>
  <c r="H62" i="9"/>
  <c r="R62" i="9" s="1"/>
  <c r="H66" i="9"/>
  <c r="O66" i="9" s="1"/>
  <c r="H68" i="9"/>
  <c r="P68" i="9" s="1"/>
  <c r="H72" i="9"/>
  <c r="N72" i="9" s="1"/>
  <c r="H78" i="9"/>
  <c r="R78" i="9" s="1"/>
  <c r="H82" i="9"/>
  <c r="R82" i="9" s="1"/>
  <c r="H84" i="9"/>
  <c r="N84" i="9" s="1"/>
  <c r="H88" i="9"/>
  <c r="N88" i="9" s="1"/>
  <c r="H94" i="9"/>
  <c r="R94" i="9" s="1"/>
  <c r="H98" i="9"/>
  <c r="O98" i="9" s="1"/>
  <c r="H100" i="9"/>
  <c r="R13" i="9"/>
  <c r="R28" i="9"/>
  <c r="R61" i="9"/>
  <c r="P61" i="9"/>
  <c r="O70" i="9"/>
  <c r="P76" i="9"/>
  <c r="P22" i="9"/>
  <c r="R37" i="9"/>
  <c r="N37" i="9"/>
  <c r="Q37" i="9"/>
  <c r="P37" i="9"/>
  <c r="O38" i="9"/>
  <c r="Q38" i="9"/>
  <c r="P38" i="9"/>
  <c r="N44" i="9"/>
  <c r="Q53" i="9"/>
  <c r="R54" i="9"/>
  <c r="R69" i="9"/>
  <c r="N69" i="9"/>
  <c r="O69" i="9"/>
  <c r="P69" i="9"/>
  <c r="R85" i="9"/>
  <c r="N85" i="9"/>
  <c r="Q85" i="9"/>
  <c r="P85" i="9"/>
  <c r="O93" i="9"/>
  <c r="P12" i="9"/>
  <c r="R21" i="9"/>
  <c r="N21" i="9"/>
  <c r="Q21" i="9"/>
  <c r="P21" i="9"/>
  <c r="O44" i="9"/>
  <c r="O45" i="9"/>
  <c r="N9" i="9"/>
  <c r="R25" i="9"/>
  <c r="O26" i="9"/>
  <c r="R26" i="9"/>
  <c r="N41" i="9"/>
  <c r="R42" i="9"/>
  <c r="R49" i="9"/>
  <c r="N49" i="9"/>
  <c r="N64" i="9"/>
  <c r="R65" i="9"/>
  <c r="N65" i="9"/>
  <c r="O74" i="9"/>
  <c r="R74" i="9"/>
  <c r="R81" i="9"/>
  <c r="N81" i="9"/>
  <c r="N89" i="9"/>
  <c r="R90" i="9"/>
  <c r="Q96" i="9"/>
  <c r="N96" i="9"/>
  <c r="R101" i="9"/>
  <c r="N101" i="9"/>
  <c r="O101" i="9"/>
  <c r="Q101" i="9"/>
  <c r="O25" i="9"/>
  <c r="O41" i="9"/>
  <c r="O48" i="9"/>
  <c r="O64" i="9"/>
  <c r="O65" i="9"/>
  <c r="O81" i="9"/>
  <c r="O96" i="9"/>
  <c r="L103" i="9"/>
  <c r="P103" i="9"/>
  <c r="I103" i="9"/>
  <c r="M103" i="9"/>
  <c r="Q103" i="9"/>
  <c r="J103" i="9"/>
  <c r="N103" i="9"/>
  <c r="H91" i="4" l="1"/>
  <c r="I91" i="4" s="1"/>
  <c r="G91" i="4"/>
  <c r="H70" i="4"/>
  <c r="I70" i="4" s="1"/>
  <c r="G70" i="4"/>
  <c r="H15" i="4"/>
  <c r="I15" i="4" s="1"/>
  <c r="G15" i="4"/>
  <c r="G20" i="4"/>
  <c r="H20" i="4"/>
  <c r="I20" i="4" s="1"/>
  <c r="G58" i="4"/>
  <c r="H58" i="4"/>
  <c r="I58" i="4" s="1"/>
  <c r="H13" i="4"/>
  <c r="I13" i="4" s="1"/>
  <c r="G13" i="4"/>
  <c r="H56" i="4"/>
  <c r="I56" i="4" s="1"/>
  <c r="G56" i="4"/>
  <c r="H74" i="4"/>
  <c r="I74" i="4" s="1"/>
  <c r="G74" i="4"/>
  <c r="H25" i="4"/>
  <c r="I25" i="4" s="1"/>
  <c r="G25" i="4"/>
  <c r="G77" i="4"/>
  <c r="H77" i="4"/>
  <c r="I77" i="4" s="1"/>
  <c r="H39" i="4"/>
  <c r="I39" i="4" s="1"/>
  <c r="G39" i="4"/>
  <c r="H68" i="4"/>
  <c r="I68" i="4" s="1"/>
  <c r="G68" i="4"/>
  <c r="G55" i="4"/>
  <c r="H55" i="4"/>
  <c r="I55" i="4" s="1"/>
  <c r="H42" i="4"/>
  <c r="I42" i="4" s="1"/>
  <c r="G42" i="4"/>
  <c r="H66" i="4"/>
  <c r="I66" i="4" s="1"/>
  <c r="G66" i="4"/>
  <c r="G59" i="4"/>
  <c r="H59" i="4"/>
  <c r="I59" i="4" s="1"/>
  <c r="G27" i="4"/>
  <c r="H27" i="4"/>
  <c r="I27" i="4" s="1"/>
  <c r="H19" i="4"/>
  <c r="I19" i="4" s="1"/>
  <c r="G19" i="4"/>
  <c r="H44" i="4"/>
  <c r="I44" i="4" s="1"/>
  <c r="G44" i="4"/>
  <c r="G53" i="4"/>
  <c r="H53" i="4"/>
  <c r="I53" i="4" s="1"/>
  <c r="H32" i="4"/>
  <c r="I32" i="4" s="1"/>
  <c r="G32" i="4"/>
  <c r="H40" i="4"/>
  <c r="I40" i="4" s="1"/>
  <c r="G40" i="4"/>
  <c r="G71" i="4"/>
  <c r="H71" i="4"/>
  <c r="I71" i="4" s="1"/>
  <c r="G75" i="4"/>
  <c r="H75" i="4"/>
  <c r="I75" i="4" s="1"/>
  <c r="G92" i="4"/>
  <c r="H92" i="4"/>
  <c r="I92" i="4" s="1"/>
  <c r="H103" i="4"/>
  <c r="I103" i="4" s="1"/>
  <c r="G103" i="4"/>
  <c r="G62" i="4"/>
  <c r="H62" i="4"/>
  <c r="I62" i="4" s="1"/>
  <c r="H28" i="4"/>
  <c r="I28" i="4" s="1"/>
  <c r="G28" i="4"/>
  <c r="G94" i="4"/>
  <c r="H94" i="4"/>
  <c r="I94" i="4" s="1"/>
  <c r="G8" i="4"/>
  <c r="H8" i="4"/>
  <c r="I8" i="4" s="1"/>
  <c r="G97" i="4"/>
  <c r="H97" i="4"/>
  <c r="I97" i="4" s="1"/>
  <c r="H85" i="4"/>
  <c r="I85" i="4" s="1"/>
  <c r="G85" i="4"/>
  <c r="H31" i="4"/>
  <c r="I31" i="4" s="1"/>
  <c r="G31" i="4"/>
  <c r="H7" i="4"/>
  <c r="I7" i="4" s="1"/>
  <c r="G7" i="4"/>
  <c r="G73" i="4"/>
  <c r="H73" i="4"/>
  <c r="I73" i="4" s="1"/>
  <c r="H34" i="4"/>
  <c r="I34" i="4" s="1"/>
  <c r="G34" i="4"/>
  <c r="G65" i="4"/>
  <c r="H65" i="4"/>
  <c r="I65" i="4" s="1"/>
  <c r="H49" i="4"/>
  <c r="I49" i="4" s="1"/>
  <c r="G49" i="4"/>
  <c r="G63" i="4"/>
  <c r="H63" i="4"/>
  <c r="I63" i="4" s="1"/>
  <c r="H90" i="4"/>
  <c r="I90" i="4" s="1"/>
  <c r="G90" i="4"/>
  <c r="G54" i="4"/>
  <c r="H54" i="4"/>
  <c r="I54" i="4" s="1"/>
  <c r="H50" i="4"/>
  <c r="I50" i="4" s="1"/>
  <c r="G50" i="4"/>
  <c r="H33" i="4"/>
  <c r="I33" i="4" s="1"/>
  <c r="G33" i="4"/>
  <c r="G18" i="4"/>
  <c r="H18" i="4"/>
  <c r="I18" i="4" s="1"/>
  <c r="G6" i="4"/>
  <c r="H6" i="4"/>
  <c r="I6" i="4" s="1"/>
  <c r="H46" i="4"/>
  <c r="I46" i="4" s="1"/>
  <c r="G46" i="4"/>
  <c r="G22" i="4"/>
  <c r="H22" i="4"/>
  <c r="I22" i="4" s="1"/>
  <c r="G61" i="4"/>
  <c r="H61" i="4"/>
  <c r="I61" i="4" s="1"/>
  <c r="G78" i="4"/>
  <c r="H78" i="4"/>
  <c r="I78" i="4" s="1"/>
  <c r="H100" i="4"/>
  <c r="I100" i="4" s="1"/>
  <c r="G100" i="4"/>
  <c r="G93" i="4"/>
  <c r="H93" i="4"/>
  <c r="I93" i="4" s="1"/>
  <c r="H29" i="4"/>
  <c r="I29" i="4" s="1"/>
  <c r="G29" i="4"/>
  <c r="H41" i="4"/>
  <c r="I41" i="4" s="1"/>
  <c r="G41" i="4"/>
  <c r="H76" i="4"/>
  <c r="I76" i="4" s="1"/>
  <c r="G76" i="4"/>
  <c r="H72" i="4"/>
  <c r="I72" i="4" s="1"/>
  <c r="G72" i="4"/>
  <c r="G96" i="4"/>
  <c r="H96" i="4"/>
  <c r="I96" i="4" s="1"/>
  <c r="H51" i="4"/>
  <c r="I51" i="4" s="1"/>
  <c r="G51" i="4"/>
  <c r="G12" i="4"/>
  <c r="H12" i="4"/>
  <c r="I12" i="4" s="1"/>
  <c r="H95" i="4"/>
  <c r="I95" i="4" s="1"/>
  <c r="G95" i="4"/>
  <c r="G69" i="4"/>
  <c r="H69" i="4"/>
  <c r="I69" i="4" s="1"/>
  <c r="H81" i="4"/>
  <c r="I81" i="4" s="1"/>
  <c r="G81" i="4"/>
  <c r="H37" i="4"/>
  <c r="I37" i="4" s="1"/>
  <c r="G37" i="4"/>
  <c r="H5" i="4"/>
  <c r="I5" i="4" s="1"/>
  <c r="G5" i="4"/>
  <c r="H83" i="4"/>
  <c r="I83" i="4" s="1"/>
  <c r="G83" i="4"/>
  <c r="H60" i="4"/>
  <c r="I60" i="4" s="1"/>
  <c r="G60" i="4"/>
  <c r="G43" i="4"/>
  <c r="H43" i="4"/>
  <c r="I43" i="4" s="1"/>
  <c r="G16" i="4"/>
  <c r="H16" i="4"/>
  <c r="I16" i="4" s="1"/>
  <c r="H17" i="4"/>
  <c r="I17" i="4" s="1"/>
  <c r="G17" i="4"/>
  <c r="H30" i="4"/>
  <c r="I30" i="4" s="1"/>
  <c r="G30" i="4"/>
  <c r="G10" i="4"/>
  <c r="H10" i="4"/>
  <c r="I10" i="4" s="1"/>
  <c r="G24" i="4"/>
  <c r="H24" i="4"/>
  <c r="I24" i="4" s="1"/>
  <c r="G57" i="4"/>
  <c r="H57" i="4"/>
  <c r="I57" i="4" s="1"/>
  <c r="H84" i="4"/>
  <c r="I84" i="4" s="1"/>
  <c r="G84" i="4"/>
  <c r="H86" i="4"/>
  <c r="I86" i="4" s="1"/>
  <c r="G86" i="4"/>
  <c r="H102" i="4"/>
  <c r="I102" i="4" s="1"/>
  <c r="G102" i="4"/>
  <c r="H79" i="4"/>
  <c r="I79" i="4" s="1"/>
  <c r="G79" i="4"/>
  <c r="G23" i="4"/>
  <c r="H23" i="4"/>
  <c r="I23" i="4" s="1"/>
  <c r="H21" i="4"/>
  <c r="I21" i="4" s="1"/>
  <c r="G21" i="4"/>
  <c r="H52" i="4"/>
  <c r="I52" i="4" s="1"/>
  <c r="G52" i="4"/>
  <c r="H26" i="4"/>
  <c r="I26" i="4" s="1"/>
  <c r="G26" i="4"/>
  <c r="H87" i="4"/>
  <c r="I87" i="4" s="1"/>
  <c r="G87" i="4"/>
  <c r="H45" i="4"/>
  <c r="I45" i="4" s="1"/>
  <c r="G45" i="4"/>
  <c r="H47" i="4"/>
  <c r="I47" i="4" s="1"/>
  <c r="G47" i="4"/>
  <c r="H99" i="4"/>
  <c r="I99" i="4" s="1"/>
  <c r="G99" i="4"/>
  <c r="H64" i="4"/>
  <c r="I64" i="4" s="1"/>
  <c r="G64" i="4"/>
  <c r="G82" i="4"/>
  <c r="H82" i="4"/>
  <c r="I82" i="4" s="1"/>
  <c r="H88" i="4"/>
  <c r="I88" i="4" s="1"/>
  <c r="G88" i="4"/>
  <c r="H11" i="4"/>
  <c r="I11" i="4" s="1"/>
  <c r="G11" i="4"/>
  <c r="G89" i="4"/>
  <c r="H89" i="4"/>
  <c r="I89" i="4" s="1"/>
  <c r="H101" i="4"/>
  <c r="I101" i="4" s="1"/>
  <c r="G101" i="4"/>
  <c r="G35" i="4"/>
  <c r="H35" i="4"/>
  <c r="I35" i="4" s="1"/>
  <c r="H36" i="4"/>
  <c r="I36" i="4" s="1"/>
  <c r="G36" i="4"/>
  <c r="H9" i="4"/>
  <c r="I9" i="4" s="1"/>
  <c r="G9" i="4"/>
  <c r="G14" i="4"/>
  <c r="H14" i="4"/>
  <c r="I14" i="4" s="1"/>
  <c r="H38" i="4"/>
  <c r="I38" i="4" s="1"/>
  <c r="G38" i="4"/>
  <c r="H48" i="4"/>
  <c r="I48" i="4" s="1"/>
  <c r="G48" i="4"/>
  <c r="G67" i="4"/>
  <c r="H67" i="4"/>
  <c r="I67" i="4" s="1"/>
  <c r="H98" i="4"/>
  <c r="I98" i="4" s="1"/>
  <c r="G98" i="4"/>
  <c r="G80" i="4"/>
  <c r="H80" i="4"/>
  <c r="I80" i="4" s="1"/>
  <c r="R60" i="9"/>
  <c r="R70" i="9"/>
  <c r="P92" i="9"/>
  <c r="Q47" i="9"/>
  <c r="N83" i="9"/>
  <c r="Q15" i="9"/>
  <c r="P7" i="9"/>
  <c r="O8" i="9"/>
  <c r="Q8" i="9"/>
  <c r="Q60" i="9"/>
  <c r="P44" i="9"/>
  <c r="N19" i="9"/>
  <c r="Q7" i="9"/>
  <c r="N39" i="9"/>
  <c r="P15" i="9"/>
  <c r="P67" i="9"/>
  <c r="I102" i="9"/>
  <c r="O73" i="9"/>
  <c r="Q48" i="9"/>
  <c r="Q32" i="9"/>
  <c r="N17" i="9"/>
  <c r="O60" i="9"/>
  <c r="P60" i="9"/>
  <c r="Q29" i="9"/>
  <c r="Q77" i="9"/>
  <c r="O54" i="9"/>
  <c r="Q70" i="9"/>
  <c r="N61" i="9"/>
  <c r="Q44" i="9"/>
  <c r="N51" i="9"/>
  <c r="O15" i="9"/>
  <c r="O67" i="9"/>
  <c r="Q67" i="9"/>
  <c r="P32" i="9"/>
  <c r="P23" i="9"/>
  <c r="P70" i="9"/>
  <c r="O89" i="9"/>
  <c r="Q91" i="9"/>
  <c r="N71" i="9"/>
  <c r="P48" i="9"/>
  <c r="P17" i="9"/>
  <c r="P33" i="9"/>
  <c r="O57" i="9"/>
  <c r="O32" i="9"/>
  <c r="N48" i="9"/>
  <c r="N32" i="9"/>
  <c r="O61" i="9"/>
  <c r="O28" i="9"/>
  <c r="R45" i="9"/>
  <c r="R93" i="9"/>
  <c r="Q54" i="9"/>
  <c r="P91" i="9"/>
  <c r="P47" i="9"/>
  <c r="Q23" i="9"/>
  <c r="P83" i="9"/>
  <c r="O19" i="9"/>
  <c r="P71" i="9"/>
  <c r="N47" i="9"/>
  <c r="N55" i="9"/>
  <c r="R15" i="9"/>
  <c r="Q71" i="9"/>
  <c r="M102" i="9"/>
  <c r="O97" i="9"/>
  <c r="O80" i="9"/>
  <c r="N58" i="9"/>
  <c r="O17" i="9"/>
  <c r="R58" i="9"/>
  <c r="N33" i="9"/>
  <c r="R17" i="9"/>
  <c r="R86" i="9"/>
  <c r="N77" i="9"/>
  <c r="N53" i="9"/>
  <c r="P86" i="9"/>
  <c r="Q59" i="9"/>
  <c r="Q39" i="9"/>
  <c r="P39" i="9"/>
  <c r="P10" i="9"/>
  <c r="P55" i="9"/>
  <c r="L102" i="9"/>
  <c r="R95" i="9"/>
  <c r="K102" i="9"/>
  <c r="O33" i="9"/>
  <c r="N97" i="9"/>
  <c r="N80" i="9"/>
  <c r="O58" i="9"/>
  <c r="R33" i="9"/>
  <c r="Q16" i="9"/>
  <c r="P77" i="9"/>
  <c r="R77" i="9"/>
  <c r="R53" i="9"/>
  <c r="N86" i="9"/>
  <c r="N35" i="9"/>
  <c r="Q55" i="9"/>
  <c r="O7" i="9"/>
  <c r="R97" i="9"/>
  <c r="Q80" i="9"/>
  <c r="R10" i="9"/>
  <c r="P53" i="9"/>
  <c r="N28" i="9"/>
  <c r="Q86" i="9"/>
  <c r="P97" i="9"/>
  <c r="P58" i="9"/>
  <c r="N7" i="9"/>
  <c r="P80" i="9"/>
  <c r="R39" i="9"/>
  <c r="O47" i="9"/>
  <c r="Q41" i="9"/>
  <c r="R91" i="9"/>
  <c r="Q65" i="9"/>
  <c r="N14" i="9"/>
  <c r="O34" i="9"/>
  <c r="O12" i="9"/>
  <c r="R12" i="9"/>
  <c r="P54" i="9"/>
  <c r="P28" i="9"/>
  <c r="O42" i="9"/>
  <c r="O92" i="9"/>
  <c r="O76" i="9"/>
  <c r="P13" i="9"/>
  <c r="P59" i="9"/>
  <c r="Q75" i="9"/>
  <c r="O90" i="9"/>
  <c r="O10" i="9"/>
  <c r="O13" i="9"/>
  <c r="N92" i="9"/>
  <c r="P45" i="9"/>
  <c r="R30" i="9"/>
  <c r="N29" i="9"/>
  <c r="P93" i="9"/>
  <c r="Q22" i="9"/>
  <c r="P35" i="9"/>
  <c r="Q95" i="9"/>
  <c r="P31" i="9"/>
  <c r="N10" i="9"/>
  <c r="O29" i="9"/>
  <c r="Q45" i="9"/>
  <c r="O30" i="9"/>
  <c r="R29" i="9"/>
  <c r="Q93" i="9"/>
  <c r="O22" i="9"/>
  <c r="N76" i="9"/>
  <c r="R92" i="9"/>
  <c r="R76" i="9"/>
  <c r="Q13" i="9"/>
  <c r="N75" i="9"/>
  <c r="P95" i="9"/>
  <c r="R75" i="9"/>
  <c r="N91" i="9"/>
  <c r="O55" i="9"/>
  <c r="P42" i="9"/>
  <c r="O51" i="9"/>
  <c r="P75" i="9"/>
  <c r="Q87" i="9"/>
  <c r="P74" i="9"/>
  <c r="Q9" i="9"/>
  <c r="O71" i="9"/>
  <c r="N95" i="9"/>
  <c r="N73" i="9"/>
  <c r="N57" i="9"/>
  <c r="N90" i="9"/>
  <c r="N74" i="9"/>
  <c r="N42" i="9"/>
  <c r="N26" i="9"/>
  <c r="O9" i="9"/>
  <c r="R89" i="9"/>
  <c r="R73" i="9"/>
  <c r="Q64" i="9"/>
  <c r="R41" i="9"/>
  <c r="R9" i="9"/>
  <c r="R22" i="9"/>
  <c r="R38" i="9"/>
  <c r="P51" i="9"/>
  <c r="P19" i="9"/>
  <c r="N87" i="9"/>
  <c r="R67" i="9"/>
  <c r="Q73" i="9"/>
  <c r="O35" i="9"/>
  <c r="Q89" i="9"/>
  <c r="P64" i="9"/>
  <c r="Q51" i="9"/>
  <c r="Q35" i="9"/>
  <c r="Q19" i="9"/>
  <c r="N23" i="9"/>
  <c r="P90" i="9"/>
  <c r="O59" i="9"/>
  <c r="P6" i="9"/>
  <c r="N6" i="9"/>
  <c r="N5" i="9"/>
  <c r="P30" i="9"/>
  <c r="Q72" i="9"/>
  <c r="N30" i="9"/>
  <c r="R46" i="9"/>
  <c r="R18" i="9"/>
  <c r="N46" i="9"/>
  <c r="Q46" i="9"/>
  <c r="Q36" i="9"/>
  <c r="Q14" i="9"/>
  <c r="R50" i="9"/>
  <c r="R68" i="9"/>
  <c r="N66" i="9"/>
  <c r="O84" i="9"/>
  <c r="R20" i="9"/>
  <c r="N98" i="9"/>
  <c r="O82" i="9"/>
  <c r="P62" i="9"/>
  <c r="O18" i="9"/>
  <c r="P52" i="9"/>
  <c r="Q56" i="9"/>
  <c r="O14" i="9"/>
  <c r="Q88" i="9"/>
  <c r="P94" i="9"/>
  <c r="R14" i="9"/>
  <c r="R52" i="9"/>
  <c r="N50" i="9"/>
  <c r="R98" i="9"/>
  <c r="R84" i="9"/>
  <c r="P46" i="9"/>
  <c r="Q12" i="9"/>
  <c r="Q20" i="9"/>
  <c r="O40" i="9"/>
  <c r="R66" i="9"/>
  <c r="Q40" i="9"/>
  <c r="O78" i="9"/>
  <c r="N82" i="9"/>
  <c r="N34" i="9"/>
  <c r="O16" i="9"/>
  <c r="N24" i="9"/>
  <c r="Q94" i="9"/>
  <c r="P78" i="9"/>
  <c r="O68" i="9"/>
  <c r="Q62" i="9"/>
  <c r="O24" i="9"/>
  <c r="O94" i="9"/>
  <c r="N78" i="9"/>
  <c r="O62" i="9"/>
  <c r="P36" i="9"/>
  <c r="N94" i="9"/>
  <c r="Q78" i="9"/>
  <c r="N62" i="9"/>
  <c r="N31" i="9"/>
  <c r="R31" i="9"/>
  <c r="P49" i="9"/>
  <c r="Q49" i="9"/>
  <c r="O72" i="9"/>
  <c r="O88" i="9"/>
  <c r="O56" i="9"/>
  <c r="P57" i="9"/>
  <c r="Q57" i="9"/>
  <c r="N68" i="9"/>
  <c r="Q84" i="9"/>
  <c r="Q68" i="9"/>
  <c r="P84" i="9"/>
  <c r="Q98" i="9"/>
  <c r="P98" i="9"/>
  <c r="P82" i="9"/>
  <c r="Q82" i="9"/>
  <c r="Q66" i="9"/>
  <c r="P66" i="9"/>
  <c r="P40" i="9"/>
  <c r="R40" i="9"/>
  <c r="R16" i="9"/>
  <c r="P16" i="9"/>
  <c r="Q34" i="9"/>
  <c r="P34" i="9"/>
  <c r="P24" i="9"/>
  <c r="R24" i="9"/>
  <c r="R8" i="9"/>
  <c r="P8" i="9"/>
  <c r="Q50" i="9"/>
  <c r="P50" i="9"/>
  <c r="R88" i="9"/>
  <c r="P88" i="9"/>
  <c r="R72" i="9"/>
  <c r="P72" i="9"/>
  <c r="R56" i="9"/>
  <c r="P56" i="9"/>
  <c r="O52" i="9"/>
  <c r="N52" i="9"/>
  <c r="N20" i="9"/>
  <c r="O20" i="9"/>
  <c r="P27" i="9"/>
  <c r="Q27" i="9"/>
  <c r="N27" i="9"/>
  <c r="O27" i="9"/>
  <c r="R27" i="9"/>
  <c r="P11" i="9"/>
  <c r="Q11" i="9"/>
  <c r="O11" i="9"/>
  <c r="R11" i="9"/>
  <c r="N11" i="9"/>
  <c r="Q100" i="9"/>
  <c r="R100" i="9"/>
  <c r="P100" i="9"/>
  <c r="O100" i="9"/>
  <c r="N100" i="9"/>
  <c r="O36" i="9"/>
  <c r="N36" i="9"/>
  <c r="Q18" i="9"/>
  <c r="P18" i="9"/>
  <c r="I31" i="9"/>
  <c r="P5" i="9" l="1"/>
  <c r="H4" i="9"/>
  <c r="K31" i="9"/>
  <c r="U3" i="2" l="1"/>
  <c r="V3" i="2" l="1"/>
  <c r="AB4" i="4"/>
  <c r="Q4" i="4"/>
  <c r="J83" i="9"/>
  <c r="J79" i="9"/>
  <c r="J75" i="9"/>
  <c r="J71" i="9"/>
  <c r="J67" i="9"/>
  <c r="J63" i="9"/>
  <c r="J59" i="9"/>
  <c r="J55" i="9"/>
  <c r="J51" i="9"/>
  <c r="J47" i="9"/>
  <c r="J43" i="9"/>
  <c r="J84" i="9"/>
  <c r="J80" i="9"/>
  <c r="J76" i="9"/>
  <c r="J72" i="9"/>
  <c r="J68" i="9"/>
  <c r="J64" i="9"/>
  <c r="J60" i="9"/>
  <c r="J56" i="9"/>
  <c r="J52" i="9"/>
  <c r="J48" i="9"/>
  <c r="J44" i="9"/>
  <c r="J40" i="9"/>
  <c r="J39" i="9"/>
  <c r="J38" i="9"/>
  <c r="J37" i="9"/>
  <c r="J36" i="9"/>
  <c r="J35" i="9"/>
  <c r="J34" i="9"/>
  <c r="J33" i="9"/>
  <c r="J32" i="9"/>
  <c r="J30" i="9"/>
  <c r="J29" i="9"/>
  <c r="J28" i="9"/>
  <c r="J27" i="9"/>
  <c r="J26" i="9"/>
  <c r="J25" i="9"/>
  <c r="J24" i="9"/>
  <c r="J23" i="9"/>
  <c r="J22" i="9"/>
  <c r="J21" i="9"/>
  <c r="J20" i="9"/>
  <c r="J19" i="9"/>
  <c r="J18" i="9"/>
  <c r="J17" i="9"/>
  <c r="J16" i="9"/>
  <c r="J15" i="9"/>
  <c r="J14" i="9"/>
  <c r="J13" i="9"/>
  <c r="J12" i="9"/>
  <c r="J11" i="9"/>
  <c r="J10" i="9"/>
  <c r="J9" i="9"/>
  <c r="J8" i="9"/>
  <c r="J7" i="9"/>
  <c r="J6" i="9"/>
  <c r="J5" i="9"/>
  <c r="J85" i="9"/>
  <c r="J81" i="9"/>
  <c r="J77" i="9"/>
  <c r="J73" i="9"/>
  <c r="J69" i="9"/>
  <c r="J65" i="9"/>
  <c r="J61" i="9"/>
  <c r="J57" i="9"/>
  <c r="J53" i="9"/>
  <c r="J49" i="9"/>
  <c r="J45" i="9"/>
  <c r="J41" i="9"/>
  <c r="J86" i="9"/>
  <c r="J82" i="9"/>
  <c r="J78" i="9"/>
  <c r="J74" i="9"/>
  <c r="J70" i="9"/>
  <c r="J66" i="9"/>
  <c r="J62" i="9"/>
  <c r="J58" i="9"/>
  <c r="J54" i="9"/>
  <c r="J50" i="9"/>
  <c r="J46" i="9"/>
  <c r="J42" i="9"/>
  <c r="J90" i="9"/>
  <c r="J98" i="9"/>
  <c r="I9" i="9"/>
  <c r="I15" i="9"/>
  <c r="I26" i="9"/>
  <c r="I90" i="9"/>
  <c r="J94" i="9"/>
  <c r="I98" i="9"/>
  <c r="I37" i="9"/>
  <c r="I7" i="9"/>
  <c r="I10" i="9"/>
  <c r="I14" i="9"/>
  <c r="I18" i="9"/>
  <c r="I28" i="9"/>
  <c r="I5" i="9"/>
  <c r="I12" i="9"/>
  <c r="I20" i="9"/>
  <c r="I29" i="9"/>
  <c r="N102" i="9"/>
  <c r="O102" i="9"/>
  <c r="I41" i="9"/>
  <c r="I6" i="9"/>
  <c r="I8" i="9"/>
  <c r="I22" i="9"/>
  <c r="I23" i="9"/>
  <c r="I24" i="9"/>
  <c r="I32" i="9"/>
  <c r="I48" i="9"/>
  <c r="I50" i="9"/>
  <c r="I52" i="9"/>
  <c r="I54" i="9"/>
  <c r="I56" i="9"/>
  <c r="I58" i="9"/>
  <c r="I71" i="9"/>
  <c r="I73" i="9"/>
  <c r="I75" i="9"/>
  <c r="I77" i="9"/>
  <c r="I79" i="9"/>
  <c r="I81" i="9"/>
  <c r="I83" i="9"/>
  <c r="I85" i="9"/>
  <c r="I87" i="9"/>
  <c r="I91" i="9"/>
  <c r="I95" i="9"/>
  <c r="I99" i="9"/>
  <c r="I36" i="9"/>
  <c r="I11" i="9"/>
  <c r="I25" i="9"/>
  <c r="I33" i="9"/>
  <c r="I40" i="9"/>
  <c r="I44" i="9"/>
  <c r="I60" i="9"/>
  <c r="I62" i="9"/>
  <c r="I64" i="9"/>
  <c r="I66" i="9"/>
  <c r="I68" i="9"/>
  <c r="I70" i="9"/>
  <c r="I34" i="9"/>
  <c r="I43" i="9"/>
  <c r="I46" i="9"/>
  <c r="I13" i="9"/>
  <c r="I16" i="9"/>
  <c r="I17" i="9"/>
  <c r="I19" i="9"/>
  <c r="I27" i="9"/>
  <c r="I30" i="9"/>
  <c r="I38" i="9"/>
  <c r="I47" i="9"/>
  <c r="I49" i="9"/>
  <c r="I51" i="9"/>
  <c r="I53" i="9"/>
  <c r="I55" i="9"/>
  <c r="I57" i="9"/>
  <c r="I72" i="9"/>
  <c r="I74" i="9"/>
  <c r="I76" i="9"/>
  <c r="I78" i="9"/>
  <c r="I80" i="9"/>
  <c r="I82" i="9"/>
  <c r="I84" i="9"/>
  <c r="I94" i="9"/>
  <c r="I21" i="9"/>
  <c r="I35" i="9"/>
  <c r="I39" i="9"/>
  <c r="I42" i="9"/>
  <c r="I45" i="9"/>
  <c r="I59" i="9"/>
  <c r="I61" i="9"/>
  <c r="I63" i="9"/>
  <c r="I65" i="9"/>
  <c r="I67" i="9"/>
  <c r="I69" i="9"/>
  <c r="I86" i="9"/>
  <c r="J99" i="9"/>
  <c r="I88" i="9"/>
  <c r="J88" i="9"/>
  <c r="J95" i="9"/>
  <c r="I100" i="9"/>
  <c r="J100" i="9"/>
  <c r="J91" i="9"/>
  <c r="I96" i="9"/>
  <c r="J96" i="9"/>
  <c r="J89" i="9"/>
  <c r="I93" i="9"/>
  <c r="J87" i="9"/>
  <c r="I92" i="9"/>
  <c r="J92" i="9"/>
  <c r="I89" i="9"/>
  <c r="J101" i="9"/>
  <c r="I97" i="9"/>
  <c r="I101" i="9"/>
  <c r="J97" i="9"/>
  <c r="J93" i="9"/>
  <c r="AC4" i="4" l="1"/>
  <c r="AF4" i="4"/>
  <c r="K92" i="9"/>
  <c r="K96" i="9"/>
  <c r="K88" i="9"/>
  <c r="K67" i="9"/>
  <c r="K59" i="9"/>
  <c r="K78" i="9"/>
  <c r="K53" i="9"/>
  <c r="K30" i="9"/>
  <c r="K19" i="9"/>
  <c r="K46" i="9"/>
  <c r="K66" i="9"/>
  <c r="K95" i="9"/>
  <c r="K87" i="9"/>
  <c r="K79" i="9"/>
  <c r="K71" i="9"/>
  <c r="K56" i="9"/>
  <c r="K48" i="9"/>
  <c r="K32" i="9"/>
  <c r="K8" i="9"/>
  <c r="K12" i="9"/>
  <c r="K98" i="9"/>
  <c r="K26" i="9"/>
  <c r="K100" i="9"/>
  <c r="K69" i="9"/>
  <c r="K61" i="9"/>
  <c r="K42" i="9"/>
  <c r="K80" i="9"/>
  <c r="K72" i="9"/>
  <c r="K55" i="9"/>
  <c r="K47" i="9"/>
  <c r="K13" i="9"/>
  <c r="K43" i="9"/>
  <c r="K68" i="9"/>
  <c r="K60" i="9"/>
  <c r="K40" i="9"/>
  <c r="K25" i="9"/>
  <c r="K81" i="9"/>
  <c r="K73" i="9"/>
  <c r="K58" i="9"/>
  <c r="K50" i="9"/>
  <c r="K24" i="9"/>
  <c r="P102" i="9"/>
  <c r="K20" i="9"/>
  <c r="K7" i="9"/>
  <c r="K101" i="9"/>
  <c r="K93" i="9"/>
  <c r="K63" i="9"/>
  <c r="K45" i="9"/>
  <c r="K35" i="9"/>
  <c r="K21" i="9"/>
  <c r="K82" i="9"/>
  <c r="K74" i="9"/>
  <c r="K57" i="9"/>
  <c r="K49" i="9"/>
  <c r="K27" i="9"/>
  <c r="K17" i="9"/>
  <c r="K70" i="9"/>
  <c r="K62" i="9"/>
  <c r="K44" i="9"/>
  <c r="K33" i="9"/>
  <c r="K36" i="9"/>
  <c r="K99" i="9"/>
  <c r="K91" i="9"/>
  <c r="K83" i="9"/>
  <c r="K75" i="9"/>
  <c r="K52" i="9"/>
  <c r="K23" i="9"/>
  <c r="K6" i="9"/>
  <c r="K29" i="9"/>
  <c r="K10" i="9"/>
  <c r="K9" i="9"/>
  <c r="K97" i="9"/>
  <c r="K89" i="9"/>
  <c r="K86" i="9"/>
  <c r="K65" i="9"/>
  <c r="K39" i="9"/>
  <c r="K94" i="9"/>
  <c r="K84" i="9"/>
  <c r="K76" i="9"/>
  <c r="K51" i="9"/>
  <c r="K38" i="9"/>
  <c r="K16" i="9"/>
  <c r="K34" i="9"/>
  <c r="K64" i="9"/>
  <c r="K11" i="9"/>
  <c r="K85" i="9"/>
  <c r="K77" i="9"/>
  <c r="K54" i="9"/>
  <c r="K22" i="9"/>
  <c r="K41" i="9"/>
  <c r="K5" i="9"/>
  <c r="K28" i="9"/>
  <c r="K18" i="9"/>
  <c r="K14" i="9"/>
  <c r="K37" i="9"/>
  <c r="K90" i="9"/>
  <c r="K15" i="9"/>
  <c r="O4" i="9" l="1"/>
  <c r="I4" i="9"/>
  <c r="N4" i="9"/>
  <c r="J4" i="9"/>
  <c r="AJ4" i="4"/>
  <c r="AD4" i="4"/>
  <c r="AE4" i="4" s="1"/>
  <c r="AG4" i="4" s="1"/>
  <c r="L27" i="9"/>
  <c r="M22" i="9"/>
  <c r="L22" i="9"/>
  <c r="M54" i="9"/>
  <c r="L54" i="9"/>
  <c r="L41" i="9"/>
  <c r="L50" i="9"/>
  <c r="M50" i="9"/>
  <c r="M100" i="9"/>
  <c r="L100" i="9"/>
  <c r="L7" i="9"/>
  <c r="L39" i="9" l="1"/>
  <c r="AS4" i="4"/>
  <c r="Q6" i="9"/>
  <c r="R5" i="9"/>
  <c r="Q5" i="9"/>
  <c r="P4" i="9"/>
  <c r="L42" i="9"/>
  <c r="L96" i="9"/>
  <c r="L28" i="9"/>
  <c r="L56" i="9"/>
  <c r="L82" i="9"/>
  <c r="L78" i="9"/>
  <c r="L45" i="9"/>
  <c r="AK4" i="4"/>
  <c r="AL4" i="4"/>
  <c r="M101" i="9"/>
  <c r="L91" i="9"/>
  <c r="L101" i="9"/>
  <c r="L92" i="9"/>
  <c r="L57" i="9"/>
  <c r="M28" i="9"/>
  <c r="M82" i="9"/>
  <c r="L60" i="9"/>
  <c r="L93" i="9"/>
  <c r="L89" i="9"/>
  <c r="M78" i="9"/>
  <c r="L8" i="9"/>
  <c r="L40" i="9"/>
  <c r="M45" i="9"/>
  <c r="M57" i="9"/>
  <c r="M93" i="9"/>
  <c r="M96" i="9"/>
  <c r="M89" i="9"/>
  <c r="M60" i="9"/>
  <c r="M92" i="9"/>
  <c r="M40" i="9"/>
  <c r="K4" i="9"/>
  <c r="M56" i="9"/>
  <c r="M41" i="9"/>
  <c r="M23" i="9"/>
  <c r="L23" i="9"/>
  <c r="M79" i="9"/>
  <c r="L79" i="9"/>
  <c r="L26" i="9"/>
  <c r="M26" i="9"/>
  <c r="M94" i="9"/>
  <c r="L94" i="9"/>
  <c r="L58" i="9"/>
  <c r="M58" i="9"/>
  <c r="M59" i="9"/>
  <c r="L59" i="9"/>
  <c r="L70" i="9"/>
  <c r="M70" i="9"/>
  <c r="L25" i="9"/>
  <c r="M25" i="9"/>
  <c r="M19" i="9"/>
  <c r="L19" i="9"/>
  <c r="L34" i="9"/>
  <c r="M34" i="9"/>
  <c r="L30" i="9"/>
  <c r="Q102" i="9"/>
  <c r="R102" i="9"/>
  <c r="M91" i="9"/>
  <c r="L31" i="9"/>
  <c r="M46" i="9"/>
  <c r="L46" i="9"/>
  <c r="L85" i="9"/>
  <c r="M85" i="9"/>
  <c r="L87" i="9"/>
  <c r="L69" i="9"/>
  <c r="M69" i="9"/>
  <c r="M71" i="9"/>
  <c r="L71" i="9"/>
  <c r="M5" i="9"/>
  <c r="L5" i="9"/>
  <c r="L81" i="9"/>
  <c r="M55" i="9"/>
  <c r="L55" i="9"/>
  <c r="L10" i="9"/>
  <c r="M10" i="9"/>
  <c r="M14" i="9"/>
  <c r="L14" i="9"/>
  <c r="M35" i="9"/>
  <c r="L35" i="9"/>
  <c r="M42" i="9"/>
  <c r="M8" i="9"/>
  <c r="L18" i="9"/>
  <c r="M18" i="9"/>
  <c r="M38" i="9"/>
  <c r="L38" i="9"/>
  <c r="L62" i="9"/>
  <c r="M62" i="9"/>
  <c r="M84" i="9"/>
  <c r="L84" i="9"/>
  <c r="M67" i="9"/>
  <c r="L67" i="9"/>
  <c r="L80" i="9"/>
  <c r="M80" i="9"/>
  <c r="L12" i="9"/>
  <c r="M12" i="9"/>
  <c r="L36" i="9"/>
  <c r="M36" i="9"/>
  <c r="M29" i="9"/>
  <c r="L29" i="9"/>
  <c r="L90" i="9"/>
  <c r="M90" i="9"/>
  <c r="L98" i="9"/>
  <c r="M98" i="9"/>
  <c r="L86" i="9"/>
  <c r="M86" i="9"/>
  <c r="L6" i="9"/>
  <c r="M51" i="9"/>
  <c r="L51" i="9"/>
  <c r="M95" i="9"/>
  <c r="L95" i="9"/>
  <c r="M7" i="9"/>
  <c r="M27" i="9"/>
  <c r="M39" i="9"/>
  <c r="AN4" i="4" l="1"/>
  <c r="AO4" i="4" s="1"/>
  <c r="F4" i="4"/>
  <c r="AT4" i="4"/>
  <c r="L53" i="9"/>
  <c r="L63" i="9"/>
  <c r="L65" i="9"/>
  <c r="L47" i="9"/>
  <c r="L77" i="9"/>
  <c r="L52" i="9"/>
  <c r="L20" i="9"/>
  <c r="L24" i="9"/>
  <c r="L83" i="9"/>
  <c r="L15" i="9"/>
  <c r="L73" i="9"/>
  <c r="L61" i="9"/>
  <c r="L11" i="9"/>
  <c r="L37" i="9"/>
  <c r="L68" i="9"/>
  <c r="L32" i="9"/>
  <c r="L72" i="9"/>
  <c r="L97" i="9"/>
  <c r="L76" i="9"/>
  <c r="L66" i="9"/>
  <c r="L21" i="9"/>
  <c r="L48" i="9"/>
  <c r="L9" i="9"/>
  <c r="L74" i="9"/>
  <c r="L17" i="9"/>
  <c r="L49" i="9"/>
  <c r="L64" i="9"/>
  <c r="L99" i="9"/>
  <c r="L75" i="9"/>
  <c r="L13" i="9"/>
  <c r="L16" i="9"/>
  <c r="L44" i="9"/>
  <c r="L88" i="9"/>
  <c r="L33" i="9"/>
  <c r="L43" i="9"/>
  <c r="AU4" i="4" l="1"/>
  <c r="AV4" i="4" s="1"/>
  <c r="L4" i="9"/>
  <c r="Q4" i="9"/>
  <c r="E4" i="4"/>
  <c r="AP4" i="4"/>
  <c r="AQ4" i="4" s="1"/>
  <c r="G4" i="4" s="1"/>
  <c r="M77" i="9" l="1"/>
  <c r="M63" i="9"/>
  <c r="M37" i="9"/>
  <c r="M74" i="9"/>
  <c r="H4" i="4"/>
  <c r="I4" i="4" s="1"/>
  <c r="M9" i="9"/>
  <c r="M47" i="9"/>
  <c r="M33" i="9"/>
  <c r="R6" i="9"/>
  <c r="R4" i="9" l="1"/>
  <c r="M21" i="9"/>
  <c r="M31" i="9"/>
  <c r="M53" i="9"/>
  <c r="M76" i="9"/>
  <c r="M32" i="9"/>
  <c r="M83" i="9"/>
  <c r="M11" i="9"/>
  <c r="M64" i="9"/>
  <c r="M72" i="9"/>
  <c r="M65" i="9"/>
  <c r="M97" i="9"/>
  <c r="M66" i="9"/>
  <c r="M68" i="9"/>
  <c r="M16" i="9"/>
  <c r="M73" i="9"/>
  <c r="M4" i="9"/>
  <c r="M15" i="9"/>
  <c r="M99" i="9"/>
  <c r="M75" i="9"/>
  <c r="M17" i="9"/>
  <c r="M52" i="9"/>
  <c r="M24" i="9"/>
  <c r="M30" i="9"/>
  <c r="M48" i="9"/>
  <c r="M61" i="9"/>
  <c r="M20" i="9"/>
  <c r="M6" i="9"/>
  <c r="M88" i="9"/>
  <c r="M43" i="9"/>
  <c r="M81" i="9"/>
  <c r="M44" i="9"/>
  <c r="M87" i="9"/>
  <c r="M49" i="9"/>
  <c r="M13" i="9"/>
</calcChain>
</file>

<file path=xl/sharedStrings.xml><?xml version="1.0" encoding="utf-8"?>
<sst xmlns="http://schemas.openxmlformats.org/spreadsheetml/2006/main" count="142" uniqueCount="95">
  <si>
    <t>Event ID</t>
  </si>
  <si>
    <t>Division</t>
  </si>
  <si>
    <t>Structure Capacity (g)</t>
  </si>
  <si>
    <t>Structure Weight (g)</t>
  </si>
  <si>
    <t>Score</t>
  </si>
  <si>
    <t>Contact Width (mm)</t>
  </si>
  <si>
    <t>Contact Depth (mm)</t>
  </si>
  <si>
    <t>Min. Load Distance (mm)</t>
  </si>
  <si>
    <t>Grading Status</t>
  </si>
  <si>
    <t>Duration</t>
  </si>
  <si>
    <t>Start Time</t>
  </si>
  <si>
    <t>End Time</t>
  </si>
  <si>
    <t>Latest Answer Time</t>
  </si>
  <si>
    <t>Questions Answered</t>
  </si>
  <si>
    <t>Ending Status</t>
  </si>
  <si>
    <t>School</t>
  </si>
  <si>
    <t>Team Name</t>
  </si>
  <si>
    <t>Team Number</t>
  </si>
  <si>
    <t>Scilympiad Start Time</t>
  </si>
  <si>
    <t>Scilympiad Finish Time</t>
  </si>
  <si>
    <t>Team Number Considered</t>
  </si>
  <si>
    <t>Team Number Parsed</t>
  </si>
  <si>
    <t>Stripped Estimated Load Supported -&gt;</t>
  </si>
  <si>
    <t>Parsed Estimated Load Supported -&gt;</t>
  </si>
  <si>
    <t>Rank</t>
  </si>
  <si>
    <t>Completeness</t>
  </si>
  <si>
    <t>Construction Violations</t>
  </si>
  <si>
    <t>Mass of Boomilever (g)</t>
  </si>
  <si>
    <t>Load Score (g)</t>
  </si>
  <si>
    <t>Load Supported (g)</t>
  </si>
  <si>
    <t>Estimated Load Supported (g)</t>
  </si>
  <si>
    <t>Bonus (g)</t>
  </si>
  <si>
    <t>Scoring</t>
  </si>
  <si>
    <t>Division B</t>
  </si>
  <si>
    <t>Division C</t>
  </si>
  <si>
    <t>Exceeded Allowed Time</t>
  </si>
  <si>
    <t>Scored Rank</t>
  </si>
  <si>
    <t>Tiebreaker 1: Estimated Load Difference Score</t>
  </si>
  <si>
    <t>Ranked Tiebreaker 1: Estimated Load Supported</t>
  </si>
  <si>
    <t>Ranked Tiebreaker 2: Boomilever Mass</t>
  </si>
  <si>
    <t>Tiebreakers</t>
  </si>
  <si>
    <t>Tier</t>
  </si>
  <si>
    <t>Scilympiad Submission</t>
  </si>
  <si>
    <t>SkyCiv Submission</t>
  </si>
  <si>
    <t>SkyCiv Submission Time</t>
  </si>
  <si>
    <t>School Name Corresponding to Team Number</t>
  </si>
  <si>
    <t>Team Name Corresponding to Team Number</t>
  </si>
  <si>
    <t>Time Outside Browser</t>
  </si>
  <si>
    <t>Team Number In Team List</t>
  </si>
  <si>
    <t>Submitted Estimated Load Supported</t>
  </si>
  <si>
    <t>Parsed Estimated Load Supported</t>
  </si>
  <si>
    <t>Submission Time
Central Time (GMT-06)</t>
  </si>
  <si>
    <t>School Name</t>
  </si>
  <si>
    <t>Total Build Time (minutes)</t>
  </si>
  <si>
    <t>Time Spent</t>
  </si>
  <si>
    <t>SkyCiv Submission (Hidden)</t>
  </si>
  <si>
    <t>Competition Violations</t>
  </si>
  <si>
    <t>Time Allowed (minutes)</t>
  </si>
  <si>
    <t>Scilympiad Timezone</t>
  </si>
  <si>
    <t>Points</t>
  </si>
  <si>
    <t>Minimum Loading Distance (mm)</t>
  </si>
  <si>
    <t>Tiebreaker Adjusted Rank</t>
  </si>
  <si>
    <t>Tier Adjusted Score</t>
  </si>
  <si>
    <t>Step 1</t>
  </si>
  <si>
    <t>Step 2</t>
  </si>
  <si>
    <t>Load 
Supported (g)</t>
  </si>
  <si>
    <t>Step 3</t>
  </si>
  <si>
    <t>Penalize Overtime</t>
  </si>
  <si>
    <t>Value</t>
  </si>
  <si>
    <t>Explanation</t>
  </si>
  <si>
    <t>Consider Entry (Y/N)</t>
  </si>
  <si>
    <t>Step 4</t>
  </si>
  <si>
    <t>Step 5</t>
  </si>
  <si>
    <t>Instructions</t>
  </si>
  <si>
    <t>Event Paramters &amp; Score Settings</t>
  </si>
  <si>
    <t>Parameter</t>
  </si>
  <si>
    <t>Type the distance, in millimeters, from the origin to each of the Contact Width Lines. This value should be between 30 and 70, inclusive.</t>
  </si>
  <si>
    <t>Type the minimum distance, in millimeters, between the Testing Wall and the Loading Point closest to the Testing Wall. This value should be between 200 and 450, inclusive.</t>
  </si>
  <si>
    <t>Specify whether students should be penalized for going over the time allowed (above). If this is set to "Yes", students will receive Competition Violations (Tier 2) for exceeding the allowed time. This setting is optional.</t>
  </si>
  <si>
    <r>
      <rPr>
        <u/>
        <sz val="10"/>
        <color theme="1"/>
        <rFont val="Arial"/>
        <family val="2"/>
      </rPr>
      <t>Division C</t>
    </r>
    <r>
      <rPr>
        <sz val="10"/>
        <color theme="1"/>
        <rFont val="Arial"/>
        <family val="2"/>
      </rPr>
      <t>: Minimum Loading Distance (mm)</t>
    </r>
  </si>
  <si>
    <r>
      <rPr>
        <u/>
        <sz val="10"/>
        <color theme="1"/>
        <rFont val="Arial"/>
        <family val="2"/>
      </rPr>
      <t>Division C</t>
    </r>
    <r>
      <rPr>
        <sz val="10"/>
        <color theme="1"/>
        <rFont val="Arial"/>
        <family val="2"/>
      </rPr>
      <t>: Contact Width (mm)</t>
    </r>
  </si>
  <si>
    <r>
      <rPr>
        <u/>
        <sz val="10"/>
        <color theme="1"/>
        <rFont val="Arial"/>
        <family val="2"/>
      </rPr>
      <t>Division B</t>
    </r>
    <r>
      <rPr>
        <sz val="10"/>
        <color theme="1"/>
        <rFont val="Arial"/>
        <family val="2"/>
      </rPr>
      <t>: Minimum Loading Distance (mm)</t>
    </r>
  </si>
  <si>
    <r>
      <rPr>
        <u/>
        <sz val="10"/>
        <color theme="1"/>
        <rFont val="Arial"/>
        <family val="2"/>
      </rPr>
      <t>Division B</t>
    </r>
    <r>
      <rPr>
        <sz val="10"/>
        <color theme="1"/>
        <rFont val="Arial"/>
        <family val="2"/>
      </rPr>
      <t>: Contact Width (mm)</t>
    </r>
  </si>
  <si>
    <t>Specify the time allowed from when students access the Scilympiad test to submission of their structure in SkyCiv. Per the rules, students are allowed 45 minutes. However, you may choose to add a few minutes extra to be flexible, especially if there are technical difficulties. This setting is only required if you are penalizing overtime.</t>
  </si>
  <si>
    <t>Select the timezone of the times in Scilympiad; this is usually the local time of the tournament location. The SkyCiv times will be converted from Central Time (GMT-06) to this timezone. This setting is only required if you are penalizing overtime.</t>
  </si>
  <si>
    <r>
      <t xml:space="preserve">Compete the fields below, </t>
    </r>
    <r>
      <rPr>
        <sz val="10"/>
        <color theme="1"/>
        <rFont val="Arial"/>
        <family val="2"/>
      </rPr>
      <t>which specify parameters provided to students in each division, Scilympiad test timezone, time allowed for students to start the Scilympiad test and build their structure, and whether to penalize teams that except this time limit.</t>
    </r>
  </si>
  <si>
    <r>
      <rPr>
        <b/>
        <sz val="10"/>
        <color theme="1"/>
        <rFont val="Arial"/>
        <family val="2"/>
      </rPr>
      <t>Paste the team roster from Scilympiad into the left table of the sheet titled Scilympiad.</t>
    </r>
    <r>
      <rPr>
        <sz val="10"/>
        <color theme="1"/>
        <rFont val="Arial"/>
        <family val="2"/>
      </rPr>
      <t xml:space="preserve">
</t>
    </r>
    <r>
      <rPr>
        <sz val="2"/>
        <color theme="1"/>
        <rFont val="Arial"/>
        <family val="2"/>
      </rPr>
      <t xml:space="preserve">
</t>
    </r>
    <r>
      <rPr>
        <sz val="10"/>
        <color theme="1"/>
        <rFont val="Arial"/>
        <family val="2"/>
      </rPr>
      <t xml:space="preserve">To download the team roster from Scilympiad, visit your tournament's Scilympiad page and click </t>
    </r>
    <r>
      <rPr>
        <u/>
        <sz val="10"/>
        <color theme="1"/>
        <rFont val="Arial"/>
        <family val="2"/>
      </rPr>
      <t>Event Supervisor</t>
    </r>
    <r>
      <rPr>
        <sz val="10"/>
        <color theme="1"/>
        <rFont val="Arial"/>
        <family val="2"/>
      </rPr>
      <t xml:space="preserve"> in the top menu bar. On the page that follows, under the </t>
    </r>
    <r>
      <rPr>
        <u/>
        <sz val="10"/>
        <color theme="1"/>
        <rFont val="Arial"/>
        <family val="2"/>
      </rPr>
      <t>Rosters</t>
    </r>
    <r>
      <rPr>
        <sz val="10"/>
        <color theme="1"/>
        <rFont val="Arial"/>
        <family val="2"/>
      </rPr>
      <t xml:space="preserve"> section click </t>
    </r>
    <r>
      <rPr>
        <u/>
        <sz val="10"/>
        <color theme="1"/>
        <rFont val="Arial"/>
        <family val="2"/>
      </rPr>
      <t>Event Team Roster</t>
    </r>
    <r>
      <rPr>
        <sz val="10"/>
        <color theme="1"/>
        <rFont val="Arial"/>
        <family val="2"/>
      </rPr>
      <t xml:space="preserve">, and on the following page click the </t>
    </r>
    <r>
      <rPr>
        <u/>
        <sz val="10"/>
        <color theme="1"/>
        <rFont val="Arial"/>
        <family val="2"/>
      </rPr>
      <t>Export</t>
    </r>
    <r>
      <rPr>
        <sz val="10"/>
        <color theme="1"/>
        <rFont val="Arial"/>
        <family val="2"/>
      </rPr>
      <t xml:space="preserve"> to Excel button.
</t>
    </r>
    <r>
      <rPr>
        <sz val="2"/>
        <color theme="1"/>
        <rFont val="Arial"/>
        <family val="2"/>
      </rPr>
      <t xml:space="preserve">
</t>
    </r>
    <r>
      <rPr>
        <sz val="10"/>
        <color theme="1"/>
        <rFont val="Arial"/>
        <family val="2"/>
      </rPr>
      <t>Open the file that downloads (it should have filename "</t>
    </r>
    <r>
      <rPr>
        <u/>
        <sz val="10"/>
        <color theme="1"/>
        <rFont val="Arial"/>
        <family val="2"/>
      </rPr>
      <t>EventTeams_....xlsx</t>
    </r>
    <r>
      <rPr>
        <sz val="10"/>
        <color theme="1"/>
        <rFont val="Arial"/>
        <family val="2"/>
      </rPr>
      <t xml:space="preserve">") in Microsoft Excel. Copy the contents of the first three columns (leaving out headings), and paste them into the space below. (Note that the downloaded spreadsheet includes student names but for their privacy you should not paste them here in the event your tournament decides to publicly release this scoresheet.) All team numbers must be prefixed by their division (e.g. B## or C##) to score correctly.
</t>
    </r>
    <r>
      <rPr>
        <sz val="2"/>
        <color theme="1"/>
        <rFont val="Arial"/>
        <family val="2"/>
      </rPr>
      <t xml:space="preserve">
</t>
    </r>
    <r>
      <rPr>
        <b/>
        <i/>
        <sz val="10"/>
        <color theme="1"/>
        <rFont val="Arial"/>
        <family val="2"/>
      </rPr>
      <t xml:space="preserve">Multiple Divisions: </t>
    </r>
    <r>
      <rPr>
        <i/>
        <sz val="10"/>
        <color theme="1"/>
        <rFont val="Arial"/>
        <family val="2"/>
      </rPr>
      <t>If you are supervising this event for both Division B and Division C, you can download the team roster for each division and paste them one after another in the section below. This scoresheet is equipped to score the two divisions separately and will not mix up the scores.</t>
    </r>
  </si>
  <si>
    <r>
      <rPr>
        <b/>
        <sz val="10"/>
        <color theme="1"/>
        <rFont val="Arial"/>
        <family val="2"/>
      </rPr>
      <t xml:space="preserve">Paste the list of Scilympiad test submissions into the right table of the sheet titled </t>
    </r>
    <r>
      <rPr>
        <b/>
        <u/>
        <sz val="10"/>
        <color theme="1"/>
        <rFont val="Arial"/>
        <family val="2"/>
      </rPr>
      <t>Scilympiad</t>
    </r>
    <r>
      <rPr>
        <b/>
        <i/>
        <sz val="10"/>
        <color theme="1"/>
        <rFont val="Arial"/>
        <family val="2"/>
      </rPr>
      <t>.</t>
    </r>
    <r>
      <rPr>
        <sz val="10"/>
        <color theme="1"/>
        <rFont val="Arial"/>
        <family val="2"/>
      </rPr>
      <t xml:space="preserve">
</t>
    </r>
    <r>
      <rPr>
        <sz val="2"/>
        <color theme="1"/>
        <rFont val="Arial"/>
        <family val="2"/>
      </rPr>
      <t xml:space="preserve">
</t>
    </r>
    <r>
      <rPr>
        <sz val="10"/>
        <color theme="1"/>
        <rFont val="Arial"/>
        <family val="2"/>
      </rPr>
      <t xml:space="preserve">To access the list of Scilympiad test submissions, visit your tournament's Scilympiad page and click </t>
    </r>
    <r>
      <rPr>
        <u/>
        <sz val="10"/>
        <color theme="1"/>
        <rFont val="Arial"/>
        <family val="2"/>
      </rPr>
      <t>Event Supervisor</t>
    </r>
    <r>
      <rPr>
        <sz val="10"/>
        <color theme="1"/>
        <rFont val="Arial"/>
        <family val="2"/>
      </rPr>
      <t xml:space="preserve"> in the top menu bar. On the page that follows, under the </t>
    </r>
    <r>
      <rPr>
        <u/>
        <sz val="10"/>
        <color theme="1"/>
        <rFont val="Arial"/>
        <family val="2"/>
      </rPr>
      <t>Competition Day</t>
    </r>
    <r>
      <rPr>
        <sz val="10"/>
        <color theme="1"/>
        <rFont val="Arial"/>
        <family val="2"/>
      </rPr>
      <t xml:space="preserve"> section click </t>
    </r>
    <r>
      <rPr>
        <u/>
        <sz val="10"/>
        <color theme="1"/>
        <rFont val="Arial"/>
        <family val="2"/>
      </rPr>
      <t>Grade Online Tests</t>
    </r>
    <r>
      <rPr>
        <sz val="10"/>
        <color theme="1"/>
        <rFont val="Arial"/>
        <family val="2"/>
      </rPr>
      <t xml:space="preserve">. On the following page, highlight the contents of the table (excluding headings), right click, and copy. Paste this selection in the section below.
</t>
    </r>
    <r>
      <rPr>
        <sz val="2"/>
        <color theme="1"/>
        <rFont val="Arial"/>
        <family val="2"/>
      </rPr>
      <t xml:space="preserve">
</t>
    </r>
    <r>
      <rPr>
        <b/>
        <i/>
        <sz val="10"/>
        <color theme="1"/>
        <rFont val="Arial"/>
        <family val="2"/>
      </rPr>
      <t xml:space="preserve">Estimated Load Supported: </t>
    </r>
    <r>
      <rPr>
        <i/>
        <sz val="10"/>
        <color theme="1"/>
        <rFont val="Arial"/>
        <family val="2"/>
      </rPr>
      <t xml:space="preserve">There is not an easy way to download all responses to Scilympiad so you will need to open each test by clicking the pencil icon under the </t>
    </r>
    <r>
      <rPr>
        <i/>
        <u/>
        <sz val="10"/>
        <color theme="1"/>
        <rFont val="Arial"/>
        <family val="2"/>
      </rPr>
      <t>Grading Status</t>
    </r>
    <r>
      <rPr>
        <i/>
        <sz val="10"/>
        <color theme="1"/>
        <rFont val="Arial"/>
        <family val="2"/>
      </rPr>
      <t xml:space="preserve"> column to view each team's submitted Estimated Load Supported. Enter these values in grams in the column below titled </t>
    </r>
    <r>
      <rPr>
        <i/>
        <u/>
        <sz val="10"/>
        <color theme="1"/>
        <rFont val="Arial"/>
        <family val="2"/>
      </rPr>
      <t>Submitted Estimated Load Supported</t>
    </r>
    <r>
      <rPr>
        <i/>
        <sz val="10"/>
        <color theme="1"/>
        <rFont val="Arial"/>
        <family val="2"/>
      </rPr>
      <t>. Because this value is only used in the event of ties which are rare for this event, you can choose to only enter these values if a tie does occur.</t>
    </r>
  </si>
  <si>
    <r>
      <rPr>
        <b/>
        <sz val="10"/>
        <color theme="1"/>
        <rFont val="Arial"/>
        <family val="2"/>
      </rPr>
      <t xml:space="preserve">Paste the table of SkyCiv submissions into the blue columns of the sheet titled </t>
    </r>
    <r>
      <rPr>
        <b/>
        <u/>
        <sz val="10"/>
        <color theme="1"/>
        <rFont val="Arial"/>
        <family val="2"/>
      </rPr>
      <t>SkyCiv</t>
    </r>
    <r>
      <rPr>
        <b/>
        <sz val="10"/>
        <color theme="1"/>
        <rFont val="Arial"/>
        <family val="2"/>
      </rPr>
      <t>.</t>
    </r>
    <r>
      <rPr>
        <sz val="10"/>
        <color theme="1"/>
        <rFont val="Arial"/>
        <family val="2"/>
      </rPr>
      <t xml:space="preserve">
</t>
    </r>
    <r>
      <rPr>
        <sz val="2"/>
        <color theme="1"/>
        <rFont val="Arial"/>
        <family val="2"/>
      </rPr>
      <t xml:space="preserve">
</t>
    </r>
    <r>
      <rPr>
        <sz val="10"/>
        <color theme="1"/>
        <rFont val="Arial"/>
        <family val="2"/>
      </rPr>
      <t>Using the SkyCiv submissions download link provided to you by your tournament director, download the spreadsheet of submissions (it should have the filename "</t>
    </r>
    <r>
      <rPr>
        <u/>
        <sz val="10"/>
        <color theme="1"/>
        <rFont val="Arial"/>
        <family val="2"/>
      </rPr>
      <t>scioly_scores_....csv</t>
    </r>
    <r>
      <rPr>
        <sz val="10"/>
        <color theme="1"/>
        <rFont val="Arial"/>
        <family val="2"/>
      </rPr>
      <t xml:space="preserve">"). Open the spreadsheet in Microsoft Excel, select all contents except the headings, and paste them in the space below.
</t>
    </r>
    <r>
      <rPr>
        <sz val="2"/>
        <color theme="1"/>
        <rFont val="Arial"/>
        <family val="2"/>
      </rPr>
      <t xml:space="preserve">
</t>
    </r>
    <r>
      <rPr>
        <sz val="10"/>
        <color theme="1"/>
        <rFont val="Arial"/>
        <family val="2"/>
      </rPr>
      <t xml:space="preserve">Referencing the team number from these pasted contents, manually retype the team number from each submission in the second-rightmost blue column titled </t>
    </r>
    <r>
      <rPr>
        <u/>
        <sz val="10"/>
        <color theme="1"/>
        <rFont val="Arial"/>
        <family val="2"/>
      </rPr>
      <t>Team Number</t>
    </r>
    <r>
      <rPr>
        <sz val="10"/>
        <color theme="1"/>
        <rFont val="Arial"/>
        <family val="2"/>
      </rPr>
      <t xml:space="preserve"> in the format that matches the team numbers in the team list pasted from Scilympiad. This step is necessary because if a student types C12 and their Scilympiad team number is C012, the submission will not automatically associate with their team. Also, sometimes students enter the wrong team number; when you type the submitted team number in the second-rightmost column, the two rightmost grey columns will pull up the information from the Scilympiad team list corresponding to the team number specified; you can use this to verify that the team information submitted is consistent.
</t>
    </r>
    <r>
      <rPr>
        <sz val="2"/>
        <color theme="1"/>
        <rFont val="Arial"/>
        <family val="2"/>
      </rPr>
      <t xml:space="preserve">
</t>
    </r>
    <r>
      <rPr>
        <sz val="10"/>
        <color theme="1"/>
        <rFont val="Arial"/>
        <family val="2"/>
      </rPr>
      <t xml:space="preserve">If a team has submitted more than once (e.g. maybe the team submitted a few days ahead of the tournament to test the platform), their team number will highlight red in the second-rightmost blue column; you can enter "NO" or "FALSE" in the column </t>
    </r>
    <r>
      <rPr>
        <u/>
        <sz val="10"/>
        <color theme="1"/>
        <rFont val="Arial"/>
        <family val="2"/>
      </rPr>
      <t>Consider Entry</t>
    </r>
    <r>
      <rPr>
        <sz val="10"/>
        <color theme="1"/>
        <rFont val="Arial"/>
        <family val="2"/>
      </rPr>
      <t xml:space="preserve"> to specify which duplicate submission to ignore. Otherwise, you may leave this column blank. If you accidentally consider multiple submissions from the same team, their team number will appear red in the grey column titled </t>
    </r>
    <r>
      <rPr>
        <u/>
        <sz val="10"/>
        <color theme="1"/>
        <rFont val="Arial"/>
        <family val="2"/>
      </rPr>
      <t>Team Number Considered</t>
    </r>
    <r>
      <rPr>
        <sz val="10"/>
        <color theme="1"/>
        <rFont val="Arial"/>
        <family val="2"/>
      </rPr>
      <t>.</t>
    </r>
  </si>
  <si>
    <r>
      <t xml:space="preserve">Enter any "participation points only" or disqualifications in the sheet titled </t>
    </r>
    <r>
      <rPr>
        <b/>
        <u/>
        <sz val="10"/>
        <color theme="1"/>
        <rFont val="Arial"/>
        <family val="2"/>
      </rPr>
      <t>Scores</t>
    </r>
    <r>
      <rPr>
        <b/>
        <sz val="10"/>
        <color theme="1"/>
        <rFont val="Arial"/>
        <family val="2"/>
      </rPr>
      <t xml:space="preserve">. Then, enter scores into Scilympiad.
</t>
    </r>
    <r>
      <rPr>
        <sz val="2"/>
        <color theme="1"/>
        <rFont val="Arial"/>
        <family val="2"/>
      </rPr>
      <t xml:space="preserve">
</t>
    </r>
    <r>
      <rPr>
        <sz val="10"/>
        <color theme="1"/>
        <rFont val="Arial"/>
        <family val="2"/>
      </rPr>
      <t xml:space="preserve">To enter scores into Scilympiad, visit your tournament's Scilympiad page and click </t>
    </r>
    <r>
      <rPr>
        <u/>
        <sz val="10"/>
        <color theme="1"/>
        <rFont val="Arial"/>
        <family val="2"/>
      </rPr>
      <t>Event Supervisor</t>
    </r>
    <r>
      <rPr>
        <sz val="10"/>
        <color theme="1"/>
        <rFont val="Arial"/>
        <family val="2"/>
      </rPr>
      <t xml:space="preserve"> in the top menu bar. On the page that follows, under the </t>
    </r>
    <r>
      <rPr>
        <u/>
        <sz val="10"/>
        <color theme="1"/>
        <rFont val="Arial"/>
        <family val="2"/>
      </rPr>
      <t>Competition Day</t>
    </r>
    <r>
      <rPr>
        <sz val="10"/>
        <color theme="1"/>
        <rFont val="Arial"/>
        <family val="2"/>
      </rPr>
      <t xml:space="preserve"> section click </t>
    </r>
    <r>
      <rPr>
        <u/>
        <sz val="10"/>
        <color theme="1"/>
        <rFont val="Arial"/>
        <family val="2"/>
      </rPr>
      <t>Event Scoring</t>
    </r>
    <r>
      <rPr>
        <sz val="10"/>
        <color theme="1"/>
        <rFont val="Arial"/>
        <family val="2"/>
      </rPr>
      <t xml:space="preserve">, which will open a page with a table for score entry. For all teams, enter both score and tier, then select their status (e.g. Competed, Participate, No Show, Disqualify). (If you do not have the tier column, you will need to ask your tournament's director or scoremaster to enable it for your event.) When finished, click the </t>
    </r>
    <r>
      <rPr>
        <u/>
        <sz val="10"/>
        <color theme="1"/>
        <rFont val="Arial"/>
        <family val="2"/>
      </rPr>
      <t>Save changes</t>
    </r>
    <r>
      <rPr>
        <sz val="10"/>
        <color theme="1"/>
        <rFont val="Arial"/>
        <family val="2"/>
      </rPr>
      <t xml:space="preserve"> button at the lower right.</t>
    </r>
  </si>
  <si>
    <r>
      <t xml:space="preserve">This advanced scoring system (note that there is a separate, simpler scoresheet available) is intended for use with the Digital Structures event run on the </t>
    </r>
    <r>
      <rPr>
        <u/>
        <sz val="10"/>
        <color theme="1"/>
        <rFont val="Arial"/>
        <family val="2"/>
      </rPr>
      <t>Scilympiad</t>
    </r>
    <r>
      <rPr>
        <sz val="10"/>
        <color theme="1"/>
        <rFont val="Arial"/>
        <family val="2"/>
      </rPr>
      <t xml:space="preserve"> and </t>
    </r>
    <r>
      <rPr>
        <u/>
        <sz val="10"/>
        <color theme="1"/>
        <rFont val="Arial"/>
        <family val="2"/>
      </rPr>
      <t>SkyCiv</t>
    </r>
    <r>
      <rPr>
        <sz val="10"/>
        <color theme="1"/>
        <rFont val="Arial"/>
        <family val="2"/>
      </rPr>
      <t xml:space="preserve"> platforms. In this setup, Scilympiad is used to provide construction parameters and record teams' Estimated Load Supported, while SkyCiv is used for Boomilever construction, testing, and submission. Follow the instructions below for downloading and inputting scores.
</t>
    </r>
    <r>
      <rPr>
        <sz val="2"/>
        <color theme="1"/>
        <rFont val="Arial"/>
        <family val="2"/>
      </rPr>
      <t xml:space="preserve">
</t>
    </r>
    <r>
      <rPr>
        <sz val="10"/>
        <color theme="1"/>
        <rFont val="Arial"/>
        <family val="2"/>
      </rPr>
      <t>Notice: You should only manipulate cells that are shades of blue. Do not manipulate any cells that are shaded green, grey, or red, otherwise you might alter the scoring formulas and cause errors in scores.</t>
    </r>
  </si>
  <si>
    <t>Direct all questions to bernard@scioly.org.</t>
  </si>
  <si>
    <t>Participation Only (Y/N)</t>
  </si>
  <si>
    <t>Disqualify (Y/N)</t>
  </si>
  <si>
    <t>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</si>
</sst>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400]h:mm:ss\ AM/PM"/>
    <numFmt numFmtId="165" formatCode="0.000"/>
    <numFmt numFmtId="166" formatCode="mm/dd/yy\ hh:mm:ss\ AM/PM"/>
  </numFmts>
  <fonts count="13">
    <font>
      <sz val="12"/>
      <color theme="1"/>
      <name val="Calibri"/>
      <family val="2"/>
      <scheme val="minor"/>
    </font>
    <font>
      <sz val="10"/>
      <color theme="1"/>
      <name val="Arial"/>
      <family val="2"/>
    </font>
    <font>
      <sz val="10"/>
      <name val="Arial"/>
      <family val="2"/>
    </font>
    <font>
      <b/>
      <sz val="10"/>
      <name val="Arial"/>
      <family val="2"/>
    </font>
    <font>
      <b/>
      <sz val="14"/>
      <color theme="1"/>
      <name val="Arial"/>
      <family val="2"/>
    </font>
    <font>
      <b/>
      <sz val="10"/>
      <color theme="1"/>
      <name val="Arial"/>
      <family val="2"/>
    </font>
    <font>
      <b/>
      <i/>
      <sz val="10"/>
      <color theme="1"/>
      <name val="Arial"/>
      <family val="2"/>
    </font>
    <font>
      <i/>
      <sz val="10"/>
      <color theme="1"/>
      <name val="Arial"/>
      <family val="2"/>
    </font>
    <font>
      <u/>
      <sz val="10"/>
      <color theme="1"/>
      <name val="Arial"/>
      <family val="2"/>
    </font>
    <font>
      <i/>
      <u/>
      <sz val="10"/>
      <color theme="1"/>
      <name val="Arial"/>
      <family val="2"/>
    </font>
    <font>
      <b/>
      <u/>
      <sz val="10"/>
      <color theme="1"/>
      <name val="Arial"/>
      <family val="2"/>
    </font>
    <font>
      <sz val="2"/>
      <color theme="1"/>
      <name val="Arial"/>
      <family val="2"/>
    </font>
    <font>
      <i/>
      <sz val="10"/>
      <name val="Arial"/>
      <family val="2"/>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hair">
        <color theme="1" tint="0.24994659260841701"/>
      </right>
      <top style="medium">
        <color auto="1"/>
      </top>
      <bottom style="medium">
        <color auto="1"/>
      </bottom>
      <diagonal/>
    </border>
    <border>
      <left style="hair">
        <color theme="1" tint="0.24994659260841701"/>
      </left>
      <right style="hair">
        <color theme="1" tint="0.24994659260841701"/>
      </right>
      <top style="medium">
        <color auto="1"/>
      </top>
      <bottom style="medium">
        <color auto="1"/>
      </bottom>
      <diagonal/>
    </border>
    <border>
      <left style="hair">
        <color theme="1" tint="0.24994659260841701"/>
      </left>
      <right style="medium">
        <color auto="1"/>
      </right>
      <top style="medium">
        <color auto="1"/>
      </top>
      <bottom style="medium">
        <color auto="1"/>
      </bottom>
      <diagonal/>
    </border>
    <border>
      <left/>
      <right style="hair">
        <color theme="1" tint="0.24994659260841701"/>
      </right>
      <top/>
      <bottom/>
      <diagonal/>
    </border>
    <border>
      <left style="hair">
        <color theme="1" tint="0.24994659260841701"/>
      </left>
      <right style="hair">
        <color theme="1" tint="0.24994659260841701"/>
      </right>
      <top/>
      <bottom/>
      <diagonal/>
    </border>
    <border>
      <left style="hair">
        <color theme="1" tint="0.24994659260841701"/>
      </left>
      <right style="medium">
        <color auto="1"/>
      </right>
      <top/>
      <bottom/>
      <diagonal/>
    </border>
    <border>
      <left/>
      <right style="hair">
        <color theme="1" tint="0.24994659260841701"/>
      </right>
      <top/>
      <bottom style="medium">
        <color auto="1"/>
      </bottom>
      <diagonal/>
    </border>
    <border>
      <left style="hair">
        <color theme="1" tint="0.24994659260841701"/>
      </left>
      <right style="hair">
        <color theme="1" tint="0.24994659260841701"/>
      </right>
      <top/>
      <bottom style="medium">
        <color auto="1"/>
      </bottom>
      <diagonal/>
    </border>
    <border>
      <left style="hair">
        <color theme="1" tint="0.24994659260841701"/>
      </left>
      <right style="medium">
        <color auto="1"/>
      </right>
      <top/>
      <bottom style="medium">
        <color auto="1"/>
      </bottom>
      <diagonal/>
    </border>
    <border>
      <left style="hair">
        <color theme="1" tint="0.24994659260841701"/>
      </left>
      <right/>
      <top style="medium">
        <color auto="1"/>
      </top>
      <bottom style="medium">
        <color auto="1"/>
      </bottom>
      <diagonal/>
    </border>
    <border>
      <left style="hair">
        <color theme="1" tint="0.24994659260841701"/>
      </left>
      <right/>
      <top/>
      <bottom/>
      <diagonal/>
    </border>
    <border>
      <left style="hair">
        <color theme="1" tint="0.24994659260841701"/>
      </left>
      <right/>
      <top/>
      <bottom style="medium">
        <color auto="1"/>
      </bottom>
      <diagonal/>
    </border>
    <border>
      <left style="medium">
        <color auto="1"/>
      </left>
      <right style="medium">
        <color auto="1"/>
      </right>
      <top/>
      <bottom style="medium">
        <color auto="1"/>
      </bottom>
      <diagonal/>
    </border>
    <border>
      <left/>
      <right style="hair">
        <color theme="1" tint="0.24994659260841701"/>
      </right>
      <top style="medium">
        <color auto="1"/>
      </top>
      <bottom/>
      <diagonal/>
    </border>
    <border>
      <left style="hair">
        <color theme="1" tint="0.24994659260841701"/>
      </left>
      <right style="hair">
        <color theme="1" tint="0.24994659260841701"/>
      </right>
      <top style="medium">
        <color auto="1"/>
      </top>
      <bottom/>
      <diagonal/>
    </border>
    <border>
      <left style="hair">
        <color theme="1" tint="0.24994659260841701"/>
      </left>
      <right/>
      <top style="medium">
        <color auto="1"/>
      </top>
      <bottom/>
      <diagonal/>
    </border>
    <border>
      <left style="medium">
        <color auto="1"/>
      </left>
      <right style="medium">
        <color auto="1"/>
      </right>
      <top/>
      <bottom/>
      <diagonal/>
    </border>
    <border>
      <left style="medium">
        <color auto="1"/>
      </left>
      <right style="hair">
        <color theme="1" tint="0.24994659260841701"/>
      </right>
      <top style="medium">
        <color auto="1"/>
      </top>
      <bottom style="medium">
        <color auto="1"/>
      </bottom>
      <diagonal/>
    </border>
    <border>
      <left style="medium">
        <color auto="1"/>
      </left>
      <right style="hair">
        <color theme="1" tint="0.24994659260841701"/>
      </right>
      <top/>
      <bottom/>
      <diagonal/>
    </border>
    <border>
      <left style="medium">
        <color auto="1"/>
      </left>
      <right style="hair">
        <color theme="1" tint="0.24994659260841701"/>
      </right>
      <top/>
      <bottom style="medium">
        <color auto="1"/>
      </bottom>
      <diagonal/>
    </border>
    <border>
      <left style="medium">
        <color auto="1"/>
      </left>
      <right style="hair">
        <color theme="1" tint="0.24994659260841701"/>
      </right>
      <top style="medium">
        <color auto="1"/>
      </top>
      <bottom/>
      <diagonal/>
    </border>
    <border>
      <left style="hair">
        <color theme="1" tint="0.24994659260841701"/>
      </left>
      <right style="medium">
        <color auto="1"/>
      </right>
      <top style="medium">
        <color auto="1"/>
      </top>
      <bottom/>
      <diagonal/>
    </border>
    <border>
      <left style="medium">
        <color auto="1"/>
      </left>
      <right style="hair">
        <color theme="1" tint="0.24994659260841701"/>
      </right>
      <top style="hair">
        <color theme="1" tint="0.24994659260841701"/>
      </top>
      <bottom style="medium">
        <color auto="1"/>
      </bottom>
      <diagonal/>
    </border>
    <border>
      <left style="hair">
        <color theme="1" tint="0.24994659260841701"/>
      </left>
      <right style="hair">
        <color theme="1" tint="0.24994659260841701"/>
      </right>
      <top style="hair">
        <color theme="1" tint="0.24994659260841701"/>
      </top>
      <bottom style="medium">
        <color auto="1"/>
      </bottom>
      <diagonal/>
    </border>
    <border>
      <left style="medium">
        <color indexed="64"/>
      </left>
      <right/>
      <top style="medium">
        <color indexed="64"/>
      </top>
      <bottom/>
      <diagonal/>
    </border>
    <border>
      <left style="medium">
        <color auto="1"/>
      </left>
      <right style="hair">
        <color theme="1" tint="0.24994659260841701"/>
      </right>
      <top style="medium">
        <color auto="1"/>
      </top>
      <bottom style="hair">
        <color theme="1" tint="0.24994659260841701"/>
      </bottom>
      <diagonal/>
    </border>
    <border>
      <left style="hair">
        <color theme="1" tint="0.24994659260841701"/>
      </left>
      <right style="medium">
        <color auto="1"/>
      </right>
      <top style="medium">
        <color auto="1"/>
      </top>
      <bottom style="hair">
        <color theme="1" tint="0.24994659260841701"/>
      </bottom>
      <diagonal/>
    </border>
    <border>
      <left style="hair">
        <color theme="1" tint="0.24994659260841701"/>
      </left>
      <right style="hair">
        <color theme="1" tint="0.24994659260841701"/>
      </right>
      <top style="medium">
        <color auto="1"/>
      </top>
      <bottom style="hair">
        <color theme="1" tint="0.24994659260841701"/>
      </bottom>
      <diagonal/>
    </border>
    <border>
      <left/>
      <right style="hair">
        <color theme="1" tint="0.24994659260841701"/>
      </right>
      <top style="medium">
        <color auto="1"/>
      </top>
      <bottom style="hair">
        <color theme="1" tint="0.24994659260841701"/>
      </bottom>
      <diagonal/>
    </border>
    <border>
      <left style="hair">
        <color theme="1" tint="0.24994659260841701"/>
      </left>
      <right/>
      <top style="medium">
        <color auto="1"/>
      </top>
      <bottom style="hair">
        <color theme="1" tint="0.24994659260841701"/>
      </bottom>
      <diagonal/>
    </border>
    <border>
      <left style="medium">
        <color auto="1"/>
      </left>
      <right/>
      <top style="medium">
        <color auto="1"/>
      </top>
      <bottom style="hair">
        <color theme="1" tint="0.24994659260841701"/>
      </bottom>
      <diagonal/>
    </border>
    <border>
      <left/>
      <right/>
      <top style="medium">
        <color auto="1"/>
      </top>
      <bottom style="hair">
        <color theme="1" tint="0.24994659260841701"/>
      </bottom>
      <diagonal/>
    </border>
    <border>
      <left/>
      <right style="medium">
        <color auto="1"/>
      </right>
      <top style="medium">
        <color auto="1"/>
      </top>
      <bottom style="hair">
        <color theme="1" tint="0.24994659260841701"/>
      </bottom>
      <diagonal/>
    </border>
    <border>
      <left style="hair">
        <color theme="1" tint="0.24994659260841701"/>
      </left>
      <right style="medium">
        <color auto="1"/>
      </right>
      <top style="hair">
        <color theme="1" tint="0.24994659260841701"/>
      </top>
      <bottom style="medium">
        <color auto="1"/>
      </bottom>
      <diagonal/>
    </border>
    <border>
      <left/>
      <right style="hair">
        <color theme="1" tint="0.24994659260841701"/>
      </right>
      <top style="hair">
        <color theme="1" tint="0.24994659260841701"/>
      </top>
      <bottom style="medium">
        <color auto="1"/>
      </bottom>
      <diagonal/>
    </border>
    <border>
      <left/>
      <right/>
      <top style="medium">
        <color auto="1"/>
      </top>
      <bottom/>
      <diagonal/>
    </border>
    <border>
      <left/>
      <right style="medium">
        <color indexed="64"/>
      </right>
      <top style="medium">
        <color indexed="64"/>
      </top>
      <bottom/>
      <diagonal/>
    </border>
    <border>
      <left style="hair">
        <color theme="1" tint="0.24994659260841701"/>
      </left>
      <right/>
      <top style="hair">
        <color theme="1" tint="0.24994659260841701"/>
      </top>
      <bottom style="medium">
        <color auto="1"/>
      </bottom>
      <diagonal/>
    </border>
    <border>
      <left/>
      <right/>
      <top/>
      <bottom style="hair">
        <color theme="1" tint="0.24994659260841701"/>
      </bottom>
      <diagonal/>
    </border>
    <border>
      <left/>
      <right/>
      <top style="hair">
        <color theme="1" tint="0.24994659260841701"/>
      </top>
      <bottom style="hair">
        <color theme="1" tint="0.24994659260841701"/>
      </bottom>
      <diagonal/>
    </border>
    <border>
      <left/>
      <right/>
      <top style="hair">
        <color theme="1" tint="0.24994659260841701"/>
      </top>
      <bottom/>
      <diagonal/>
    </border>
  </borders>
  <cellStyleXfs count="1">
    <xf numFmtId="0" fontId="0" fillId="0" borderId="0"/>
  </cellStyleXfs>
  <cellXfs count="214">
    <xf numFmtId="0" fontId="0" fillId="0" borderId="0" xfId="0"/>
    <xf numFmtId="0" fontId="2" fillId="2" borderId="0" xfId="0" applyFont="1" applyFill="1"/>
    <xf numFmtId="0" fontId="2" fillId="2" borderId="9" xfId="0" applyFont="1" applyFill="1" applyBorder="1"/>
    <xf numFmtId="0" fontId="3" fillId="2" borderId="10" xfId="0" applyFont="1" applyFill="1" applyBorder="1" applyAlignment="1">
      <alignment wrapText="1"/>
    </xf>
    <xf numFmtId="0" fontId="3" fillId="2" borderId="11" xfId="0" applyFont="1" applyFill="1" applyBorder="1" applyAlignment="1">
      <alignment wrapText="1"/>
    </xf>
    <xf numFmtId="0" fontId="3" fillId="2" borderId="19" xfId="0" applyFont="1" applyFill="1" applyBorder="1" applyAlignment="1">
      <alignment wrapText="1"/>
    </xf>
    <xf numFmtId="0" fontId="3" fillId="2" borderId="8" xfId="0" applyFont="1" applyFill="1" applyBorder="1" applyAlignment="1">
      <alignment wrapText="1"/>
    </xf>
    <xf numFmtId="0" fontId="3" fillId="2" borderId="27" xfId="0" applyFont="1" applyFill="1" applyBorder="1" applyAlignment="1">
      <alignment wrapText="1"/>
    </xf>
    <xf numFmtId="0" fontId="3" fillId="2" borderId="12" xfId="0" applyFont="1" applyFill="1" applyBorder="1" applyAlignment="1">
      <alignment wrapText="1"/>
    </xf>
    <xf numFmtId="0" fontId="2" fillId="2" borderId="2" xfId="0" applyFont="1" applyFill="1" applyBorder="1"/>
    <xf numFmtId="0" fontId="2" fillId="2" borderId="14" xfId="0" applyFont="1" applyFill="1" applyBorder="1"/>
    <xf numFmtId="1" fontId="2" fillId="2" borderId="14" xfId="0" applyNumberFormat="1" applyFont="1" applyFill="1" applyBorder="1"/>
    <xf numFmtId="2" fontId="2" fillId="2" borderId="14" xfId="0" applyNumberFormat="1" applyFont="1" applyFill="1" applyBorder="1"/>
    <xf numFmtId="0" fontId="2" fillId="2" borderId="0" xfId="0" applyFont="1" applyFill="1" applyBorder="1"/>
    <xf numFmtId="0" fontId="2" fillId="2" borderId="28" xfId="0" applyFont="1" applyFill="1" applyBorder="1"/>
    <xf numFmtId="0" fontId="2" fillId="2" borderId="15" xfId="0" applyFont="1" applyFill="1" applyBorder="1" applyAlignment="1">
      <alignment horizontal="center"/>
    </xf>
    <xf numFmtId="0" fontId="2" fillId="2" borderId="15" xfId="0" applyFont="1" applyFill="1" applyBorder="1"/>
    <xf numFmtId="0" fontId="2" fillId="2" borderId="4" xfId="0" applyFont="1" applyFill="1" applyBorder="1"/>
    <xf numFmtId="0" fontId="2" fillId="2" borderId="17" xfId="0" applyFont="1" applyFill="1" applyBorder="1"/>
    <xf numFmtId="1" fontId="2" fillId="2" borderId="17" xfId="0" applyNumberFormat="1" applyFont="1" applyFill="1" applyBorder="1"/>
    <xf numFmtId="2" fontId="2" fillId="2" borderId="17" xfId="0" applyNumberFormat="1" applyFont="1" applyFill="1" applyBorder="1"/>
    <xf numFmtId="0" fontId="2" fillId="2" borderId="29" xfId="0" applyFont="1" applyFill="1" applyBorder="1"/>
    <xf numFmtId="0" fontId="2" fillId="2" borderId="18" xfId="0" applyFont="1" applyFill="1" applyBorder="1"/>
    <xf numFmtId="0" fontId="3" fillId="2" borderId="9" xfId="0" applyFont="1" applyFill="1" applyBorder="1"/>
    <xf numFmtId="0" fontId="3" fillId="2" borderId="7" xfId="0" applyFont="1" applyFill="1" applyBorder="1" applyAlignment="1">
      <alignment wrapText="1"/>
    </xf>
    <xf numFmtId="0" fontId="3" fillId="2" borderId="1" xfId="0" applyFont="1" applyFill="1" applyBorder="1" applyAlignment="1">
      <alignment wrapText="1"/>
    </xf>
    <xf numFmtId="0" fontId="2" fillId="2" borderId="27" xfId="0" applyFont="1" applyFill="1" applyBorder="1" applyAlignment="1">
      <alignment wrapText="1"/>
    </xf>
    <xf numFmtId="0" fontId="2" fillId="2" borderId="12" xfId="0" applyFont="1" applyFill="1" applyBorder="1" applyAlignment="1">
      <alignment wrapText="1"/>
    </xf>
    <xf numFmtId="0" fontId="2" fillId="2" borderId="3" xfId="0" applyFont="1" applyFill="1" applyBorder="1"/>
    <xf numFmtId="0" fontId="2" fillId="2" borderId="24" xfId="0" applyFont="1" applyFill="1" applyBorder="1"/>
    <xf numFmtId="0" fontId="2" fillId="2" borderId="26" xfId="0" applyFont="1" applyFill="1" applyBorder="1"/>
    <xf numFmtId="0" fontId="2" fillId="2" borderId="26" xfId="0" applyFont="1" applyFill="1" applyBorder="1" applyAlignment="1">
      <alignment horizontal="center"/>
    </xf>
    <xf numFmtId="0" fontId="2" fillId="2" borderId="6" xfId="0" applyFont="1" applyFill="1" applyBorder="1"/>
    <xf numFmtId="0" fontId="2" fillId="2" borderId="22" xfId="0" applyFont="1" applyFill="1" applyBorder="1"/>
    <xf numFmtId="0" fontId="3" fillId="2" borderId="0" xfId="0" applyFont="1" applyFill="1" applyBorder="1" applyAlignment="1">
      <alignment horizontal="center" wrapText="1"/>
    </xf>
    <xf numFmtId="0" fontId="3" fillId="2" borderId="0" xfId="0" applyFont="1" applyFill="1" applyBorder="1" applyAlignment="1">
      <alignment horizontal="left" wrapText="1"/>
    </xf>
    <xf numFmtId="0" fontId="2" fillId="2" borderId="30" xfId="0" applyFont="1" applyFill="1" applyBorder="1"/>
    <xf numFmtId="165" fontId="2" fillId="2" borderId="24" xfId="0" applyNumberFormat="1" applyFont="1" applyFill="1" applyBorder="1" applyAlignment="1">
      <alignment horizontal="center"/>
    </xf>
    <xf numFmtId="0" fontId="2" fillId="2" borderId="24" xfId="0" applyFont="1" applyFill="1" applyBorder="1" applyAlignment="1">
      <alignment horizontal="center"/>
    </xf>
    <xf numFmtId="2" fontId="2" fillId="2" borderId="24" xfId="0" applyNumberFormat="1" applyFont="1" applyFill="1" applyBorder="1"/>
    <xf numFmtId="164" fontId="2" fillId="2" borderId="24" xfId="0" applyNumberFormat="1" applyFont="1" applyFill="1" applyBorder="1" applyAlignment="1">
      <alignment horizontal="center"/>
    </xf>
    <xf numFmtId="1" fontId="2" fillId="2" borderId="24" xfId="0" applyNumberFormat="1" applyFont="1" applyFill="1" applyBorder="1"/>
    <xf numFmtId="0" fontId="2" fillId="2" borderId="24" xfId="0" applyNumberFormat="1" applyFont="1" applyFill="1" applyBorder="1"/>
    <xf numFmtId="0" fontId="2" fillId="2" borderId="31" xfId="0" applyFont="1" applyFill="1" applyBorder="1" applyAlignment="1">
      <alignment horizontal="center"/>
    </xf>
    <xf numFmtId="165" fontId="2" fillId="2" borderId="14" xfId="0" applyNumberFormat="1" applyFont="1" applyFill="1" applyBorder="1" applyAlignment="1">
      <alignment horizontal="center"/>
    </xf>
    <xf numFmtId="0" fontId="2" fillId="2" borderId="14" xfId="0" applyFont="1" applyFill="1" applyBorder="1" applyAlignment="1">
      <alignment horizontal="center"/>
    </xf>
    <xf numFmtId="164" fontId="2" fillId="2" borderId="14" xfId="0" applyNumberFormat="1" applyFont="1" applyFill="1" applyBorder="1" applyAlignment="1">
      <alignment horizontal="center"/>
    </xf>
    <xf numFmtId="0" fontId="2" fillId="2" borderId="14" xfId="0" applyNumberFormat="1" applyFont="1" applyFill="1" applyBorder="1"/>
    <xf numFmtId="165" fontId="2" fillId="2" borderId="17" xfId="0" applyNumberFormat="1" applyFont="1" applyFill="1" applyBorder="1" applyAlignment="1">
      <alignment horizontal="center"/>
    </xf>
    <xf numFmtId="0" fontId="2" fillId="2" borderId="17" xfId="0" applyFont="1" applyFill="1" applyBorder="1" applyAlignment="1">
      <alignment horizontal="center"/>
    </xf>
    <xf numFmtId="164" fontId="2" fillId="2" borderId="17" xfId="0" applyNumberFormat="1" applyFont="1" applyFill="1" applyBorder="1" applyAlignment="1">
      <alignment horizontal="center"/>
    </xf>
    <xf numFmtId="0" fontId="2" fillId="2" borderId="17" xfId="0" applyNumberFormat="1" applyFont="1" applyFill="1" applyBorder="1"/>
    <xf numFmtId="0" fontId="2" fillId="2" borderId="18" xfId="0" applyFont="1" applyFill="1" applyBorder="1" applyAlignment="1">
      <alignment horizontal="center"/>
    </xf>
    <xf numFmtId="0" fontId="2" fillId="2" borderId="25" xfId="0" applyFont="1" applyFill="1" applyBorder="1" applyAlignment="1">
      <alignment horizontal="center"/>
    </xf>
    <xf numFmtId="0" fontId="2" fillId="2" borderId="20" xfId="0" applyFont="1" applyFill="1" applyBorder="1" applyAlignment="1">
      <alignment horizontal="center"/>
    </xf>
    <xf numFmtId="0" fontId="2" fillId="2" borderId="21" xfId="0" applyFont="1" applyFill="1" applyBorder="1" applyAlignment="1">
      <alignment horizontal="center"/>
    </xf>
    <xf numFmtId="0" fontId="2" fillId="2" borderId="30" xfId="0" applyFont="1" applyFill="1" applyBorder="1" applyAlignment="1">
      <alignment horizontal="center"/>
    </xf>
    <xf numFmtId="0" fontId="2" fillId="2" borderId="28" xfId="0" applyFont="1" applyFill="1" applyBorder="1" applyAlignment="1">
      <alignment horizontal="center"/>
    </xf>
    <xf numFmtId="0" fontId="2" fillId="2" borderId="29" xfId="0" applyFont="1" applyFill="1" applyBorder="1" applyAlignment="1">
      <alignment horizontal="center"/>
    </xf>
    <xf numFmtId="165" fontId="2" fillId="2" borderId="25" xfId="0" applyNumberFormat="1" applyFont="1" applyFill="1" applyBorder="1"/>
    <xf numFmtId="165" fontId="2" fillId="2" borderId="20" xfId="0" applyNumberFormat="1" applyFont="1" applyFill="1" applyBorder="1"/>
    <xf numFmtId="165" fontId="2" fillId="2" borderId="21" xfId="0" applyNumberFormat="1" applyFont="1" applyFill="1" applyBorder="1"/>
    <xf numFmtId="1" fontId="2" fillId="2" borderId="30" xfId="0" applyNumberFormat="1" applyFont="1" applyFill="1" applyBorder="1"/>
    <xf numFmtId="0" fontId="2" fillId="2" borderId="31" xfId="0" applyNumberFormat="1" applyFont="1" applyFill="1" applyBorder="1"/>
    <xf numFmtId="1" fontId="2" fillId="2" borderId="28" xfId="0" applyNumberFormat="1" applyFont="1" applyFill="1" applyBorder="1"/>
    <xf numFmtId="0" fontId="2" fillId="2" borderId="15" xfId="0" applyNumberFormat="1" applyFont="1" applyFill="1" applyBorder="1"/>
    <xf numFmtId="1" fontId="2" fillId="2" borderId="29" xfId="0" applyNumberFormat="1" applyFont="1" applyFill="1" applyBorder="1"/>
    <xf numFmtId="0" fontId="2" fillId="2" borderId="18" xfId="0" applyNumberFormat="1" applyFont="1" applyFill="1" applyBorder="1"/>
    <xf numFmtId="1" fontId="2" fillId="2" borderId="23" xfId="0" applyNumberFormat="1" applyFont="1" applyFill="1" applyBorder="1"/>
    <xf numFmtId="1" fontId="2" fillId="2" borderId="13" xfId="0" applyNumberFormat="1" applyFont="1" applyFill="1" applyBorder="1"/>
    <xf numFmtId="1" fontId="2" fillId="2" borderId="16" xfId="0" applyNumberFormat="1" applyFont="1" applyFill="1" applyBorder="1"/>
    <xf numFmtId="164" fontId="2" fillId="2" borderId="31" xfId="0" applyNumberFormat="1" applyFont="1" applyFill="1" applyBorder="1" applyAlignment="1">
      <alignment horizontal="center"/>
    </xf>
    <xf numFmtId="164" fontId="2" fillId="2" borderId="15" xfId="0" applyNumberFormat="1" applyFont="1" applyFill="1" applyBorder="1" applyAlignment="1">
      <alignment horizontal="center"/>
    </xf>
    <xf numFmtId="164" fontId="2" fillId="2" borderId="18" xfId="0" applyNumberFormat="1" applyFont="1" applyFill="1" applyBorder="1" applyAlignment="1">
      <alignment horizontal="center"/>
    </xf>
    <xf numFmtId="2" fontId="2" fillId="2" borderId="30" xfId="0" applyNumberFormat="1" applyFont="1" applyFill="1" applyBorder="1"/>
    <xf numFmtId="2" fontId="2" fillId="2" borderId="31" xfId="0" applyNumberFormat="1" applyFont="1" applyFill="1" applyBorder="1"/>
    <xf numFmtId="2" fontId="2" fillId="2" borderId="28" xfId="0" applyNumberFormat="1" applyFont="1" applyFill="1" applyBorder="1"/>
    <xf numFmtId="2" fontId="2" fillId="2" borderId="15" xfId="0" applyNumberFormat="1" applyFont="1" applyFill="1" applyBorder="1"/>
    <xf numFmtId="2" fontId="2" fillId="2" borderId="29" xfId="0" applyNumberFormat="1" applyFont="1" applyFill="1" applyBorder="1"/>
    <xf numFmtId="2" fontId="2" fillId="2" borderId="18" xfId="0" applyNumberFormat="1" applyFont="1" applyFill="1" applyBorder="1"/>
    <xf numFmtId="0" fontId="1" fillId="2" borderId="0" xfId="0" applyFont="1" applyFill="1"/>
    <xf numFmtId="0" fontId="1" fillId="2" borderId="0" xfId="0" applyFont="1" applyFill="1" applyBorder="1" applyAlignment="1">
      <alignment horizontal="center"/>
    </xf>
    <xf numFmtId="0" fontId="1" fillId="2" borderId="17" xfId="0" applyFont="1" applyFill="1" applyBorder="1" applyAlignment="1">
      <alignment wrapText="1"/>
    </xf>
    <xf numFmtId="0" fontId="1" fillId="2" borderId="29" xfId="0" applyFont="1" applyFill="1" applyBorder="1" applyAlignment="1">
      <alignment wrapText="1"/>
    </xf>
    <xf numFmtId="0" fontId="1" fillId="2" borderId="18" xfId="0" applyFont="1" applyFill="1" applyBorder="1" applyAlignment="1">
      <alignment wrapText="1"/>
    </xf>
    <xf numFmtId="0" fontId="1" fillId="2" borderId="0" xfId="0" applyFont="1" applyFill="1" applyBorder="1" applyAlignment="1">
      <alignment wrapText="1"/>
    </xf>
    <xf numFmtId="1" fontId="1" fillId="2" borderId="14" xfId="0" applyNumberFormat="1" applyFont="1" applyFill="1" applyBorder="1"/>
    <xf numFmtId="1" fontId="1" fillId="2" borderId="28" xfId="0" applyNumberFormat="1" applyFont="1" applyFill="1" applyBorder="1"/>
    <xf numFmtId="1" fontId="1" fillId="2" borderId="15" xfId="0" applyNumberFormat="1" applyFont="1" applyFill="1" applyBorder="1"/>
    <xf numFmtId="1" fontId="1" fillId="2" borderId="0" xfId="0" applyNumberFormat="1" applyFont="1" applyFill="1" applyBorder="1"/>
    <xf numFmtId="1" fontId="1" fillId="2" borderId="17" xfId="0" applyNumberFormat="1" applyFont="1" applyFill="1" applyBorder="1"/>
    <xf numFmtId="1" fontId="1" fillId="2" borderId="29" xfId="0" applyNumberFormat="1" applyFont="1" applyFill="1" applyBorder="1"/>
    <xf numFmtId="1" fontId="1" fillId="2" borderId="18" xfId="0" applyNumberFormat="1" applyFont="1" applyFill="1" applyBorder="1"/>
    <xf numFmtId="0" fontId="1" fillId="2" borderId="2" xfId="0" applyFont="1" applyFill="1" applyBorder="1"/>
    <xf numFmtId="0" fontId="1" fillId="2" borderId="4" xfId="0" applyFont="1" applyFill="1" applyBorder="1"/>
    <xf numFmtId="0" fontId="2" fillId="2" borderId="13" xfId="0" applyFont="1" applyFill="1" applyBorder="1" applyProtection="1">
      <protection locked="0"/>
    </xf>
    <xf numFmtId="0" fontId="2" fillId="2" borderId="14" xfId="0" applyFont="1" applyFill="1" applyBorder="1" applyProtection="1">
      <protection locked="0"/>
    </xf>
    <xf numFmtId="0" fontId="2" fillId="2" borderId="20" xfId="0" applyFont="1" applyFill="1" applyBorder="1" applyProtection="1">
      <protection locked="0"/>
    </xf>
    <xf numFmtId="0" fontId="2" fillId="2" borderId="16" xfId="0" applyFont="1" applyFill="1" applyBorder="1" applyProtection="1">
      <protection locked="0"/>
    </xf>
    <xf numFmtId="0" fontId="2" fillId="2" borderId="17" xfId="0" applyFont="1" applyFill="1" applyBorder="1" applyProtection="1">
      <protection locked="0"/>
    </xf>
    <xf numFmtId="0" fontId="2" fillId="2" borderId="21" xfId="0" applyFont="1" applyFill="1" applyBorder="1" applyProtection="1">
      <protection locked="0"/>
    </xf>
    <xf numFmtId="0" fontId="2" fillId="2" borderId="23" xfId="0" applyFont="1" applyFill="1" applyBorder="1" applyProtection="1">
      <protection locked="0"/>
    </xf>
    <xf numFmtId="0" fontId="2" fillId="2" borderId="24" xfId="0" applyFont="1" applyFill="1" applyBorder="1" applyProtection="1">
      <protection locked="0"/>
    </xf>
    <xf numFmtId="0" fontId="2" fillId="2" borderId="25" xfId="0" applyFont="1" applyFill="1" applyBorder="1" applyProtection="1">
      <protection locked="0"/>
    </xf>
    <xf numFmtId="0" fontId="2" fillId="2" borderId="0" xfId="0" applyFont="1" applyFill="1" applyBorder="1" applyProtection="1">
      <protection locked="0"/>
    </xf>
    <xf numFmtId="0" fontId="2" fillId="2" borderId="26" xfId="0" applyFont="1" applyFill="1" applyBorder="1" applyProtection="1">
      <protection locked="0"/>
    </xf>
    <xf numFmtId="0" fontId="2" fillId="2" borderId="5" xfId="0" applyFont="1" applyFill="1" applyBorder="1" applyProtection="1">
      <protection locked="0"/>
    </xf>
    <xf numFmtId="0" fontId="2" fillId="2" borderId="22" xfId="0" applyFont="1" applyFill="1" applyBorder="1" applyProtection="1">
      <protection locked="0"/>
    </xf>
    <xf numFmtId="1" fontId="2" fillId="2" borderId="14" xfId="0" applyNumberFormat="1" applyFont="1" applyFill="1" applyBorder="1" applyProtection="1">
      <protection locked="0"/>
    </xf>
    <xf numFmtId="2" fontId="2" fillId="2" borderId="14" xfId="0" applyNumberFormat="1" applyFont="1" applyFill="1" applyBorder="1" applyProtection="1">
      <protection locked="0"/>
    </xf>
    <xf numFmtId="165" fontId="2" fillId="2" borderId="14" xfId="0" applyNumberFormat="1" applyFont="1" applyFill="1" applyBorder="1" applyProtection="1">
      <protection locked="0"/>
    </xf>
    <xf numFmtId="0" fontId="2" fillId="2" borderId="15" xfId="0" applyFont="1" applyFill="1" applyBorder="1" applyProtection="1">
      <protection locked="0"/>
    </xf>
    <xf numFmtId="1" fontId="2" fillId="2" borderId="17" xfId="0" applyNumberFormat="1" applyFont="1" applyFill="1" applyBorder="1" applyProtection="1">
      <protection locked="0"/>
    </xf>
    <xf numFmtId="2" fontId="2" fillId="2" borderId="17" xfId="0" applyNumberFormat="1" applyFont="1" applyFill="1" applyBorder="1" applyProtection="1">
      <protection locked="0"/>
    </xf>
    <xf numFmtId="165" fontId="2" fillId="2" borderId="17" xfId="0" applyNumberFormat="1" applyFont="1" applyFill="1" applyBorder="1" applyProtection="1">
      <protection locked="0"/>
    </xf>
    <xf numFmtId="0" fontId="2" fillId="2" borderId="29" xfId="0" applyFont="1" applyFill="1" applyBorder="1" applyProtection="1">
      <protection locked="0"/>
    </xf>
    <xf numFmtId="0" fontId="2" fillId="2" borderId="18" xfId="0" applyFont="1" applyFill="1" applyBorder="1" applyProtection="1">
      <protection locked="0"/>
    </xf>
    <xf numFmtId="0" fontId="3" fillId="2" borderId="32" xfId="0" applyFont="1" applyFill="1" applyBorder="1" applyAlignment="1">
      <alignment horizontal="center" textRotation="90" wrapText="1"/>
    </xf>
    <xf numFmtId="0" fontId="3" fillId="2" borderId="33" xfId="0" applyFont="1" applyFill="1" applyBorder="1" applyAlignment="1">
      <alignment horizontal="center" textRotation="90" wrapText="1"/>
    </xf>
    <xf numFmtId="0" fontId="3" fillId="2" borderId="43" xfId="0" applyFont="1" applyFill="1" applyBorder="1" applyAlignment="1">
      <alignment horizontal="center" textRotation="90" wrapText="1"/>
    </xf>
    <xf numFmtId="0" fontId="3" fillId="2" borderId="44" xfId="0" applyFont="1" applyFill="1" applyBorder="1" applyAlignment="1">
      <alignment horizontal="center" wrapText="1"/>
    </xf>
    <xf numFmtId="0" fontId="3" fillId="2" borderId="33" xfId="0" applyFont="1" applyFill="1" applyBorder="1" applyAlignment="1">
      <alignment horizontal="center" wrapText="1"/>
    </xf>
    <xf numFmtId="0" fontId="3" fillId="2" borderId="43" xfId="0" applyFont="1" applyFill="1" applyBorder="1" applyAlignment="1">
      <alignment horizontal="center" wrapText="1"/>
    </xf>
    <xf numFmtId="0" fontId="2" fillId="2" borderId="28" xfId="0" applyFont="1" applyFill="1" applyBorder="1" applyAlignment="1" applyProtection="1">
      <alignment horizontal="center"/>
      <protection locked="0"/>
    </xf>
    <xf numFmtId="0" fontId="1" fillId="2" borderId="34" xfId="0" applyFont="1" applyFill="1" applyBorder="1"/>
    <xf numFmtId="0" fontId="1" fillId="2" borderId="45" xfId="0" applyFont="1" applyFill="1" applyBorder="1"/>
    <xf numFmtId="0" fontId="1" fillId="2" borderId="46" xfId="0" applyFont="1" applyFill="1" applyBorder="1"/>
    <xf numFmtId="0" fontId="1" fillId="2" borderId="0" xfId="0" applyFont="1" applyFill="1" applyBorder="1"/>
    <xf numFmtId="0" fontId="1" fillId="2" borderId="3" xfId="0" applyFont="1" applyFill="1" applyBorder="1"/>
    <xf numFmtId="0" fontId="1" fillId="2" borderId="5" xfId="0" applyFont="1" applyFill="1" applyBorder="1"/>
    <xf numFmtId="0" fontId="1" fillId="2" borderId="6" xfId="0" applyFont="1" applyFill="1" applyBorder="1"/>
    <xf numFmtId="0" fontId="3" fillId="2" borderId="47" xfId="0" applyFont="1" applyFill="1" applyBorder="1" applyAlignment="1">
      <alignment horizontal="center" textRotation="90" wrapText="1"/>
    </xf>
    <xf numFmtId="0" fontId="2" fillId="2" borderId="31" xfId="0" applyNumberFormat="1" applyFont="1" applyFill="1" applyBorder="1" applyAlignment="1" applyProtection="1">
      <alignment horizontal="center"/>
      <protection locked="0"/>
    </xf>
    <xf numFmtId="0" fontId="2" fillId="2" borderId="15" xfId="0" applyNumberFormat="1" applyFont="1" applyFill="1" applyBorder="1" applyAlignment="1" applyProtection="1">
      <alignment horizontal="center"/>
      <protection locked="0"/>
    </xf>
    <xf numFmtId="0" fontId="2" fillId="2" borderId="18" xfId="0" applyNumberFormat="1" applyFont="1" applyFill="1" applyBorder="1" applyAlignment="1" applyProtection="1">
      <alignment horizontal="center"/>
      <protection locked="0"/>
    </xf>
    <xf numFmtId="2" fontId="2" fillId="2" borderId="25" xfId="0" applyNumberFormat="1" applyFont="1" applyFill="1" applyBorder="1"/>
    <xf numFmtId="2" fontId="2" fillId="2" borderId="20" xfId="0" applyNumberFormat="1" applyFont="1" applyFill="1" applyBorder="1"/>
    <xf numFmtId="2" fontId="2" fillId="2" borderId="21" xfId="0" applyNumberFormat="1" applyFont="1" applyFill="1" applyBorder="1"/>
    <xf numFmtId="0" fontId="1" fillId="2" borderId="0" xfId="0" applyFont="1" applyFill="1" applyBorder="1" applyProtection="1"/>
    <xf numFmtId="0" fontId="1" fillId="2" borderId="34" xfId="0" applyFont="1" applyFill="1" applyBorder="1" applyProtection="1"/>
    <xf numFmtId="0" fontId="1" fillId="2" borderId="45" xfId="0" applyFont="1" applyFill="1" applyBorder="1" applyProtection="1"/>
    <xf numFmtId="0" fontId="1" fillId="2" borderId="46" xfId="0" applyFont="1" applyFill="1" applyBorder="1" applyProtection="1"/>
    <xf numFmtId="0" fontId="1" fillId="2" borderId="2" xfId="0" applyFont="1" applyFill="1" applyBorder="1" applyProtection="1"/>
    <xf numFmtId="0" fontId="1" fillId="2" borderId="3" xfId="0" applyFont="1" applyFill="1" applyBorder="1" applyProtection="1"/>
    <xf numFmtId="0" fontId="5" fillId="2" borderId="0" xfId="0" applyFont="1" applyFill="1" applyBorder="1" applyAlignment="1" applyProtection="1">
      <alignment horizontal="left" vertical="top" wrapText="1"/>
    </xf>
    <xf numFmtId="0" fontId="5" fillId="2" borderId="48" xfId="0" applyFont="1" applyFill="1" applyBorder="1" applyAlignment="1" applyProtection="1">
      <alignment horizontal="center"/>
    </xf>
    <xf numFmtId="0" fontId="5" fillId="2" borderId="48" xfId="0" applyFont="1" applyFill="1" applyBorder="1" applyProtection="1"/>
    <xf numFmtId="0" fontId="2" fillId="2" borderId="49" xfId="0" applyFont="1" applyFill="1" applyBorder="1" applyAlignment="1" applyProtection="1">
      <alignment horizontal="center" vertical="center" wrapText="1"/>
      <protection locked="0"/>
    </xf>
    <xf numFmtId="0" fontId="1" fillId="2" borderId="49" xfId="0" applyFont="1" applyFill="1" applyBorder="1" applyAlignment="1" applyProtection="1">
      <alignment vertical="center" wrapText="1"/>
    </xf>
    <xf numFmtId="0" fontId="2" fillId="2" borderId="49" xfId="0" applyFont="1" applyFill="1" applyBorder="1" applyAlignment="1" applyProtection="1">
      <alignment horizontal="center" vertical="center"/>
      <protection locked="0"/>
    </xf>
    <xf numFmtId="0" fontId="2" fillId="2" borderId="50" xfId="0" applyFont="1" applyFill="1" applyBorder="1" applyAlignment="1" applyProtection="1">
      <alignment horizontal="center" vertical="center" wrapText="1"/>
      <protection locked="0"/>
    </xf>
    <xf numFmtId="0" fontId="1" fillId="2" borderId="50" xfId="0" applyFont="1" applyFill="1" applyBorder="1" applyAlignment="1" applyProtection="1">
      <alignment vertical="center" wrapText="1"/>
    </xf>
    <xf numFmtId="0" fontId="1" fillId="2" borderId="4" xfId="0" applyFont="1" applyFill="1" applyBorder="1" applyProtection="1"/>
    <xf numFmtId="0" fontId="1" fillId="2" borderId="5" xfId="0" applyFont="1" applyFill="1" applyBorder="1" applyProtection="1"/>
    <xf numFmtId="0" fontId="1" fillId="2" borderId="6" xfId="0" applyFont="1" applyFill="1" applyBorder="1" applyProtection="1"/>
    <xf numFmtId="0" fontId="2" fillId="2" borderId="3" xfId="0" applyFont="1" applyFill="1" applyBorder="1" applyProtection="1">
      <protection locked="0"/>
    </xf>
    <xf numFmtId="0" fontId="2" fillId="2" borderId="6" xfId="0" applyFont="1" applyFill="1" applyBorder="1" applyProtection="1">
      <protection locked="0"/>
    </xf>
    <xf numFmtId="0" fontId="12" fillId="2" borderId="0" xfId="0" applyFont="1" applyFill="1" applyBorder="1" applyAlignment="1">
      <alignment horizontal="right"/>
    </xf>
    <xf numFmtId="0" fontId="12" fillId="2" borderId="0" xfId="0" applyFont="1" applyFill="1" applyAlignment="1">
      <alignment horizontal="right"/>
    </xf>
    <xf numFmtId="0" fontId="7" fillId="2" borderId="0" xfId="0" applyFont="1" applyFill="1" applyAlignment="1">
      <alignment horizontal="right"/>
    </xf>
    <xf numFmtId="164" fontId="2" fillId="2" borderId="30" xfId="0" applyNumberFormat="1" applyFont="1" applyFill="1" applyBorder="1"/>
    <xf numFmtId="164" fontId="2" fillId="2" borderId="24" xfId="0" applyNumberFormat="1" applyFont="1" applyFill="1" applyBorder="1"/>
    <xf numFmtId="164" fontId="2" fillId="2" borderId="28" xfId="0" applyNumberFormat="1" applyFont="1" applyFill="1" applyBorder="1"/>
    <xf numFmtId="164" fontId="2" fillId="2" borderId="14" xfId="0" applyNumberFormat="1" applyFont="1" applyFill="1" applyBorder="1"/>
    <xf numFmtId="164" fontId="2" fillId="2" borderId="29" xfId="0" applyNumberFormat="1" applyFont="1" applyFill="1" applyBorder="1"/>
    <xf numFmtId="164" fontId="2" fillId="2" borderId="17" xfId="0" applyNumberFormat="1" applyFont="1" applyFill="1" applyBorder="1"/>
    <xf numFmtId="0" fontId="2" fillId="2" borderId="25" xfId="0" applyNumberFormat="1" applyFont="1" applyFill="1" applyBorder="1" applyAlignment="1" applyProtection="1">
      <alignment horizontal="center"/>
      <protection locked="0"/>
    </xf>
    <xf numFmtId="0" fontId="2" fillId="2" borderId="20" xfId="0" applyNumberFormat="1" applyFont="1" applyFill="1" applyBorder="1" applyAlignment="1" applyProtection="1">
      <alignment horizontal="center"/>
      <protection locked="0"/>
    </xf>
    <xf numFmtId="0" fontId="2" fillId="2" borderId="21" xfId="0" applyNumberFormat="1" applyFont="1" applyFill="1" applyBorder="1" applyAlignment="1" applyProtection="1">
      <alignment horizontal="center"/>
      <protection locked="0"/>
    </xf>
    <xf numFmtId="166" fontId="2" fillId="2" borderId="24" xfId="0" applyNumberFormat="1" applyFont="1" applyFill="1" applyBorder="1" applyProtection="1">
      <protection locked="0"/>
    </xf>
    <xf numFmtId="166" fontId="2" fillId="2" borderId="14" xfId="0" applyNumberFormat="1" applyFont="1" applyFill="1" applyBorder="1" applyProtection="1">
      <protection locked="0"/>
    </xf>
    <xf numFmtId="166" fontId="2" fillId="2" borderId="17" xfId="0" applyNumberFormat="1" applyFont="1" applyFill="1" applyBorder="1" applyProtection="1">
      <protection locked="0"/>
    </xf>
    <xf numFmtId="166" fontId="2" fillId="2" borderId="13" xfId="0" applyNumberFormat="1" applyFont="1" applyFill="1" applyBorder="1" applyProtection="1">
      <protection locked="0"/>
    </xf>
    <xf numFmtId="166" fontId="2" fillId="2" borderId="16" xfId="0" applyNumberFormat="1" applyFont="1" applyFill="1" applyBorder="1" applyProtection="1">
      <protection locked="0"/>
    </xf>
    <xf numFmtId="0" fontId="1" fillId="2" borderId="0" xfId="0" applyFont="1" applyFill="1" applyBorder="1" applyAlignment="1" applyProtection="1">
      <alignment horizontal="left" vertical="top" wrapText="1"/>
    </xf>
    <xf numFmtId="0" fontId="4" fillId="2" borderId="0" xfId="0" applyFont="1" applyFill="1" applyBorder="1" applyAlignment="1" applyProtection="1">
      <alignment horizontal="center" vertical="center"/>
    </xf>
    <xf numFmtId="0" fontId="1" fillId="2" borderId="49" xfId="0" applyFont="1" applyFill="1" applyBorder="1" applyAlignment="1" applyProtection="1">
      <alignment vertical="center" wrapText="1"/>
    </xf>
    <xf numFmtId="0" fontId="5" fillId="2" borderId="0" xfId="0" applyFont="1" applyFill="1" applyBorder="1" applyAlignment="1" applyProtection="1">
      <alignment horizontal="left" vertical="top" wrapText="1"/>
    </xf>
    <xf numFmtId="0" fontId="7" fillId="2" borderId="0" xfId="0" applyFont="1" applyFill="1" applyBorder="1" applyAlignment="1" applyProtection="1">
      <alignment horizontal="right"/>
    </xf>
    <xf numFmtId="0" fontId="1" fillId="2" borderId="50" xfId="0" applyFont="1" applyFill="1" applyBorder="1" applyAlignment="1" applyProtection="1">
      <alignment vertical="center" wrapText="1"/>
    </xf>
    <xf numFmtId="0" fontId="5" fillId="2" borderId="48" xfId="0" applyFont="1" applyFill="1" applyBorder="1" applyAlignment="1" applyProtection="1">
      <alignment horizontal="left"/>
    </xf>
    <xf numFmtId="0" fontId="3" fillId="2" borderId="34" xfId="0" applyFont="1" applyFill="1" applyBorder="1" applyAlignment="1">
      <alignment horizontal="left" wrapText="1"/>
    </xf>
    <xf numFmtId="0" fontId="3" fillId="2" borderId="4" xfId="0" applyFont="1" applyFill="1" applyBorder="1" applyAlignment="1">
      <alignment horizontal="left" wrapText="1"/>
    </xf>
    <xf numFmtId="0" fontId="3" fillId="2" borderId="45" xfId="0" applyFont="1" applyFill="1" applyBorder="1" applyAlignment="1">
      <alignment horizontal="left" wrapText="1"/>
    </xf>
    <xf numFmtId="0" fontId="3" fillId="2" borderId="5" xfId="0" applyFont="1" applyFill="1" applyBorder="1" applyAlignment="1">
      <alignment horizontal="left" wrapText="1"/>
    </xf>
    <xf numFmtId="0" fontId="3" fillId="2" borderId="23" xfId="0" applyFont="1" applyFill="1" applyBorder="1" applyAlignment="1">
      <alignment horizontal="left" wrapText="1"/>
    </xf>
    <xf numFmtId="0" fontId="3" fillId="2" borderId="16" xfId="0" applyFont="1" applyFill="1" applyBorder="1" applyAlignment="1">
      <alignment horizontal="left" wrapText="1"/>
    </xf>
    <xf numFmtId="0" fontId="3" fillId="2" borderId="24" xfId="0" applyFont="1" applyFill="1" applyBorder="1" applyAlignment="1">
      <alignment horizontal="center" wrapText="1"/>
    </xf>
    <xf numFmtId="0" fontId="3" fillId="2" borderId="17" xfId="0" applyFont="1" applyFill="1" applyBorder="1" applyAlignment="1">
      <alignment horizontal="center" wrapText="1"/>
    </xf>
    <xf numFmtId="0" fontId="3" fillId="2" borderId="35" xfId="0" applyFont="1" applyFill="1" applyBorder="1" applyAlignment="1">
      <alignment horizontal="center" wrapText="1"/>
    </xf>
    <xf numFmtId="0" fontId="3" fillId="2" borderId="37" xfId="0" applyFont="1" applyFill="1" applyBorder="1" applyAlignment="1">
      <alignment horizontal="center" wrapText="1"/>
    </xf>
    <xf numFmtId="0" fontId="3" fillId="2" borderId="36" xfId="0" applyFont="1" applyFill="1" applyBorder="1" applyAlignment="1">
      <alignment horizontal="center" wrapText="1"/>
    </xf>
    <xf numFmtId="0" fontId="3" fillId="2" borderId="31" xfId="0" applyFont="1" applyFill="1" applyBorder="1" applyAlignment="1">
      <alignment horizontal="center" wrapText="1"/>
    </xf>
    <xf numFmtId="0" fontId="3" fillId="2" borderId="18" xfId="0" applyFont="1" applyFill="1" applyBorder="1" applyAlignment="1">
      <alignment horizontal="center" wrapText="1"/>
    </xf>
    <xf numFmtId="0" fontId="3" fillId="2" borderId="38" xfId="0" applyFont="1" applyFill="1" applyBorder="1" applyAlignment="1">
      <alignment horizontal="center"/>
    </xf>
    <xf numFmtId="0" fontId="3" fillId="2" borderId="37" xfId="0" applyFont="1" applyFill="1" applyBorder="1" applyAlignment="1">
      <alignment horizontal="center"/>
    </xf>
    <xf numFmtId="0" fontId="3" fillId="2" borderId="39" xfId="0" applyFont="1" applyFill="1" applyBorder="1" applyAlignment="1">
      <alignment horizontal="center"/>
    </xf>
    <xf numFmtId="0" fontId="3" fillId="2" borderId="40" xfId="0" applyFont="1" applyFill="1" applyBorder="1" applyAlignment="1">
      <alignment horizontal="center" wrapText="1"/>
    </xf>
    <xf numFmtId="0" fontId="3" fillId="2" borderId="41" xfId="0" applyFont="1" applyFill="1" applyBorder="1" applyAlignment="1">
      <alignment horizontal="center" wrapText="1"/>
    </xf>
    <xf numFmtId="0" fontId="3" fillId="2" borderId="42" xfId="0" applyFont="1" applyFill="1" applyBorder="1" applyAlignment="1">
      <alignment horizontal="center" wrapText="1"/>
    </xf>
    <xf numFmtId="0" fontId="3" fillId="2" borderId="39" xfId="0" applyFont="1" applyFill="1" applyBorder="1" applyAlignment="1">
      <alignment horizontal="center" wrapText="1"/>
    </xf>
    <xf numFmtId="0" fontId="3" fillId="2" borderId="35" xfId="0" applyFont="1" applyFill="1" applyBorder="1" applyAlignment="1">
      <alignment horizontal="center"/>
    </xf>
    <xf numFmtId="0" fontId="3" fillId="2" borderId="36" xfId="0" applyFont="1" applyFill="1" applyBorder="1" applyAlignment="1">
      <alignment horizontal="center"/>
    </xf>
    <xf numFmtId="0" fontId="1" fillId="2" borderId="35" xfId="0" applyFont="1" applyFill="1" applyBorder="1" applyAlignment="1">
      <alignment horizontal="center"/>
    </xf>
    <xf numFmtId="0" fontId="1" fillId="2" borderId="37" xfId="0" applyFont="1" applyFill="1" applyBorder="1" applyAlignment="1">
      <alignment horizontal="center"/>
    </xf>
    <xf numFmtId="0" fontId="1" fillId="2" borderId="36" xfId="0" applyFont="1" applyFill="1" applyBorder="1" applyAlignment="1">
      <alignment horizontal="center"/>
    </xf>
    <xf numFmtId="0" fontId="1" fillId="2" borderId="34" xfId="0" applyFont="1" applyFill="1" applyBorder="1" applyAlignment="1">
      <alignment horizontal="left" wrapText="1"/>
    </xf>
    <xf numFmtId="0" fontId="1" fillId="2" borderId="4" xfId="0" applyFont="1" applyFill="1" applyBorder="1" applyAlignment="1">
      <alignment horizontal="left" wrapText="1"/>
    </xf>
    <xf numFmtId="0" fontId="4" fillId="2" borderId="2" xfId="0" applyFont="1" applyFill="1" applyBorder="1" applyAlignment="1">
      <alignment horizontal="center"/>
    </xf>
    <xf numFmtId="0" fontId="4" fillId="2" borderId="0" xfId="0" applyFont="1" applyFill="1" applyBorder="1" applyAlignment="1">
      <alignment horizontal="center"/>
    </xf>
    <xf numFmtId="0" fontId="4" fillId="2" borderId="3" xfId="0" applyFont="1" applyFill="1" applyBorder="1" applyAlignment="1">
      <alignment horizontal="center"/>
    </xf>
    <xf numFmtId="2" fontId="2" fillId="2" borderId="24" xfId="0" applyNumberFormat="1" applyFont="1" applyFill="1" applyBorder="1" applyAlignment="1">
      <alignment horizontal="center"/>
    </xf>
    <xf numFmtId="2" fontId="2" fillId="2" borderId="14" xfId="0" applyNumberFormat="1" applyFont="1" applyFill="1" applyBorder="1" applyAlignment="1">
      <alignment horizontal="center"/>
    </xf>
    <xf numFmtId="2" fontId="2" fillId="2" borderId="17" xfId="0" applyNumberFormat="1" applyFont="1" applyFill="1" applyBorder="1" applyAlignment="1">
      <alignment horizontal="center"/>
    </xf>
  </cellXfs>
  <cellStyles count="1">
    <cellStyle name="Normal" xfId="0" builtinId="0"/>
  </cellStyles>
  <dxfs count="37">
    <dxf>
      <fill>
        <patternFill>
          <bgColor rgb="FFF2F2F2"/>
        </patternFill>
      </fill>
    </dxf>
    <dxf>
      <fill>
        <patternFill>
          <bgColor rgb="FFD9D9D9"/>
        </patternFill>
      </fill>
    </dxf>
    <dxf>
      <font>
        <b/>
        <i val="0"/>
        <color rgb="FFC00000"/>
      </font>
    </dxf>
    <dxf>
      <font>
        <b/>
        <i val="0"/>
        <color rgb="FFC00000"/>
      </font>
    </dxf>
    <dxf>
      <font>
        <b/>
        <i val="0"/>
        <color rgb="FFC00000"/>
      </font>
    </dxf>
    <dxf>
      <font>
        <b/>
        <i val="0"/>
        <color rgb="FFC00000"/>
      </font>
    </dxf>
    <dxf>
      <fill>
        <patternFill>
          <bgColor rgb="FFF2F2F2"/>
        </patternFill>
      </fill>
    </dxf>
    <dxf>
      <fill>
        <patternFill>
          <bgColor rgb="FFD9D9D9"/>
        </patternFill>
      </fill>
    </dxf>
    <dxf>
      <fill>
        <patternFill>
          <bgColor rgb="FFDEEBF3"/>
        </patternFill>
      </fill>
    </dxf>
    <dxf>
      <fill>
        <patternFill>
          <bgColor rgb="FFB5D3E6"/>
        </patternFill>
      </fill>
    </dxf>
    <dxf>
      <font>
        <b/>
        <i val="0"/>
        <color rgb="FFC00000"/>
      </font>
    </dxf>
    <dxf>
      <font>
        <b/>
        <i val="0"/>
        <color rgb="FFC00000"/>
      </font>
    </dxf>
    <dxf>
      <fill>
        <patternFill>
          <bgColor rgb="FFF2F2F2"/>
        </patternFill>
      </fill>
    </dxf>
    <dxf>
      <fill>
        <patternFill>
          <bgColor rgb="FFD9D9D9"/>
        </patternFill>
      </fill>
    </dxf>
    <dxf>
      <fill>
        <patternFill>
          <bgColor rgb="FFFFE5E5"/>
        </patternFill>
      </fill>
    </dxf>
    <dxf>
      <fill>
        <patternFill>
          <bgColor rgb="FFFFB3B3"/>
        </patternFill>
      </fill>
    </dxf>
    <dxf>
      <font>
        <color auto="1"/>
      </font>
      <fill>
        <patternFill>
          <bgColor rgb="FFDEEBF3"/>
        </patternFill>
      </fill>
    </dxf>
    <dxf>
      <font>
        <color auto="1"/>
      </font>
      <fill>
        <patternFill>
          <bgColor rgb="FFB5D3E6"/>
        </patternFill>
      </fill>
    </dxf>
    <dxf>
      <font>
        <b/>
        <i val="0"/>
        <color rgb="FFC00000"/>
      </font>
    </dxf>
    <dxf>
      <font>
        <b/>
        <i val="0"/>
        <color rgb="FFC00000"/>
      </font>
    </dxf>
    <dxf>
      <font>
        <b/>
        <i val="0"/>
        <color rgb="FFC00000"/>
      </font>
    </dxf>
    <dxf>
      <fill>
        <patternFill>
          <bgColor rgb="FFDEEBF3"/>
        </patternFill>
      </fill>
    </dxf>
    <dxf>
      <fill>
        <patternFill>
          <bgColor rgb="FFB5D3E6"/>
        </patternFill>
      </fill>
    </dxf>
    <dxf>
      <fill>
        <patternFill>
          <bgColor rgb="FFFFE5E5"/>
        </patternFill>
      </fill>
    </dxf>
    <dxf>
      <fill>
        <patternFill>
          <bgColor rgb="FFFFB3B3"/>
        </patternFill>
      </fill>
    </dxf>
    <dxf>
      <fill>
        <patternFill>
          <bgColor rgb="FFEBF1DE"/>
        </patternFill>
      </fill>
    </dxf>
    <dxf>
      <fill>
        <patternFill>
          <bgColor rgb="FFCEEAAE"/>
        </patternFill>
      </fill>
    </dxf>
    <dxf>
      <fill>
        <patternFill>
          <bgColor rgb="FFF2F2F2"/>
        </patternFill>
      </fill>
    </dxf>
    <dxf>
      <fill>
        <patternFill>
          <bgColor rgb="FFD9D9D9"/>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DEEBF3"/>
        </patternFill>
      </fill>
    </dxf>
    <dxf>
      <fill>
        <patternFill>
          <bgColor rgb="FFB5D3E6"/>
        </patternFill>
      </fill>
    </dxf>
  </dxfs>
  <tableStyles count="0" defaultTableStyle="TableStyleMedium2" defaultPivotStyle="PivotStyleLight16"/>
  <colors>
    <mruColors>
      <color rgb="FFB5D3E6"/>
      <color rgb="FFDEEBF3"/>
      <color rgb="FFF2F2F2"/>
      <color rgb="FFCEEAAE"/>
      <color rgb="FFD9D9D9"/>
      <color rgb="FFFFB3B3"/>
      <color rgb="FFFFE5E5"/>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a:t>Score vs. Rank</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rgbClr val="CEEAAE"/>
              </a:solidFill>
              <a:ln w="9525">
                <a:noFill/>
              </a:ln>
              <a:effectLst/>
            </c:spPr>
          </c:marker>
          <c:xVal>
            <c:numRef>
              <c:f>Charts!$M$4:$M$103</c:f>
              <c:numCache>
                <c:formatCode>0</c:formatCode>
                <c:ptCount val="1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numCache>
            </c:numRef>
          </c:xVal>
          <c:yVal>
            <c:numRef>
              <c:f>Charts!$K$4:$K$103</c:f>
              <c:numCache>
                <c:formatCode>0</c:formatCode>
                <c:ptCount val="1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numCache>
            </c:numRef>
          </c:yVal>
          <c:smooth val="0"/>
          <c:extLst>
            <c:ext xmlns:c16="http://schemas.microsoft.com/office/drawing/2014/chart" uri="{C3380CC4-5D6E-409C-BE32-E72D297353CC}">
              <c16:uniqueId val="{00000000-E0A5-9C48-95FD-14279BD8C877}"/>
            </c:ext>
          </c:extLst>
        </c:ser>
        <c:dLbls>
          <c:showLegendKey val="0"/>
          <c:showVal val="0"/>
          <c:showCatName val="0"/>
          <c:showSerName val="0"/>
          <c:showPercent val="0"/>
          <c:showBubbleSize val="0"/>
        </c:dLbls>
        <c:axId val="441125792"/>
        <c:axId val="437194464"/>
      </c:scatterChart>
      <c:valAx>
        <c:axId val="4411257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Rank</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37194464"/>
        <c:crosses val="autoZero"/>
        <c:crossBetween val="midCat"/>
      </c:valAx>
      <c:valAx>
        <c:axId val="437194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Score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11257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a:t>Score vs. Rank</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rgbClr val="B5D3E6"/>
              </a:solidFill>
              <a:ln w="9525">
                <a:noFill/>
              </a:ln>
              <a:effectLst/>
            </c:spPr>
          </c:marker>
          <c:xVal>
            <c:numRef>
              <c:f>Charts!$R$4:$R$103</c:f>
              <c:numCache>
                <c:formatCode>0</c:formatCode>
                <c:ptCount val="1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numCache>
            </c:numRef>
          </c:xVal>
          <c:yVal>
            <c:numRef>
              <c:f>Charts!$P$4:$P$103</c:f>
              <c:numCache>
                <c:formatCode>0</c:formatCode>
                <c:ptCount val="1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numCache>
            </c:numRef>
          </c:yVal>
          <c:smooth val="0"/>
          <c:extLst>
            <c:ext xmlns:c16="http://schemas.microsoft.com/office/drawing/2014/chart" uri="{C3380CC4-5D6E-409C-BE32-E72D297353CC}">
              <c16:uniqueId val="{00000000-DF71-B64F-B0FF-D7D23FF56A0F}"/>
            </c:ext>
          </c:extLst>
        </c:ser>
        <c:dLbls>
          <c:showLegendKey val="0"/>
          <c:showVal val="0"/>
          <c:showCatName val="0"/>
          <c:showSerName val="0"/>
          <c:showPercent val="0"/>
          <c:showBubbleSize val="0"/>
        </c:dLbls>
        <c:axId val="441125792"/>
        <c:axId val="437194464"/>
      </c:scatterChart>
      <c:valAx>
        <c:axId val="4411257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Rank</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37194464"/>
        <c:crosses val="autoZero"/>
        <c:crossBetween val="midCat"/>
      </c:valAx>
      <c:valAx>
        <c:axId val="437194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Score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11257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a:t>Mass of Boomilever vs. Score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rgbClr val="CEEAAE"/>
              </a:solidFill>
              <a:ln w="9525">
                <a:noFill/>
              </a:ln>
              <a:effectLst/>
            </c:spPr>
          </c:marker>
          <c:xVal>
            <c:numRef>
              <c:f>Charts!$J$4:$J$103</c:f>
              <c:numCache>
                <c:formatCode>0</c:formatCode>
                <c:ptCount val="1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numCache>
            </c:numRef>
          </c:xVal>
          <c:yVal>
            <c:numRef>
              <c:f>Charts!$K$4:$K$103</c:f>
              <c:numCache>
                <c:formatCode>0</c:formatCode>
                <c:ptCount val="1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numCache>
            </c:numRef>
          </c:yVal>
          <c:smooth val="0"/>
          <c:extLst>
            <c:ext xmlns:c16="http://schemas.microsoft.com/office/drawing/2014/chart" uri="{C3380CC4-5D6E-409C-BE32-E72D297353CC}">
              <c16:uniqueId val="{00000000-CF7A-BB48-A772-F53F05A50C5F}"/>
            </c:ext>
          </c:extLst>
        </c:ser>
        <c:dLbls>
          <c:showLegendKey val="0"/>
          <c:showVal val="0"/>
          <c:showCatName val="0"/>
          <c:showSerName val="0"/>
          <c:showPercent val="0"/>
          <c:showBubbleSize val="0"/>
        </c:dLbls>
        <c:axId val="441125792"/>
        <c:axId val="437194464"/>
      </c:scatterChart>
      <c:valAx>
        <c:axId val="441125792"/>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Mass of Boomilever in Grams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37194464"/>
        <c:crosses val="autoZero"/>
        <c:crossBetween val="midCat"/>
        <c:majorUnit val="10"/>
      </c:valAx>
      <c:valAx>
        <c:axId val="437194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Score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11257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a:t>Mass of Boomilever vs. Score</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rgbClr val="B5D3E6"/>
              </a:solidFill>
              <a:ln w="9525">
                <a:noFill/>
              </a:ln>
              <a:effectLst/>
            </c:spPr>
          </c:marker>
          <c:xVal>
            <c:numRef>
              <c:f>Charts!$O$4:$O$103</c:f>
              <c:numCache>
                <c:formatCode>0</c:formatCode>
                <c:ptCount val="1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numCache>
            </c:numRef>
          </c:xVal>
          <c:yVal>
            <c:numRef>
              <c:f>Charts!$P$4:$P$103</c:f>
              <c:numCache>
                <c:formatCode>0</c:formatCode>
                <c:ptCount val="1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numCache>
            </c:numRef>
          </c:yVal>
          <c:smooth val="0"/>
          <c:extLst>
            <c:ext xmlns:c16="http://schemas.microsoft.com/office/drawing/2014/chart" uri="{C3380CC4-5D6E-409C-BE32-E72D297353CC}">
              <c16:uniqueId val="{00000000-CEDA-304E-A4B3-D0E4F5C9B6F3}"/>
            </c:ext>
          </c:extLst>
        </c:ser>
        <c:dLbls>
          <c:showLegendKey val="0"/>
          <c:showVal val="0"/>
          <c:showCatName val="0"/>
          <c:showSerName val="0"/>
          <c:showPercent val="0"/>
          <c:showBubbleSize val="0"/>
        </c:dLbls>
        <c:axId val="441125792"/>
        <c:axId val="437194464"/>
      </c:scatterChart>
      <c:valAx>
        <c:axId val="441125792"/>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Mass of Boomilever in Grams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37194464"/>
        <c:crosses val="autoZero"/>
        <c:crossBetween val="midCat"/>
        <c:majorUnit val="10"/>
      </c:valAx>
      <c:valAx>
        <c:axId val="437194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Score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11257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_xlchart.v1.11</cx:f>
      </cx:numDim>
    </cx:data>
  </cx:chartData>
  <cx:chart>
    <cx:title pos="t" align="ctr" overlay="0">
      <cx:tx>
        <cx:txData>
          <cx:v>Load Supported In Grams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12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Load Supported In Grams</a:t>
          </a:r>
        </a:p>
      </cx:txPr>
    </cx:title>
    <cx:plotArea>
      <cx:plotAreaRegion>
        <cx:series layoutId="clusteredColumn" uniqueId="{0293705D-7ACD-FF4F-941C-76AC71D5D38E}" formatIdx="0">
          <cx:tx>
            <cx:txData>
              <cx:f>_xlchart.v1.10</cx:f>
              <cx:v/>
            </cx:txData>
          </cx:tx>
          <cx:spPr>
            <a:solidFill>
              <a:srgbClr val="CEEAAE"/>
            </a:solidFill>
          </cx:spPr>
          <cx:dataId val="0"/>
          <cx:layoutPr>
            <cx:binning intervalClosed="r">
              <cx:binCount val="10"/>
            </cx:binning>
          </cx:layoutPr>
        </cx:series>
      </cx:plotAreaRegion>
      <cx:axis id="0">
        <cx:catScaling gapWidth="0"/>
        <cx:title>
          <cx:tx>
            <cx:txData>
              <cx:v>Load Supported In Grams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Load Supported In Grams</a:t>
              </a:r>
            </a:p>
          </cx:txPr>
        </cx:title>
        <cx:tickLabels/>
        <cx:numFmt formatCode="0" sourceLinked="0"/>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axis id="1">
        <cx:valScaling/>
        <cx:title>
          <cx:tx>
            <cx:txData>
              <cx:v>Number of Teams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Number of Teams</a:t>
              </a:r>
            </a:p>
          </cx:txPr>
        </cx:title>
        <cx:majorGridlines/>
        <cx:tickLabels/>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plotArea>
  </cx:chart>
  <cx:spPr>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numDim type="val">
        <cx:f>_xlchart.v1.7</cx:f>
      </cx:numDim>
    </cx:data>
  </cx:chartData>
  <cx:chart>
    <cx:title pos="t" align="ctr" overlay="0">
      <cx:tx>
        <cx:txData>
          <cx:v>Tier</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12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Tier</a:t>
          </a:r>
        </a:p>
      </cx:txPr>
    </cx:title>
    <cx:plotArea>
      <cx:plotAreaRegion>
        <cx:series layoutId="clusteredColumn" uniqueId="{BB1A8851-309F-EF4D-88A0-731E9D29A8BF}" formatIdx="0">
          <cx:tx>
            <cx:txData>
              <cx:f>_xlchart.v1.6</cx:f>
              <cx:v/>
            </cx:txData>
          </cx:tx>
          <cx:spPr>
            <a:solidFill>
              <a:srgbClr val="CEEAAE"/>
            </a:solidFill>
          </cx:spPr>
          <cx:dataId val="0"/>
          <cx:layoutPr>
            <cx:binning intervalClosed="r" underflow="1" overflow="3">
              <cx:binSize val="1"/>
            </cx:binning>
          </cx:layoutPr>
        </cx:series>
      </cx:plotAreaRegion>
      <cx:axis id="0">
        <cx:catScaling gapWidth="0"/>
        <cx:title>
          <cx:tx>
            <cx:txData>
              <cx:v>Tier</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Tier</a:t>
              </a:r>
            </a:p>
          </cx:txPr>
        </cx:title>
        <cx:tickLabels/>
        <cx:numFmt formatCode="0" sourceLinked="0"/>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axis id="1">
        <cx:valScaling/>
        <cx:title>
          <cx:tx>
            <cx:txData>
              <cx:v>Number of Teams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Number of Teams</a:t>
              </a:r>
            </a:p>
          </cx:txPr>
        </cx:title>
        <cx:majorGridlines/>
        <cx:tickLabels/>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plotArea>
  </cx:chart>
  <cx:spPr>
    <a:ln>
      <a:no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numDim type="val">
        <cx:f>_xlchart.v1.15</cx:f>
      </cx:numDim>
    </cx:data>
  </cx:chartData>
  <cx:chart>
    <cx:title pos="t" align="ctr" overlay="0">
      <cx:tx>
        <cx:txData>
          <cx:v>Mass of Boomilever In Grams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12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Mass of Boomilever In Grams</a:t>
          </a:r>
        </a:p>
      </cx:txPr>
    </cx:title>
    <cx:plotArea>
      <cx:plotAreaRegion>
        <cx:series layoutId="clusteredColumn" uniqueId="{7E935E0A-C922-BA49-AC0C-BDC03811F274}" formatIdx="0">
          <cx:tx>
            <cx:txData>
              <cx:f>_xlchart.v1.14</cx:f>
              <cx:v/>
            </cx:txData>
          </cx:tx>
          <cx:spPr>
            <a:solidFill>
              <a:srgbClr val="B5D3E6"/>
            </a:solidFill>
          </cx:spPr>
          <cx:dataId val="0"/>
          <cx:layoutPr>
            <cx:binning intervalClosed="r" overflow="50">
              <cx:binCount val="10"/>
            </cx:binning>
          </cx:layoutPr>
        </cx:series>
      </cx:plotAreaRegion>
      <cx:axis id="0">
        <cx:catScaling gapWidth="0"/>
        <cx:title>
          <cx:tx>
            <cx:txData>
              <cx:v>Mass of Boomliever In Grams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Mass of Boomliever In Grams</a:t>
              </a:r>
            </a:p>
          </cx:txPr>
        </cx:title>
        <cx:tickLabels/>
        <cx:numFmt formatCode="0" sourceLinked="0"/>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axis id="1">
        <cx:valScaling/>
        <cx:title>
          <cx:tx>
            <cx:txData>
              <cx:v>Number of Teams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Number of Teams</a:t>
              </a:r>
            </a:p>
          </cx:txPr>
        </cx:title>
        <cx:majorGridlines/>
        <cx:tickLabels/>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plotArea>
  </cx:chart>
  <cx:spPr>
    <a:ln>
      <a:noFill/>
    </a:ln>
  </cx:spPr>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numDim type="val">
        <cx:f>_xlchart.v1.13</cx:f>
      </cx:numDim>
    </cx:data>
  </cx:chartData>
  <cx:chart>
    <cx:title pos="t" align="ctr" overlay="0">
      <cx:tx>
        <cx:txData>
          <cx:v>Load Supported In Grams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12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Load Supported In Grams</a:t>
          </a:r>
        </a:p>
      </cx:txPr>
    </cx:title>
    <cx:plotArea>
      <cx:plotAreaRegion>
        <cx:series layoutId="clusteredColumn" uniqueId="{294D5EF9-0814-6847-80C2-1E487382A01E}" formatIdx="0">
          <cx:tx>
            <cx:txData>
              <cx:f>_xlchart.v1.12</cx:f>
              <cx:v/>
            </cx:txData>
          </cx:tx>
          <cx:spPr>
            <a:solidFill>
              <a:srgbClr val="B5D3E6"/>
            </a:solidFill>
          </cx:spPr>
          <cx:dataId val="0"/>
          <cx:layoutPr>
            <cx:binning intervalClosed="r">
              <cx:binCount val="10"/>
            </cx:binning>
          </cx:layoutPr>
        </cx:series>
      </cx:plotAreaRegion>
      <cx:axis id="0">
        <cx:catScaling gapWidth="0"/>
        <cx:title>
          <cx:tx>
            <cx:txData>
              <cx:v>Load Supported In Grams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Load Supported In Grams</a:t>
              </a:r>
            </a:p>
          </cx:txPr>
        </cx:title>
        <cx:tickLabels/>
        <cx:numFmt formatCode="0" sourceLinked="0"/>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axis id="1">
        <cx:valScaling/>
        <cx:title>
          <cx:tx>
            <cx:txData>
              <cx:v>Number of Teams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Number of Teams</a:t>
              </a:r>
            </a:p>
          </cx:txPr>
        </cx:title>
        <cx:majorGridlines/>
        <cx:tickLabels/>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plotArea>
  </cx:chart>
  <cx:spPr>
    <a:ln>
      <a:noFill/>
    </a:ln>
  </cx:spPr>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numDim type="val">
        <cx:f>_xlchart.v1.5</cx:f>
      </cx:numDim>
    </cx:data>
  </cx:chartData>
  <cx:chart>
    <cx:title pos="t" align="ctr" overlay="0">
      <cx:tx>
        <cx:txData>
          <cx:v>Score</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12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Score</a:t>
          </a:r>
        </a:p>
      </cx:txPr>
    </cx:title>
    <cx:plotArea>
      <cx:plotAreaRegion>
        <cx:series layoutId="clusteredColumn" uniqueId="{976D09AE-C774-194C-99A3-D17FF334289D}" formatIdx="0">
          <cx:tx>
            <cx:txData>
              <cx:f>_xlchart.v1.4</cx:f>
              <cx:v/>
            </cx:txData>
          </cx:tx>
          <cx:spPr>
            <a:solidFill>
              <a:srgbClr val="B5D3E6"/>
            </a:solidFill>
          </cx:spPr>
          <cx:dataId val="0"/>
          <cx:layoutPr>
            <cx:binning intervalClosed="r">
              <cx:binCount val="10"/>
            </cx:binning>
          </cx:layoutPr>
        </cx:series>
      </cx:plotAreaRegion>
      <cx:axis id="0">
        <cx:catScaling gapWidth="0"/>
        <cx:title>
          <cx:tx>
            <cx:txData>
              <cx:v>Score</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Score</a:t>
              </a:r>
            </a:p>
          </cx:txPr>
        </cx:title>
        <cx:tickLabels/>
        <cx:numFmt formatCode="0" sourceLinked="0"/>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axis id="1">
        <cx:valScaling/>
        <cx:title>
          <cx:tx>
            <cx:txData>
              <cx:v>Number of Teams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Number of Teams</a:t>
              </a:r>
            </a:p>
          </cx:txPr>
        </cx:title>
        <cx:majorGridlines/>
        <cx:tickLabels/>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plotArea>
  </cx:chart>
  <cx:spPr>
    <a:ln>
      <a:noFill/>
    </a:ln>
  </cx:spPr>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numDim type="val">
        <cx:f>_xlchart.v1.1</cx:f>
      </cx:numDim>
    </cx:data>
  </cx:chartData>
  <cx:chart>
    <cx:title pos="t" align="ctr" overlay="0">
      <cx:tx>
        <cx:txData>
          <cx:v>Tier</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12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Tier</a:t>
          </a:r>
        </a:p>
      </cx:txPr>
    </cx:title>
    <cx:plotArea>
      <cx:plotAreaRegion>
        <cx:series layoutId="clusteredColumn" uniqueId="{802E9C46-A288-C740-A0BE-A99128FD41AD}" formatIdx="0">
          <cx:tx>
            <cx:txData>
              <cx:f>_xlchart.v1.0</cx:f>
              <cx:v/>
            </cx:txData>
          </cx:tx>
          <cx:spPr>
            <a:solidFill>
              <a:srgbClr val="B5D3E6"/>
            </a:solidFill>
          </cx:spPr>
          <cx:dataId val="0"/>
          <cx:layoutPr>
            <cx:binning intervalClosed="r" underflow="1" overflow="auto">
              <cx:binSize val="1"/>
            </cx:binning>
          </cx:layoutPr>
        </cx:series>
      </cx:plotAreaRegion>
      <cx:axis id="0">
        <cx:catScaling gapWidth="0"/>
        <cx:title>
          <cx:tx>
            <cx:txData>
              <cx:v>Tier</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Tier</a:t>
              </a:r>
            </a:p>
          </cx:txPr>
        </cx:title>
        <cx:tickLabels/>
        <cx:numFmt formatCode="0" sourceLinked="0"/>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axis id="1">
        <cx:valScaling/>
        <cx:title>
          <cx:tx>
            <cx:txData>
              <cx:v>Number of Teams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Number of Teams</a:t>
              </a:r>
            </a:p>
          </cx:txPr>
        </cx:title>
        <cx:majorGridlines/>
        <cx:tickLabels/>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plotArea>
  </cx:chart>
  <cx:spPr>
    <a:ln>
      <a:noFill/>
    </a:ln>
  </cx:spPr>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numDim type="val">
        <cx:f>_xlchart.v1.3</cx:f>
      </cx:numDim>
    </cx:data>
  </cx:chartData>
  <cx:chart>
    <cx:title pos="t" align="ctr" overlay="0">
      <cx:tx>
        <cx:txData>
          <cx:v>Mass of Boomilever In Grams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12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Mass of Boomilever In Grams</a:t>
          </a:r>
        </a:p>
      </cx:txPr>
    </cx:title>
    <cx:plotArea>
      <cx:plotAreaRegion>
        <cx:series layoutId="clusteredColumn" uniqueId="{EBCCB686-7AA5-E245-A5F8-33803E1E5412}">
          <cx:tx>
            <cx:txData>
              <cx:f>_xlchart.v1.2</cx:f>
              <cx:v/>
            </cx:txData>
          </cx:tx>
          <cx:spPr>
            <a:solidFill>
              <a:srgbClr val="CEEAAE"/>
            </a:solidFill>
          </cx:spPr>
          <cx:dataId val="0"/>
          <cx:layoutPr>
            <cx:binning intervalClosed="r" overflow="50">
              <cx:binCount val="10"/>
            </cx:binning>
          </cx:layoutPr>
        </cx:series>
      </cx:plotAreaRegion>
      <cx:axis id="0">
        <cx:catScaling gapWidth="0"/>
        <cx:title>
          <cx:tx>
            <cx:txData>
              <cx:v>Mass of Boomliever In Grams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Mass of Boomliever In Grams</a:t>
              </a:r>
            </a:p>
          </cx:txPr>
        </cx:title>
        <cx:tickLabels/>
        <cx:numFmt formatCode="0" sourceLinked="0"/>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axis id="1">
        <cx:valScaling/>
        <cx:title>
          <cx:tx>
            <cx:txData>
              <cx:v>Number of Teams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Number of Teams</a:t>
              </a:r>
            </a:p>
          </cx:txPr>
        </cx:title>
        <cx:majorGridlines/>
        <cx:tickLabels/>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plotArea>
  </cx:chart>
  <cx:spPr>
    <a:ln>
      <a:noFill/>
    </a:ln>
  </cx:spPr>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numDim type="val">
        <cx:f>_xlchart.v1.9</cx:f>
      </cx:numDim>
    </cx:data>
  </cx:chartData>
  <cx:chart>
    <cx:title pos="t" align="ctr" overlay="0">
      <cx:tx>
        <cx:txData>
          <cx:v>Score</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12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Score</a:t>
          </a:r>
        </a:p>
      </cx:txPr>
    </cx:title>
    <cx:plotArea>
      <cx:plotAreaRegion>
        <cx:series layoutId="clusteredColumn" uniqueId="{8B0F3BA7-663B-C445-B652-9C882AA13371}">
          <cx:tx>
            <cx:txData>
              <cx:f>_xlchart.v1.8</cx:f>
              <cx:v/>
            </cx:txData>
          </cx:tx>
          <cx:spPr>
            <a:solidFill>
              <a:srgbClr val="CEEAAE"/>
            </a:solidFill>
          </cx:spPr>
          <cx:dataId val="0"/>
          <cx:layoutPr>
            <cx:binning intervalClosed="r">
              <cx:binCount val="10"/>
            </cx:binning>
          </cx:layoutPr>
        </cx:series>
      </cx:plotAreaRegion>
      <cx:axis id="0">
        <cx:catScaling gapWidth="0"/>
        <cx:title>
          <cx:tx>
            <cx:txData>
              <cx:v>Score</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Score</a:t>
              </a:r>
            </a:p>
          </cx:txPr>
        </cx:title>
        <cx:tickLabels/>
        <cx:numFmt formatCode="0" sourceLinked="0"/>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axis id="1">
        <cx:valScaling/>
        <cx:title>
          <cx:tx>
            <cx:txData>
              <cx:v>Number of Teams</cx:v>
            </cx:txData>
          </cx:tx>
          <cx:txPr>
            <a:bodyPr spcFirstLastPara="1" vertOverflow="ellipsis" horzOverflow="overflow" wrap="square" lIns="0" tIns="0" rIns="0" bIns="0" anchor="ctr" anchorCtr="1"/>
            <a:lstStyle/>
            <a:p>
              <a:pPr algn="ctr" rtl="0">
                <a:defRPr>
                  <a:latin typeface="Arial" panose="020B0604020202020204" pitchFamily="34" charset="0"/>
                  <a:ea typeface="Arial" panose="020B0604020202020204" pitchFamily="34" charset="0"/>
                  <a:cs typeface="Arial" panose="020B0604020202020204" pitchFamily="34" charset="0"/>
                </a:defRPr>
              </a:pPr>
              <a:r>
                <a:rPr lang="en-US" sz="900" b="0" i="0" u="none" strike="noStrike" baseline="0">
                  <a:solidFill>
                    <a:sysClr val="windowText" lastClr="000000">
                      <a:lumMod val="65000"/>
                      <a:lumOff val="35000"/>
                    </a:sysClr>
                  </a:solidFill>
                  <a:latin typeface="Arial" panose="020B0604020202020204" pitchFamily="34" charset="0"/>
                  <a:cs typeface="Arial" panose="020B0604020202020204" pitchFamily="34" charset="0"/>
                </a:rPr>
                <a:t>Number of Teams</a:t>
              </a:r>
            </a:p>
          </cx:txPr>
        </cx:title>
        <cx:majorGridlines/>
        <cx:tickLabels/>
        <cx:txPr>
          <a:bodyPr vertOverflow="overflow" horzOverflow="overflow" wrap="square" lIns="0" tIns="0" rIns="0" bIns="0"/>
          <a:lstStyle/>
          <a:p>
            <a:pPr algn="ctr" rtl="0">
              <a:defRPr sz="900" b="0" i="0">
                <a:solidFill>
                  <a:srgbClr val="595959"/>
                </a:solidFill>
                <a:latin typeface="Arial" panose="020B0604020202020204" pitchFamily="34" charset="0"/>
                <a:ea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x:txPr>
      </cx:axis>
    </cx:plotArea>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8" Type="http://schemas.openxmlformats.org/officeDocument/2006/relationships/chart" Target="../charts/chart2.xml"/><Relationship Id="rId13" Type="http://schemas.microsoft.com/office/2014/relationships/chartEx" Target="../charts/chartEx8.xml"/><Relationship Id="rId3" Type="http://schemas.microsoft.com/office/2014/relationships/chartEx" Target="../charts/chartEx3.xml"/><Relationship Id="rId7" Type="http://schemas.openxmlformats.org/officeDocument/2006/relationships/chart" Target="../charts/chart1.xml"/><Relationship Id="rId12" Type="http://schemas.microsoft.com/office/2014/relationships/chartEx" Target="../charts/chartEx7.xml"/><Relationship Id="rId2" Type="http://schemas.microsoft.com/office/2014/relationships/chartEx" Target="../charts/chartEx2.xml"/><Relationship Id="rId1" Type="http://schemas.microsoft.com/office/2014/relationships/chartEx" Target="../charts/chartEx1.xml"/><Relationship Id="rId6" Type="http://schemas.microsoft.com/office/2014/relationships/chartEx" Target="../charts/chartEx6.xml"/><Relationship Id="rId11" Type="http://schemas.openxmlformats.org/officeDocument/2006/relationships/image" Target="../media/image8.emf"/><Relationship Id="rId5" Type="http://schemas.microsoft.com/office/2014/relationships/chartEx" Target="../charts/chartEx5.xml"/><Relationship Id="rId10" Type="http://schemas.openxmlformats.org/officeDocument/2006/relationships/chart" Target="../charts/chart4.xml"/><Relationship Id="rId4" Type="http://schemas.microsoft.com/office/2014/relationships/chartEx" Target="../charts/chartEx4.xml"/><Relationship Id="rId9"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4.wmf"/><Relationship Id="rId1" Type="http://schemas.openxmlformats.org/officeDocument/2006/relationships/image" Target="../media/image3.w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wmf"/><Relationship Id="rId1" Type="http://schemas.openxmlformats.org/officeDocument/2006/relationships/image" Target="../media/image3.w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wmf"/><Relationship Id="rId1" Type="http://schemas.openxmlformats.org/officeDocument/2006/relationships/image" Target="../media/image3.w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4.wmf"/><Relationship Id="rId1" Type="http://schemas.openxmlformats.org/officeDocument/2006/relationships/image" Target="../media/image3.w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1257300</xdr:colOff>
      <xdr:row>5</xdr:row>
      <xdr:rowOff>50800</xdr:rowOff>
    </xdr:to>
    <xdr:pic>
      <xdr:nvPicPr>
        <xdr:cNvPr id="3" name="Picture 2">
          <a:extLst>
            <a:ext uri="{FF2B5EF4-FFF2-40B4-BE49-F238E27FC236}">
              <a16:creationId xmlns:a16="http://schemas.microsoft.com/office/drawing/2014/main" id="{941061F6-5919-9A47-8A20-6842EE959BF3}"/>
            </a:ext>
          </a:extLst>
        </xdr:cNvPr>
        <xdr:cNvPicPr>
          <a:picLocks noChangeAspect="1"/>
        </xdr:cNvPicPr>
      </xdr:nvPicPr>
      <xdr:blipFill>
        <a:blip xmlns:r="http://schemas.openxmlformats.org/officeDocument/2006/relationships" r:embed="rId1"/>
        <a:stretch>
          <a:fillRect/>
        </a:stretch>
      </xdr:blipFill>
      <xdr:spPr>
        <a:xfrm>
          <a:off x="825500" y="203200"/>
          <a:ext cx="3276600" cy="660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812800</xdr:colOff>
      <xdr:row>2</xdr:row>
      <xdr:rowOff>444500</xdr:rowOff>
    </xdr:to>
    <xdr:pic>
      <xdr:nvPicPr>
        <xdr:cNvPr id="6" name="Picture 5">
          <a:extLst>
            <a:ext uri="{FF2B5EF4-FFF2-40B4-BE49-F238E27FC236}">
              <a16:creationId xmlns:a16="http://schemas.microsoft.com/office/drawing/2014/main" id="{C2006EBA-DD84-4844-8DA3-0F164445D4E6}"/>
            </a:ext>
          </a:extLst>
        </xdr:cNvPr>
        <xdr:cNvPicPr>
          <a:picLocks noChangeAspect="1"/>
        </xdr:cNvPicPr>
      </xdr:nvPicPr>
      <xdr:blipFill>
        <a:blip xmlns:r="http://schemas.openxmlformats.org/officeDocument/2006/relationships" r:embed="rId1"/>
        <a:stretch>
          <a:fillRect/>
        </a:stretch>
      </xdr:blipFill>
      <xdr:spPr>
        <a:xfrm>
          <a:off x="241300" y="241300"/>
          <a:ext cx="3276600"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152400</xdr:colOff>
      <xdr:row>1</xdr:row>
      <xdr:rowOff>647700</xdr:rowOff>
    </xdr:to>
    <xdr:pic>
      <xdr:nvPicPr>
        <xdr:cNvPr id="2" name="Picture 1">
          <a:extLst>
            <a:ext uri="{FF2B5EF4-FFF2-40B4-BE49-F238E27FC236}">
              <a16:creationId xmlns:a16="http://schemas.microsoft.com/office/drawing/2014/main" id="{5AEC30B8-05AE-8249-975F-CC854EF94CAB}"/>
            </a:ext>
          </a:extLst>
        </xdr:cNvPr>
        <xdr:cNvPicPr>
          <a:picLocks noChangeAspect="1"/>
        </xdr:cNvPicPr>
      </xdr:nvPicPr>
      <xdr:blipFill>
        <a:blip xmlns:r="http://schemas.openxmlformats.org/officeDocument/2006/relationships" r:embed="rId1"/>
        <a:stretch>
          <a:fillRect/>
        </a:stretch>
      </xdr:blipFill>
      <xdr:spPr>
        <a:xfrm>
          <a:off x="254000" y="241300"/>
          <a:ext cx="3263900" cy="647700"/>
        </a:xfrm>
        <a:prstGeom prst="rect">
          <a:avLst/>
        </a:prstGeom>
      </xdr:spPr>
    </xdr:pic>
    <xdr:clientData/>
  </xdr:twoCellAnchor>
  <xdr:twoCellAnchor editAs="oneCell">
    <xdr:from>
      <xdr:col>8</xdr:col>
      <xdr:colOff>0</xdr:colOff>
      <xdr:row>1</xdr:row>
      <xdr:rowOff>0</xdr:rowOff>
    </xdr:from>
    <xdr:to>
      <xdr:col>12</xdr:col>
      <xdr:colOff>800100</xdr:colOff>
      <xdr:row>1</xdr:row>
      <xdr:rowOff>647700</xdr:rowOff>
    </xdr:to>
    <xdr:pic>
      <xdr:nvPicPr>
        <xdr:cNvPr id="4" name="Picture 3">
          <a:extLst>
            <a:ext uri="{FF2B5EF4-FFF2-40B4-BE49-F238E27FC236}">
              <a16:creationId xmlns:a16="http://schemas.microsoft.com/office/drawing/2014/main" id="{6FDFAD02-ED28-E947-A73D-8B03145B9253}"/>
            </a:ext>
          </a:extLst>
        </xdr:cNvPr>
        <xdr:cNvPicPr>
          <a:picLocks noChangeAspect="1"/>
        </xdr:cNvPicPr>
      </xdr:nvPicPr>
      <xdr:blipFill>
        <a:blip xmlns:r="http://schemas.openxmlformats.org/officeDocument/2006/relationships" r:embed="rId2"/>
        <a:stretch>
          <a:fillRect/>
        </a:stretch>
      </xdr:blipFill>
      <xdr:spPr>
        <a:xfrm>
          <a:off x="5346700" y="241300"/>
          <a:ext cx="3263900" cy="647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850900</xdr:colOff>
      <xdr:row>1</xdr:row>
      <xdr:rowOff>647700</xdr:rowOff>
    </xdr:to>
    <xdr:pic>
      <xdr:nvPicPr>
        <xdr:cNvPr id="2" name="Picture 1">
          <a:extLst>
            <a:ext uri="{FF2B5EF4-FFF2-40B4-BE49-F238E27FC236}">
              <a16:creationId xmlns:a16="http://schemas.microsoft.com/office/drawing/2014/main" id="{B762CD00-2ECB-314E-BC8E-3502686416DE}"/>
            </a:ext>
          </a:extLst>
        </xdr:cNvPr>
        <xdr:cNvPicPr>
          <a:picLocks noChangeAspect="1"/>
        </xdr:cNvPicPr>
      </xdr:nvPicPr>
      <xdr:blipFill>
        <a:blip xmlns:r="http://schemas.openxmlformats.org/officeDocument/2006/relationships" r:embed="rId1"/>
        <a:stretch>
          <a:fillRect/>
        </a:stretch>
      </xdr:blipFill>
      <xdr:spPr>
        <a:xfrm>
          <a:off x="254000" y="241300"/>
          <a:ext cx="3263900" cy="647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177800</xdr:colOff>
      <xdr:row>4</xdr:row>
      <xdr:rowOff>25400</xdr:rowOff>
    </xdr:from>
    <xdr:to>
      <xdr:col>3</xdr:col>
      <xdr:colOff>2730500</xdr:colOff>
      <xdr:row>20</xdr:row>
      <xdr:rowOff>127000</xdr:rowOff>
    </xdr:to>
    <mc:AlternateContent xmlns:mc="http://schemas.openxmlformats.org/markup-compatibility/2006">
      <mc:Choice xmlns:cx1="http://schemas.microsoft.com/office/drawing/2015/9/8/chartex" Requires="cx1">
        <xdr:graphicFrame macro="">
          <xdr:nvGraphicFramePr>
            <xdr:cNvPr id="14" name="Chart 13">
              <a:extLst>
                <a:ext uri="{FF2B5EF4-FFF2-40B4-BE49-F238E27FC236}">
                  <a16:creationId xmlns:a16="http://schemas.microsoft.com/office/drawing/2014/main" id="{CBBB88E6-523F-E94C-8BAE-C1332A4F7C4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3162300" y="1066800"/>
              <a:ext cx="27432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114300</xdr:colOff>
      <xdr:row>21</xdr:row>
      <xdr:rowOff>38100</xdr:rowOff>
    </xdr:from>
    <xdr:to>
      <xdr:col>2</xdr:col>
      <xdr:colOff>114300</xdr:colOff>
      <xdr:row>37</xdr:row>
      <xdr:rowOff>139700</xdr:rowOff>
    </xdr:to>
    <mc:AlternateContent xmlns:mc="http://schemas.openxmlformats.org/markup-compatibility/2006">
      <mc:Choice xmlns:cx1="http://schemas.microsoft.com/office/drawing/2015/9/8/chartex" Requires="cx1">
        <xdr:graphicFrame macro="">
          <xdr:nvGraphicFramePr>
            <xdr:cNvPr id="18" name="Chart 17">
              <a:extLst>
                <a:ext uri="{FF2B5EF4-FFF2-40B4-BE49-F238E27FC236}">
                  <a16:creationId xmlns:a16="http://schemas.microsoft.com/office/drawing/2014/main" id="{501BA047-452A-B445-ACFF-2EA68AA9BC1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55600" y="3886200"/>
              <a:ext cx="27432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114300</xdr:colOff>
      <xdr:row>39</xdr:row>
      <xdr:rowOff>38100</xdr:rowOff>
    </xdr:from>
    <xdr:to>
      <xdr:col>2</xdr:col>
      <xdr:colOff>114300</xdr:colOff>
      <xdr:row>55</xdr:row>
      <xdr:rowOff>139700</xdr:rowOff>
    </xdr:to>
    <mc:AlternateContent xmlns:mc="http://schemas.openxmlformats.org/markup-compatibility/2006">
      <mc:Choice xmlns:cx1="http://schemas.microsoft.com/office/drawing/2015/9/8/chartex" Requires="cx1">
        <xdr:graphicFrame macro="">
          <xdr:nvGraphicFramePr>
            <xdr:cNvPr id="20" name="Chart 19">
              <a:extLst>
                <a:ext uri="{FF2B5EF4-FFF2-40B4-BE49-F238E27FC236}">
                  <a16:creationId xmlns:a16="http://schemas.microsoft.com/office/drawing/2014/main" id="{E063C99E-E6EA-EF42-AD36-7FF84336C3B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355600" y="6921500"/>
              <a:ext cx="27432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177800</xdr:colOff>
      <xdr:row>39</xdr:row>
      <xdr:rowOff>38100</xdr:rowOff>
    </xdr:from>
    <xdr:to>
      <xdr:col>3</xdr:col>
      <xdr:colOff>2730500</xdr:colOff>
      <xdr:row>55</xdr:row>
      <xdr:rowOff>139700</xdr:rowOff>
    </xdr:to>
    <mc:AlternateContent xmlns:mc="http://schemas.openxmlformats.org/markup-compatibility/2006">
      <mc:Choice xmlns:cx1="http://schemas.microsoft.com/office/drawing/2015/9/8/chartex" Requires="cx1">
        <xdr:graphicFrame macro="">
          <xdr:nvGraphicFramePr>
            <xdr:cNvPr id="21" name="Chart 20">
              <a:extLst>
                <a:ext uri="{FF2B5EF4-FFF2-40B4-BE49-F238E27FC236}">
                  <a16:creationId xmlns:a16="http://schemas.microsoft.com/office/drawing/2014/main" id="{FF27F301-914F-684A-ADE7-BA316073794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3162300" y="6921500"/>
              <a:ext cx="27432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xdr:col>
      <xdr:colOff>50800</xdr:colOff>
      <xdr:row>39</xdr:row>
      <xdr:rowOff>38100</xdr:rowOff>
    </xdr:from>
    <xdr:to>
      <xdr:col>5</xdr:col>
      <xdr:colOff>2603500</xdr:colOff>
      <xdr:row>55</xdr:row>
      <xdr:rowOff>139700</xdr:rowOff>
    </xdr:to>
    <mc:AlternateContent xmlns:mc="http://schemas.openxmlformats.org/markup-compatibility/2006">
      <mc:Choice xmlns:cx1="http://schemas.microsoft.com/office/drawing/2015/9/8/chartex" Requires="cx1">
        <xdr:graphicFrame macro="">
          <xdr:nvGraphicFramePr>
            <xdr:cNvPr id="22" name="Chart 21">
              <a:extLst>
                <a:ext uri="{FF2B5EF4-FFF2-40B4-BE49-F238E27FC236}">
                  <a16:creationId xmlns:a16="http://schemas.microsoft.com/office/drawing/2014/main" id="{33131AD4-BFA5-824C-8F37-7A4F02584C1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5969000" y="6921500"/>
              <a:ext cx="27432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114300</xdr:colOff>
      <xdr:row>56</xdr:row>
      <xdr:rowOff>76200</xdr:rowOff>
    </xdr:from>
    <xdr:to>
      <xdr:col>2</xdr:col>
      <xdr:colOff>114300</xdr:colOff>
      <xdr:row>73</xdr:row>
      <xdr:rowOff>12700</xdr:rowOff>
    </xdr:to>
    <mc:AlternateContent xmlns:mc="http://schemas.openxmlformats.org/markup-compatibility/2006">
      <mc:Choice xmlns:cx1="http://schemas.microsoft.com/office/drawing/2015/9/8/chartex" Requires="cx1">
        <xdr:graphicFrame macro="">
          <xdr:nvGraphicFramePr>
            <xdr:cNvPr id="23" name="Chart 22">
              <a:extLst>
                <a:ext uri="{FF2B5EF4-FFF2-40B4-BE49-F238E27FC236}">
                  <a16:creationId xmlns:a16="http://schemas.microsoft.com/office/drawing/2014/main" id="{2CB11E1A-1EC1-D341-893B-3A7296417EC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355600" y="9766300"/>
              <a:ext cx="27432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177800</xdr:colOff>
      <xdr:row>21</xdr:row>
      <xdr:rowOff>38100</xdr:rowOff>
    </xdr:from>
    <xdr:to>
      <xdr:col>3</xdr:col>
      <xdr:colOff>2730500</xdr:colOff>
      <xdr:row>37</xdr:row>
      <xdr:rowOff>139700</xdr:rowOff>
    </xdr:to>
    <xdr:graphicFrame macro="">
      <xdr:nvGraphicFramePr>
        <xdr:cNvPr id="25" name="Chart 24">
          <a:extLst>
            <a:ext uri="{FF2B5EF4-FFF2-40B4-BE49-F238E27FC236}">
              <a16:creationId xmlns:a16="http://schemas.microsoft.com/office/drawing/2014/main" id="{FD3450EF-AC1D-764C-8C7C-4128CCD8CE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177800</xdr:colOff>
      <xdr:row>56</xdr:row>
      <xdr:rowOff>76200</xdr:rowOff>
    </xdr:from>
    <xdr:to>
      <xdr:col>3</xdr:col>
      <xdr:colOff>2730500</xdr:colOff>
      <xdr:row>73</xdr:row>
      <xdr:rowOff>12700</xdr:rowOff>
    </xdr:to>
    <xdr:graphicFrame macro="">
      <xdr:nvGraphicFramePr>
        <xdr:cNvPr id="26" name="Chart 25">
          <a:extLst>
            <a:ext uri="{FF2B5EF4-FFF2-40B4-BE49-F238E27FC236}">
              <a16:creationId xmlns:a16="http://schemas.microsoft.com/office/drawing/2014/main" id="{7791BAE0-4C53-5F4D-95E0-80FEDD9F72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50800</xdr:colOff>
      <xdr:row>21</xdr:row>
      <xdr:rowOff>38100</xdr:rowOff>
    </xdr:from>
    <xdr:to>
      <xdr:col>5</xdr:col>
      <xdr:colOff>2603500</xdr:colOff>
      <xdr:row>37</xdr:row>
      <xdr:rowOff>139700</xdr:rowOff>
    </xdr:to>
    <xdr:graphicFrame macro="">
      <xdr:nvGraphicFramePr>
        <xdr:cNvPr id="27" name="Chart 26">
          <a:extLst>
            <a:ext uri="{FF2B5EF4-FFF2-40B4-BE49-F238E27FC236}">
              <a16:creationId xmlns:a16="http://schemas.microsoft.com/office/drawing/2014/main" id="{DE70F398-76AE-284E-BBD5-433D160B08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50800</xdr:colOff>
      <xdr:row>56</xdr:row>
      <xdr:rowOff>76200</xdr:rowOff>
    </xdr:from>
    <xdr:to>
      <xdr:col>5</xdr:col>
      <xdr:colOff>2603500</xdr:colOff>
      <xdr:row>73</xdr:row>
      <xdr:rowOff>12700</xdr:rowOff>
    </xdr:to>
    <xdr:graphicFrame macro="">
      <xdr:nvGraphicFramePr>
        <xdr:cNvPr id="28" name="Chart 27">
          <a:extLst>
            <a:ext uri="{FF2B5EF4-FFF2-40B4-BE49-F238E27FC236}">
              <a16:creationId xmlns:a16="http://schemas.microsoft.com/office/drawing/2014/main" id="{D3EC96C5-4435-2141-A98E-20AC995264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0</xdr:colOff>
      <xdr:row>1</xdr:row>
      <xdr:rowOff>0</xdr:rowOff>
    </xdr:from>
    <xdr:to>
      <xdr:col>3</xdr:col>
      <xdr:colOff>330200</xdr:colOff>
      <xdr:row>3</xdr:row>
      <xdr:rowOff>76200</xdr:rowOff>
    </xdr:to>
    <xdr:pic>
      <xdr:nvPicPr>
        <xdr:cNvPr id="2" name="Picture 1">
          <a:extLst>
            <a:ext uri="{FF2B5EF4-FFF2-40B4-BE49-F238E27FC236}">
              <a16:creationId xmlns:a16="http://schemas.microsoft.com/office/drawing/2014/main" id="{84F41E29-4ABD-5140-9957-F2F5A4B827EE}"/>
            </a:ext>
          </a:extLst>
        </xdr:cNvPr>
        <xdr:cNvPicPr>
          <a:picLocks noChangeAspect="1"/>
        </xdr:cNvPicPr>
      </xdr:nvPicPr>
      <xdr:blipFill>
        <a:blip xmlns:r="http://schemas.openxmlformats.org/officeDocument/2006/relationships" r:embed="rId11"/>
        <a:stretch>
          <a:fillRect/>
        </a:stretch>
      </xdr:blipFill>
      <xdr:spPr>
        <a:xfrm>
          <a:off x="241300" y="241300"/>
          <a:ext cx="3263900" cy="647700"/>
        </a:xfrm>
        <a:prstGeom prst="rect">
          <a:avLst/>
        </a:prstGeom>
      </xdr:spPr>
    </xdr:pic>
    <xdr:clientData/>
  </xdr:twoCellAnchor>
  <xdr:twoCellAnchor>
    <xdr:from>
      <xdr:col>1</xdr:col>
      <xdr:colOff>114300</xdr:colOff>
      <xdr:row>4</xdr:row>
      <xdr:rowOff>25400</xdr:rowOff>
    </xdr:from>
    <xdr:to>
      <xdr:col>2</xdr:col>
      <xdr:colOff>114300</xdr:colOff>
      <xdr:row>20</xdr:row>
      <xdr:rowOff>127000</xdr:rowOff>
    </xdr:to>
    <mc:AlternateContent xmlns:mc="http://schemas.openxmlformats.org/markup-compatibility/2006">
      <mc:Choice xmlns:cx1="http://schemas.microsoft.com/office/drawing/2015/9/8/chartex" Requires="cx1">
        <xdr:graphicFrame macro="">
          <xdr:nvGraphicFramePr>
            <xdr:cNvPr id="15" name="Chart 14">
              <a:extLst>
                <a:ext uri="{FF2B5EF4-FFF2-40B4-BE49-F238E27FC236}">
                  <a16:creationId xmlns:a16="http://schemas.microsoft.com/office/drawing/2014/main" id="{2142CF3B-6860-514D-A1D7-0B08951AA0D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2"/>
            </a:graphicData>
          </a:graphic>
        </xdr:graphicFrame>
      </mc:Choice>
      <mc:Fallback>
        <xdr:sp macro="" textlink="">
          <xdr:nvSpPr>
            <xdr:cNvPr id="0" name=""/>
            <xdr:cNvSpPr>
              <a:spLocks noTextEdit="1"/>
            </xdr:cNvSpPr>
          </xdr:nvSpPr>
          <xdr:spPr>
            <a:xfrm>
              <a:off x="355600" y="1066800"/>
              <a:ext cx="27432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xdr:col>
      <xdr:colOff>50800</xdr:colOff>
      <xdr:row>4</xdr:row>
      <xdr:rowOff>25400</xdr:rowOff>
    </xdr:from>
    <xdr:to>
      <xdr:col>5</xdr:col>
      <xdr:colOff>2603500</xdr:colOff>
      <xdr:row>20</xdr:row>
      <xdr:rowOff>127000</xdr:rowOff>
    </xdr:to>
    <mc:AlternateContent xmlns:mc="http://schemas.openxmlformats.org/markup-compatibility/2006">
      <mc:Choice xmlns:cx1="http://schemas.microsoft.com/office/drawing/2015/9/8/chartex" Requires="cx1">
        <xdr:graphicFrame macro="">
          <xdr:nvGraphicFramePr>
            <xdr:cNvPr id="17" name="Chart 16">
              <a:extLst>
                <a:ext uri="{FF2B5EF4-FFF2-40B4-BE49-F238E27FC236}">
                  <a16:creationId xmlns:a16="http://schemas.microsoft.com/office/drawing/2014/main" id="{5CA26E1F-91FA-C742-A15D-B0F6DA7CB56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3"/>
            </a:graphicData>
          </a:graphic>
        </xdr:graphicFrame>
      </mc:Choice>
      <mc:Fallback>
        <xdr:sp macro="" textlink="">
          <xdr:nvSpPr>
            <xdr:cNvPr id="0" name=""/>
            <xdr:cNvSpPr>
              <a:spLocks noTextEdit="1"/>
            </xdr:cNvSpPr>
          </xdr:nvSpPr>
          <xdr:spPr>
            <a:xfrm>
              <a:off x="5969000" y="1066800"/>
              <a:ext cx="27432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75136-9233-F046-9160-7499E0D625AD}">
  <dimension ref="B1:G24"/>
  <sheetViews>
    <sheetView showGridLines="0" showRowColHeaders="0" tabSelected="1" zoomScaleNormal="100" workbookViewId="0">
      <selection activeCell="C6" sqref="C6:F6"/>
    </sheetView>
  </sheetViews>
  <sheetFormatPr baseColWidth="10" defaultRowHeight="13"/>
  <cols>
    <col min="1" max="1" width="3.1640625" style="138" customWidth="1"/>
    <col min="2" max="2" width="1.5" style="138" customWidth="1"/>
    <col min="3" max="3" width="6.5" style="138" customWidth="1"/>
    <col min="4" max="4" width="18.5" style="138" customWidth="1"/>
    <col min="5" max="5" width="20.83203125" style="138" bestFit="1" customWidth="1"/>
    <col min="6" max="6" width="46" style="138" customWidth="1"/>
    <col min="7" max="7" width="1.5" style="138" customWidth="1"/>
    <col min="8" max="16384" width="10.83203125" style="138"/>
  </cols>
  <sheetData>
    <row r="1" spans="2:7" ht="19" customHeight="1" thickBot="1"/>
    <row r="2" spans="2:7">
      <c r="B2" s="139"/>
      <c r="C2" s="140"/>
      <c r="D2" s="140"/>
      <c r="E2" s="140"/>
      <c r="F2" s="140"/>
      <c r="G2" s="141"/>
    </row>
    <row r="3" spans="2:7">
      <c r="B3" s="142"/>
      <c r="G3" s="143"/>
    </row>
    <row r="4" spans="2:7">
      <c r="B4" s="142"/>
      <c r="G4" s="143"/>
    </row>
    <row r="5" spans="2:7" ht="9" customHeight="1">
      <c r="B5" s="142"/>
      <c r="G5" s="143"/>
    </row>
    <row r="6" spans="2:7" ht="92" customHeight="1">
      <c r="B6" s="142"/>
      <c r="C6" s="174" t="s">
        <v>90</v>
      </c>
      <c r="D6" s="174"/>
      <c r="E6" s="174"/>
      <c r="F6" s="174"/>
      <c r="G6" s="143"/>
    </row>
    <row r="7" spans="2:7" ht="30" customHeight="1">
      <c r="B7" s="142"/>
      <c r="C7" s="175" t="s">
        <v>73</v>
      </c>
      <c r="D7" s="175"/>
      <c r="E7" s="175"/>
      <c r="F7" s="175"/>
      <c r="G7" s="143"/>
    </row>
    <row r="8" spans="2:7" ht="192" customHeight="1">
      <c r="B8" s="142"/>
      <c r="C8" s="144" t="s">
        <v>63</v>
      </c>
      <c r="D8" s="174" t="s">
        <v>86</v>
      </c>
      <c r="E8" s="174"/>
      <c r="F8" s="174"/>
      <c r="G8" s="143"/>
    </row>
    <row r="9" spans="2:7" ht="158" customHeight="1">
      <c r="B9" s="142"/>
      <c r="C9" s="144" t="s">
        <v>64</v>
      </c>
      <c r="D9" s="174" t="s">
        <v>87</v>
      </c>
      <c r="E9" s="174"/>
      <c r="F9" s="174"/>
      <c r="G9" s="143"/>
    </row>
    <row r="10" spans="2:7" ht="258" customHeight="1">
      <c r="B10" s="142"/>
      <c r="C10" s="144" t="s">
        <v>66</v>
      </c>
      <c r="D10" s="174" t="s">
        <v>88</v>
      </c>
      <c r="E10" s="174"/>
      <c r="F10" s="174"/>
      <c r="G10" s="143"/>
    </row>
    <row r="11" spans="2:7" ht="47" customHeight="1">
      <c r="B11" s="142"/>
      <c r="C11" s="144" t="s">
        <v>71</v>
      </c>
      <c r="D11" s="177" t="s">
        <v>85</v>
      </c>
      <c r="E11" s="177"/>
      <c r="F11" s="177"/>
      <c r="G11" s="143"/>
    </row>
    <row r="12" spans="2:7" ht="122" customHeight="1">
      <c r="B12" s="142"/>
      <c r="C12" s="144" t="s">
        <v>72</v>
      </c>
      <c r="D12" s="177" t="s">
        <v>89</v>
      </c>
      <c r="E12" s="177"/>
      <c r="F12" s="177"/>
      <c r="G12" s="143"/>
    </row>
    <row r="13" spans="2:7" ht="30" customHeight="1">
      <c r="B13" s="142"/>
      <c r="C13" s="175" t="s">
        <v>74</v>
      </c>
      <c r="D13" s="175"/>
      <c r="E13" s="175"/>
      <c r="F13" s="175"/>
      <c r="G13" s="143"/>
    </row>
    <row r="14" spans="2:7">
      <c r="B14" s="142"/>
      <c r="C14" s="180" t="s">
        <v>75</v>
      </c>
      <c r="D14" s="180"/>
      <c r="E14" s="145" t="s">
        <v>68</v>
      </c>
      <c r="F14" s="146" t="s">
        <v>69</v>
      </c>
      <c r="G14" s="143"/>
    </row>
    <row r="15" spans="2:7" ht="42">
      <c r="B15" s="142"/>
      <c r="C15" s="176" t="s">
        <v>82</v>
      </c>
      <c r="D15" s="176"/>
      <c r="E15" s="147"/>
      <c r="F15" s="148" t="s">
        <v>76</v>
      </c>
      <c r="G15" s="143"/>
    </row>
    <row r="16" spans="2:7" ht="56">
      <c r="B16" s="142"/>
      <c r="C16" s="176" t="s">
        <v>81</v>
      </c>
      <c r="D16" s="176"/>
      <c r="E16" s="147"/>
      <c r="F16" s="148" t="s">
        <v>77</v>
      </c>
      <c r="G16" s="143"/>
    </row>
    <row r="17" spans="2:7" ht="42">
      <c r="B17" s="142"/>
      <c r="C17" s="176" t="s">
        <v>80</v>
      </c>
      <c r="D17" s="176"/>
      <c r="E17" s="147"/>
      <c r="F17" s="148" t="s">
        <v>76</v>
      </c>
      <c r="G17" s="143"/>
    </row>
    <row r="18" spans="2:7" ht="56">
      <c r="B18" s="142"/>
      <c r="C18" s="176" t="s">
        <v>79</v>
      </c>
      <c r="D18" s="176"/>
      <c r="E18" s="147"/>
      <c r="F18" s="148" t="s">
        <v>77</v>
      </c>
      <c r="G18" s="143"/>
    </row>
    <row r="19" spans="2:7" ht="70">
      <c r="B19" s="142"/>
      <c r="C19" s="176" t="s">
        <v>58</v>
      </c>
      <c r="D19" s="176"/>
      <c r="E19" s="149"/>
      <c r="F19" s="148" t="s">
        <v>84</v>
      </c>
      <c r="G19" s="143"/>
    </row>
    <row r="20" spans="2:7" ht="98">
      <c r="B20" s="142"/>
      <c r="C20" s="176" t="s">
        <v>57</v>
      </c>
      <c r="D20" s="176"/>
      <c r="E20" s="147"/>
      <c r="F20" s="148" t="s">
        <v>83</v>
      </c>
      <c r="G20" s="143"/>
    </row>
    <row r="21" spans="2:7" ht="56">
      <c r="B21" s="142"/>
      <c r="C21" s="179" t="s">
        <v>67</v>
      </c>
      <c r="D21" s="179"/>
      <c r="E21" s="150"/>
      <c r="F21" s="151" t="s">
        <v>78</v>
      </c>
      <c r="G21" s="143"/>
    </row>
    <row r="22" spans="2:7" ht="14" thickBot="1">
      <c r="B22" s="152"/>
      <c r="C22" s="153"/>
      <c r="D22" s="153"/>
      <c r="E22" s="153"/>
      <c r="F22" s="153"/>
      <c r="G22" s="154"/>
    </row>
    <row r="24" spans="2:7" ht="16" customHeight="1">
      <c r="B24" s="178" t="s">
        <v>91</v>
      </c>
      <c r="C24" s="178"/>
      <c r="D24" s="178"/>
      <c r="E24" s="178"/>
      <c r="F24" s="178"/>
      <c r="G24" s="178"/>
    </row>
  </sheetData>
  <sheetProtection sheet="1" objects="1" scenarios="1" formatCells="0" formatColumns="0" formatRows="0" sort="0" autoFilter="0"/>
  <mergeCells count="17">
    <mergeCell ref="B24:G24"/>
    <mergeCell ref="C19:D19"/>
    <mergeCell ref="C20:D20"/>
    <mergeCell ref="C21:D21"/>
    <mergeCell ref="C14:D14"/>
    <mergeCell ref="C6:F6"/>
    <mergeCell ref="C7:F7"/>
    <mergeCell ref="C17:D17"/>
    <mergeCell ref="C18:D18"/>
    <mergeCell ref="C16:D16"/>
    <mergeCell ref="C15:D15"/>
    <mergeCell ref="C13:F13"/>
    <mergeCell ref="D12:F12"/>
    <mergeCell ref="D11:F11"/>
    <mergeCell ref="D10:F10"/>
    <mergeCell ref="D9:F9"/>
    <mergeCell ref="D8:F8"/>
  </mergeCells>
  <conditionalFormatting sqref="E15:E21">
    <cfRule type="expression" dxfId="36" priority="1">
      <formula>MOD(ROW(),2)=1</formula>
    </cfRule>
    <cfRule type="expression" dxfId="35" priority="2">
      <formula>MOD(ROW(),2)=0</formula>
    </cfRule>
  </conditionalFormatting>
  <dataValidations count="7">
    <dataValidation type="list" allowBlank="1" showInputMessage="1" showErrorMessage="1" promptTitle="Scilympiad Timezone" prompt="Select the timezone of the times in Scilympiad; this is usually the local time of the tournament location." sqref="E19" xr:uid="{9CBE58E5-FB87-2F46-B7A6-AD4164ADC042}">
      <formula1>"Eastern (GMT-05),Central (GMT-06),Mountain (GMT-07),Pacific (GMT-08),Alaska (GMT-09),Hawaii/Aleutian (GMT-10)"</formula1>
    </dataValidation>
    <dataValidation allowBlank="1" showInputMessage="1" showErrorMessage="1" promptTitle="Time Allowed" prompt="Specify the time allowed from when students access the Scilympiad test to submission of their structure in SkyCiv." sqref="E20" xr:uid="{19EEEBFF-AD1E-B549-BD6B-45F6A5A6C76D}"/>
    <dataValidation type="list" allowBlank="1" showInputMessage="1" showErrorMessage="1" promptTitle="Set Penalty For Overtime" prompt="Specify whether students should be penalized for going over the time allowed." sqref="E21" xr:uid="{B062A386-EF7C-8443-ADF8-0B6E24C6F5E6}">
      <formula1>"YES,NO"</formula1>
    </dataValidation>
    <dataValidation type="decimal" allowBlank="1" showInputMessage="1" showErrorMessage="1" promptTitle="Minimum Loading Distance—Div. C" prompt="Type the minimum distance, in millimeters, between the Testing Wall and the Loading Point closest to the Testing Wall. This value should be between 200 and 450, inclusive." sqref="E18" xr:uid="{71C515A1-F300-BD4B-A9AD-15FD52C7D172}">
      <formula1>200</formula1>
      <formula2>450</formula2>
    </dataValidation>
    <dataValidation type="decimal" allowBlank="1" showInputMessage="1" showErrorMessage="1" promptTitle="Contact Width—Div. B" prompt="Type the distance, in millimeters, from the origin to each of the Contact Width Lines. This value should be between 30 and 70, inclusive." sqref="E15" xr:uid="{3B35377A-13DD-4343-AAB5-026730AF2056}">
      <formula1>30</formula1>
      <formula2>70</formula2>
    </dataValidation>
    <dataValidation type="decimal" allowBlank="1" showInputMessage="1" showErrorMessage="1" promptTitle="Contact Width—Div. C" prompt="Type the distance, in millimeters, from the origin to each of the Contact Width Lines. This value should be between 30 and 70, inclusive." sqref="E17" xr:uid="{D901C66C-D04F-AE4B-829A-5487BE586393}">
      <formula1>30</formula1>
      <formula2>70</formula2>
    </dataValidation>
    <dataValidation type="decimal" allowBlank="1" showInputMessage="1" showErrorMessage="1" promptTitle="Minimum Loading Distance—Div. B" prompt="Type the minimum distance, in millimeters, between the Testing Wall and the Loading Point closest to the Testing Wall. This value should be between 200 and 450, inclusive." sqref="E16" xr:uid="{C3C97B74-3BF4-5344-BDC5-55033D8476BB}">
      <formula1>200</formula1>
      <formula2>450</formula2>
    </dataValidation>
  </dataValidations>
  <pageMargins left="0.3" right="0.3" top="0.3" bottom="0.5" header="0.3" footer="0.2"/>
  <pageSetup orientation="portrait" horizontalDpi="0" verticalDpi="0"/>
  <headerFooter scaleWithDoc="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82743-3468-524D-A2F3-A3F40D5B25EE}">
  <sheetPr>
    <pageSetUpPr fitToPage="1"/>
  </sheetPr>
  <dimension ref="B1:AW105"/>
  <sheetViews>
    <sheetView showGridLines="0" showRowColHeaders="0" zoomScaleNormal="100" workbookViewId="0">
      <pane xSplit="9" ySplit="3" topLeftCell="J4" activePane="bottomRight" state="frozen"/>
      <selection pane="topRight" activeCell="I1" sqref="I1"/>
      <selection pane="bottomLeft" activeCell="A8" sqref="A8"/>
      <selection pane="bottomRight" activeCell="B4" sqref="B4"/>
    </sheetView>
  </sheetViews>
  <sheetFormatPr baseColWidth="10" defaultRowHeight="13"/>
  <cols>
    <col min="1" max="1" width="3.1640625" style="13" customWidth="1"/>
    <col min="2" max="2" width="7.33203125" style="13" customWidth="1"/>
    <col min="3" max="3" width="25" style="13" customWidth="1"/>
    <col min="4" max="4" width="16.6640625" style="13" customWidth="1"/>
    <col min="5" max="5" width="10.83203125" style="13" bestFit="1" customWidth="1"/>
    <col min="6" max="6" width="4.1640625" style="13" customWidth="1"/>
    <col min="7" max="8" width="5" style="13" customWidth="1"/>
    <col min="9" max="9" width="6.33203125" style="13" customWidth="1"/>
    <col min="10" max="11" width="6.6640625" style="13" customWidth="1"/>
    <col min="12" max="12" width="10.83203125" style="13" customWidth="1"/>
    <col min="13" max="13" width="10.83203125" style="13" hidden="1" customWidth="1"/>
    <col min="14" max="15" width="10.83203125" style="13" customWidth="1"/>
    <col min="16" max="17" width="9.1640625" style="13" bestFit="1" customWidth="1"/>
    <col min="18" max="18" width="10.83203125" style="13" hidden="1" customWidth="1"/>
    <col min="19" max="20" width="9.33203125" style="13" hidden="1" customWidth="1"/>
    <col min="21" max="23" width="6.6640625" style="13" customWidth="1"/>
    <col min="24" max="27" width="5" style="13" customWidth="1"/>
    <col min="28" max="29" width="6.1640625" style="13" bestFit="1" customWidth="1"/>
    <col min="30" max="30" width="5.1640625" style="13" bestFit="1" customWidth="1"/>
    <col min="31" max="31" width="6.1640625" style="13" bestFit="1" customWidth="1"/>
    <col min="32" max="32" width="7.6640625" style="13" customWidth="1"/>
    <col min="33" max="33" width="8.6640625" style="13" bestFit="1" customWidth="1"/>
    <col min="34" max="34" width="5" style="13" customWidth="1"/>
    <col min="35" max="35" width="3.33203125" style="13" customWidth="1"/>
    <col min="36" max="38" width="9.6640625" style="13" hidden="1" customWidth="1"/>
    <col min="39" max="39" width="4.1640625" style="13" customWidth="1"/>
    <col min="40" max="41" width="9.5" style="13" hidden="1" customWidth="1"/>
    <col min="42" max="42" width="4.1640625" style="13" hidden="1" customWidth="1"/>
    <col min="43" max="44" width="4.1640625" style="13" customWidth="1"/>
    <col min="45" max="45" width="9.1640625" style="13" hidden="1" customWidth="1"/>
    <col min="46" max="46" width="10.1640625" style="13" hidden="1" customWidth="1"/>
    <col min="47" max="47" width="4.1640625" style="13" hidden="1" customWidth="1"/>
    <col min="48" max="48" width="4.1640625" style="13" customWidth="1"/>
    <col min="49" max="49" width="3.1640625" style="13" customWidth="1"/>
    <col min="50" max="16384" width="10.83203125" style="13"/>
  </cols>
  <sheetData>
    <row r="1" spans="2:49" ht="19" customHeight="1" thickBot="1"/>
    <row r="2" spans="2:49" ht="16" customHeight="1">
      <c r="B2" s="181" t="s">
        <v>17</v>
      </c>
      <c r="C2" s="183" t="s">
        <v>15</v>
      </c>
      <c r="D2" s="185" t="s">
        <v>16</v>
      </c>
      <c r="E2" s="187" t="s">
        <v>4</v>
      </c>
      <c r="F2" s="187" t="s">
        <v>41</v>
      </c>
      <c r="G2" s="187" t="s">
        <v>94</v>
      </c>
      <c r="H2" s="187" t="s">
        <v>24</v>
      </c>
      <c r="I2" s="192" t="s">
        <v>59</v>
      </c>
      <c r="J2" s="201" t="s">
        <v>25</v>
      </c>
      <c r="K2" s="202"/>
      <c r="L2" s="201" t="s">
        <v>54</v>
      </c>
      <c r="M2" s="195"/>
      <c r="N2" s="195"/>
      <c r="O2" s="195"/>
      <c r="P2" s="195"/>
      <c r="Q2" s="202"/>
      <c r="R2" s="194" t="s">
        <v>55</v>
      </c>
      <c r="S2" s="195"/>
      <c r="T2" s="196"/>
      <c r="U2" s="189" t="s">
        <v>43</v>
      </c>
      <c r="V2" s="190"/>
      <c r="W2" s="191"/>
      <c r="X2" s="190" t="s">
        <v>26</v>
      </c>
      <c r="Y2" s="190"/>
      <c r="Z2" s="190"/>
      <c r="AA2" s="200"/>
      <c r="AB2" s="197" t="s">
        <v>32</v>
      </c>
      <c r="AC2" s="198"/>
      <c r="AD2" s="198"/>
      <c r="AE2" s="198"/>
      <c r="AF2" s="198"/>
      <c r="AG2" s="198"/>
      <c r="AH2" s="198"/>
      <c r="AI2" s="199"/>
      <c r="AJ2" s="189" t="s">
        <v>40</v>
      </c>
      <c r="AK2" s="190"/>
      <c r="AL2" s="191"/>
      <c r="AM2" s="189" t="s">
        <v>33</v>
      </c>
      <c r="AN2" s="190"/>
      <c r="AO2" s="190"/>
      <c r="AP2" s="190"/>
      <c r="AQ2" s="191"/>
      <c r="AR2" s="189" t="s">
        <v>34</v>
      </c>
      <c r="AS2" s="190"/>
      <c r="AT2" s="190"/>
      <c r="AU2" s="190"/>
      <c r="AV2" s="191"/>
      <c r="AW2" s="34"/>
    </row>
    <row r="3" spans="2:49" ht="81" customHeight="1" thickBot="1">
      <c r="B3" s="182"/>
      <c r="C3" s="184"/>
      <c r="D3" s="186"/>
      <c r="E3" s="188"/>
      <c r="F3" s="188"/>
      <c r="G3" s="188"/>
      <c r="H3" s="188"/>
      <c r="I3" s="193"/>
      <c r="J3" s="117" t="s">
        <v>42</v>
      </c>
      <c r="K3" s="119" t="s">
        <v>43</v>
      </c>
      <c r="L3" s="117" t="s">
        <v>18</v>
      </c>
      <c r="M3" s="118" t="s">
        <v>19</v>
      </c>
      <c r="N3" s="118" t="s">
        <v>44</v>
      </c>
      <c r="O3" s="118" t="s">
        <v>53</v>
      </c>
      <c r="P3" s="118" t="s">
        <v>35</v>
      </c>
      <c r="Q3" s="119" t="s">
        <v>56</v>
      </c>
      <c r="R3" s="120" t="s">
        <v>2</v>
      </c>
      <c r="S3" s="121" t="s">
        <v>3</v>
      </c>
      <c r="T3" s="122" t="s">
        <v>4</v>
      </c>
      <c r="U3" s="117" t="s">
        <v>5</v>
      </c>
      <c r="V3" s="118" t="s">
        <v>6</v>
      </c>
      <c r="W3" s="119" t="s">
        <v>60</v>
      </c>
      <c r="X3" s="118" t="s">
        <v>5</v>
      </c>
      <c r="Y3" s="118" t="s">
        <v>6</v>
      </c>
      <c r="Z3" s="118" t="s">
        <v>60</v>
      </c>
      <c r="AA3" s="119" t="s">
        <v>26</v>
      </c>
      <c r="AB3" s="117" t="s">
        <v>30</v>
      </c>
      <c r="AC3" s="118" t="s">
        <v>65</v>
      </c>
      <c r="AD3" s="118" t="s">
        <v>31</v>
      </c>
      <c r="AE3" s="118" t="s">
        <v>28</v>
      </c>
      <c r="AF3" s="118" t="s">
        <v>27</v>
      </c>
      <c r="AG3" s="118" t="s">
        <v>4</v>
      </c>
      <c r="AH3" s="131" t="s">
        <v>92</v>
      </c>
      <c r="AI3" s="119" t="s">
        <v>93</v>
      </c>
      <c r="AJ3" s="117" t="s">
        <v>37</v>
      </c>
      <c r="AK3" s="118" t="s">
        <v>38</v>
      </c>
      <c r="AL3" s="119" t="s">
        <v>39</v>
      </c>
      <c r="AM3" s="117" t="s">
        <v>41</v>
      </c>
      <c r="AN3" s="118" t="s">
        <v>62</v>
      </c>
      <c r="AO3" s="118" t="s">
        <v>61</v>
      </c>
      <c r="AP3" s="118" t="s">
        <v>36</v>
      </c>
      <c r="AQ3" s="119" t="s">
        <v>24</v>
      </c>
      <c r="AR3" s="117" t="s">
        <v>41</v>
      </c>
      <c r="AS3" s="118" t="s">
        <v>62</v>
      </c>
      <c r="AT3" s="118" t="s">
        <v>61</v>
      </c>
      <c r="AU3" s="118" t="s">
        <v>36</v>
      </c>
      <c r="AV3" s="119" t="s">
        <v>24</v>
      </c>
      <c r="AW3" s="35"/>
    </row>
    <row r="4" spans="2:49">
      <c r="B4" s="36" t="str">
        <f>IF(Scilympiad!C3="",
    "",
    Scilympiad!C3
)</f>
        <v/>
      </c>
      <c r="C4" s="29" t="str">
        <f>IF(Scilympiad!D3="",
    "",
    Scilympiad!D3
)</f>
        <v/>
      </c>
      <c r="D4" s="29" t="str">
        <f>IF(Scilympiad!E3="",
    "",
    Scilympiad!E3
)</f>
        <v/>
      </c>
      <c r="E4" s="37" t="str">
        <f t="shared" ref="E4" si="0">IF(AG4="",
    F4,
    AG4
)</f>
        <v/>
      </c>
      <c r="F4" s="38" t="str">
        <f>IF(AM4="",
    AR4,
    AM4
)</f>
        <v/>
      </c>
      <c r="G4" s="211" t="str">
        <f>IF(OR(AQ4="?",AV4="?"),
    "?",
    IF(NOT(AQ4=""),
        IF(NOT(ISNUMBER(AQ4)),
            "-",
            IF(COUNTIFS(AO:AO,"&gt;="&amp;FLOOR(AO4,1),AO:AO,"&lt;"&amp;FLOOR(AO4,1)+1)&gt;1,
                (COUNTIFS(AO:AO,"&gt;="&amp;FLOOR(AO4,1),AO:AO,"&lt;"&amp;FLOOR(AO4,1)+1)-(AQ4-FLOOR(AO4,1))-1)*0.01,
                "-"
            )
        ),
        IF(NOT(AV4=""),
            IF(NOT(ISNUMBER(AV4)),
                "-",
                IF(COUNTIFS(AT:AT,"&gt;="&amp;FLOOR(AT4,1),AT:AT,"&lt;"&amp;FLOOR(AT4,1)+1)&gt;1,
                    (COUNTIFS(AT:AT,"&gt;="&amp;FLOOR(AT4,1),AT:AT,"&lt;"&amp;FLOOR(AT4,1)+1)-(AV4-FLOOR(AT4,1))-1)*0.01,
                    "-"
                )
            ),
            ""
        )
    )
)</f>
        <v/>
      </c>
      <c r="H4" s="38" t="str">
        <f>IF(AQ4="",
    AV4,
    AQ4
)</f>
        <v/>
      </c>
      <c r="I4" s="53" t="str">
        <f t="shared" ref="I4:I35" si="1">IF(ISNUMBER(H4),
    H4,
    IF(H4="P",
        IF(LEFT(B4)="B",COUNTIF(B$4:B$102,"B*"),COUNTIF(B$4:B$102,"C*")),
        IF(H4="NS",
            IF(LEFT(B4)="B",COUNTIF(B$4:B$102,"B*")+1,COUNTIF(B$4:B$102,"C*")+1),
            IF(H4="DQ",
                IF(LEFT(B4)="B",COUNTIF(B$4:B$102,"B*")+2,COUNTIF(B$4:B$102,"C*")+2),
                H4
            )
        )
    )
)</f>
        <v/>
      </c>
      <c r="J4" s="56" t="str">
        <f>IF(B4="",
    "",
    IF(COUNTIF(Scilympiad!U:U,Scores!$B4)+COUNTIF(SkyCiv!U:U,Scores!$B4)=0,
        "",
        IF(COUNTIF(Scilympiad!U:U,Scores!$B4)=0,
            "NO",
            IF(COUNTIF(Scilympiad!U:U,Scores!$B4)=1,
                "YES",
                IF(COUNTIF(Scilympiad!U:U,Scores!$B4)&gt;1,
                    "MANY",
                    "ERROR"
                )
            )
        )
    )
)</f>
        <v/>
      </c>
      <c r="K4" s="43" t="str">
        <f>IF(B4="",
    "",
    IF(COUNTIF(Scilympiad!U:U,Scores!$B4)+COUNTIF(SkyCiv!U:U,Scores!$B4)=0,
        "",
        IF(COUNTIF(SkyCiv!U:U,Scores!$B4)=0,
            "NO",
            IF(COUNTIF(SkyCiv!U:U,Scores!$B4)=1,
                "YES",
                IF(COUNTIF(SkyCiv!U:U,Scores!$B4)&gt;1,
                    "MANY",
                    "ERROR"
                )
            )
        )
    )
)</f>
        <v/>
      </c>
      <c r="L4" s="160" t="str">
        <f>IF(B4="",
    "",
    IF(NOT(ISERROR(MATCH($B4,Scilympiad!$U:$U,0))),
        DATE(_xlfn.NUMBERVALUE(MID(INDEX(Scilympiad!M:M,MATCH($B4,Scilympiad!$U:$U,0)),FIND("/",INDEX(Scilympiad!M:M,MATCH($B4,Scilympiad!$U:$U,0)))+4,2))+2000,
            _xlfn.NUMBERVALUE(MID(INDEX(Scilympiad!M:M,MATCH($B4,Scilympiad!$U:$U,0)),FIND("/",INDEX(Scilympiad!M:M,MATCH($B4,Scilympiad!$U:$U,0)))-2,2)),
            _xlfn.NUMBERVALUE(MID(INDEX(Scilympiad!M:M,MATCH($B4,Scilympiad!$U:$U,0)),FIND("/",INDEX(Scilympiad!M:M,MATCH($B4,Scilympiad!$U:$U,0)))+1,2))
        )+TIME(IF(MID(INDEX(Scilympiad!M:M,MATCH($B4,Scilympiad!$U:$U,0)),FIND(":",INDEX(Scilympiad!M:M,MATCH($B4,Scilympiad!$U:$U,0)))+7,2)="AM",
                MOD(_xlfn.NUMBERVALUE(MID(INDEX(Scilympiad!M:M,MATCH($B4,Scilympiad!$U:$U,0)),FIND(":",INDEX(Scilympiad!M:M,MATCH($B4,Scilympiad!$U:$U,0)))-2,2)),12),
                MOD(_xlfn.NUMBERVALUE(MID(INDEX(Scilympiad!M:M,MATCH($B4,Scilympiad!$U:$U,0)),FIND(":",INDEX(Scilympiad!M:M,MATCH($B4,Scilympiad!$U:$U,0)))-2,2)),12)+12
            ),
            _xlfn.NUMBERVALUE(MID(INDEX(Scilympiad!M:M,MATCH($B4,Scilympiad!$U:$U,0)),FIND(":",INDEX(Scilympiad!M:M,MATCH($B4,Scilympiad!$U:$U,0)))+1,2)),
            _xlfn.NUMBERVALUE(MID(INDEX(Scilympiad!M:M,MATCH($B4,Scilympiad!$U:$U,0)),FIND(":",INDEX(Scilympiad!M:M,MATCH($B4,Scilympiad!$U:$U,0)))+4,2))
        ),
        ""
    )
)</f>
        <v/>
      </c>
      <c r="M4" s="161" t="str">
        <f>IF(C4="",
    "",
    IF(NOT(ISERROR(MATCH($B4,Scilympiad!$U:$U,0))),
        INDEX(Scilympiad!N:N,MATCH($B4,Scilympiad!$U:$U,0)),
        ""
    )
)</f>
        <v/>
      </c>
      <c r="N4" s="161" t="str">
        <f>IF(B4="",
    "",
    IF(NOT(ISERROR(MATCH($B4,SkyCiv!$U:$U,0))),
        INDEX(SkyCiv!C:C,MATCH($B4,SkyCiv!$U:$U,0))+(_xlfn.NUMBERVALUE(LEFT(RIGHT(Instructions!$E$19,4),3))+6)/24,
        ""
    )
)</f>
        <v/>
      </c>
      <c r="O4" s="39" t="str">
        <f>IF(N4="",
    "",
    IF(Instructions!E$19="",
        "TIMEZONE?",
        IF(L4="",
            "START?",
            IF(N4&lt;L4,
                "NEGATIVE",
                (N4-L4)*24*60
            )
        )
    )
)</f>
        <v/>
      </c>
      <c r="P4" s="40" t="str">
        <f>IF(Instructions!$E$20="",
    "",
    IF(AND(ISNUMBER(O4),O4&gt;Instructions!E$20),
        "YES",
        IF(AND(ISNUMBER(O4),O4&lt;=Instructions!E$20),
            "NO",
            IF(O4="NEGATIVE",
                "UNCLEAR",
                ""
            )
        )
    )
)</f>
        <v/>
      </c>
      <c r="Q4" s="71" t="str">
        <f>IF(LEFT(Instructions!E$21)="Y",
    P4,
    ""
)</f>
        <v/>
      </c>
      <c r="R4" s="68" t="str">
        <f>IF(B4="",
    "",
    IF(NOT(ISERROR(MATCH($B4,SkyCiv!$U:$U,0))),
        INDEX(SkyCiv!I:I,MATCH($B4,SkyCiv!$U:$U,0)),
        ""
    )
)</f>
        <v/>
      </c>
      <c r="S4" s="39" t="str">
        <f>IF(B4="",
    "",
    IF(C4="",
        "",
        IF(NOT(ISERROR(MATCH($B4,SkyCiv!$U:$U,0))),
            INDEX(SkyCiv!J:J,MATCH($B4,SkyCiv!$U:$U,0)),
            ""
        )
    )
)</f>
        <v/>
      </c>
      <c r="T4" s="59" t="str">
        <f>IF(B4="",
    "",
    IF(NOT(ISERROR(MATCH($B4,SkyCiv!$U:$U,0))),
        INDEX(SkyCiv!K:K,MATCH($B4,SkyCiv!$U:$U,0)),
        ""
    )
)</f>
        <v/>
      </c>
      <c r="U4" s="74" t="str">
        <f>IF(B4="",
    "",
    IF(NOT(ISERROR(MATCH($B4,SkyCiv!$U:$U,0))),
        INDEX(SkyCiv!L:L,MATCH($B4,SkyCiv!$U:$U,0)),
        ""
    )
)</f>
        <v/>
      </c>
      <c r="V4" s="39" t="str">
        <f>IF(C4="",
    "",
    IF(NOT(ISERROR(MATCH($B4,SkyCiv!$U:$U,0))),
        INDEX(SkyCiv!M:M,MATCH($B4,SkyCiv!$U:$U,0)),
        ""
    )
)</f>
        <v/>
      </c>
      <c r="W4" s="75" t="str">
        <f>IF(D4="",
    "",
    IF(NOT(ISERROR(MATCH($B4,SkyCiv!$U:$U,0))),
        INDEX(SkyCiv!N:N,MATCH($B4,SkyCiv!$U:$U,0)),
        ""
    )
)</f>
        <v/>
      </c>
      <c r="X4" s="38" t="str">
        <f>IF(AND(U4=0,V4=0,W4=0),
    "-",
    IF(U4="",
        "",
        IF(LEFT($B4)="B",
            IF(Instructions!E$15="",
                "",
                IF(ROUND(U4,3)&lt;Instructions!E$15,
                    "YES",
                    "NO"
                )
            ),
            IF(LEFT($B4)="C",
                IF(Instructions!E$17="",
                    "",
                    IF(ROUND(U4,3)&lt;Instructions!E$17,
                        "YES",
                        "NO"
                    )
                ),
                "ERR"
            )
        )
    )
)</f>
        <v/>
      </c>
      <c r="Y4" s="38" t="str">
        <f>IF(AND(U4=0,V4=0,W4=0),
    "-",
    IF(V4="",
        "",
        IF(LEFT($B4)="B",
            IF(ROUND(V4,3)&gt;200,
                "YES",
                "NO"
            ),
            IF(LEFT($B4)="C",
                IF(ROUND(V4,3)&gt;150,
                    "YES",
                    "NO"
                ),
                "ERR"
            )
        )
    )
)</f>
        <v/>
      </c>
      <c r="Z4" s="38" t="str">
        <f>IF(AND(U4=0,V4=0,W4=0),
    "-",
    IF(W4="",
        "",
        IF(LEFT($B4)="B",
            IF(Instructions!E$16="",
                "",
                IF(ROUND(W4,3)&lt;Instructions!E$16,
                    "YES",
                    "NO"
                )
            ),
            IF(LEFT($B4)="C",
                IF(Instructions!E$18="",
                    "",
                    IF(ROUND(W4,3)&lt;Instructions!E$18,
                        "YES",
                        "NO"
                    )
                ),
                "ERR"
            )
        )
    )
)</f>
        <v/>
      </c>
      <c r="AA4" s="53" t="str">
        <f>IF(AND(U4=0,V4=0,W4=0),
    "-",
    IF(COUNTIF(X4:Z4,"")+COUNTIF(X4:Z4,"ERR")=0,
        IF(COUNTIF(X4:Z4,"YES")&gt;0,
            "YES",
            "NO"
        ),
        IF(OR(COUNTIF(X4:Z4,"")&lt;3,COUNTIF(X4:Z4,"ERR")&gt;0),
            "?",
            ""
        )
    )
)</f>
        <v/>
      </c>
      <c r="AB4" s="36" t="str">
        <f>IF(AND(NOT(ISERROR(MATCH($B4,Scilympiad!$U:$U,0))),ISNUMBER(INDEX(Scilympiad!Y:Y,MATCH($B4,Scilympiad!$U:$U,0)))),
    INDEX(Scilympiad!Y:Y,MATCH($B4,Scilympiad!$U:$U,0)),
    ""
)</f>
        <v/>
      </c>
      <c r="AC4" s="41" t="str">
        <f t="shared" ref="AC4" si="2">IF(R4="",
    "",
    IF(R4&gt;15000,
        15000,
        R4
    )
)</f>
        <v/>
      </c>
      <c r="AD4" s="29" t="str">
        <f>IF(AC4="",
    "",
    IF(AC4=15000,
        5000,
        0
    )
)</f>
        <v/>
      </c>
      <c r="AE4" s="41" t="str">
        <f>IF(AC4="",
    "",
    AC4+AD4
)</f>
        <v/>
      </c>
      <c r="AF4" s="39" t="str">
        <f t="shared" ref="AF4" si="3">IF(S4="",
    "",
    S4
)</f>
        <v/>
      </c>
      <c r="AG4" s="135" t="str">
        <f>IF(AND(AE4="",AF4=""),
    "",
    IF(OR(AE4="",AF4="",AF4=0),
        0,
        AE4/AF4
    )
)</f>
        <v/>
      </c>
      <c r="AH4" s="166"/>
      <c r="AI4" s="132"/>
      <c r="AJ4" s="62" t="str">
        <f>IF(AND(AB4="",AC4=""),
    "",
    IF(OR(AB4="",AB4="N/A",AC4=""),
        -15000,
        IF((AC4-AB4)&gt;=0,
            15000-(AC4-AB4),
            AC4-AB4
        )
    )
)</f>
        <v/>
      </c>
      <c r="AK4" s="42" t="str">
        <f t="shared" ref="AK4:AK35" si="4">IF(AJ4="",
    "",
    RANK(AJ4,AJ:AJ)
)</f>
        <v/>
      </c>
      <c r="AL4" s="63" t="str">
        <f t="shared" ref="AL4:AL35" si="5">IF(AND(AF4="",AG4=""),
    "",
    IF(AF4="",
        COUNTA(AB:AG),
        RANK(AF4,AF:AF,-1)
    )
)</f>
        <v/>
      </c>
      <c r="AM4" s="56" t="str">
        <f>IF(LEFT($B4)=RIGHT(AM$2),
    IF(OR(LEFT($AI4)="Y",LEFT($AI4)="T",$AI4=1),
        "DQ",
        IF(AND($J4="",$K4=""),
            "NS",
            IF(OR(LEFT($AH4)="Y",LEFT($AH4)="T",$AH4=1,AND($J4="YES",$K4="NO")),
                "P",
                IF($AA4="?",
                    "?",
                    IF(OR($AC4=0,$AG4=0),
                        3,
                        IF(OR($Q4="YES",$AA4="YES"),
                            2,
                            1
                        )
                    )
                )
            )
        )
    ),
    ""
)</f>
        <v/>
      </c>
      <c r="AN4" s="39" t="str">
        <f t="shared" ref="AN4:AN35" si="6">IF(ISNUMBER(AM4),
    IF(AND(LEFT($B4)=RIGHT(AM$2)),
        $AG4-(AM4-1)*POWER(10,LEN(ROUND(MAX($AG:$AG),0))),
        ""
    ),
    ""
)</f>
        <v/>
      </c>
      <c r="AO4" s="29" t="str">
        <f t="shared" ref="AO4:AO35" si="7">IF(AN4="",
    "",
    RANK(AN4,AN:AN)+$AK4*POWER(0.1,LEN(MAX($AK:$AK)))+$AL4*POWER(0.1,LEN(MAX($AK:$AK))+LEN(MAX($AL:$AL)))
)</f>
        <v/>
      </c>
      <c r="AP4" s="29" t="str">
        <f t="shared" ref="AP4:AP35" si="8">IF(AO4="",
    "",
    RANK(AO4,AO:AO,1)
)</f>
        <v/>
      </c>
      <c r="AQ4" s="43" t="str">
        <f>IF(AND(NOT(AM4=""),COUNTIF(AM:AM,"~?")&gt;0),
    "?",
    IF(AP4="",
        AM4,
        AP4
    )
)</f>
        <v/>
      </c>
      <c r="AR4" s="56" t="str">
        <f>IF(LEFT($B4)=RIGHT(AR$2),
    IF(OR(LEFT($AI4)="Y",LEFT($AI4)="T",$AI4=1),
        "DQ",
        IF(AND($J4="",$K4=""),
            "NS",
            IF(OR(LEFT($AH4)="Y",LEFT($AH4)="T",$AH4=1,AND($J4="YES",$K4="NO")),
                "P",
                IF($AA4="?",
                    "?",
                    IF(OR($AC4=0,$AG4=0),
                        3,
                        IF(OR($Q4="YES",$AA4="YES"),
                            2,
                            1
                        )
                    )
                )
            )
        )
    ),
    ""
)</f>
        <v/>
      </c>
      <c r="AS4" s="39" t="str">
        <f t="shared" ref="AS4:AS35" si="9">IF(ISNUMBER(AR4),
    IF(AND(LEFT($B4)=RIGHT(AR$2)),
        $AG4-(AR4-1)*POWER(10,LEN(ROUND(MAX($AG:$AG),0))),
        ""
    ),
    ""
)</f>
        <v/>
      </c>
      <c r="AT4" s="29" t="str">
        <f t="shared" ref="AT4:AT35" si="10">IF(AS4="",
    "",
    RANK(AS4,AS:AS)+$AK4*POWER(0.1,LEN(MAX($AK:$AK)))+$AL4*POWER(0.1,LEN(MAX($AK:$AK))+LEN(MAX($AL:$AL)))
)</f>
        <v/>
      </c>
      <c r="AU4" s="29" t="str">
        <f t="shared" ref="AU4:AU35" si="11">IF(AT4="",
    "",
    RANK(AT4,AT:AT,1)
)</f>
        <v/>
      </c>
      <c r="AV4" s="43" t="str">
        <f>IF(AND(NOT(AR4=""),COUNTIF(AR:AR,"~?")&gt;0),
    "?",
    IF(AU4="",
        AR4,
        AU4
    )
)</f>
        <v/>
      </c>
    </row>
    <row r="5" spans="2:49">
      <c r="B5" s="14" t="str">
        <f>IF(Scilympiad!C4="",
    "",
    Scilympiad!C4
)</f>
        <v/>
      </c>
      <c r="C5" s="10" t="str">
        <f>IF(Scilympiad!D4="",
    "",
    Scilympiad!D4
)</f>
        <v/>
      </c>
      <c r="D5" s="10" t="str">
        <f>IF(Scilympiad!E4="",
    "",
    Scilympiad!E4
)</f>
        <v/>
      </c>
      <c r="E5" s="44" t="str">
        <f t="shared" ref="E5:E68" si="12">IF(AG5="",
    F5,
    AG5
)</f>
        <v/>
      </c>
      <c r="F5" s="45" t="str">
        <f t="shared" ref="F5:F68" si="13">IF(AM5="",
    AR5,
    AM5
)</f>
        <v/>
      </c>
      <c r="G5" s="212" t="str">
        <f t="shared" ref="G5:G68" si="14">IF(OR(AQ5="?",AV5="?"),
    "?",
    IF(NOT(AQ5=""),
        IF(NOT(ISNUMBER(AQ5)),
            "-",
            IF(COUNTIFS(AO:AO,"&gt;="&amp;FLOOR(AO5,1),AO:AO,"&lt;"&amp;FLOOR(AO5,1)+1)&gt;1,
                (COUNTIFS(AO:AO,"&gt;="&amp;FLOOR(AO5,1),AO:AO,"&lt;"&amp;FLOOR(AO5,1)+1)-(AQ5-FLOOR(AO5,1))-1)*0.01,
                "-"
            )
        ),
        IF(NOT(AV5=""),
            IF(NOT(ISNUMBER(AV5)),
                "-",
                IF(COUNTIFS(AT:AT,"&gt;="&amp;FLOOR(AT5,1),AT:AT,"&lt;"&amp;FLOOR(AT5,1)+1)&gt;1,
                    (COUNTIFS(AT:AT,"&gt;="&amp;FLOOR(AT5,1),AT:AT,"&lt;"&amp;FLOOR(AT5,1)+1)-(AV5-FLOOR(AT5,1))-1)*0.01,
                    "-"
                )
            ),
            ""
        )
    )
)</f>
        <v/>
      </c>
      <c r="H5" s="45" t="str">
        <f t="shared" ref="H5:H68" si="15">IF(AQ5="",
    AV5,
    AQ5
)</f>
        <v/>
      </c>
      <c r="I5" s="54" t="str">
        <f t="shared" ref="I5:I68" si="16">IF(ISNUMBER(H5),
    H5,
    IF(H5="P",
        IF(LEFT(B5)="B",COUNTIF(B$4:B$102,"B*"),COUNTIF(B$4:B$102,"C*")),
        IF(H5="NS",
            IF(LEFT(B5)="B",COUNTIF(B$4:B$102,"B*")+1,COUNTIF(B$4:B$102,"C*")+1),
            IF(H5="DQ",
                IF(LEFT(B5)="B",COUNTIF(B$4:B$102,"B*")+2,COUNTIF(B$4:B$102,"C*")+2),
                H5
            )
        )
    )
)</f>
        <v/>
      </c>
      <c r="J5" s="57" t="str">
        <f>IF(B5="",
    "",
    IF(COUNTIF(Scilympiad!U:U,Scores!$B5)+COUNTIF(SkyCiv!U:U,Scores!$B5)=0,
        "",
        IF(COUNTIF(Scilympiad!U:U,Scores!$B5)=0,
            "NO",
            IF(COUNTIF(Scilympiad!U:U,Scores!$B5)=1,
                "YES",
                IF(COUNTIF(Scilympiad!U:U,Scores!$B5)&gt;1,
                    "MANY",
                    "ERROR"
                )
            )
        )
    )
)</f>
        <v/>
      </c>
      <c r="K5" s="15" t="str">
        <f>IF(B5="",
    "",
    IF(COUNTIF(Scilympiad!U:U,Scores!$B5)+COUNTIF(SkyCiv!U:U,Scores!$B5)=0,
        "",
        IF(COUNTIF(SkyCiv!U:U,Scores!$B5)=0,
            "NO",
            IF(COUNTIF(SkyCiv!U:U,Scores!$B5)=1,
                "YES",
                IF(COUNTIF(SkyCiv!U:U,Scores!$B5)&gt;1,
                    "MANY",
                    "ERROR"
                )
            )
        )
    )
)</f>
        <v/>
      </c>
      <c r="L5" s="162" t="str">
        <f>IF(B5="",
    "",
    IF(NOT(ISERROR(MATCH($B5,Scilympiad!$U:$U,0))),
        DATE(_xlfn.NUMBERVALUE(MID(INDEX(Scilympiad!M:M,MATCH($B5,Scilympiad!$U:$U,0)),FIND("/",INDEX(Scilympiad!M:M,MATCH($B5,Scilympiad!$U:$U,0)))+4,2))+2000,
            _xlfn.NUMBERVALUE(MID(INDEX(Scilympiad!M:M,MATCH($B5,Scilympiad!$U:$U,0)),FIND("/",INDEX(Scilympiad!M:M,MATCH($B5,Scilympiad!$U:$U,0)))-2,2)),
            _xlfn.NUMBERVALUE(MID(INDEX(Scilympiad!M:M,MATCH($B5,Scilympiad!$U:$U,0)),FIND("/",INDEX(Scilympiad!M:M,MATCH($B5,Scilympiad!$U:$U,0)))+1,2))
        )+TIME(IF(MID(INDEX(Scilympiad!M:M,MATCH($B5,Scilympiad!$U:$U,0)),FIND(":",INDEX(Scilympiad!M:M,MATCH($B5,Scilympiad!$U:$U,0)))+7,2)="AM",
                MOD(_xlfn.NUMBERVALUE(MID(INDEX(Scilympiad!M:M,MATCH($B5,Scilympiad!$U:$U,0)),FIND(":",INDEX(Scilympiad!M:M,MATCH($B5,Scilympiad!$U:$U,0)))-2,2)),12),
                MOD(_xlfn.NUMBERVALUE(MID(INDEX(Scilympiad!M:M,MATCH($B5,Scilympiad!$U:$U,0)),FIND(":",INDEX(Scilympiad!M:M,MATCH($B5,Scilympiad!$U:$U,0)))-2,2)),12)+12
            ),
            _xlfn.NUMBERVALUE(MID(INDEX(Scilympiad!M:M,MATCH($B5,Scilympiad!$U:$U,0)),FIND(":",INDEX(Scilympiad!M:M,MATCH($B5,Scilympiad!$U:$U,0)))+1,2)),
            _xlfn.NUMBERVALUE(MID(INDEX(Scilympiad!M:M,MATCH($B5,Scilympiad!$U:$U,0)),FIND(":",INDEX(Scilympiad!M:M,MATCH($B5,Scilympiad!$U:$U,0)))+4,2))
        ),
        ""
    )
)</f>
        <v/>
      </c>
      <c r="M5" s="163" t="str">
        <f>IF(C5="",
    "",
    IF(NOT(ISERROR(MATCH($B5,Scilympiad!$U:$U,0))),
        INDEX(Scilympiad!N:N,MATCH($B5,Scilympiad!$U:$U,0)),
        ""
    )
)</f>
        <v/>
      </c>
      <c r="N5" s="163" t="str">
        <f>IF(B5="",
    "",
    IF(NOT(ISERROR(MATCH($B5,SkyCiv!$U:$U,0))),
        INDEX(SkyCiv!C:C,MATCH($B5,SkyCiv!$U:$U,0))+(_xlfn.NUMBERVALUE(LEFT(RIGHT(Instructions!$E$19,4),3))+6)/24,
        ""
    )
)</f>
        <v/>
      </c>
      <c r="O5" s="12" t="str">
        <f>IF(N5="",
    "",
    IF(Instructions!E$19="",
        "TIMEZONE?",
        IF(L5="",
            "START?",
            IF(N5&lt;L5,
                "NEGATIVE",
                (N5-L5)*24*60
            )
        )
    )
)</f>
        <v/>
      </c>
      <c r="P5" s="46" t="str">
        <f>IF(Instructions!$E$20="",
    "",
    IF(AND(ISNUMBER(O5),O5&gt;Instructions!E$20),
        "YES",
        IF(AND(ISNUMBER(O5),O5&lt;=Instructions!E$20),
            "NO",
            IF(O5="NEGATIVE",
                "UNCLEAR",
                ""
            )
        )
    )
)</f>
        <v/>
      </c>
      <c r="Q5" s="72" t="str">
        <f>IF(LEFT(Instructions!E$21)="Y",
    P5,
    ""
)</f>
        <v/>
      </c>
      <c r="R5" s="69" t="str">
        <f>IF(B5="",
    "",
    IF(NOT(ISERROR(MATCH($B5,SkyCiv!$U:$U,0))),
        INDEX(SkyCiv!I:I,MATCH($B5,SkyCiv!$U:$U,0)),
        ""
    )
)</f>
        <v/>
      </c>
      <c r="S5" s="12" t="str">
        <f>IF(B5="",
    "",
    IF(C5="",
        "",
        IF(NOT(ISERROR(MATCH($B5,SkyCiv!$U:$U,0))),
            INDEX(SkyCiv!J:J,MATCH($B5,SkyCiv!$U:$U,0)),
            ""
        )
    )
)</f>
        <v/>
      </c>
      <c r="T5" s="60" t="str">
        <f>IF(B5="",
    "",
    IF(NOT(ISERROR(MATCH($B5,SkyCiv!$U:$U,0))),
        INDEX(SkyCiv!K:K,MATCH($B5,SkyCiv!$U:$U,0)),
        ""
    )
)</f>
        <v/>
      </c>
      <c r="U5" s="76" t="str">
        <f>IF(B5="",
    "",
    IF(NOT(ISERROR(MATCH($B5,SkyCiv!$U:$U,0))),
        INDEX(SkyCiv!L:L,MATCH($B5,SkyCiv!$U:$U,0)),
        ""
    )
)</f>
        <v/>
      </c>
      <c r="V5" s="12" t="str">
        <f>IF(C5="",
    "",
    IF(NOT(ISERROR(MATCH($B5,SkyCiv!$U:$U,0))),
        INDEX(SkyCiv!M:M,MATCH($B5,SkyCiv!$U:$U,0)),
        ""
    )
)</f>
        <v/>
      </c>
      <c r="W5" s="77" t="str">
        <f>IF(D5="",
    "",
    IF(NOT(ISERROR(MATCH($B5,SkyCiv!$U:$U,0))),
        INDEX(SkyCiv!N:N,MATCH($B5,SkyCiv!$U:$U,0)),
        ""
    )
)</f>
        <v/>
      </c>
      <c r="X5" s="45" t="str">
        <f>IF(AND(U5=0,V5=0,W5=0),
    "-",
    IF(U5="",
        "",
        IF(LEFT($B5)="B",
            IF(Instructions!E$15="",
                "",
                IF(ROUND(U5,3)&lt;Instructions!E$15,
                    "YES",
                    "NO"
                )
            ),
            IF(LEFT($B5)="C",
                IF(Instructions!E$17="",
                    "",
                    IF(ROUND(U5,3)&lt;Instructions!E$17,
                        "YES",
                        "NO"
                    )
                ),
                "ERR"
            )
        )
    )
)</f>
        <v/>
      </c>
      <c r="Y5" s="45" t="str">
        <f t="shared" ref="Y5:Y68" si="17">IF(AND(U5=0,V5=0,W5=0),
    "-",
    IF(V5="",
        "",
        IF(LEFT($B5)="B",
            IF(ROUND(V5,3)&gt;200,
                "YES",
                "NO"
            ),
            IF(LEFT($B5)="C",
                IF(ROUND(V5,3)&gt;150,
                    "YES",
                    "NO"
                ),
                "ERR"
            )
        )
    )
)</f>
        <v/>
      </c>
      <c r="Z5" s="45" t="str">
        <f>IF(AND(U5=0,V5=0,W5=0),
    "-",
    IF(W5="",
        "",
        IF(LEFT($B5)="B",
            IF(Instructions!E$16="",
                "",
                IF(ROUND(W5,3)&lt;Instructions!E$16,
                    "YES",
                    "NO"
                )
            ),
            IF(LEFT($B5)="C",
                IF(Instructions!E$18="",
                    "",
                    IF(ROUND(W5,3)&lt;Instructions!E$18,
                        "YES",
                        "NO"
                    )
                ),
                "ERR"
            )
        )
    )
)</f>
        <v/>
      </c>
      <c r="AA5" s="54" t="str">
        <f t="shared" ref="AA5:AA68" si="18">IF(AND(U5=0,V5=0,W5=0),
    "-",
    IF(COUNTIF(X5:Z5,"")+COUNTIF(X5:Z5,"ERR")=0,
        IF(COUNTIF(X5:Z5,"YES")&gt;0,
            "YES",
            "NO"
        ),
        IF(OR(COUNTIF(X5:Z5,"")&lt;3,COUNTIF(X5:Z5,"ERR")&gt;0),
            "?",
            ""
        )
    )
)</f>
        <v/>
      </c>
      <c r="AB5" s="14" t="str">
        <f>IF(AND(NOT(ISERROR(MATCH($B5,Scilympiad!$U:$U,0))),ISNUMBER(INDEX(Scilympiad!Y:Y,MATCH($B5,Scilympiad!$U:$U,0)))),
    INDEX(Scilympiad!Y:Y,MATCH($B5,Scilympiad!$U:$U,0)),
    ""
)</f>
        <v/>
      </c>
      <c r="AC5" s="11" t="str">
        <f t="shared" ref="AC5:AC68" si="19">IF(R5="",
    "",
    IF(R5&gt;15000,
        15000,
        R5
    )
)</f>
        <v/>
      </c>
      <c r="AD5" s="10" t="str">
        <f t="shared" ref="AD5:AD68" si="20">IF(AC5="",
    "",
    IF(AC5=15000,
        5000,
        0
    )
)</f>
        <v/>
      </c>
      <c r="AE5" s="11" t="str">
        <f t="shared" ref="AE5:AE68" si="21">IF(AC5="",
    "",
    AC5+AD5
)</f>
        <v/>
      </c>
      <c r="AF5" s="12" t="str">
        <f t="shared" ref="AF5:AF68" si="22">IF(S5="",
    "",
    S5
)</f>
        <v/>
      </c>
      <c r="AG5" s="136" t="str">
        <f t="shared" ref="AG5:AG68" si="23">IF(AND(AE5="",AF5=""),
    "",
    IF(OR(AE5="",AF5="",AF5=0),
        0,
        AE5/AF5
    )
)</f>
        <v/>
      </c>
      <c r="AH5" s="167"/>
      <c r="AI5" s="133"/>
      <c r="AJ5" s="64" t="str">
        <f t="shared" ref="AJ5:AJ68" si="24">IF(AND(AB5="",AC5=""),
    "",
    IF(OR(AB5="",AB5="N/A",AC5=""),
        -15000,
        IF((AC5-AB5)&gt;=0,
            15000-(AC5-AB5),
            AC5-AB5
        )
    )
)</f>
        <v/>
      </c>
      <c r="AK5" s="47" t="str">
        <f t="shared" ref="AK5:AK68" si="25">IF(AJ5="",
    "",
    RANK(AJ5,AJ:AJ)
)</f>
        <v/>
      </c>
      <c r="AL5" s="65" t="str">
        <f t="shared" ref="AL5:AL68" si="26">IF(AND(AF5="",AG5=""),
    "",
    IF(AF5="",
        COUNTA(AB:AG),
        RANK(AF5,AF:AF,-1)
    )
)</f>
        <v/>
      </c>
      <c r="AM5" s="57" t="str">
        <f t="shared" ref="AM5:AM68" si="27">IF(LEFT($B5)=RIGHT(AM$2),
    IF(OR(LEFT($AI5)="Y",LEFT($AI5)="T",$AI5=1),
        "DQ",
        IF(AND($J5="",$K5=""),
            "NS",
            IF(OR(LEFT($AH5)="Y",LEFT($AH5)="T",$AH5=1,AND($J5="YES",$K5="NO")),
                "P",
                IF($AA5="?",
                    "?",
                    IF(OR($AC5=0,$AG5=0),
                        3,
                        IF(OR($Q5="YES",$AA5="YES"),
                            2,
                            1
                        )
                    )
                )
            )
        )
    ),
    ""
)</f>
        <v/>
      </c>
      <c r="AN5" s="12" t="str">
        <f t="shared" ref="AN5:AN68" si="28">IF(ISNUMBER(AM5),
    IF(AND(LEFT($B5)=RIGHT(AM$2)),
        $AG5-(AM5-1)*POWER(10,LEN(ROUND(MAX($AG:$AG),0))),
        ""
    ),
    ""
)</f>
        <v/>
      </c>
      <c r="AO5" s="10" t="str">
        <f t="shared" ref="AO5:AO68" si="29">IF(AN5="",
    "",
    RANK(AN5,AN:AN)+$AK5*POWER(0.1,LEN(MAX($AK:$AK)))+$AL5*POWER(0.1,LEN(MAX($AK:$AK))+LEN(MAX($AL:$AL)))
)</f>
        <v/>
      </c>
      <c r="AP5" s="10" t="str">
        <f t="shared" ref="AP5:AP68" si="30">IF(AO5="",
    "",
    RANK(AO5,AO:AO,1)
)</f>
        <v/>
      </c>
      <c r="AQ5" s="15" t="str">
        <f t="shared" ref="AQ5:AQ68" si="31">IF(AND(NOT(AM5=""),COUNTIF(AM:AM,"~?")&gt;0),
    "?",
    IF(AP5="",
        AM5,
        AP5
    )
)</f>
        <v/>
      </c>
      <c r="AR5" s="57" t="str">
        <f t="shared" ref="AR5:AR68" si="32">IF(LEFT($B5)=RIGHT(AR$2),
    IF(OR(LEFT($AI5)="Y",LEFT($AI5)="T",$AI5=1),
        "DQ",
        IF(AND($J5="",$K5=""),
            "NS",
            IF(OR(LEFT($AH5)="Y",LEFT($AH5)="T",$AH5=1,AND($J5="YES",$K5="NO")),
                "P",
                IF($AA5="?",
                    "?",
                    IF(OR($AC5=0,$AG5=0),
                        3,
                        IF(OR($Q5="YES",$AA5="YES"),
                            2,
                            1
                        )
                    )
                )
            )
        )
    ),
    ""
)</f>
        <v/>
      </c>
      <c r="AS5" s="12" t="str">
        <f t="shared" ref="AS5:AS68" si="33">IF(ISNUMBER(AR5),
    IF(AND(LEFT($B5)=RIGHT(AR$2)),
        $AG5-(AR5-1)*POWER(10,LEN(ROUND(MAX($AG:$AG),0))),
        ""
    ),
    ""
)</f>
        <v/>
      </c>
      <c r="AT5" s="10" t="str">
        <f t="shared" ref="AT5:AT68" si="34">IF(AS5="",
    "",
    RANK(AS5,AS:AS)+$AK5*POWER(0.1,LEN(MAX($AK:$AK)))+$AL5*POWER(0.1,LEN(MAX($AK:$AK))+LEN(MAX($AL:$AL)))
)</f>
        <v/>
      </c>
      <c r="AU5" s="10" t="str">
        <f t="shared" ref="AU5:AU68" si="35">IF(AT5="",
    "",
    RANK(AT5,AT:AT,1)
)</f>
        <v/>
      </c>
      <c r="AV5" s="15" t="str">
        <f t="shared" ref="AV5:AV68" si="36">IF(AND(NOT(AR5=""),COUNTIF(AR:AR,"~?")&gt;0),
    "?",
    IF(AU5="",
        AR5,
        AU5
    )
)</f>
        <v/>
      </c>
    </row>
    <row r="6" spans="2:49">
      <c r="B6" s="14" t="str">
        <f>IF(Scilympiad!C5="",
    "",
    Scilympiad!C5
)</f>
        <v/>
      </c>
      <c r="C6" s="10" t="str">
        <f>IF(Scilympiad!D5="",
    "",
    Scilympiad!D5
)</f>
        <v/>
      </c>
      <c r="D6" s="10" t="str">
        <f>IF(Scilympiad!E5="",
    "",
    Scilympiad!E5
)</f>
        <v/>
      </c>
      <c r="E6" s="44" t="str">
        <f t="shared" si="12"/>
        <v/>
      </c>
      <c r="F6" s="45" t="str">
        <f t="shared" si="13"/>
        <v/>
      </c>
      <c r="G6" s="212" t="str">
        <f t="shared" si="14"/>
        <v/>
      </c>
      <c r="H6" s="45" t="str">
        <f t="shared" si="15"/>
        <v/>
      </c>
      <c r="I6" s="54" t="str">
        <f t="shared" si="16"/>
        <v/>
      </c>
      <c r="J6" s="57" t="str">
        <f>IF(B6="",
    "",
    IF(COUNTIF(Scilympiad!U:U,Scores!$B6)+COUNTIF(SkyCiv!U:U,Scores!$B6)=0,
        "",
        IF(COUNTIF(Scilympiad!U:U,Scores!$B6)=0,
            "NO",
            IF(COUNTIF(Scilympiad!U:U,Scores!$B6)=1,
                "YES",
                IF(COUNTIF(Scilympiad!U:U,Scores!$B6)&gt;1,
                    "MANY",
                    "ERROR"
                )
            )
        )
    )
)</f>
        <v/>
      </c>
      <c r="K6" s="15" t="str">
        <f>IF(B6="",
    "",
    IF(COUNTIF(Scilympiad!U:U,Scores!$B6)+COUNTIF(SkyCiv!U:U,Scores!$B6)=0,
        "",
        IF(COUNTIF(SkyCiv!U:U,Scores!$B6)=0,
            "NO",
            IF(COUNTIF(SkyCiv!U:U,Scores!$B6)=1,
                "YES",
                IF(COUNTIF(SkyCiv!U:U,Scores!$B6)&gt;1,
                    "MANY",
                    "ERROR"
                )
            )
        )
    )
)</f>
        <v/>
      </c>
      <c r="L6" s="162" t="str">
        <f>IF(B6="",
    "",
    IF(NOT(ISERROR(MATCH($B6,Scilympiad!$U:$U,0))),
        DATE(_xlfn.NUMBERVALUE(MID(INDEX(Scilympiad!M:M,MATCH($B6,Scilympiad!$U:$U,0)),FIND("/",INDEX(Scilympiad!M:M,MATCH($B6,Scilympiad!$U:$U,0)))+4,2))+2000,
            _xlfn.NUMBERVALUE(MID(INDEX(Scilympiad!M:M,MATCH($B6,Scilympiad!$U:$U,0)),FIND("/",INDEX(Scilympiad!M:M,MATCH($B6,Scilympiad!$U:$U,0)))-2,2)),
            _xlfn.NUMBERVALUE(MID(INDEX(Scilympiad!M:M,MATCH($B6,Scilympiad!$U:$U,0)),FIND("/",INDEX(Scilympiad!M:M,MATCH($B6,Scilympiad!$U:$U,0)))+1,2))
        )+TIME(IF(MID(INDEX(Scilympiad!M:M,MATCH($B6,Scilympiad!$U:$U,0)),FIND(":",INDEX(Scilympiad!M:M,MATCH($B6,Scilympiad!$U:$U,0)))+7,2)="AM",
                MOD(_xlfn.NUMBERVALUE(MID(INDEX(Scilympiad!M:M,MATCH($B6,Scilympiad!$U:$U,0)),FIND(":",INDEX(Scilympiad!M:M,MATCH($B6,Scilympiad!$U:$U,0)))-2,2)),12),
                MOD(_xlfn.NUMBERVALUE(MID(INDEX(Scilympiad!M:M,MATCH($B6,Scilympiad!$U:$U,0)),FIND(":",INDEX(Scilympiad!M:M,MATCH($B6,Scilympiad!$U:$U,0)))-2,2)),12)+12
            ),
            _xlfn.NUMBERVALUE(MID(INDEX(Scilympiad!M:M,MATCH($B6,Scilympiad!$U:$U,0)),FIND(":",INDEX(Scilympiad!M:M,MATCH($B6,Scilympiad!$U:$U,0)))+1,2)),
            _xlfn.NUMBERVALUE(MID(INDEX(Scilympiad!M:M,MATCH($B6,Scilympiad!$U:$U,0)),FIND(":",INDEX(Scilympiad!M:M,MATCH($B6,Scilympiad!$U:$U,0)))+4,2))
        ),
        ""
    )
)</f>
        <v/>
      </c>
      <c r="M6" s="163" t="str">
        <f>IF(C6="",
    "",
    IF(NOT(ISERROR(MATCH($B6,Scilympiad!$U:$U,0))),
        INDEX(Scilympiad!N:N,MATCH($B6,Scilympiad!$U:$U,0)),
        ""
    )
)</f>
        <v/>
      </c>
      <c r="N6" s="163" t="str">
        <f>IF(B6="",
    "",
    IF(NOT(ISERROR(MATCH($B6,SkyCiv!$U:$U,0))),
        INDEX(SkyCiv!C:C,MATCH($B6,SkyCiv!$U:$U,0))+(_xlfn.NUMBERVALUE(LEFT(RIGHT(Instructions!$E$19,4),3))+6)/24,
        ""
    )
)</f>
        <v/>
      </c>
      <c r="O6" s="12" t="str">
        <f>IF(N6="",
    "",
    IF(Instructions!E$19="",
        "TIMEZONE?",
        IF(L6="",
            "START?",
            IF(N6&lt;L6,
                "NEGATIVE",
                (N6-L6)*24*60
            )
        )
    )
)</f>
        <v/>
      </c>
      <c r="P6" s="46" t="str">
        <f>IF(Instructions!$E$20="",
    "",
    IF(AND(ISNUMBER(O6),O6&gt;Instructions!E$20),
        "YES",
        IF(AND(ISNUMBER(O6),O6&lt;=Instructions!E$20),
            "NO",
            IF(O6="NEGATIVE",
                "UNCLEAR",
                ""
            )
        )
    )
)</f>
        <v/>
      </c>
      <c r="Q6" s="72" t="str">
        <f>IF(LEFT(Instructions!E$21)="Y",
    P6,
    ""
)</f>
        <v/>
      </c>
      <c r="R6" s="69" t="str">
        <f>IF(B6="",
    "",
    IF(NOT(ISERROR(MATCH($B6,SkyCiv!$U:$U,0))),
        INDEX(SkyCiv!I:I,MATCH($B6,SkyCiv!$U:$U,0)),
        ""
    )
)</f>
        <v/>
      </c>
      <c r="S6" s="12" t="str">
        <f>IF(B6="",
    "",
    IF(C6="",
        "",
        IF(NOT(ISERROR(MATCH($B6,SkyCiv!$U:$U,0))),
            INDEX(SkyCiv!J:J,MATCH($B6,SkyCiv!$U:$U,0)),
            ""
        )
    )
)</f>
        <v/>
      </c>
      <c r="T6" s="60" t="str">
        <f>IF(B6="",
    "",
    IF(NOT(ISERROR(MATCH($B6,SkyCiv!$U:$U,0))),
        INDEX(SkyCiv!K:K,MATCH($B6,SkyCiv!$U:$U,0)),
        ""
    )
)</f>
        <v/>
      </c>
      <c r="U6" s="76" t="str">
        <f>IF(B6="",
    "",
    IF(NOT(ISERROR(MATCH($B6,SkyCiv!$U:$U,0))),
        INDEX(SkyCiv!L:L,MATCH($B6,SkyCiv!$U:$U,0)),
        ""
    )
)</f>
        <v/>
      </c>
      <c r="V6" s="12" t="str">
        <f>IF(C6="",
    "",
    IF(NOT(ISERROR(MATCH($B6,SkyCiv!$U:$U,0))),
        INDEX(SkyCiv!M:M,MATCH($B6,SkyCiv!$U:$U,0)),
        ""
    )
)</f>
        <v/>
      </c>
      <c r="W6" s="77" t="str">
        <f>IF(D6="",
    "",
    IF(NOT(ISERROR(MATCH($B6,SkyCiv!$U:$U,0))),
        INDEX(SkyCiv!N:N,MATCH($B6,SkyCiv!$U:$U,0)),
        ""
    )
)</f>
        <v/>
      </c>
      <c r="X6" s="45" t="str">
        <f>IF(AND(U6=0,V6=0,W6=0),
    "-",
    IF(U6="",
        "",
        IF(LEFT($B6)="B",
            IF(Instructions!E$15="",
                "",
                IF(ROUND(U6,3)&lt;Instructions!E$15,
                    "YES",
                    "NO"
                )
            ),
            IF(LEFT($B6)="C",
                IF(Instructions!E$17="",
                    "",
                    IF(ROUND(U6,3)&lt;Instructions!E$17,
                        "YES",
                        "NO"
                    )
                ),
                "ERR"
            )
        )
    )
)</f>
        <v/>
      </c>
      <c r="Y6" s="45" t="str">
        <f t="shared" si="17"/>
        <v/>
      </c>
      <c r="Z6" s="45" t="str">
        <f>IF(AND(U6=0,V6=0,W6=0),
    "-",
    IF(W6="",
        "",
        IF(LEFT($B6)="B",
            IF(Instructions!E$16="",
                "",
                IF(ROUND(W6,3)&lt;Instructions!E$16,
                    "YES",
                    "NO"
                )
            ),
            IF(LEFT($B6)="C",
                IF(Instructions!E$18="",
                    "",
                    IF(ROUND(W6,3)&lt;Instructions!E$18,
                        "YES",
                        "NO"
                    )
                ),
                "ERR"
            )
        )
    )
)</f>
        <v/>
      </c>
      <c r="AA6" s="54" t="str">
        <f t="shared" si="18"/>
        <v/>
      </c>
      <c r="AB6" s="14" t="str">
        <f>IF(AND(NOT(ISERROR(MATCH($B6,Scilympiad!$U:$U,0))),ISNUMBER(INDEX(Scilympiad!Y:Y,MATCH($B6,Scilympiad!$U:$U,0)))),
    INDEX(Scilympiad!Y:Y,MATCH($B6,Scilympiad!$U:$U,0)),
    ""
)</f>
        <v/>
      </c>
      <c r="AC6" s="11" t="str">
        <f t="shared" si="19"/>
        <v/>
      </c>
      <c r="AD6" s="10" t="str">
        <f t="shared" si="20"/>
        <v/>
      </c>
      <c r="AE6" s="11" t="str">
        <f t="shared" si="21"/>
        <v/>
      </c>
      <c r="AF6" s="12" t="str">
        <f t="shared" si="22"/>
        <v/>
      </c>
      <c r="AG6" s="136" t="str">
        <f t="shared" si="23"/>
        <v/>
      </c>
      <c r="AH6" s="167"/>
      <c r="AI6" s="133"/>
      <c r="AJ6" s="64" t="str">
        <f t="shared" si="24"/>
        <v/>
      </c>
      <c r="AK6" s="47" t="str">
        <f t="shared" si="25"/>
        <v/>
      </c>
      <c r="AL6" s="65" t="str">
        <f t="shared" si="26"/>
        <v/>
      </c>
      <c r="AM6" s="57" t="str">
        <f t="shared" si="27"/>
        <v/>
      </c>
      <c r="AN6" s="12" t="str">
        <f t="shared" si="28"/>
        <v/>
      </c>
      <c r="AO6" s="10" t="str">
        <f t="shared" si="29"/>
        <v/>
      </c>
      <c r="AP6" s="10" t="str">
        <f t="shared" si="30"/>
        <v/>
      </c>
      <c r="AQ6" s="15" t="str">
        <f t="shared" si="31"/>
        <v/>
      </c>
      <c r="AR6" s="57" t="str">
        <f t="shared" si="32"/>
        <v/>
      </c>
      <c r="AS6" s="12" t="str">
        <f t="shared" si="33"/>
        <v/>
      </c>
      <c r="AT6" s="10" t="str">
        <f t="shared" si="34"/>
        <v/>
      </c>
      <c r="AU6" s="10" t="str">
        <f t="shared" si="35"/>
        <v/>
      </c>
      <c r="AV6" s="15" t="str">
        <f t="shared" si="36"/>
        <v/>
      </c>
    </row>
    <row r="7" spans="2:49">
      <c r="B7" s="14" t="str">
        <f>IF(Scilympiad!C6="",
    "",
    Scilympiad!C6
)</f>
        <v/>
      </c>
      <c r="C7" s="10" t="str">
        <f>IF(Scilympiad!D6="",
    "",
    Scilympiad!D6
)</f>
        <v/>
      </c>
      <c r="D7" s="10" t="str">
        <f>IF(Scilympiad!E6="",
    "",
    Scilympiad!E6
)</f>
        <v/>
      </c>
      <c r="E7" s="44" t="str">
        <f t="shared" si="12"/>
        <v/>
      </c>
      <c r="F7" s="45" t="str">
        <f t="shared" si="13"/>
        <v/>
      </c>
      <c r="G7" s="212" t="str">
        <f t="shared" si="14"/>
        <v/>
      </c>
      <c r="H7" s="45" t="str">
        <f t="shared" si="15"/>
        <v/>
      </c>
      <c r="I7" s="54" t="str">
        <f t="shared" si="16"/>
        <v/>
      </c>
      <c r="J7" s="57" t="str">
        <f>IF(B7="",
    "",
    IF(COUNTIF(Scilympiad!U:U,Scores!$B7)+COUNTIF(SkyCiv!U:U,Scores!$B7)=0,
        "",
        IF(COUNTIF(Scilympiad!U:U,Scores!$B7)=0,
            "NO",
            IF(COUNTIF(Scilympiad!U:U,Scores!$B7)=1,
                "YES",
                IF(COUNTIF(Scilympiad!U:U,Scores!$B7)&gt;1,
                    "MANY",
                    "ERROR"
                )
            )
        )
    )
)</f>
        <v/>
      </c>
      <c r="K7" s="15" t="str">
        <f>IF(B7="",
    "",
    IF(COUNTIF(Scilympiad!U:U,Scores!$B7)+COUNTIF(SkyCiv!U:U,Scores!$B7)=0,
        "",
        IF(COUNTIF(SkyCiv!U:U,Scores!$B7)=0,
            "NO",
            IF(COUNTIF(SkyCiv!U:U,Scores!$B7)=1,
                "YES",
                IF(COUNTIF(SkyCiv!U:U,Scores!$B7)&gt;1,
                    "MANY",
                    "ERROR"
                )
            )
        )
    )
)</f>
        <v/>
      </c>
      <c r="L7" s="162" t="str">
        <f>IF(B7="",
    "",
    IF(NOT(ISERROR(MATCH($B7,Scilympiad!$U:$U,0))),
        DATE(_xlfn.NUMBERVALUE(MID(INDEX(Scilympiad!M:M,MATCH($B7,Scilympiad!$U:$U,0)),FIND("/",INDEX(Scilympiad!M:M,MATCH($B7,Scilympiad!$U:$U,0)))+4,2))+2000,
            _xlfn.NUMBERVALUE(MID(INDEX(Scilympiad!M:M,MATCH($B7,Scilympiad!$U:$U,0)),FIND("/",INDEX(Scilympiad!M:M,MATCH($B7,Scilympiad!$U:$U,0)))-2,2)),
            _xlfn.NUMBERVALUE(MID(INDEX(Scilympiad!M:M,MATCH($B7,Scilympiad!$U:$U,0)),FIND("/",INDEX(Scilympiad!M:M,MATCH($B7,Scilympiad!$U:$U,0)))+1,2))
        )+TIME(IF(MID(INDEX(Scilympiad!M:M,MATCH($B7,Scilympiad!$U:$U,0)),FIND(":",INDEX(Scilympiad!M:M,MATCH($B7,Scilympiad!$U:$U,0)))+7,2)="AM",
                MOD(_xlfn.NUMBERVALUE(MID(INDEX(Scilympiad!M:M,MATCH($B7,Scilympiad!$U:$U,0)),FIND(":",INDEX(Scilympiad!M:M,MATCH($B7,Scilympiad!$U:$U,0)))-2,2)),12),
                MOD(_xlfn.NUMBERVALUE(MID(INDEX(Scilympiad!M:M,MATCH($B7,Scilympiad!$U:$U,0)),FIND(":",INDEX(Scilympiad!M:M,MATCH($B7,Scilympiad!$U:$U,0)))-2,2)),12)+12
            ),
            _xlfn.NUMBERVALUE(MID(INDEX(Scilympiad!M:M,MATCH($B7,Scilympiad!$U:$U,0)),FIND(":",INDEX(Scilympiad!M:M,MATCH($B7,Scilympiad!$U:$U,0)))+1,2)),
            _xlfn.NUMBERVALUE(MID(INDEX(Scilympiad!M:M,MATCH($B7,Scilympiad!$U:$U,0)),FIND(":",INDEX(Scilympiad!M:M,MATCH($B7,Scilympiad!$U:$U,0)))+4,2))
        ),
        ""
    )
)</f>
        <v/>
      </c>
      <c r="M7" s="163" t="str">
        <f>IF(C7="",
    "",
    IF(NOT(ISERROR(MATCH($B7,Scilympiad!$U:$U,0))),
        INDEX(Scilympiad!N:N,MATCH($B7,Scilympiad!$U:$U,0)),
        ""
    )
)</f>
        <v/>
      </c>
      <c r="N7" s="163" t="str">
        <f>IF(B7="",
    "",
    IF(NOT(ISERROR(MATCH($B7,SkyCiv!$U:$U,0))),
        INDEX(SkyCiv!C:C,MATCH($B7,SkyCiv!$U:$U,0))+(_xlfn.NUMBERVALUE(LEFT(RIGHT(Instructions!$E$19,4),3))+6)/24,
        ""
    )
)</f>
        <v/>
      </c>
      <c r="O7" s="12" t="str">
        <f>IF(N7="",
    "",
    IF(Instructions!E$19="",
        "TIMEZONE?",
        IF(L7="",
            "START?",
            IF(N7&lt;L7,
                "NEGATIVE",
                (N7-L7)*24*60
            )
        )
    )
)</f>
        <v/>
      </c>
      <c r="P7" s="46" t="str">
        <f>IF(Instructions!$E$20="",
    "",
    IF(AND(ISNUMBER(O7),O7&gt;Instructions!E$20),
        "YES",
        IF(AND(ISNUMBER(O7),O7&lt;=Instructions!E$20),
            "NO",
            IF(O7="NEGATIVE",
                "UNCLEAR",
                ""
            )
        )
    )
)</f>
        <v/>
      </c>
      <c r="Q7" s="72" t="str">
        <f>IF(LEFT(Instructions!E$21)="Y",
    P7,
    ""
)</f>
        <v/>
      </c>
      <c r="R7" s="69" t="str">
        <f>IF(B7="",
    "",
    IF(NOT(ISERROR(MATCH($B7,SkyCiv!$U:$U,0))),
        INDEX(SkyCiv!I:I,MATCH($B7,SkyCiv!$U:$U,0)),
        ""
    )
)</f>
        <v/>
      </c>
      <c r="S7" s="12" t="str">
        <f>IF(B7="",
    "",
    IF(C7="",
        "",
        IF(NOT(ISERROR(MATCH($B7,SkyCiv!$U:$U,0))),
            INDEX(SkyCiv!J:J,MATCH($B7,SkyCiv!$U:$U,0)),
            ""
        )
    )
)</f>
        <v/>
      </c>
      <c r="T7" s="60" t="str">
        <f>IF(B7="",
    "",
    IF(NOT(ISERROR(MATCH($B7,SkyCiv!$U:$U,0))),
        INDEX(SkyCiv!K:K,MATCH($B7,SkyCiv!$U:$U,0)),
        ""
    )
)</f>
        <v/>
      </c>
      <c r="U7" s="76" t="str">
        <f>IF(B7="",
    "",
    IF(NOT(ISERROR(MATCH($B7,SkyCiv!$U:$U,0))),
        INDEX(SkyCiv!L:L,MATCH($B7,SkyCiv!$U:$U,0)),
        ""
    )
)</f>
        <v/>
      </c>
      <c r="V7" s="12" t="str">
        <f>IF(C7="",
    "",
    IF(NOT(ISERROR(MATCH($B7,SkyCiv!$U:$U,0))),
        INDEX(SkyCiv!M:M,MATCH($B7,SkyCiv!$U:$U,0)),
        ""
    )
)</f>
        <v/>
      </c>
      <c r="W7" s="77" t="str">
        <f>IF(D7="",
    "",
    IF(NOT(ISERROR(MATCH($B7,SkyCiv!$U:$U,0))),
        INDEX(SkyCiv!N:N,MATCH($B7,SkyCiv!$U:$U,0)),
        ""
    )
)</f>
        <v/>
      </c>
      <c r="X7" s="45" t="str">
        <f>IF(AND(U7=0,V7=0,W7=0),
    "-",
    IF(U7="",
        "",
        IF(LEFT($B7)="B",
            IF(Instructions!E$15="",
                "",
                IF(ROUND(U7,3)&lt;Instructions!E$15,
                    "YES",
                    "NO"
                )
            ),
            IF(LEFT($B7)="C",
                IF(Instructions!E$17="",
                    "",
                    IF(ROUND(U7,3)&lt;Instructions!E$17,
                        "YES",
                        "NO"
                    )
                ),
                "ERR"
            )
        )
    )
)</f>
        <v/>
      </c>
      <c r="Y7" s="45" t="str">
        <f t="shared" si="17"/>
        <v/>
      </c>
      <c r="Z7" s="45" t="str">
        <f>IF(AND(U7=0,V7=0,W7=0),
    "-",
    IF(W7="",
        "",
        IF(LEFT($B7)="B",
            IF(Instructions!E$16="",
                "",
                IF(ROUND(W7,3)&lt;Instructions!E$16,
                    "YES",
                    "NO"
                )
            ),
            IF(LEFT($B7)="C",
                IF(Instructions!E$18="",
                    "",
                    IF(ROUND(W7,3)&lt;Instructions!E$18,
                        "YES",
                        "NO"
                    )
                ),
                "ERR"
            )
        )
    )
)</f>
        <v/>
      </c>
      <c r="AA7" s="54" t="str">
        <f t="shared" si="18"/>
        <v/>
      </c>
      <c r="AB7" s="14" t="str">
        <f>IF(AND(NOT(ISERROR(MATCH($B7,Scilympiad!$U:$U,0))),ISNUMBER(INDEX(Scilympiad!Y:Y,MATCH($B7,Scilympiad!$U:$U,0)))),
    INDEX(Scilympiad!Y:Y,MATCH($B7,Scilympiad!$U:$U,0)),
    ""
)</f>
        <v/>
      </c>
      <c r="AC7" s="11" t="str">
        <f t="shared" si="19"/>
        <v/>
      </c>
      <c r="AD7" s="10" t="str">
        <f t="shared" si="20"/>
        <v/>
      </c>
      <c r="AE7" s="11" t="str">
        <f t="shared" si="21"/>
        <v/>
      </c>
      <c r="AF7" s="12" t="str">
        <f t="shared" si="22"/>
        <v/>
      </c>
      <c r="AG7" s="136" t="str">
        <f t="shared" si="23"/>
        <v/>
      </c>
      <c r="AH7" s="167"/>
      <c r="AI7" s="133"/>
      <c r="AJ7" s="64" t="str">
        <f t="shared" si="24"/>
        <v/>
      </c>
      <c r="AK7" s="47" t="str">
        <f t="shared" si="25"/>
        <v/>
      </c>
      <c r="AL7" s="65" t="str">
        <f t="shared" si="26"/>
        <v/>
      </c>
      <c r="AM7" s="57" t="str">
        <f t="shared" si="27"/>
        <v/>
      </c>
      <c r="AN7" s="12" t="str">
        <f t="shared" si="28"/>
        <v/>
      </c>
      <c r="AO7" s="10" t="str">
        <f t="shared" si="29"/>
        <v/>
      </c>
      <c r="AP7" s="10" t="str">
        <f t="shared" si="30"/>
        <v/>
      </c>
      <c r="AQ7" s="15" t="str">
        <f t="shared" si="31"/>
        <v/>
      </c>
      <c r="AR7" s="57" t="str">
        <f t="shared" si="32"/>
        <v/>
      </c>
      <c r="AS7" s="12" t="str">
        <f t="shared" si="33"/>
        <v/>
      </c>
      <c r="AT7" s="10" t="str">
        <f t="shared" si="34"/>
        <v/>
      </c>
      <c r="AU7" s="10" t="str">
        <f t="shared" si="35"/>
        <v/>
      </c>
      <c r="AV7" s="15" t="str">
        <f t="shared" si="36"/>
        <v/>
      </c>
    </row>
    <row r="8" spans="2:49">
      <c r="B8" s="14" t="str">
        <f>IF(Scilympiad!C7="",
    "",
    Scilympiad!C7
)</f>
        <v/>
      </c>
      <c r="C8" s="10" t="str">
        <f>IF(Scilympiad!D7="",
    "",
    Scilympiad!D7
)</f>
        <v/>
      </c>
      <c r="D8" s="10" t="str">
        <f>IF(Scilympiad!E7="",
    "",
    Scilympiad!E7
)</f>
        <v/>
      </c>
      <c r="E8" s="44" t="str">
        <f t="shared" si="12"/>
        <v/>
      </c>
      <c r="F8" s="45" t="str">
        <f t="shared" si="13"/>
        <v/>
      </c>
      <c r="G8" s="212" t="str">
        <f t="shared" si="14"/>
        <v/>
      </c>
      <c r="H8" s="45" t="str">
        <f t="shared" si="15"/>
        <v/>
      </c>
      <c r="I8" s="54" t="str">
        <f t="shared" si="16"/>
        <v/>
      </c>
      <c r="J8" s="57" t="str">
        <f>IF(B8="",
    "",
    IF(COUNTIF(Scilympiad!U:U,Scores!$B8)+COUNTIF(SkyCiv!U:U,Scores!$B8)=0,
        "",
        IF(COUNTIF(Scilympiad!U:U,Scores!$B8)=0,
            "NO",
            IF(COUNTIF(Scilympiad!U:U,Scores!$B8)=1,
                "YES",
                IF(COUNTIF(Scilympiad!U:U,Scores!$B8)&gt;1,
                    "MANY",
                    "ERROR"
                )
            )
        )
    )
)</f>
        <v/>
      </c>
      <c r="K8" s="15" t="str">
        <f>IF(B8="",
    "",
    IF(COUNTIF(Scilympiad!U:U,Scores!$B8)+COUNTIF(SkyCiv!U:U,Scores!$B8)=0,
        "",
        IF(COUNTIF(SkyCiv!U:U,Scores!$B8)=0,
            "NO",
            IF(COUNTIF(SkyCiv!U:U,Scores!$B8)=1,
                "YES",
                IF(COUNTIF(SkyCiv!U:U,Scores!$B8)&gt;1,
                    "MANY",
                    "ERROR"
                )
            )
        )
    )
)</f>
        <v/>
      </c>
      <c r="L8" s="162" t="str">
        <f>IF(B8="",
    "",
    IF(NOT(ISERROR(MATCH($B8,Scilympiad!$U:$U,0))),
        DATE(_xlfn.NUMBERVALUE(MID(INDEX(Scilympiad!M:M,MATCH($B8,Scilympiad!$U:$U,0)),FIND("/",INDEX(Scilympiad!M:M,MATCH($B8,Scilympiad!$U:$U,0)))+4,2))+2000,
            _xlfn.NUMBERVALUE(MID(INDEX(Scilympiad!M:M,MATCH($B8,Scilympiad!$U:$U,0)),FIND("/",INDEX(Scilympiad!M:M,MATCH($B8,Scilympiad!$U:$U,0)))-2,2)),
            _xlfn.NUMBERVALUE(MID(INDEX(Scilympiad!M:M,MATCH($B8,Scilympiad!$U:$U,0)),FIND("/",INDEX(Scilympiad!M:M,MATCH($B8,Scilympiad!$U:$U,0)))+1,2))
        )+TIME(IF(MID(INDEX(Scilympiad!M:M,MATCH($B8,Scilympiad!$U:$U,0)),FIND(":",INDEX(Scilympiad!M:M,MATCH($B8,Scilympiad!$U:$U,0)))+7,2)="AM",
                MOD(_xlfn.NUMBERVALUE(MID(INDEX(Scilympiad!M:M,MATCH($B8,Scilympiad!$U:$U,0)),FIND(":",INDEX(Scilympiad!M:M,MATCH($B8,Scilympiad!$U:$U,0)))-2,2)),12),
                MOD(_xlfn.NUMBERVALUE(MID(INDEX(Scilympiad!M:M,MATCH($B8,Scilympiad!$U:$U,0)),FIND(":",INDEX(Scilympiad!M:M,MATCH($B8,Scilympiad!$U:$U,0)))-2,2)),12)+12
            ),
            _xlfn.NUMBERVALUE(MID(INDEX(Scilympiad!M:M,MATCH($B8,Scilympiad!$U:$U,0)),FIND(":",INDEX(Scilympiad!M:M,MATCH($B8,Scilympiad!$U:$U,0)))+1,2)),
            _xlfn.NUMBERVALUE(MID(INDEX(Scilympiad!M:M,MATCH($B8,Scilympiad!$U:$U,0)),FIND(":",INDEX(Scilympiad!M:M,MATCH($B8,Scilympiad!$U:$U,0)))+4,2))
        ),
        ""
    )
)</f>
        <v/>
      </c>
      <c r="M8" s="163" t="str">
        <f>IF(C8="",
    "",
    IF(NOT(ISERROR(MATCH($B8,Scilympiad!$U:$U,0))),
        INDEX(Scilympiad!N:N,MATCH($B8,Scilympiad!$U:$U,0)),
        ""
    )
)</f>
        <v/>
      </c>
      <c r="N8" s="163" t="str">
        <f>IF(B8="",
    "",
    IF(NOT(ISERROR(MATCH($B8,SkyCiv!$U:$U,0))),
        INDEX(SkyCiv!C:C,MATCH($B8,SkyCiv!$U:$U,0))+(_xlfn.NUMBERVALUE(LEFT(RIGHT(Instructions!$E$19,4),3))+6)/24,
        ""
    )
)</f>
        <v/>
      </c>
      <c r="O8" s="12" t="str">
        <f>IF(N8="",
    "",
    IF(Instructions!E$19="",
        "TIMEZONE?",
        IF(L8="",
            "START?",
            IF(N8&lt;L8,
                "NEGATIVE",
                (N8-L8)*24*60
            )
        )
    )
)</f>
        <v/>
      </c>
      <c r="P8" s="46" t="str">
        <f>IF(Instructions!$E$20="",
    "",
    IF(AND(ISNUMBER(O8),O8&gt;Instructions!E$20),
        "YES",
        IF(AND(ISNUMBER(O8),O8&lt;=Instructions!E$20),
            "NO",
            IF(O8="NEGATIVE",
                "UNCLEAR",
                ""
            )
        )
    )
)</f>
        <v/>
      </c>
      <c r="Q8" s="72" t="str">
        <f>IF(LEFT(Instructions!E$21)="Y",
    P8,
    ""
)</f>
        <v/>
      </c>
      <c r="R8" s="69" t="str">
        <f>IF(B8="",
    "",
    IF(NOT(ISERROR(MATCH($B8,SkyCiv!$U:$U,0))),
        INDEX(SkyCiv!I:I,MATCH($B8,SkyCiv!$U:$U,0)),
        ""
    )
)</f>
        <v/>
      </c>
      <c r="S8" s="12" t="str">
        <f>IF(B8="",
    "",
    IF(C8="",
        "",
        IF(NOT(ISERROR(MATCH($B8,SkyCiv!$U:$U,0))),
            INDEX(SkyCiv!J:J,MATCH($B8,SkyCiv!$U:$U,0)),
            ""
        )
    )
)</f>
        <v/>
      </c>
      <c r="T8" s="60" t="str">
        <f>IF(B8="",
    "",
    IF(NOT(ISERROR(MATCH($B8,SkyCiv!$U:$U,0))),
        INDEX(SkyCiv!K:K,MATCH($B8,SkyCiv!$U:$U,0)),
        ""
    )
)</f>
        <v/>
      </c>
      <c r="U8" s="76" t="str">
        <f>IF(B8="",
    "",
    IF(NOT(ISERROR(MATCH($B8,SkyCiv!$U:$U,0))),
        INDEX(SkyCiv!L:L,MATCH($B8,SkyCiv!$U:$U,0)),
        ""
    )
)</f>
        <v/>
      </c>
      <c r="V8" s="12" t="str">
        <f>IF(C8="",
    "",
    IF(NOT(ISERROR(MATCH($B8,SkyCiv!$U:$U,0))),
        INDEX(SkyCiv!M:M,MATCH($B8,SkyCiv!$U:$U,0)),
        ""
    )
)</f>
        <v/>
      </c>
      <c r="W8" s="77" t="str">
        <f>IF(D8="",
    "",
    IF(NOT(ISERROR(MATCH($B8,SkyCiv!$U:$U,0))),
        INDEX(SkyCiv!N:N,MATCH($B8,SkyCiv!$U:$U,0)),
        ""
    )
)</f>
        <v/>
      </c>
      <c r="X8" s="45" t="str">
        <f>IF(AND(U8=0,V8=0,W8=0),
    "-",
    IF(U8="",
        "",
        IF(LEFT($B8)="B",
            IF(Instructions!E$15="",
                "",
                IF(ROUND(U8,3)&lt;Instructions!E$15,
                    "YES",
                    "NO"
                )
            ),
            IF(LEFT($B8)="C",
                IF(Instructions!E$17="",
                    "",
                    IF(ROUND(U8,3)&lt;Instructions!E$17,
                        "YES",
                        "NO"
                    )
                ),
                "ERR"
            )
        )
    )
)</f>
        <v/>
      </c>
      <c r="Y8" s="45" t="str">
        <f t="shared" si="17"/>
        <v/>
      </c>
      <c r="Z8" s="45" t="str">
        <f>IF(AND(U8=0,V8=0,W8=0),
    "-",
    IF(W8="",
        "",
        IF(LEFT($B8)="B",
            IF(Instructions!E$16="",
                "",
                IF(ROUND(W8,3)&lt;Instructions!E$16,
                    "YES",
                    "NO"
                )
            ),
            IF(LEFT($B8)="C",
                IF(Instructions!E$18="",
                    "",
                    IF(ROUND(W8,3)&lt;Instructions!E$18,
                        "YES",
                        "NO"
                    )
                ),
                "ERR"
            )
        )
    )
)</f>
        <v/>
      </c>
      <c r="AA8" s="54" t="str">
        <f t="shared" si="18"/>
        <v/>
      </c>
      <c r="AB8" s="14" t="str">
        <f>IF(AND(NOT(ISERROR(MATCH($B8,Scilympiad!$U:$U,0))),ISNUMBER(INDEX(Scilympiad!Y:Y,MATCH($B8,Scilympiad!$U:$U,0)))),
    INDEX(Scilympiad!Y:Y,MATCH($B8,Scilympiad!$U:$U,0)),
    ""
)</f>
        <v/>
      </c>
      <c r="AC8" s="11" t="str">
        <f t="shared" si="19"/>
        <v/>
      </c>
      <c r="AD8" s="10" t="str">
        <f t="shared" si="20"/>
        <v/>
      </c>
      <c r="AE8" s="11" t="str">
        <f t="shared" si="21"/>
        <v/>
      </c>
      <c r="AF8" s="12" t="str">
        <f t="shared" si="22"/>
        <v/>
      </c>
      <c r="AG8" s="136" t="str">
        <f t="shared" si="23"/>
        <v/>
      </c>
      <c r="AH8" s="167"/>
      <c r="AI8" s="133"/>
      <c r="AJ8" s="64" t="str">
        <f t="shared" si="24"/>
        <v/>
      </c>
      <c r="AK8" s="47" t="str">
        <f t="shared" si="25"/>
        <v/>
      </c>
      <c r="AL8" s="65" t="str">
        <f t="shared" si="26"/>
        <v/>
      </c>
      <c r="AM8" s="57" t="str">
        <f t="shared" si="27"/>
        <v/>
      </c>
      <c r="AN8" s="12" t="str">
        <f t="shared" si="28"/>
        <v/>
      </c>
      <c r="AO8" s="10" t="str">
        <f t="shared" si="29"/>
        <v/>
      </c>
      <c r="AP8" s="10" t="str">
        <f t="shared" si="30"/>
        <v/>
      </c>
      <c r="AQ8" s="15" t="str">
        <f t="shared" si="31"/>
        <v/>
      </c>
      <c r="AR8" s="57" t="str">
        <f t="shared" si="32"/>
        <v/>
      </c>
      <c r="AS8" s="12" t="str">
        <f t="shared" si="33"/>
        <v/>
      </c>
      <c r="AT8" s="10" t="str">
        <f t="shared" si="34"/>
        <v/>
      </c>
      <c r="AU8" s="10" t="str">
        <f t="shared" si="35"/>
        <v/>
      </c>
      <c r="AV8" s="15" t="str">
        <f t="shared" si="36"/>
        <v/>
      </c>
    </row>
    <row r="9" spans="2:49">
      <c r="B9" s="14" t="str">
        <f>IF(Scilympiad!C8="",
    "",
    Scilympiad!C8
)</f>
        <v/>
      </c>
      <c r="C9" s="10" t="str">
        <f>IF(Scilympiad!D8="",
    "",
    Scilympiad!D8
)</f>
        <v/>
      </c>
      <c r="D9" s="10" t="str">
        <f>IF(Scilympiad!E8="",
    "",
    Scilympiad!E8
)</f>
        <v/>
      </c>
      <c r="E9" s="44" t="str">
        <f t="shared" si="12"/>
        <v/>
      </c>
      <c r="F9" s="45" t="str">
        <f t="shared" si="13"/>
        <v/>
      </c>
      <c r="G9" s="212" t="str">
        <f t="shared" si="14"/>
        <v/>
      </c>
      <c r="H9" s="45" t="str">
        <f t="shared" si="15"/>
        <v/>
      </c>
      <c r="I9" s="54" t="str">
        <f t="shared" si="16"/>
        <v/>
      </c>
      <c r="J9" s="57" t="str">
        <f>IF(B9="",
    "",
    IF(COUNTIF(Scilympiad!U:U,Scores!$B9)+COUNTIF(SkyCiv!U:U,Scores!$B9)=0,
        "",
        IF(COUNTIF(Scilympiad!U:U,Scores!$B9)=0,
            "NO",
            IF(COUNTIF(Scilympiad!U:U,Scores!$B9)=1,
                "YES",
                IF(COUNTIF(Scilympiad!U:U,Scores!$B9)&gt;1,
                    "MANY",
                    "ERROR"
                )
            )
        )
    )
)</f>
        <v/>
      </c>
      <c r="K9" s="15" t="str">
        <f>IF(B9="",
    "",
    IF(COUNTIF(Scilympiad!U:U,Scores!$B9)+COUNTIF(SkyCiv!U:U,Scores!$B9)=0,
        "",
        IF(COUNTIF(SkyCiv!U:U,Scores!$B9)=0,
            "NO",
            IF(COUNTIF(SkyCiv!U:U,Scores!$B9)=1,
                "YES",
                IF(COUNTIF(SkyCiv!U:U,Scores!$B9)&gt;1,
                    "MANY",
                    "ERROR"
                )
            )
        )
    )
)</f>
        <v/>
      </c>
      <c r="L9" s="162" t="str">
        <f>IF(B9="",
    "",
    IF(NOT(ISERROR(MATCH($B9,Scilympiad!$U:$U,0))),
        DATE(_xlfn.NUMBERVALUE(MID(INDEX(Scilympiad!M:M,MATCH($B9,Scilympiad!$U:$U,0)),FIND("/",INDEX(Scilympiad!M:M,MATCH($B9,Scilympiad!$U:$U,0)))+4,2))+2000,
            _xlfn.NUMBERVALUE(MID(INDEX(Scilympiad!M:M,MATCH($B9,Scilympiad!$U:$U,0)),FIND("/",INDEX(Scilympiad!M:M,MATCH($B9,Scilympiad!$U:$U,0)))-2,2)),
            _xlfn.NUMBERVALUE(MID(INDEX(Scilympiad!M:M,MATCH($B9,Scilympiad!$U:$U,0)),FIND("/",INDEX(Scilympiad!M:M,MATCH($B9,Scilympiad!$U:$U,0)))+1,2))
        )+TIME(IF(MID(INDEX(Scilympiad!M:M,MATCH($B9,Scilympiad!$U:$U,0)),FIND(":",INDEX(Scilympiad!M:M,MATCH($B9,Scilympiad!$U:$U,0)))+7,2)="AM",
                MOD(_xlfn.NUMBERVALUE(MID(INDEX(Scilympiad!M:M,MATCH($B9,Scilympiad!$U:$U,0)),FIND(":",INDEX(Scilympiad!M:M,MATCH($B9,Scilympiad!$U:$U,0)))-2,2)),12),
                MOD(_xlfn.NUMBERVALUE(MID(INDEX(Scilympiad!M:M,MATCH($B9,Scilympiad!$U:$U,0)),FIND(":",INDEX(Scilympiad!M:M,MATCH($B9,Scilympiad!$U:$U,0)))-2,2)),12)+12
            ),
            _xlfn.NUMBERVALUE(MID(INDEX(Scilympiad!M:M,MATCH($B9,Scilympiad!$U:$U,0)),FIND(":",INDEX(Scilympiad!M:M,MATCH($B9,Scilympiad!$U:$U,0)))+1,2)),
            _xlfn.NUMBERVALUE(MID(INDEX(Scilympiad!M:M,MATCH($B9,Scilympiad!$U:$U,0)),FIND(":",INDEX(Scilympiad!M:M,MATCH($B9,Scilympiad!$U:$U,0)))+4,2))
        ),
        ""
    )
)</f>
        <v/>
      </c>
      <c r="M9" s="163" t="str">
        <f>IF(C9="",
    "",
    IF(NOT(ISERROR(MATCH($B9,Scilympiad!$U:$U,0))),
        INDEX(Scilympiad!N:N,MATCH($B9,Scilympiad!$U:$U,0)),
        ""
    )
)</f>
        <v/>
      </c>
      <c r="N9" s="163" t="str">
        <f>IF(B9="",
    "",
    IF(NOT(ISERROR(MATCH($B9,SkyCiv!$U:$U,0))),
        INDEX(SkyCiv!C:C,MATCH($B9,SkyCiv!$U:$U,0))+(_xlfn.NUMBERVALUE(LEFT(RIGHT(Instructions!$E$19,4),3))+6)/24,
        ""
    )
)</f>
        <v/>
      </c>
      <c r="O9" s="12" t="str">
        <f>IF(N9="",
    "",
    IF(Instructions!E$19="",
        "TIMEZONE?",
        IF(L9="",
            "START?",
            IF(N9&lt;L9,
                "NEGATIVE",
                (N9-L9)*24*60
            )
        )
    )
)</f>
        <v/>
      </c>
      <c r="P9" s="46" t="str">
        <f>IF(Instructions!$E$20="",
    "",
    IF(AND(ISNUMBER(O9),O9&gt;Instructions!E$20),
        "YES",
        IF(AND(ISNUMBER(O9),O9&lt;=Instructions!E$20),
            "NO",
            IF(O9="NEGATIVE",
                "UNCLEAR",
                ""
            )
        )
    )
)</f>
        <v/>
      </c>
      <c r="Q9" s="72" t="str">
        <f>IF(LEFT(Instructions!E$21)="Y",
    P9,
    ""
)</f>
        <v/>
      </c>
      <c r="R9" s="69" t="str">
        <f>IF(B9="",
    "",
    IF(NOT(ISERROR(MATCH($B9,SkyCiv!$U:$U,0))),
        INDEX(SkyCiv!I:I,MATCH($B9,SkyCiv!$U:$U,0)),
        ""
    )
)</f>
        <v/>
      </c>
      <c r="S9" s="12" t="str">
        <f>IF(B9="",
    "",
    IF(C9="",
        "",
        IF(NOT(ISERROR(MATCH($B9,SkyCiv!$U:$U,0))),
            INDEX(SkyCiv!J:J,MATCH($B9,SkyCiv!$U:$U,0)),
            ""
        )
    )
)</f>
        <v/>
      </c>
      <c r="T9" s="60" t="str">
        <f>IF(B9="",
    "",
    IF(NOT(ISERROR(MATCH($B9,SkyCiv!$U:$U,0))),
        INDEX(SkyCiv!K:K,MATCH($B9,SkyCiv!$U:$U,0)),
        ""
    )
)</f>
        <v/>
      </c>
      <c r="U9" s="76" t="str">
        <f>IF(B9="",
    "",
    IF(NOT(ISERROR(MATCH($B9,SkyCiv!$U:$U,0))),
        INDEX(SkyCiv!L:L,MATCH($B9,SkyCiv!$U:$U,0)),
        ""
    )
)</f>
        <v/>
      </c>
      <c r="V9" s="12" t="str">
        <f>IF(C9="",
    "",
    IF(NOT(ISERROR(MATCH($B9,SkyCiv!$U:$U,0))),
        INDEX(SkyCiv!M:M,MATCH($B9,SkyCiv!$U:$U,0)),
        ""
    )
)</f>
        <v/>
      </c>
      <c r="W9" s="77" t="str">
        <f>IF(D9="",
    "",
    IF(NOT(ISERROR(MATCH($B9,SkyCiv!$U:$U,0))),
        INDEX(SkyCiv!N:N,MATCH($B9,SkyCiv!$U:$U,0)),
        ""
    )
)</f>
        <v/>
      </c>
      <c r="X9" s="45" t="str">
        <f>IF(AND(U9=0,V9=0,W9=0),
    "-",
    IF(U9="",
        "",
        IF(LEFT($B9)="B",
            IF(Instructions!E$15="",
                "",
                IF(ROUND(U9,3)&lt;Instructions!E$15,
                    "YES",
                    "NO"
                )
            ),
            IF(LEFT($B9)="C",
                IF(Instructions!E$17="",
                    "",
                    IF(ROUND(U9,3)&lt;Instructions!E$17,
                        "YES",
                        "NO"
                    )
                ),
                "ERR"
            )
        )
    )
)</f>
        <v/>
      </c>
      <c r="Y9" s="45" t="str">
        <f t="shared" si="17"/>
        <v/>
      </c>
      <c r="Z9" s="45" t="str">
        <f>IF(AND(U9=0,V9=0,W9=0),
    "-",
    IF(W9="",
        "",
        IF(LEFT($B9)="B",
            IF(Instructions!E$16="",
                "",
                IF(ROUND(W9,3)&lt;Instructions!E$16,
                    "YES",
                    "NO"
                )
            ),
            IF(LEFT($B9)="C",
                IF(Instructions!E$18="",
                    "",
                    IF(ROUND(W9,3)&lt;Instructions!E$18,
                        "YES",
                        "NO"
                    )
                ),
                "ERR"
            )
        )
    )
)</f>
        <v/>
      </c>
      <c r="AA9" s="54" t="str">
        <f t="shared" si="18"/>
        <v/>
      </c>
      <c r="AB9" s="14" t="str">
        <f>IF(AND(NOT(ISERROR(MATCH($B9,Scilympiad!$U:$U,0))),ISNUMBER(INDEX(Scilympiad!Y:Y,MATCH($B9,Scilympiad!$U:$U,0)))),
    INDEX(Scilympiad!Y:Y,MATCH($B9,Scilympiad!$U:$U,0)),
    ""
)</f>
        <v/>
      </c>
      <c r="AC9" s="11" t="str">
        <f t="shared" si="19"/>
        <v/>
      </c>
      <c r="AD9" s="10" t="str">
        <f t="shared" si="20"/>
        <v/>
      </c>
      <c r="AE9" s="11" t="str">
        <f t="shared" si="21"/>
        <v/>
      </c>
      <c r="AF9" s="12" t="str">
        <f t="shared" si="22"/>
        <v/>
      </c>
      <c r="AG9" s="136" t="str">
        <f t="shared" si="23"/>
        <v/>
      </c>
      <c r="AH9" s="167"/>
      <c r="AI9" s="133"/>
      <c r="AJ9" s="64" t="str">
        <f t="shared" si="24"/>
        <v/>
      </c>
      <c r="AK9" s="47" t="str">
        <f t="shared" si="25"/>
        <v/>
      </c>
      <c r="AL9" s="65" t="str">
        <f t="shared" si="26"/>
        <v/>
      </c>
      <c r="AM9" s="57" t="str">
        <f t="shared" si="27"/>
        <v/>
      </c>
      <c r="AN9" s="12" t="str">
        <f t="shared" si="28"/>
        <v/>
      </c>
      <c r="AO9" s="10" t="str">
        <f t="shared" si="29"/>
        <v/>
      </c>
      <c r="AP9" s="10" t="str">
        <f t="shared" si="30"/>
        <v/>
      </c>
      <c r="AQ9" s="15" t="str">
        <f t="shared" si="31"/>
        <v/>
      </c>
      <c r="AR9" s="57" t="str">
        <f t="shared" si="32"/>
        <v/>
      </c>
      <c r="AS9" s="12" t="str">
        <f t="shared" si="33"/>
        <v/>
      </c>
      <c r="AT9" s="10" t="str">
        <f t="shared" si="34"/>
        <v/>
      </c>
      <c r="AU9" s="10" t="str">
        <f t="shared" si="35"/>
        <v/>
      </c>
      <c r="AV9" s="15" t="str">
        <f t="shared" si="36"/>
        <v/>
      </c>
    </row>
    <row r="10" spans="2:49">
      <c r="B10" s="14" t="str">
        <f>IF(Scilympiad!C9="",
    "",
    Scilympiad!C9
)</f>
        <v/>
      </c>
      <c r="C10" s="10" t="str">
        <f>IF(Scilympiad!D9="",
    "",
    Scilympiad!D9
)</f>
        <v/>
      </c>
      <c r="D10" s="10" t="str">
        <f>IF(Scilympiad!E9="",
    "",
    Scilympiad!E9
)</f>
        <v/>
      </c>
      <c r="E10" s="44" t="str">
        <f t="shared" si="12"/>
        <v/>
      </c>
      <c r="F10" s="45" t="str">
        <f t="shared" si="13"/>
        <v/>
      </c>
      <c r="G10" s="212" t="str">
        <f t="shared" si="14"/>
        <v/>
      </c>
      <c r="H10" s="45" t="str">
        <f t="shared" si="15"/>
        <v/>
      </c>
      <c r="I10" s="54" t="str">
        <f t="shared" si="16"/>
        <v/>
      </c>
      <c r="J10" s="57" t="str">
        <f>IF(B10="",
    "",
    IF(COUNTIF(Scilympiad!U:U,Scores!$B10)+COUNTIF(SkyCiv!U:U,Scores!$B10)=0,
        "",
        IF(COUNTIF(Scilympiad!U:U,Scores!$B10)=0,
            "NO",
            IF(COUNTIF(Scilympiad!U:U,Scores!$B10)=1,
                "YES",
                IF(COUNTIF(Scilympiad!U:U,Scores!$B10)&gt;1,
                    "MANY",
                    "ERROR"
                )
            )
        )
    )
)</f>
        <v/>
      </c>
      <c r="K10" s="15" t="str">
        <f>IF(B10="",
    "",
    IF(COUNTIF(Scilympiad!U:U,Scores!$B10)+COUNTIF(SkyCiv!U:U,Scores!$B10)=0,
        "",
        IF(COUNTIF(SkyCiv!U:U,Scores!$B10)=0,
            "NO",
            IF(COUNTIF(SkyCiv!U:U,Scores!$B10)=1,
                "YES",
                IF(COUNTIF(SkyCiv!U:U,Scores!$B10)&gt;1,
                    "MANY",
                    "ERROR"
                )
            )
        )
    )
)</f>
        <v/>
      </c>
      <c r="L10" s="162" t="str">
        <f>IF(B10="",
    "",
    IF(NOT(ISERROR(MATCH($B10,Scilympiad!$U:$U,0))),
        DATE(_xlfn.NUMBERVALUE(MID(INDEX(Scilympiad!M:M,MATCH($B10,Scilympiad!$U:$U,0)),FIND("/",INDEX(Scilympiad!M:M,MATCH($B10,Scilympiad!$U:$U,0)))+4,2))+2000,
            _xlfn.NUMBERVALUE(MID(INDEX(Scilympiad!M:M,MATCH($B10,Scilympiad!$U:$U,0)),FIND("/",INDEX(Scilympiad!M:M,MATCH($B10,Scilympiad!$U:$U,0)))-2,2)),
            _xlfn.NUMBERVALUE(MID(INDEX(Scilympiad!M:M,MATCH($B10,Scilympiad!$U:$U,0)),FIND("/",INDEX(Scilympiad!M:M,MATCH($B10,Scilympiad!$U:$U,0)))+1,2))
        )+TIME(IF(MID(INDEX(Scilympiad!M:M,MATCH($B10,Scilympiad!$U:$U,0)),FIND(":",INDEX(Scilympiad!M:M,MATCH($B10,Scilympiad!$U:$U,0)))+7,2)="AM",
                MOD(_xlfn.NUMBERVALUE(MID(INDEX(Scilympiad!M:M,MATCH($B10,Scilympiad!$U:$U,0)),FIND(":",INDEX(Scilympiad!M:M,MATCH($B10,Scilympiad!$U:$U,0)))-2,2)),12),
                MOD(_xlfn.NUMBERVALUE(MID(INDEX(Scilympiad!M:M,MATCH($B10,Scilympiad!$U:$U,0)),FIND(":",INDEX(Scilympiad!M:M,MATCH($B10,Scilympiad!$U:$U,0)))-2,2)),12)+12
            ),
            _xlfn.NUMBERVALUE(MID(INDEX(Scilympiad!M:M,MATCH($B10,Scilympiad!$U:$U,0)),FIND(":",INDEX(Scilympiad!M:M,MATCH($B10,Scilympiad!$U:$U,0)))+1,2)),
            _xlfn.NUMBERVALUE(MID(INDEX(Scilympiad!M:M,MATCH($B10,Scilympiad!$U:$U,0)),FIND(":",INDEX(Scilympiad!M:M,MATCH($B10,Scilympiad!$U:$U,0)))+4,2))
        ),
        ""
    )
)</f>
        <v/>
      </c>
      <c r="M10" s="163" t="str">
        <f>IF(C10="",
    "",
    IF(NOT(ISERROR(MATCH($B10,Scilympiad!$U:$U,0))),
        INDEX(Scilympiad!N:N,MATCH($B10,Scilympiad!$U:$U,0)),
        ""
    )
)</f>
        <v/>
      </c>
      <c r="N10" s="163" t="str">
        <f>IF(B10="",
    "",
    IF(NOT(ISERROR(MATCH($B10,SkyCiv!$U:$U,0))),
        INDEX(SkyCiv!C:C,MATCH($B10,SkyCiv!$U:$U,0))+(_xlfn.NUMBERVALUE(LEFT(RIGHT(Instructions!$E$19,4),3))+6)/24,
        ""
    )
)</f>
        <v/>
      </c>
      <c r="O10" s="12" t="str">
        <f>IF(N10="",
    "",
    IF(Instructions!E$19="",
        "TIMEZONE?",
        IF(L10="",
            "START?",
            IF(N10&lt;L10,
                "NEGATIVE",
                (N10-L10)*24*60
            )
        )
    )
)</f>
        <v/>
      </c>
      <c r="P10" s="46" t="str">
        <f>IF(Instructions!$E$20="",
    "",
    IF(AND(ISNUMBER(O10),O10&gt;Instructions!E$20),
        "YES",
        IF(AND(ISNUMBER(O10),O10&lt;=Instructions!E$20),
            "NO",
            IF(O10="NEGATIVE",
                "UNCLEAR",
                ""
            )
        )
    )
)</f>
        <v/>
      </c>
      <c r="Q10" s="72" t="str">
        <f>IF(LEFT(Instructions!E$21)="Y",
    P10,
    ""
)</f>
        <v/>
      </c>
      <c r="R10" s="69" t="str">
        <f>IF(B10="",
    "",
    IF(NOT(ISERROR(MATCH($B10,SkyCiv!$U:$U,0))),
        INDEX(SkyCiv!I:I,MATCH($B10,SkyCiv!$U:$U,0)),
        ""
    )
)</f>
        <v/>
      </c>
      <c r="S10" s="12" t="str">
        <f>IF(B10="",
    "",
    IF(C10="",
        "",
        IF(NOT(ISERROR(MATCH($B10,SkyCiv!$U:$U,0))),
            INDEX(SkyCiv!J:J,MATCH($B10,SkyCiv!$U:$U,0)),
            ""
        )
    )
)</f>
        <v/>
      </c>
      <c r="T10" s="60" t="str">
        <f>IF(B10="",
    "",
    IF(NOT(ISERROR(MATCH($B10,SkyCiv!$U:$U,0))),
        INDEX(SkyCiv!K:K,MATCH($B10,SkyCiv!$U:$U,0)),
        ""
    )
)</f>
        <v/>
      </c>
      <c r="U10" s="76" t="str">
        <f>IF(B10="",
    "",
    IF(NOT(ISERROR(MATCH($B10,SkyCiv!$U:$U,0))),
        INDEX(SkyCiv!L:L,MATCH($B10,SkyCiv!$U:$U,0)),
        ""
    )
)</f>
        <v/>
      </c>
      <c r="V10" s="12" t="str">
        <f>IF(C10="",
    "",
    IF(NOT(ISERROR(MATCH($B10,SkyCiv!$U:$U,0))),
        INDEX(SkyCiv!M:M,MATCH($B10,SkyCiv!$U:$U,0)),
        ""
    )
)</f>
        <v/>
      </c>
      <c r="W10" s="77" t="str">
        <f>IF(D10="",
    "",
    IF(NOT(ISERROR(MATCH($B10,SkyCiv!$U:$U,0))),
        INDEX(SkyCiv!N:N,MATCH($B10,SkyCiv!$U:$U,0)),
        ""
    )
)</f>
        <v/>
      </c>
      <c r="X10" s="45" t="str">
        <f>IF(AND(U10=0,V10=0,W10=0),
    "-",
    IF(U10="",
        "",
        IF(LEFT($B10)="B",
            IF(Instructions!E$15="",
                "",
                IF(ROUND(U10,3)&lt;Instructions!E$15,
                    "YES",
                    "NO"
                )
            ),
            IF(LEFT($B10)="C",
                IF(Instructions!E$17="",
                    "",
                    IF(ROUND(U10,3)&lt;Instructions!E$17,
                        "YES",
                        "NO"
                    )
                ),
                "ERR"
            )
        )
    )
)</f>
        <v/>
      </c>
      <c r="Y10" s="45" t="str">
        <f t="shared" si="17"/>
        <v/>
      </c>
      <c r="Z10" s="45" t="str">
        <f>IF(AND(U10=0,V10=0,W10=0),
    "-",
    IF(W10="",
        "",
        IF(LEFT($B10)="B",
            IF(Instructions!E$16="",
                "",
                IF(ROUND(W10,3)&lt;Instructions!E$16,
                    "YES",
                    "NO"
                )
            ),
            IF(LEFT($B10)="C",
                IF(Instructions!E$18="",
                    "",
                    IF(ROUND(W10,3)&lt;Instructions!E$18,
                        "YES",
                        "NO"
                    )
                ),
                "ERR"
            )
        )
    )
)</f>
        <v/>
      </c>
      <c r="AA10" s="54" t="str">
        <f t="shared" si="18"/>
        <v/>
      </c>
      <c r="AB10" s="14" t="str">
        <f>IF(AND(NOT(ISERROR(MATCH($B10,Scilympiad!$U:$U,0))),ISNUMBER(INDEX(Scilympiad!Y:Y,MATCH($B10,Scilympiad!$U:$U,0)))),
    INDEX(Scilympiad!Y:Y,MATCH($B10,Scilympiad!$U:$U,0)),
    ""
)</f>
        <v/>
      </c>
      <c r="AC10" s="11" t="str">
        <f t="shared" si="19"/>
        <v/>
      </c>
      <c r="AD10" s="10" t="str">
        <f t="shared" si="20"/>
        <v/>
      </c>
      <c r="AE10" s="11" t="str">
        <f t="shared" si="21"/>
        <v/>
      </c>
      <c r="AF10" s="12" t="str">
        <f t="shared" si="22"/>
        <v/>
      </c>
      <c r="AG10" s="136" t="str">
        <f t="shared" si="23"/>
        <v/>
      </c>
      <c r="AH10" s="167"/>
      <c r="AI10" s="133"/>
      <c r="AJ10" s="64" t="str">
        <f t="shared" si="24"/>
        <v/>
      </c>
      <c r="AK10" s="47" t="str">
        <f t="shared" si="25"/>
        <v/>
      </c>
      <c r="AL10" s="65" t="str">
        <f t="shared" si="26"/>
        <v/>
      </c>
      <c r="AM10" s="57" t="str">
        <f t="shared" si="27"/>
        <v/>
      </c>
      <c r="AN10" s="12" t="str">
        <f t="shared" si="28"/>
        <v/>
      </c>
      <c r="AO10" s="10" t="str">
        <f t="shared" si="29"/>
        <v/>
      </c>
      <c r="AP10" s="10" t="str">
        <f t="shared" si="30"/>
        <v/>
      </c>
      <c r="AQ10" s="15" t="str">
        <f t="shared" si="31"/>
        <v/>
      </c>
      <c r="AR10" s="57" t="str">
        <f t="shared" si="32"/>
        <v/>
      </c>
      <c r="AS10" s="12" t="str">
        <f t="shared" si="33"/>
        <v/>
      </c>
      <c r="AT10" s="10" t="str">
        <f t="shared" si="34"/>
        <v/>
      </c>
      <c r="AU10" s="10" t="str">
        <f t="shared" si="35"/>
        <v/>
      </c>
      <c r="AV10" s="15" t="str">
        <f t="shared" si="36"/>
        <v/>
      </c>
    </row>
    <row r="11" spans="2:49">
      <c r="B11" s="14" t="str">
        <f>IF(Scilympiad!C10="",
    "",
    Scilympiad!C10
)</f>
        <v/>
      </c>
      <c r="C11" s="10" t="str">
        <f>IF(Scilympiad!D10="",
    "",
    Scilympiad!D10
)</f>
        <v/>
      </c>
      <c r="D11" s="10" t="str">
        <f>IF(Scilympiad!E10="",
    "",
    Scilympiad!E10
)</f>
        <v/>
      </c>
      <c r="E11" s="44" t="str">
        <f t="shared" si="12"/>
        <v/>
      </c>
      <c r="F11" s="45" t="str">
        <f t="shared" si="13"/>
        <v/>
      </c>
      <c r="G11" s="212" t="str">
        <f t="shared" si="14"/>
        <v/>
      </c>
      <c r="H11" s="45" t="str">
        <f t="shared" si="15"/>
        <v/>
      </c>
      <c r="I11" s="54" t="str">
        <f t="shared" si="16"/>
        <v/>
      </c>
      <c r="J11" s="57" t="str">
        <f>IF(B11="",
    "",
    IF(COUNTIF(Scilympiad!U:U,Scores!$B11)+COUNTIF(SkyCiv!U:U,Scores!$B11)=0,
        "",
        IF(COUNTIF(Scilympiad!U:U,Scores!$B11)=0,
            "NO",
            IF(COUNTIF(Scilympiad!U:U,Scores!$B11)=1,
                "YES",
                IF(COUNTIF(Scilympiad!U:U,Scores!$B11)&gt;1,
                    "MANY",
                    "ERROR"
                )
            )
        )
    )
)</f>
        <v/>
      </c>
      <c r="K11" s="15" t="str">
        <f>IF(B11="",
    "",
    IF(COUNTIF(Scilympiad!U:U,Scores!$B11)+COUNTIF(SkyCiv!U:U,Scores!$B11)=0,
        "",
        IF(COUNTIF(SkyCiv!U:U,Scores!$B11)=0,
            "NO",
            IF(COUNTIF(SkyCiv!U:U,Scores!$B11)=1,
                "YES",
                IF(COUNTIF(SkyCiv!U:U,Scores!$B11)&gt;1,
                    "MANY",
                    "ERROR"
                )
            )
        )
    )
)</f>
        <v/>
      </c>
      <c r="L11" s="162" t="str">
        <f>IF(B11="",
    "",
    IF(NOT(ISERROR(MATCH($B11,Scilympiad!$U:$U,0))),
        DATE(_xlfn.NUMBERVALUE(MID(INDEX(Scilympiad!M:M,MATCH($B11,Scilympiad!$U:$U,0)),FIND("/",INDEX(Scilympiad!M:M,MATCH($B11,Scilympiad!$U:$U,0)))+4,2))+2000,
            _xlfn.NUMBERVALUE(MID(INDEX(Scilympiad!M:M,MATCH($B11,Scilympiad!$U:$U,0)),FIND("/",INDEX(Scilympiad!M:M,MATCH($B11,Scilympiad!$U:$U,0)))-2,2)),
            _xlfn.NUMBERVALUE(MID(INDEX(Scilympiad!M:M,MATCH($B11,Scilympiad!$U:$U,0)),FIND("/",INDEX(Scilympiad!M:M,MATCH($B11,Scilympiad!$U:$U,0)))+1,2))
        )+TIME(IF(MID(INDEX(Scilympiad!M:M,MATCH($B11,Scilympiad!$U:$U,0)),FIND(":",INDEX(Scilympiad!M:M,MATCH($B11,Scilympiad!$U:$U,0)))+7,2)="AM",
                MOD(_xlfn.NUMBERVALUE(MID(INDEX(Scilympiad!M:M,MATCH($B11,Scilympiad!$U:$U,0)),FIND(":",INDEX(Scilympiad!M:M,MATCH($B11,Scilympiad!$U:$U,0)))-2,2)),12),
                MOD(_xlfn.NUMBERVALUE(MID(INDEX(Scilympiad!M:M,MATCH($B11,Scilympiad!$U:$U,0)),FIND(":",INDEX(Scilympiad!M:M,MATCH($B11,Scilympiad!$U:$U,0)))-2,2)),12)+12
            ),
            _xlfn.NUMBERVALUE(MID(INDEX(Scilympiad!M:M,MATCH($B11,Scilympiad!$U:$U,0)),FIND(":",INDEX(Scilympiad!M:M,MATCH($B11,Scilympiad!$U:$U,0)))+1,2)),
            _xlfn.NUMBERVALUE(MID(INDEX(Scilympiad!M:M,MATCH($B11,Scilympiad!$U:$U,0)),FIND(":",INDEX(Scilympiad!M:M,MATCH($B11,Scilympiad!$U:$U,0)))+4,2))
        ),
        ""
    )
)</f>
        <v/>
      </c>
      <c r="M11" s="163" t="str">
        <f>IF(C11="",
    "",
    IF(NOT(ISERROR(MATCH($B11,Scilympiad!$U:$U,0))),
        INDEX(Scilympiad!N:N,MATCH($B11,Scilympiad!$U:$U,0)),
        ""
    )
)</f>
        <v/>
      </c>
      <c r="N11" s="163" t="str">
        <f>IF(B11="",
    "",
    IF(NOT(ISERROR(MATCH($B11,SkyCiv!$U:$U,0))),
        INDEX(SkyCiv!C:C,MATCH($B11,SkyCiv!$U:$U,0))+(_xlfn.NUMBERVALUE(LEFT(RIGHT(Instructions!$E$19,4),3))+6)/24,
        ""
    )
)</f>
        <v/>
      </c>
      <c r="O11" s="12" t="str">
        <f>IF(N11="",
    "",
    IF(Instructions!E$19="",
        "TIMEZONE?",
        IF(L11="",
            "START?",
            IF(N11&lt;L11,
                "NEGATIVE",
                (N11-L11)*24*60
            )
        )
    )
)</f>
        <v/>
      </c>
      <c r="P11" s="46" t="str">
        <f>IF(Instructions!$E$20="",
    "",
    IF(AND(ISNUMBER(O11),O11&gt;Instructions!E$20),
        "YES",
        IF(AND(ISNUMBER(O11),O11&lt;=Instructions!E$20),
            "NO",
            IF(O11="NEGATIVE",
                "UNCLEAR",
                ""
            )
        )
    )
)</f>
        <v/>
      </c>
      <c r="Q11" s="72" t="str">
        <f>IF(LEFT(Instructions!E$21)="Y",
    P11,
    ""
)</f>
        <v/>
      </c>
      <c r="R11" s="69" t="str">
        <f>IF(B11="",
    "",
    IF(NOT(ISERROR(MATCH($B11,SkyCiv!$U:$U,0))),
        INDEX(SkyCiv!I:I,MATCH($B11,SkyCiv!$U:$U,0)),
        ""
    )
)</f>
        <v/>
      </c>
      <c r="S11" s="12" t="str">
        <f>IF(B11="",
    "",
    IF(C11="",
        "",
        IF(NOT(ISERROR(MATCH($B11,SkyCiv!$U:$U,0))),
            INDEX(SkyCiv!J:J,MATCH($B11,SkyCiv!$U:$U,0)),
            ""
        )
    )
)</f>
        <v/>
      </c>
      <c r="T11" s="60" t="str">
        <f>IF(B11="",
    "",
    IF(NOT(ISERROR(MATCH($B11,SkyCiv!$U:$U,0))),
        INDEX(SkyCiv!K:K,MATCH($B11,SkyCiv!$U:$U,0)),
        ""
    )
)</f>
        <v/>
      </c>
      <c r="U11" s="76" t="str">
        <f>IF(B11="",
    "",
    IF(NOT(ISERROR(MATCH($B11,SkyCiv!$U:$U,0))),
        INDEX(SkyCiv!L:L,MATCH($B11,SkyCiv!$U:$U,0)),
        ""
    )
)</f>
        <v/>
      </c>
      <c r="V11" s="12" t="str">
        <f>IF(C11="",
    "",
    IF(NOT(ISERROR(MATCH($B11,SkyCiv!$U:$U,0))),
        INDEX(SkyCiv!M:M,MATCH($B11,SkyCiv!$U:$U,0)),
        ""
    )
)</f>
        <v/>
      </c>
      <c r="W11" s="77" t="str">
        <f>IF(D11="",
    "",
    IF(NOT(ISERROR(MATCH($B11,SkyCiv!$U:$U,0))),
        INDEX(SkyCiv!N:N,MATCH($B11,SkyCiv!$U:$U,0)),
        ""
    )
)</f>
        <v/>
      </c>
      <c r="X11" s="45" t="str">
        <f>IF(AND(U11=0,V11=0,W11=0),
    "-",
    IF(U11="",
        "",
        IF(LEFT($B11)="B",
            IF(Instructions!E$15="",
                "",
                IF(ROUND(U11,3)&lt;Instructions!E$15,
                    "YES",
                    "NO"
                )
            ),
            IF(LEFT($B11)="C",
                IF(Instructions!E$17="",
                    "",
                    IF(ROUND(U11,3)&lt;Instructions!E$17,
                        "YES",
                        "NO"
                    )
                ),
                "ERR"
            )
        )
    )
)</f>
        <v/>
      </c>
      <c r="Y11" s="45" t="str">
        <f t="shared" si="17"/>
        <v/>
      </c>
      <c r="Z11" s="45" t="str">
        <f>IF(AND(U11=0,V11=0,W11=0),
    "-",
    IF(W11="",
        "",
        IF(LEFT($B11)="B",
            IF(Instructions!E$16="",
                "",
                IF(ROUND(W11,3)&lt;Instructions!E$16,
                    "YES",
                    "NO"
                )
            ),
            IF(LEFT($B11)="C",
                IF(Instructions!E$18="",
                    "",
                    IF(ROUND(W11,3)&lt;Instructions!E$18,
                        "YES",
                        "NO"
                    )
                ),
                "ERR"
            )
        )
    )
)</f>
        <v/>
      </c>
      <c r="AA11" s="54" t="str">
        <f t="shared" si="18"/>
        <v/>
      </c>
      <c r="AB11" s="14" t="str">
        <f>IF(AND(NOT(ISERROR(MATCH($B11,Scilympiad!$U:$U,0))),ISNUMBER(INDEX(Scilympiad!Y:Y,MATCH($B11,Scilympiad!$U:$U,0)))),
    INDEX(Scilympiad!Y:Y,MATCH($B11,Scilympiad!$U:$U,0)),
    ""
)</f>
        <v/>
      </c>
      <c r="AC11" s="11" t="str">
        <f t="shared" si="19"/>
        <v/>
      </c>
      <c r="AD11" s="10" t="str">
        <f t="shared" si="20"/>
        <v/>
      </c>
      <c r="AE11" s="11" t="str">
        <f t="shared" si="21"/>
        <v/>
      </c>
      <c r="AF11" s="12" t="str">
        <f t="shared" si="22"/>
        <v/>
      </c>
      <c r="AG11" s="136" t="str">
        <f t="shared" si="23"/>
        <v/>
      </c>
      <c r="AH11" s="167"/>
      <c r="AI11" s="133"/>
      <c r="AJ11" s="64" t="str">
        <f t="shared" si="24"/>
        <v/>
      </c>
      <c r="AK11" s="47" t="str">
        <f t="shared" si="25"/>
        <v/>
      </c>
      <c r="AL11" s="65" t="str">
        <f t="shared" si="26"/>
        <v/>
      </c>
      <c r="AM11" s="57" t="str">
        <f t="shared" si="27"/>
        <v/>
      </c>
      <c r="AN11" s="12" t="str">
        <f t="shared" si="28"/>
        <v/>
      </c>
      <c r="AO11" s="10" t="str">
        <f t="shared" si="29"/>
        <v/>
      </c>
      <c r="AP11" s="10" t="str">
        <f t="shared" si="30"/>
        <v/>
      </c>
      <c r="AQ11" s="15" t="str">
        <f t="shared" si="31"/>
        <v/>
      </c>
      <c r="AR11" s="57" t="str">
        <f t="shared" si="32"/>
        <v/>
      </c>
      <c r="AS11" s="12" t="str">
        <f t="shared" si="33"/>
        <v/>
      </c>
      <c r="AT11" s="10" t="str">
        <f t="shared" si="34"/>
        <v/>
      </c>
      <c r="AU11" s="10" t="str">
        <f t="shared" si="35"/>
        <v/>
      </c>
      <c r="AV11" s="15" t="str">
        <f t="shared" si="36"/>
        <v/>
      </c>
    </row>
    <row r="12" spans="2:49">
      <c r="B12" s="14" t="str">
        <f>IF(Scilympiad!C11="",
    "",
    Scilympiad!C11
)</f>
        <v/>
      </c>
      <c r="C12" s="10" t="str">
        <f>IF(Scilympiad!D11="",
    "",
    Scilympiad!D11
)</f>
        <v/>
      </c>
      <c r="D12" s="10" t="str">
        <f>IF(Scilympiad!E11="",
    "",
    Scilympiad!E11
)</f>
        <v/>
      </c>
      <c r="E12" s="44" t="str">
        <f t="shared" si="12"/>
        <v/>
      </c>
      <c r="F12" s="45" t="str">
        <f t="shared" si="13"/>
        <v/>
      </c>
      <c r="G12" s="212" t="str">
        <f t="shared" si="14"/>
        <v/>
      </c>
      <c r="H12" s="45" t="str">
        <f t="shared" si="15"/>
        <v/>
      </c>
      <c r="I12" s="54" t="str">
        <f t="shared" si="16"/>
        <v/>
      </c>
      <c r="J12" s="57" t="str">
        <f>IF(B12="",
    "",
    IF(COUNTIF(Scilympiad!U:U,Scores!$B12)+COUNTIF(SkyCiv!U:U,Scores!$B12)=0,
        "",
        IF(COUNTIF(Scilympiad!U:U,Scores!$B12)=0,
            "NO",
            IF(COUNTIF(Scilympiad!U:U,Scores!$B12)=1,
                "YES",
                IF(COUNTIF(Scilympiad!U:U,Scores!$B12)&gt;1,
                    "MANY",
                    "ERROR"
                )
            )
        )
    )
)</f>
        <v/>
      </c>
      <c r="K12" s="15" t="str">
        <f>IF(B12="",
    "",
    IF(COUNTIF(Scilympiad!U:U,Scores!$B12)+COUNTIF(SkyCiv!U:U,Scores!$B12)=0,
        "",
        IF(COUNTIF(SkyCiv!U:U,Scores!$B12)=0,
            "NO",
            IF(COUNTIF(SkyCiv!U:U,Scores!$B12)=1,
                "YES",
                IF(COUNTIF(SkyCiv!U:U,Scores!$B12)&gt;1,
                    "MANY",
                    "ERROR"
                )
            )
        )
    )
)</f>
        <v/>
      </c>
      <c r="L12" s="162" t="str">
        <f>IF(B12="",
    "",
    IF(NOT(ISERROR(MATCH($B12,Scilympiad!$U:$U,0))),
        DATE(_xlfn.NUMBERVALUE(MID(INDEX(Scilympiad!M:M,MATCH($B12,Scilympiad!$U:$U,0)),FIND("/",INDEX(Scilympiad!M:M,MATCH($B12,Scilympiad!$U:$U,0)))+4,2))+2000,
            _xlfn.NUMBERVALUE(MID(INDEX(Scilympiad!M:M,MATCH($B12,Scilympiad!$U:$U,0)),FIND("/",INDEX(Scilympiad!M:M,MATCH($B12,Scilympiad!$U:$U,0)))-2,2)),
            _xlfn.NUMBERVALUE(MID(INDEX(Scilympiad!M:M,MATCH($B12,Scilympiad!$U:$U,0)),FIND("/",INDEX(Scilympiad!M:M,MATCH($B12,Scilympiad!$U:$U,0)))+1,2))
        )+TIME(IF(MID(INDEX(Scilympiad!M:M,MATCH($B12,Scilympiad!$U:$U,0)),FIND(":",INDEX(Scilympiad!M:M,MATCH($B12,Scilympiad!$U:$U,0)))+7,2)="AM",
                MOD(_xlfn.NUMBERVALUE(MID(INDEX(Scilympiad!M:M,MATCH($B12,Scilympiad!$U:$U,0)),FIND(":",INDEX(Scilympiad!M:M,MATCH($B12,Scilympiad!$U:$U,0)))-2,2)),12),
                MOD(_xlfn.NUMBERVALUE(MID(INDEX(Scilympiad!M:M,MATCH($B12,Scilympiad!$U:$U,0)),FIND(":",INDEX(Scilympiad!M:M,MATCH($B12,Scilympiad!$U:$U,0)))-2,2)),12)+12
            ),
            _xlfn.NUMBERVALUE(MID(INDEX(Scilympiad!M:M,MATCH($B12,Scilympiad!$U:$U,0)),FIND(":",INDEX(Scilympiad!M:M,MATCH($B12,Scilympiad!$U:$U,0)))+1,2)),
            _xlfn.NUMBERVALUE(MID(INDEX(Scilympiad!M:M,MATCH($B12,Scilympiad!$U:$U,0)),FIND(":",INDEX(Scilympiad!M:M,MATCH($B12,Scilympiad!$U:$U,0)))+4,2))
        ),
        ""
    )
)</f>
        <v/>
      </c>
      <c r="M12" s="163" t="str">
        <f>IF(C12="",
    "",
    IF(NOT(ISERROR(MATCH($B12,Scilympiad!$U:$U,0))),
        INDEX(Scilympiad!N:N,MATCH($B12,Scilympiad!$U:$U,0)),
        ""
    )
)</f>
        <v/>
      </c>
      <c r="N12" s="163" t="str">
        <f>IF(B12="",
    "",
    IF(NOT(ISERROR(MATCH($B12,SkyCiv!$U:$U,0))),
        INDEX(SkyCiv!C:C,MATCH($B12,SkyCiv!$U:$U,0))+(_xlfn.NUMBERVALUE(LEFT(RIGHT(Instructions!$E$19,4),3))+6)/24,
        ""
    )
)</f>
        <v/>
      </c>
      <c r="O12" s="12" t="str">
        <f>IF(N12="",
    "",
    IF(Instructions!E$19="",
        "TIMEZONE?",
        IF(L12="",
            "START?",
            IF(N12&lt;L12,
                "NEGATIVE",
                (N12-L12)*24*60
            )
        )
    )
)</f>
        <v/>
      </c>
      <c r="P12" s="46" t="str">
        <f>IF(Instructions!$E$20="",
    "",
    IF(AND(ISNUMBER(O12),O12&gt;Instructions!E$20),
        "YES",
        IF(AND(ISNUMBER(O12),O12&lt;=Instructions!E$20),
            "NO",
            IF(O12="NEGATIVE",
                "UNCLEAR",
                ""
            )
        )
    )
)</f>
        <v/>
      </c>
      <c r="Q12" s="72" t="str">
        <f>IF(LEFT(Instructions!E$21)="Y",
    P12,
    ""
)</f>
        <v/>
      </c>
      <c r="R12" s="69" t="str">
        <f>IF(B12="",
    "",
    IF(NOT(ISERROR(MATCH($B12,SkyCiv!$U:$U,0))),
        INDEX(SkyCiv!I:I,MATCH($B12,SkyCiv!$U:$U,0)),
        ""
    )
)</f>
        <v/>
      </c>
      <c r="S12" s="12" t="str">
        <f>IF(B12="",
    "",
    IF(C12="",
        "",
        IF(NOT(ISERROR(MATCH($B12,SkyCiv!$U:$U,0))),
            INDEX(SkyCiv!J:J,MATCH($B12,SkyCiv!$U:$U,0)),
            ""
        )
    )
)</f>
        <v/>
      </c>
      <c r="T12" s="60" t="str">
        <f>IF(B12="",
    "",
    IF(NOT(ISERROR(MATCH($B12,SkyCiv!$U:$U,0))),
        INDEX(SkyCiv!K:K,MATCH($B12,SkyCiv!$U:$U,0)),
        ""
    )
)</f>
        <v/>
      </c>
      <c r="U12" s="76" t="str">
        <f>IF(B12="",
    "",
    IF(NOT(ISERROR(MATCH($B12,SkyCiv!$U:$U,0))),
        INDEX(SkyCiv!L:L,MATCH($B12,SkyCiv!$U:$U,0)),
        ""
    )
)</f>
        <v/>
      </c>
      <c r="V12" s="12" t="str">
        <f>IF(C12="",
    "",
    IF(NOT(ISERROR(MATCH($B12,SkyCiv!$U:$U,0))),
        INDEX(SkyCiv!M:M,MATCH($B12,SkyCiv!$U:$U,0)),
        ""
    )
)</f>
        <v/>
      </c>
      <c r="W12" s="77" t="str">
        <f>IF(D12="",
    "",
    IF(NOT(ISERROR(MATCH($B12,SkyCiv!$U:$U,0))),
        INDEX(SkyCiv!N:N,MATCH($B12,SkyCiv!$U:$U,0)),
        ""
    )
)</f>
        <v/>
      </c>
      <c r="X12" s="45" t="str">
        <f>IF(AND(U12=0,V12=0,W12=0),
    "-",
    IF(U12="",
        "",
        IF(LEFT($B12)="B",
            IF(Instructions!E$15="",
                "",
                IF(ROUND(U12,3)&lt;Instructions!E$15,
                    "YES",
                    "NO"
                )
            ),
            IF(LEFT($B12)="C",
                IF(Instructions!E$17="",
                    "",
                    IF(ROUND(U12,3)&lt;Instructions!E$17,
                        "YES",
                        "NO"
                    )
                ),
                "ERR"
            )
        )
    )
)</f>
        <v/>
      </c>
      <c r="Y12" s="45" t="str">
        <f t="shared" si="17"/>
        <v/>
      </c>
      <c r="Z12" s="45" t="str">
        <f>IF(AND(U12=0,V12=0,W12=0),
    "-",
    IF(W12="",
        "",
        IF(LEFT($B12)="B",
            IF(Instructions!E$16="",
                "",
                IF(ROUND(W12,3)&lt;Instructions!E$16,
                    "YES",
                    "NO"
                )
            ),
            IF(LEFT($B12)="C",
                IF(Instructions!E$18="",
                    "",
                    IF(ROUND(W12,3)&lt;Instructions!E$18,
                        "YES",
                        "NO"
                    )
                ),
                "ERR"
            )
        )
    )
)</f>
        <v/>
      </c>
      <c r="AA12" s="54" t="str">
        <f t="shared" si="18"/>
        <v/>
      </c>
      <c r="AB12" s="14" t="str">
        <f>IF(AND(NOT(ISERROR(MATCH($B12,Scilympiad!$U:$U,0))),ISNUMBER(INDEX(Scilympiad!Y:Y,MATCH($B12,Scilympiad!$U:$U,0)))),
    INDEX(Scilympiad!Y:Y,MATCH($B12,Scilympiad!$U:$U,0)),
    ""
)</f>
        <v/>
      </c>
      <c r="AC12" s="11" t="str">
        <f t="shared" si="19"/>
        <v/>
      </c>
      <c r="AD12" s="10" t="str">
        <f t="shared" si="20"/>
        <v/>
      </c>
      <c r="AE12" s="11" t="str">
        <f t="shared" si="21"/>
        <v/>
      </c>
      <c r="AF12" s="12" t="str">
        <f t="shared" si="22"/>
        <v/>
      </c>
      <c r="AG12" s="136" t="str">
        <f t="shared" si="23"/>
        <v/>
      </c>
      <c r="AH12" s="167"/>
      <c r="AI12" s="133"/>
      <c r="AJ12" s="64" t="str">
        <f t="shared" si="24"/>
        <v/>
      </c>
      <c r="AK12" s="47" t="str">
        <f t="shared" si="25"/>
        <v/>
      </c>
      <c r="AL12" s="65" t="str">
        <f t="shared" si="26"/>
        <v/>
      </c>
      <c r="AM12" s="57" t="str">
        <f t="shared" si="27"/>
        <v/>
      </c>
      <c r="AN12" s="12" t="str">
        <f t="shared" si="28"/>
        <v/>
      </c>
      <c r="AO12" s="10" t="str">
        <f t="shared" si="29"/>
        <v/>
      </c>
      <c r="AP12" s="10" t="str">
        <f t="shared" si="30"/>
        <v/>
      </c>
      <c r="AQ12" s="15" t="str">
        <f t="shared" si="31"/>
        <v/>
      </c>
      <c r="AR12" s="57" t="str">
        <f t="shared" si="32"/>
        <v/>
      </c>
      <c r="AS12" s="12" t="str">
        <f t="shared" si="33"/>
        <v/>
      </c>
      <c r="AT12" s="10" t="str">
        <f t="shared" si="34"/>
        <v/>
      </c>
      <c r="AU12" s="10" t="str">
        <f t="shared" si="35"/>
        <v/>
      </c>
      <c r="AV12" s="15" t="str">
        <f t="shared" si="36"/>
        <v/>
      </c>
    </row>
    <row r="13" spans="2:49">
      <c r="B13" s="14" t="str">
        <f>IF(Scilympiad!C12="",
    "",
    Scilympiad!C12
)</f>
        <v/>
      </c>
      <c r="C13" s="10" t="str">
        <f>IF(Scilympiad!D12="",
    "",
    Scilympiad!D12
)</f>
        <v/>
      </c>
      <c r="D13" s="10" t="str">
        <f>IF(Scilympiad!E12="",
    "",
    Scilympiad!E12
)</f>
        <v/>
      </c>
      <c r="E13" s="44" t="str">
        <f t="shared" si="12"/>
        <v/>
      </c>
      <c r="F13" s="45" t="str">
        <f t="shared" si="13"/>
        <v/>
      </c>
      <c r="G13" s="212" t="str">
        <f t="shared" si="14"/>
        <v/>
      </c>
      <c r="H13" s="45" t="str">
        <f t="shared" si="15"/>
        <v/>
      </c>
      <c r="I13" s="54" t="str">
        <f t="shared" si="16"/>
        <v/>
      </c>
      <c r="J13" s="57" t="str">
        <f>IF(B13="",
    "",
    IF(COUNTIF(Scilympiad!U:U,Scores!$B13)+COUNTIF(SkyCiv!U:U,Scores!$B13)=0,
        "",
        IF(COUNTIF(Scilympiad!U:U,Scores!$B13)=0,
            "NO",
            IF(COUNTIF(Scilympiad!U:U,Scores!$B13)=1,
                "YES",
                IF(COUNTIF(Scilympiad!U:U,Scores!$B13)&gt;1,
                    "MANY",
                    "ERROR"
                )
            )
        )
    )
)</f>
        <v/>
      </c>
      <c r="K13" s="15" t="str">
        <f>IF(B13="",
    "",
    IF(COUNTIF(Scilympiad!U:U,Scores!$B13)+COUNTIF(SkyCiv!U:U,Scores!$B13)=0,
        "",
        IF(COUNTIF(SkyCiv!U:U,Scores!$B13)=0,
            "NO",
            IF(COUNTIF(SkyCiv!U:U,Scores!$B13)=1,
                "YES",
                IF(COUNTIF(SkyCiv!U:U,Scores!$B13)&gt;1,
                    "MANY",
                    "ERROR"
                )
            )
        )
    )
)</f>
        <v/>
      </c>
      <c r="L13" s="162" t="str">
        <f>IF(B13="",
    "",
    IF(NOT(ISERROR(MATCH($B13,Scilympiad!$U:$U,0))),
        DATE(_xlfn.NUMBERVALUE(MID(INDEX(Scilympiad!M:M,MATCH($B13,Scilympiad!$U:$U,0)),FIND("/",INDEX(Scilympiad!M:M,MATCH($B13,Scilympiad!$U:$U,0)))+4,2))+2000,
            _xlfn.NUMBERVALUE(MID(INDEX(Scilympiad!M:M,MATCH($B13,Scilympiad!$U:$U,0)),FIND("/",INDEX(Scilympiad!M:M,MATCH($B13,Scilympiad!$U:$U,0)))-2,2)),
            _xlfn.NUMBERVALUE(MID(INDEX(Scilympiad!M:M,MATCH($B13,Scilympiad!$U:$U,0)),FIND("/",INDEX(Scilympiad!M:M,MATCH($B13,Scilympiad!$U:$U,0)))+1,2))
        )+TIME(IF(MID(INDEX(Scilympiad!M:M,MATCH($B13,Scilympiad!$U:$U,0)),FIND(":",INDEX(Scilympiad!M:M,MATCH($B13,Scilympiad!$U:$U,0)))+7,2)="AM",
                MOD(_xlfn.NUMBERVALUE(MID(INDEX(Scilympiad!M:M,MATCH($B13,Scilympiad!$U:$U,0)),FIND(":",INDEX(Scilympiad!M:M,MATCH($B13,Scilympiad!$U:$U,0)))-2,2)),12),
                MOD(_xlfn.NUMBERVALUE(MID(INDEX(Scilympiad!M:M,MATCH($B13,Scilympiad!$U:$U,0)),FIND(":",INDEX(Scilympiad!M:M,MATCH($B13,Scilympiad!$U:$U,0)))-2,2)),12)+12
            ),
            _xlfn.NUMBERVALUE(MID(INDEX(Scilympiad!M:M,MATCH($B13,Scilympiad!$U:$U,0)),FIND(":",INDEX(Scilympiad!M:M,MATCH($B13,Scilympiad!$U:$U,0)))+1,2)),
            _xlfn.NUMBERVALUE(MID(INDEX(Scilympiad!M:M,MATCH($B13,Scilympiad!$U:$U,0)),FIND(":",INDEX(Scilympiad!M:M,MATCH($B13,Scilympiad!$U:$U,0)))+4,2))
        ),
        ""
    )
)</f>
        <v/>
      </c>
      <c r="M13" s="163" t="str">
        <f>IF(C13="",
    "",
    IF(NOT(ISERROR(MATCH($B13,Scilympiad!$U:$U,0))),
        INDEX(Scilympiad!N:N,MATCH($B13,Scilympiad!$U:$U,0)),
        ""
    )
)</f>
        <v/>
      </c>
      <c r="N13" s="163" t="str">
        <f>IF(B13="",
    "",
    IF(NOT(ISERROR(MATCH($B13,SkyCiv!$U:$U,0))),
        INDEX(SkyCiv!C:C,MATCH($B13,SkyCiv!$U:$U,0))+(_xlfn.NUMBERVALUE(LEFT(RIGHT(Instructions!$E$19,4),3))+6)/24,
        ""
    )
)</f>
        <v/>
      </c>
      <c r="O13" s="12" t="str">
        <f>IF(N13="",
    "",
    IF(Instructions!E$19="",
        "TIMEZONE?",
        IF(L13="",
            "START?",
            IF(N13&lt;L13,
                "NEGATIVE",
                (N13-L13)*24*60
            )
        )
    )
)</f>
        <v/>
      </c>
      <c r="P13" s="46" t="str">
        <f>IF(Instructions!$E$20="",
    "",
    IF(AND(ISNUMBER(O13),O13&gt;Instructions!E$20),
        "YES",
        IF(AND(ISNUMBER(O13),O13&lt;=Instructions!E$20),
            "NO",
            IF(O13="NEGATIVE",
                "UNCLEAR",
                ""
            )
        )
    )
)</f>
        <v/>
      </c>
      <c r="Q13" s="72" t="str">
        <f>IF(LEFT(Instructions!E$21)="Y",
    P13,
    ""
)</f>
        <v/>
      </c>
      <c r="R13" s="69" t="str">
        <f>IF(B13="",
    "",
    IF(NOT(ISERROR(MATCH($B13,SkyCiv!$U:$U,0))),
        INDEX(SkyCiv!I:I,MATCH($B13,SkyCiv!$U:$U,0)),
        ""
    )
)</f>
        <v/>
      </c>
      <c r="S13" s="12" t="str">
        <f>IF(B13="",
    "",
    IF(C13="",
        "",
        IF(NOT(ISERROR(MATCH($B13,SkyCiv!$U:$U,0))),
            INDEX(SkyCiv!J:J,MATCH($B13,SkyCiv!$U:$U,0)),
            ""
        )
    )
)</f>
        <v/>
      </c>
      <c r="T13" s="60" t="str">
        <f>IF(B13="",
    "",
    IF(NOT(ISERROR(MATCH($B13,SkyCiv!$U:$U,0))),
        INDEX(SkyCiv!K:K,MATCH($B13,SkyCiv!$U:$U,0)),
        ""
    )
)</f>
        <v/>
      </c>
      <c r="U13" s="76" t="str">
        <f>IF(B13="",
    "",
    IF(NOT(ISERROR(MATCH($B13,SkyCiv!$U:$U,0))),
        INDEX(SkyCiv!L:L,MATCH($B13,SkyCiv!$U:$U,0)),
        ""
    )
)</f>
        <v/>
      </c>
      <c r="V13" s="12" t="str">
        <f>IF(C13="",
    "",
    IF(NOT(ISERROR(MATCH($B13,SkyCiv!$U:$U,0))),
        INDEX(SkyCiv!M:M,MATCH($B13,SkyCiv!$U:$U,0)),
        ""
    )
)</f>
        <v/>
      </c>
      <c r="W13" s="77" t="str">
        <f>IF(D13="",
    "",
    IF(NOT(ISERROR(MATCH($B13,SkyCiv!$U:$U,0))),
        INDEX(SkyCiv!N:N,MATCH($B13,SkyCiv!$U:$U,0)),
        ""
    )
)</f>
        <v/>
      </c>
      <c r="X13" s="45" t="str">
        <f>IF(AND(U13=0,V13=0,W13=0),
    "-",
    IF(U13="",
        "",
        IF(LEFT($B13)="B",
            IF(Instructions!E$15="",
                "",
                IF(ROUND(U13,3)&lt;Instructions!E$15,
                    "YES",
                    "NO"
                )
            ),
            IF(LEFT($B13)="C",
                IF(Instructions!E$17="",
                    "",
                    IF(ROUND(U13,3)&lt;Instructions!E$17,
                        "YES",
                        "NO"
                    )
                ),
                "ERR"
            )
        )
    )
)</f>
        <v/>
      </c>
      <c r="Y13" s="45" t="str">
        <f t="shared" si="17"/>
        <v/>
      </c>
      <c r="Z13" s="45" t="str">
        <f>IF(AND(U13=0,V13=0,W13=0),
    "-",
    IF(W13="",
        "",
        IF(LEFT($B13)="B",
            IF(Instructions!E$16="",
                "",
                IF(ROUND(W13,3)&lt;Instructions!E$16,
                    "YES",
                    "NO"
                )
            ),
            IF(LEFT($B13)="C",
                IF(Instructions!E$18="",
                    "",
                    IF(ROUND(W13,3)&lt;Instructions!E$18,
                        "YES",
                        "NO"
                    )
                ),
                "ERR"
            )
        )
    )
)</f>
        <v/>
      </c>
      <c r="AA13" s="54" t="str">
        <f t="shared" si="18"/>
        <v/>
      </c>
      <c r="AB13" s="14" t="str">
        <f>IF(AND(NOT(ISERROR(MATCH($B13,Scilympiad!$U:$U,0))),ISNUMBER(INDEX(Scilympiad!Y:Y,MATCH($B13,Scilympiad!$U:$U,0)))),
    INDEX(Scilympiad!Y:Y,MATCH($B13,Scilympiad!$U:$U,0)),
    ""
)</f>
        <v/>
      </c>
      <c r="AC13" s="11" t="str">
        <f t="shared" si="19"/>
        <v/>
      </c>
      <c r="AD13" s="10" t="str">
        <f t="shared" si="20"/>
        <v/>
      </c>
      <c r="AE13" s="11" t="str">
        <f t="shared" si="21"/>
        <v/>
      </c>
      <c r="AF13" s="12" t="str">
        <f t="shared" si="22"/>
        <v/>
      </c>
      <c r="AG13" s="136" t="str">
        <f t="shared" si="23"/>
        <v/>
      </c>
      <c r="AH13" s="167"/>
      <c r="AI13" s="133"/>
      <c r="AJ13" s="64" t="str">
        <f t="shared" si="24"/>
        <v/>
      </c>
      <c r="AK13" s="47" t="str">
        <f t="shared" si="25"/>
        <v/>
      </c>
      <c r="AL13" s="65" t="str">
        <f t="shared" si="26"/>
        <v/>
      </c>
      <c r="AM13" s="57" t="str">
        <f t="shared" si="27"/>
        <v/>
      </c>
      <c r="AN13" s="12" t="str">
        <f t="shared" si="28"/>
        <v/>
      </c>
      <c r="AO13" s="10" t="str">
        <f t="shared" si="29"/>
        <v/>
      </c>
      <c r="AP13" s="10" t="str">
        <f t="shared" si="30"/>
        <v/>
      </c>
      <c r="AQ13" s="15" t="str">
        <f t="shared" si="31"/>
        <v/>
      </c>
      <c r="AR13" s="57" t="str">
        <f t="shared" si="32"/>
        <v/>
      </c>
      <c r="AS13" s="12" t="str">
        <f t="shared" si="33"/>
        <v/>
      </c>
      <c r="AT13" s="10" t="str">
        <f t="shared" si="34"/>
        <v/>
      </c>
      <c r="AU13" s="10" t="str">
        <f t="shared" si="35"/>
        <v/>
      </c>
      <c r="AV13" s="15" t="str">
        <f t="shared" si="36"/>
        <v/>
      </c>
    </row>
    <row r="14" spans="2:49">
      <c r="B14" s="14" t="str">
        <f>IF(Scilympiad!C13="",
    "",
    Scilympiad!C13
)</f>
        <v/>
      </c>
      <c r="C14" s="10" t="str">
        <f>IF(Scilympiad!D13="",
    "",
    Scilympiad!D13
)</f>
        <v/>
      </c>
      <c r="D14" s="10" t="str">
        <f>IF(Scilympiad!E13="",
    "",
    Scilympiad!E13
)</f>
        <v/>
      </c>
      <c r="E14" s="44" t="str">
        <f t="shared" si="12"/>
        <v/>
      </c>
      <c r="F14" s="45" t="str">
        <f t="shared" si="13"/>
        <v/>
      </c>
      <c r="G14" s="212" t="str">
        <f t="shared" si="14"/>
        <v/>
      </c>
      <c r="H14" s="45" t="str">
        <f t="shared" si="15"/>
        <v/>
      </c>
      <c r="I14" s="54" t="str">
        <f t="shared" si="16"/>
        <v/>
      </c>
      <c r="J14" s="57" t="str">
        <f>IF(B14="",
    "",
    IF(COUNTIF(Scilympiad!U:U,Scores!$B14)+COUNTIF(SkyCiv!U:U,Scores!$B14)=0,
        "",
        IF(COUNTIF(Scilympiad!U:U,Scores!$B14)=0,
            "NO",
            IF(COUNTIF(Scilympiad!U:U,Scores!$B14)=1,
                "YES",
                IF(COUNTIF(Scilympiad!U:U,Scores!$B14)&gt;1,
                    "MANY",
                    "ERROR"
                )
            )
        )
    )
)</f>
        <v/>
      </c>
      <c r="K14" s="15" t="str">
        <f>IF(B14="",
    "",
    IF(COUNTIF(Scilympiad!U:U,Scores!$B14)+COUNTIF(SkyCiv!U:U,Scores!$B14)=0,
        "",
        IF(COUNTIF(SkyCiv!U:U,Scores!$B14)=0,
            "NO",
            IF(COUNTIF(SkyCiv!U:U,Scores!$B14)=1,
                "YES",
                IF(COUNTIF(SkyCiv!U:U,Scores!$B14)&gt;1,
                    "MANY",
                    "ERROR"
                )
            )
        )
    )
)</f>
        <v/>
      </c>
      <c r="L14" s="162" t="str">
        <f>IF(B14="",
    "",
    IF(NOT(ISERROR(MATCH($B14,Scilympiad!$U:$U,0))),
        DATE(_xlfn.NUMBERVALUE(MID(INDEX(Scilympiad!M:M,MATCH($B14,Scilympiad!$U:$U,0)),FIND("/",INDEX(Scilympiad!M:M,MATCH($B14,Scilympiad!$U:$U,0)))+4,2))+2000,
            _xlfn.NUMBERVALUE(MID(INDEX(Scilympiad!M:M,MATCH($B14,Scilympiad!$U:$U,0)),FIND("/",INDEX(Scilympiad!M:M,MATCH($B14,Scilympiad!$U:$U,0)))-2,2)),
            _xlfn.NUMBERVALUE(MID(INDEX(Scilympiad!M:M,MATCH($B14,Scilympiad!$U:$U,0)),FIND("/",INDEX(Scilympiad!M:M,MATCH($B14,Scilympiad!$U:$U,0)))+1,2))
        )+TIME(IF(MID(INDEX(Scilympiad!M:M,MATCH($B14,Scilympiad!$U:$U,0)),FIND(":",INDEX(Scilympiad!M:M,MATCH($B14,Scilympiad!$U:$U,0)))+7,2)="AM",
                MOD(_xlfn.NUMBERVALUE(MID(INDEX(Scilympiad!M:M,MATCH($B14,Scilympiad!$U:$U,0)),FIND(":",INDEX(Scilympiad!M:M,MATCH($B14,Scilympiad!$U:$U,0)))-2,2)),12),
                MOD(_xlfn.NUMBERVALUE(MID(INDEX(Scilympiad!M:M,MATCH($B14,Scilympiad!$U:$U,0)),FIND(":",INDEX(Scilympiad!M:M,MATCH($B14,Scilympiad!$U:$U,0)))-2,2)),12)+12
            ),
            _xlfn.NUMBERVALUE(MID(INDEX(Scilympiad!M:M,MATCH($B14,Scilympiad!$U:$U,0)),FIND(":",INDEX(Scilympiad!M:M,MATCH($B14,Scilympiad!$U:$U,0)))+1,2)),
            _xlfn.NUMBERVALUE(MID(INDEX(Scilympiad!M:M,MATCH($B14,Scilympiad!$U:$U,0)),FIND(":",INDEX(Scilympiad!M:M,MATCH($B14,Scilympiad!$U:$U,0)))+4,2))
        ),
        ""
    )
)</f>
        <v/>
      </c>
      <c r="M14" s="163" t="str">
        <f>IF(C14="",
    "",
    IF(NOT(ISERROR(MATCH($B14,Scilympiad!$U:$U,0))),
        INDEX(Scilympiad!N:N,MATCH($B14,Scilympiad!$U:$U,0)),
        ""
    )
)</f>
        <v/>
      </c>
      <c r="N14" s="163" t="str">
        <f>IF(B14="",
    "",
    IF(NOT(ISERROR(MATCH($B14,SkyCiv!$U:$U,0))),
        INDEX(SkyCiv!C:C,MATCH($B14,SkyCiv!$U:$U,0))+(_xlfn.NUMBERVALUE(LEFT(RIGHT(Instructions!$E$19,4),3))+6)/24,
        ""
    )
)</f>
        <v/>
      </c>
      <c r="O14" s="12" t="str">
        <f>IF(N14="",
    "",
    IF(Instructions!E$19="",
        "TIMEZONE?",
        IF(L14="",
            "START?",
            IF(N14&lt;L14,
                "NEGATIVE",
                (N14-L14)*24*60
            )
        )
    )
)</f>
        <v/>
      </c>
      <c r="P14" s="46" t="str">
        <f>IF(Instructions!$E$20="",
    "",
    IF(AND(ISNUMBER(O14),O14&gt;Instructions!E$20),
        "YES",
        IF(AND(ISNUMBER(O14),O14&lt;=Instructions!E$20),
            "NO",
            IF(O14="NEGATIVE",
                "UNCLEAR",
                ""
            )
        )
    )
)</f>
        <v/>
      </c>
      <c r="Q14" s="72" t="str">
        <f>IF(LEFT(Instructions!E$21)="Y",
    P14,
    ""
)</f>
        <v/>
      </c>
      <c r="R14" s="69" t="str">
        <f>IF(B14="",
    "",
    IF(NOT(ISERROR(MATCH($B14,SkyCiv!$U:$U,0))),
        INDEX(SkyCiv!I:I,MATCH($B14,SkyCiv!$U:$U,0)),
        ""
    )
)</f>
        <v/>
      </c>
      <c r="S14" s="12" t="str">
        <f>IF(B14="",
    "",
    IF(C14="",
        "",
        IF(NOT(ISERROR(MATCH($B14,SkyCiv!$U:$U,0))),
            INDEX(SkyCiv!J:J,MATCH($B14,SkyCiv!$U:$U,0)),
            ""
        )
    )
)</f>
        <v/>
      </c>
      <c r="T14" s="60" t="str">
        <f>IF(B14="",
    "",
    IF(NOT(ISERROR(MATCH($B14,SkyCiv!$U:$U,0))),
        INDEX(SkyCiv!K:K,MATCH($B14,SkyCiv!$U:$U,0)),
        ""
    )
)</f>
        <v/>
      </c>
      <c r="U14" s="76" t="str">
        <f>IF(B14="",
    "",
    IF(NOT(ISERROR(MATCH($B14,SkyCiv!$U:$U,0))),
        INDEX(SkyCiv!L:L,MATCH($B14,SkyCiv!$U:$U,0)),
        ""
    )
)</f>
        <v/>
      </c>
      <c r="V14" s="12" t="str">
        <f>IF(C14="",
    "",
    IF(NOT(ISERROR(MATCH($B14,SkyCiv!$U:$U,0))),
        INDEX(SkyCiv!M:M,MATCH($B14,SkyCiv!$U:$U,0)),
        ""
    )
)</f>
        <v/>
      </c>
      <c r="W14" s="77" t="str">
        <f>IF(D14="",
    "",
    IF(NOT(ISERROR(MATCH($B14,SkyCiv!$U:$U,0))),
        INDEX(SkyCiv!N:N,MATCH($B14,SkyCiv!$U:$U,0)),
        ""
    )
)</f>
        <v/>
      </c>
      <c r="X14" s="45" t="str">
        <f>IF(AND(U14=0,V14=0,W14=0),
    "-",
    IF(U14="",
        "",
        IF(LEFT($B14)="B",
            IF(Instructions!E$15="",
                "",
                IF(ROUND(U14,3)&lt;Instructions!E$15,
                    "YES",
                    "NO"
                )
            ),
            IF(LEFT($B14)="C",
                IF(Instructions!E$17="",
                    "",
                    IF(ROUND(U14,3)&lt;Instructions!E$17,
                        "YES",
                        "NO"
                    )
                ),
                "ERR"
            )
        )
    )
)</f>
        <v/>
      </c>
      <c r="Y14" s="45" t="str">
        <f t="shared" si="17"/>
        <v/>
      </c>
      <c r="Z14" s="45" t="str">
        <f>IF(AND(U14=0,V14=0,W14=0),
    "-",
    IF(W14="",
        "",
        IF(LEFT($B14)="B",
            IF(Instructions!E$16="",
                "",
                IF(ROUND(W14,3)&lt;Instructions!E$16,
                    "YES",
                    "NO"
                )
            ),
            IF(LEFT($B14)="C",
                IF(Instructions!E$18="",
                    "",
                    IF(ROUND(W14,3)&lt;Instructions!E$18,
                        "YES",
                        "NO"
                    )
                ),
                "ERR"
            )
        )
    )
)</f>
        <v/>
      </c>
      <c r="AA14" s="54" t="str">
        <f t="shared" si="18"/>
        <v/>
      </c>
      <c r="AB14" s="14" t="str">
        <f>IF(AND(NOT(ISERROR(MATCH($B14,Scilympiad!$U:$U,0))),ISNUMBER(INDEX(Scilympiad!Y:Y,MATCH($B14,Scilympiad!$U:$U,0)))),
    INDEX(Scilympiad!Y:Y,MATCH($B14,Scilympiad!$U:$U,0)),
    ""
)</f>
        <v/>
      </c>
      <c r="AC14" s="11" t="str">
        <f t="shared" si="19"/>
        <v/>
      </c>
      <c r="AD14" s="10" t="str">
        <f t="shared" si="20"/>
        <v/>
      </c>
      <c r="AE14" s="11" t="str">
        <f t="shared" si="21"/>
        <v/>
      </c>
      <c r="AF14" s="12" t="str">
        <f t="shared" si="22"/>
        <v/>
      </c>
      <c r="AG14" s="136" t="str">
        <f t="shared" si="23"/>
        <v/>
      </c>
      <c r="AH14" s="167"/>
      <c r="AI14" s="133"/>
      <c r="AJ14" s="64" t="str">
        <f t="shared" si="24"/>
        <v/>
      </c>
      <c r="AK14" s="47" t="str">
        <f t="shared" si="25"/>
        <v/>
      </c>
      <c r="AL14" s="65" t="str">
        <f t="shared" si="26"/>
        <v/>
      </c>
      <c r="AM14" s="57" t="str">
        <f t="shared" si="27"/>
        <v/>
      </c>
      <c r="AN14" s="12" t="str">
        <f t="shared" si="28"/>
        <v/>
      </c>
      <c r="AO14" s="10" t="str">
        <f t="shared" si="29"/>
        <v/>
      </c>
      <c r="AP14" s="10" t="str">
        <f t="shared" si="30"/>
        <v/>
      </c>
      <c r="AQ14" s="15" t="str">
        <f t="shared" si="31"/>
        <v/>
      </c>
      <c r="AR14" s="57" t="str">
        <f t="shared" si="32"/>
        <v/>
      </c>
      <c r="AS14" s="12" t="str">
        <f t="shared" si="33"/>
        <v/>
      </c>
      <c r="AT14" s="10" t="str">
        <f t="shared" si="34"/>
        <v/>
      </c>
      <c r="AU14" s="10" t="str">
        <f t="shared" si="35"/>
        <v/>
      </c>
      <c r="AV14" s="15" t="str">
        <f t="shared" si="36"/>
        <v/>
      </c>
    </row>
    <row r="15" spans="2:49">
      <c r="B15" s="14" t="str">
        <f>IF(Scilympiad!C14="",
    "",
    Scilympiad!C14
)</f>
        <v/>
      </c>
      <c r="C15" s="10" t="str">
        <f>IF(Scilympiad!D14="",
    "",
    Scilympiad!D14
)</f>
        <v/>
      </c>
      <c r="D15" s="10" t="str">
        <f>IF(Scilympiad!E14="",
    "",
    Scilympiad!E14
)</f>
        <v/>
      </c>
      <c r="E15" s="44" t="str">
        <f t="shared" si="12"/>
        <v/>
      </c>
      <c r="F15" s="45" t="str">
        <f t="shared" si="13"/>
        <v/>
      </c>
      <c r="G15" s="212" t="str">
        <f t="shared" si="14"/>
        <v/>
      </c>
      <c r="H15" s="45" t="str">
        <f t="shared" si="15"/>
        <v/>
      </c>
      <c r="I15" s="54" t="str">
        <f t="shared" si="16"/>
        <v/>
      </c>
      <c r="J15" s="57" t="str">
        <f>IF(B15="",
    "",
    IF(COUNTIF(Scilympiad!U:U,Scores!$B15)+COUNTIF(SkyCiv!U:U,Scores!$B15)=0,
        "",
        IF(COUNTIF(Scilympiad!U:U,Scores!$B15)=0,
            "NO",
            IF(COUNTIF(Scilympiad!U:U,Scores!$B15)=1,
                "YES",
                IF(COUNTIF(Scilympiad!U:U,Scores!$B15)&gt;1,
                    "MANY",
                    "ERROR"
                )
            )
        )
    )
)</f>
        <v/>
      </c>
      <c r="K15" s="15" t="str">
        <f>IF(B15="",
    "",
    IF(COUNTIF(Scilympiad!U:U,Scores!$B15)+COUNTIF(SkyCiv!U:U,Scores!$B15)=0,
        "",
        IF(COUNTIF(SkyCiv!U:U,Scores!$B15)=0,
            "NO",
            IF(COUNTIF(SkyCiv!U:U,Scores!$B15)=1,
                "YES",
                IF(COUNTIF(SkyCiv!U:U,Scores!$B15)&gt;1,
                    "MANY",
                    "ERROR"
                )
            )
        )
    )
)</f>
        <v/>
      </c>
      <c r="L15" s="162" t="str">
        <f>IF(B15="",
    "",
    IF(NOT(ISERROR(MATCH($B15,Scilympiad!$U:$U,0))),
        DATE(_xlfn.NUMBERVALUE(MID(INDEX(Scilympiad!M:M,MATCH($B15,Scilympiad!$U:$U,0)),FIND("/",INDEX(Scilympiad!M:M,MATCH($B15,Scilympiad!$U:$U,0)))+4,2))+2000,
            _xlfn.NUMBERVALUE(MID(INDEX(Scilympiad!M:M,MATCH($B15,Scilympiad!$U:$U,0)),FIND("/",INDEX(Scilympiad!M:M,MATCH($B15,Scilympiad!$U:$U,0)))-2,2)),
            _xlfn.NUMBERVALUE(MID(INDEX(Scilympiad!M:M,MATCH($B15,Scilympiad!$U:$U,0)),FIND("/",INDEX(Scilympiad!M:M,MATCH($B15,Scilympiad!$U:$U,0)))+1,2))
        )+TIME(IF(MID(INDEX(Scilympiad!M:M,MATCH($B15,Scilympiad!$U:$U,0)),FIND(":",INDEX(Scilympiad!M:M,MATCH($B15,Scilympiad!$U:$U,0)))+7,2)="AM",
                MOD(_xlfn.NUMBERVALUE(MID(INDEX(Scilympiad!M:M,MATCH($B15,Scilympiad!$U:$U,0)),FIND(":",INDEX(Scilympiad!M:M,MATCH($B15,Scilympiad!$U:$U,0)))-2,2)),12),
                MOD(_xlfn.NUMBERVALUE(MID(INDEX(Scilympiad!M:M,MATCH($B15,Scilympiad!$U:$U,0)),FIND(":",INDEX(Scilympiad!M:M,MATCH($B15,Scilympiad!$U:$U,0)))-2,2)),12)+12
            ),
            _xlfn.NUMBERVALUE(MID(INDEX(Scilympiad!M:M,MATCH($B15,Scilympiad!$U:$U,0)),FIND(":",INDEX(Scilympiad!M:M,MATCH($B15,Scilympiad!$U:$U,0)))+1,2)),
            _xlfn.NUMBERVALUE(MID(INDEX(Scilympiad!M:M,MATCH($B15,Scilympiad!$U:$U,0)),FIND(":",INDEX(Scilympiad!M:M,MATCH($B15,Scilympiad!$U:$U,0)))+4,2))
        ),
        ""
    )
)</f>
        <v/>
      </c>
      <c r="M15" s="163" t="str">
        <f>IF(C15="",
    "",
    IF(NOT(ISERROR(MATCH($B15,Scilympiad!$U:$U,0))),
        INDEX(Scilympiad!N:N,MATCH($B15,Scilympiad!$U:$U,0)),
        ""
    )
)</f>
        <v/>
      </c>
      <c r="N15" s="163" t="str">
        <f>IF(B15="",
    "",
    IF(NOT(ISERROR(MATCH($B15,SkyCiv!$U:$U,0))),
        INDEX(SkyCiv!C:C,MATCH($B15,SkyCiv!$U:$U,0))+(_xlfn.NUMBERVALUE(LEFT(RIGHT(Instructions!$E$19,4),3))+6)/24,
        ""
    )
)</f>
        <v/>
      </c>
      <c r="O15" s="12" t="str">
        <f>IF(N15="",
    "",
    IF(Instructions!E$19="",
        "TIMEZONE?",
        IF(L15="",
            "START?",
            IF(N15&lt;L15,
                "NEGATIVE",
                (N15-L15)*24*60
            )
        )
    )
)</f>
        <v/>
      </c>
      <c r="P15" s="46" t="str">
        <f>IF(Instructions!$E$20="",
    "",
    IF(AND(ISNUMBER(O15),O15&gt;Instructions!E$20),
        "YES",
        IF(AND(ISNUMBER(O15),O15&lt;=Instructions!E$20),
            "NO",
            IF(O15="NEGATIVE",
                "UNCLEAR",
                ""
            )
        )
    )
)</f>
        <v/>
      </c>
      <c r="Q15" s="72" t="str">
        <f>IF(LEFT(Instructions!E$21)="Y",
    P15,
    ""
)</f>
        <v/>
      </c>
      <c r="R15" s="69" t="str">
        <f>IF(B15="",
    "",
    IF(NOT(ISERROR(MATCH($B15,SkyCiv!$U:$U,0))),
        INDEX(SkyCiv!I:I,MATCH($B15,SkyCiv!$U:$U,0)),
        ""
    )
)</f>
        <v/>
      </c>
      <c r="S15" s="12" t="str">
        <f>IF(B15="",
    "",
    IF(C15="",
        "",
        IF(NOT(ISERROR(MATCH($B15,SkyCiv!$U:$U,0))),
            INDEX(SkyCiv!J:J,MATCH($B15,SkyCiv!$U:$U,0)),
            ""
        )
    )
)</f>
        <v/>
      </c>
      <c r="T15" s="60" t="str">
        <f>IF(B15="",
    "",
    IF(NOT(ISERROR(MATCH($B15,SkyCiv!$U:$U,0))),
        INDEX(SkyCiv!K:K,MATCH($B15,SkyCiv!$U:$U,0)),
        ""
    )
)</f>
        <v/>
      </c>
      <c r="U15" s="76" t="str">
        <f>IF(B15="",
    "",
    IF(NOT(ISERROR(MATCH($B15,SkyCiv!$U:$U,0))),
        INDEX(SkyCiv!L:L,MATCH($B15,SkyCiv!$U:$U,0)),
        ""
    )
)</f>
        <v/>
      </c>
      <c r="V15" s="12" t="str">
        <f>IF(C15="",
    "",
    IF(NOT(ISERROR(MATCH($B15,SkyCiv!$U:$U,0))),
        INDEX(SkyCiv!M:M,MATCH($B15,SkyCiv!$U:$U,0)),
        ""
    )
)</f>
        <v/>
      </c>
      <c r="W15" s="77" t="str">
        <f>IF(D15="",
    "",
    IF(NOT(ISERROR(MATCH($B15,SkyCiv!$U:$U,0))),
        INDEX(SkyCiv!N:N,MATCH($B15,SkyCiv!$U:$U,0)),
        ""
    )
)</f>
        <v/>
      </c>
      <c r="X15" s="45" t="str">
        <f>IF(AND(U15=0,V15=0,W15=0),
    "-",
    IF(U15="",
        "",
        IF(LEFT($B15)="B",
            IF(Instructions!E$15="",
                "",
                IF(ROUND(U15,3)&lt;Instructions!E$15,
                    "YES",
                    "NO"
                )
            ),
            IF(LEFT($B15)="C",
                IF(Instructions!E$17="",
                    "",
                    IF(ROUND(U15,3)&lt;Instructions!E$17,
                        "YES",
                        "NO"
                    )
                ),
                "ERR"
            )
        )
    )
)</f>
        <v/>
      </c>
      <c r="Y15" s="45" t="str">
        <f t="shared" si="17"/>
        <v/>
      </c>
      <c r="Z15" s="45" t="str">
        <f>IF(AND(U15=0,V15=0,W15=0),
    "-",
    IF(W15="",
        "",
        IF(LEFT($B15)="B",
            IF(Instructions!E$16="",
                "",
                IF(ROUND(W15,3)&lt;Instructions!E$16,
                    "YES",
                    "NO"
                )
            ),
            IF(LEFT($B15)="C",
                IF(Instructions!E$18="",
                    "",
                    IF(ROUND(W15,3)&lt;Instructions!E$18,
                        "YES",
                        "NO"
                    )
                ),
                "ERR"
            )
        )
    )
)</f>
        <v/>
      </c>
      <c r="AA15" s="54" t="str">
        <f t="shared" si="18"/>
        <v/>
      </c>
      <c r="AB15" s="14" t="str">
        <f>IF(AND(NOT(ISERROR(MATCH($B15,Scilympiad!$U:$U,0))),ISNUMBER(INDEX(Scilympiad!Y:Y,MATCH($B15,Scilympiad!$U:$U,0)))),
    INDEX(Scilympiad!Y:Y,MATCH($B15,Scilympiad!$U:$U,0)),
    ""
)</f>
        <v/>
      </c>
      <c r="AC15" s="11" t="str">
        <f t="shared" si="19"/>
        <v/>
      </c>
      <c r="AD15" s="10" t="str">
        <f t="shared" si="20"/>
        <v/>
      </c>
      <c r="AE15" s="11" t="str">
        <f t="shared" si="21"/>
        <v/>
      </c>
      <c r="AF15" s="12" t="str">
        <f t="shared" si="22"/>
        <v/>
      </c>
      <c r="AG15" s="136" t="str">
        <f t="shared" si="23"/>
        <v/>
      </c>
      <c r="AH15" s="167"/>
      <c r="AI15" s="133"/>
      <c r="AJ15" s="64" t="str">
        <f t="shared" si="24"/>
        <v/>
      </c>
      <c r="AK15" s="47" t="str">
        <f t="shared" si="25"/>
        <v/>
      </c>
      <c r="AL15" s="65" t="str">
        <f t="shared" si="26"/>
        <v/>
      </c>
      <c r="AM15" s="57" t="str">
        <f t="shared" si="27"/>
        <v/>
      </c>
      <c r="AN15" s="12" t="str">
        <f t="shared" si="28"/>
        <v/>
      </c>
      <c r="AO15" s="10" t="str">
        <f t="shared" si="29"/>
        <v/>
      </c>
      <c r="AP15" s="10" t="str">
        <f t="shared" si="30"/>
        <v/>
      </c>
      <c r="AQ15" s="15" t="str">
        <f t="shared" si="31"/>
        <v/>
      </c>
      <c r="AR15" s="57" t="str">
        <f t="shared" si="32"/>
        <v/>
      </c>
      <c r="AS15" s="12" t="str">
        <f t="shared" si="33"/>
        <v/>
      </c>
      <c r="AT15" s="10" t="str">
        <f t="shared" si="34"/>
        <v/>
      </c>
      <c r="AU15" s="10" t="str">
        <f t="shared" si="35"/>
        <v/>
      </c>
      <c r="AV15" s="15" t="str">
        <f t="shared" si="36"/>
        <v/>
      </c>
    </row>
    <row r="16" spans="2:49">
      <c r="B16" s="14" t="str">
        <f>IF(Scilympiad!C15="",
    "",
    Scilympiad!C15
)</f>
        <v/>
      </c>
      <c r="C16" s="10" t="str">
        <f>IF(Scilympiad!D15="",
    "",
    Scilympiad!D15
)</f>
        <v/>
      </c>
      <c r="D16" s="10" t="str">
        <f>IF(Scilympiad!E15="",
    "",
    Scilympiad!E15
)</f>
        <v/>
      </c>
      <c r="E16" s="44" t="str">
        <f t="shared" si="12"/>
        <v/>
      </c>
      <c r="F16" s="45" t="str">
        <f t="shared" si="13"/>
        <v/>
      </c>
      <c r="G16" s="212" t="str">
        <f t="shared" si="14"/>
        <v/>
      </c>
      <c r="H16" s="45" t="str">
        <f t="shared" si="15"/>
        <v/>
      </c>
      <c r="I16" s="54" t="str">
        <f t="shared" si="16"/>
        <v/>
      </c>
      <c r="J16" s="57" t="str">
        <f>IF(B16="",
    "",
    IF(COUNTIF(Scilympiad!U:U,Scores!$B16)+COUNTIF(SkyCiv!U:U,Scores!$B16)=0,
        "",
        IF(COUNTIF(Scilympiad!U:U,Scores!$B16)=0,
            "NO",
            IF(COUNTIF(Scilympiad!U:U,Scores!$B16)=1,
                "YES",
                IF(COUNTIF(Scilympiad!U:U,Scores!$B16)&gt;1,
                    "MANY",
                    "ERROR"
                )
            )
        )
    )
)</f>
        <v/>
      </c>
      <c r="K16" s="15" t="str">
        <f>IF(B16="",
    "",
    IF(COUNTIF(Scilympiad!U:U,Scores!$B16)+COUNTIF(SkyCiv!U:U,Scores!$B16)=0,
        "",
        IF(COUNTIF(SkyCiv!U:U,Scores!$B16)=0,
            "NO",
            IF(COUNTIF(SkyCiv!U:U,Scores!$B16)=1,
                "YES",
                IF(COUNTIF(SkyCiv!U:U,Scores!$B16)&gt;1,
                    "MANY",
                    "ERROR"
                )
            )
        )
    )
)</f>
        <v/>
      </c>
      <c r="L16" s="162" t="str">
        <f>IF(B16="",
    "",
    IF(NOT(ISERROR(MATCH($B16,Scilympiad!$U:$U,0))),
        DATE(_xlfn.NUMBERVALUE(MID(INDEX(Scilympiad!M:M,MATCH($B16,Scilympiad!$U:$U,0)),FIND("/",INDEX(Scilympiad!M:M,MATCH($B16,Scilympiad!$U:$U,0)))+4,2))+2000,
            _xlfn.NUMBERVALUE(MID(INDEX(Scilympiad!M:M,MATCH($B16,Scilympiad!$U:$U,0)),FIND("/",INDEX(Scilympiad!M:M,MATCH($B16,Scilympiad!$U:$U,0)))-2,2)),
            _xlfn.NUMBERVALUE(MID(INDEX(Scilympiad!M:M,MATCH($B16,Scilympiad!$U:$U,0)),FIND("/",INDEX(Scilympiad!M:M,MATCH($B16,Scilympiad!$U:$U,0)))+1,2))
        )+TIME(IF(MID(INDEX(Scilympiad!M:M,MATCH($B16,Scilympiad!$U:$U,0)),FIND(":",INDEX(Scilympiad!M:M,MATCH($B16,Scilympiad!$U:$U,0)))+7,2)="AM",
                MOD(_xlfn.NUMBERVALUE(MID(INDEX(Scilympiad!M:M,MATCH($B16,Scilympiad!$U:$U,0)),FIND(":",INDEX(Scilympiad!M:M,MATCH($B16,Scilympiad!$U:$U,0)))-2,2)),12),
                MOD(_xlfn.NUMBERVALUE(MID(INDEX(Scilympiad!M:M,MATCH($B16,Scilympiad!$U:$U,0)),FIND(":",INDEX(Scilympiad!M:M,MATCH($B16,Scilympiad!$U:$U,0)))-2,2)),12)+12
            ),
            _xlfn.NUMBERVALUE(MID(INDEX(Scilympiad!M:M,MATCH($B16,Scilympiad!$U:$U,0)),FIND(":",INDEX(Scilympiad!M:M,MATCH($B16,Scilympiad!$U:$U,0)))+1,2)),
            _xlfn.NUMBERVALUE(MID(INDEX(Scilympiad!M:M,MATCH($B16,Scilympiad!$U:$U,0)),FIND(":",INDEX(Scilympiad!M:M,MATCH($B16,Scilympiad!$U:$U,0)))+4,2))
        ),
        ""
    )
)</f>
        <v/>
      </c>
      <c r="M16" s="163" t="str">
        <f>IF(C16="",
    "",
    IF(NOT(ISERROR(MATCH($B16,Scilympiad!$U:$U,0))),
        INDEX(Scilympiad!N:N,MATCH($B16,Scilympiad!$U:$U,0)),
        ""
    )
)</f>
        <v/>
      </c>
      <c r="N16" s="163" t="str">
        <f>IF(B16="",
    "",
    IF(NOT(ISERROR(MATCH($B16,SkyCiv!$U:$U,0))),
        INDEX(SkyCiv!C:C,MATCH($B16,SkyCiv!$U:$U,0))+(_xlfn.NUMBERVALUE(LEFT(RIGHT(Instructions!$E$19,4),3))+6)/24,
        ""
    )
)</f>
        <v/>
      </c>
      <c r="O16" s="12" t="str">
        <f>IF(N16="",
    "",
    IF(Instructions!E$19="",
        "TIMEZONE?",
        IF(L16="",
            "START?",
            IF(N16&lt;L16,
                "NEGATIVE",
                (N16-L16)*24*60
            )
        )
    )
)</f>
        <v/>
      </c>
      <c r="P16" s="46" t="str">
        <f>IF(Instructions!$E$20="",
    "",
    IF(AND(ISNUMBER(O16),O16&gt;Instructions!E$20),
        "YES",
        IF(AND(ISNUMBER(O16),O16&lt;=Instructions!E$20),
            "NO",
            IF(O16="NEGATIVE",
                "UNCLEAR",
                ""
            )
        )
    )
)</f>
        <v/>
      </c>
      <c r="Q16" s="72" t="str">
        <f>IF(LEFT(Instructions!E$21)="Y",
    P16,
    ""
)</f>
        <v/>
      </c>
      <c r="R16" s="69" t="str">
        <f>IF(B16="",
    "",
    IF(NOT(ISERROR(MATCH($B16,SkyCiv!$U:$U,0))),
        INDEX(SkyCiv!I:I,MATCH($B16,SkyCiv!$U:$U,0)),
        ""
    )
)</f>
        <v/>
      </c>
      <c r="S16" s="12" t="str">
        <f>IF(B16="",
    "",
    IF(C16="",
        "",
        IF(NOT(ISERROR(MATCH($B16,SkyCiv!$U:$U,0))),
            INDEX(SkyCiv!J:J,MATCH($B16,SkyCiv!$U:$U,0)),
            ""
        )
    )
)</f>
        <v/>
      </c>
      <c r="T16" s="60" t="str">
        <f>IF(B16="",
    "",
    IF(NOT(ISERROR(MATCH($B16,SkyCiv!$U:$U,0))),
        INDEX(SkyCiv!K:K,MATCH($B16,SkyCiv!$U:$U,0)),
        ""
    )
)</f>
        <v/>
      </c>
      <c r="U16" s="76" t="str">
        <f>IF(B16="",
    "",
    IF(NOT(ISERROR(MATCH($B16,SkyCiv!$U:$U,0))),
        INDEX(SkyCiv!L:L,MATCH($B16,SkyCiv!$U:$U,0)),
        ""
    )
)</f>
        <v/>
      </c>
      <c r="V16" s="12" t="str">
        <f>IF(C16="",
    "",
    IF(NOT(ISERROR(MATCH($B16,SkyCiv!$U:$U,0))),
        INDEX(SkyCiv!M:M,MATCH($B16,SkyCiv!$U:$U,0)),
        ""
    )
)</f>
        <v/>
      </c>
      <c r="W16" s="77" t="str">
        <f>IF(D16="",
    "",
    IF(NOT(ISERROR(MATCH($B16,SkyCiv!$U:$U,0))),
        INDEX(SkyCiv!N:N,MATCH($B16,SkyCiv!$U:$U,0)),
        ""
    )
)</f>
        <v/>
      </c>
      <c r="X16" s="45" t="str">
        <f>IF(AND(U16=0,V16=0,W16=0),
    "-",
    IF(U16="",
        "",
        IF(LEFT($B16)="B",
            IF(Instructions!E$15="",
                "",
                IF(ROUND(U16,3)&lt;Instructions!E$15,
                    "YES",
                    "NO"
                )
            ),
            IF(LEFT($B16)="C",
                IF(Instructions!E$17="",
                    "",
                    IF(ROUND(U16,3)&lt;Instructions!E$17,
                        "YES",
                        "NO"
                    )
                ),
                "ERR"
            )
        )
    )
)</f>
        <v/>
      </c>
      <c r="Y16" s="45" t="str">
        <f t="shared" si="17"/>
        <v/>
      </c>
      <c r="Z16" s="45" t="str">
        <f>IF(AND(U16=0,V16=0,W16=0),
    "-",
    IF(W16="",
        "",
        IF(LEFT($B16)="B",
            IF(Instructions!E$16="",
                "",
                IF(ROUND(W16,3)&lt;Instructions!E$16,
                    "YES",
                    "NO"
                )
            ),
            IF(LEFT($B16)="C",
                IF(Instructions!E$18="",
                    "",
                    IF(ROUND(W16,3)&lt;Instructions!E$18,
                        "YES",
                        "NO"
                    )
                ),
                "ERR"
            )
        )
    )
)</f>
        <v/>
      </c>
      <c r="AA16" s="54" t="str">
        <f t="shared" si="18"/>
        <v/>
      </c>
      <c r="AB16" s="14" t="str">
        <f>IF(AND(NOT(ISERROR(MATCH($B16,Scilympiad!$U:$U,0))),ISNUMBER(INDEX(Scilympiad!Y:Y,MATCH($B16,Scilympiad!$U:$U,0)))),
    INDEX(Scilympiad!Y:Y,MATCH($B16,Scilympiad!$U:$U,0)),
    ""
)</f>
        <v/>
      </c>
      <c r="AC16" s="11" t="str">
        <f t="shared" si="19"/>
        <v/>
      </c>
      <c r="AD16" s="10" t="str">
        <f t="shared" si="20"/>
        <v/>
      </c>
      <c r="AE16" s="11" t="str">
        <f t="shared" si="21"/>
        <v/>
      </c>
      <c r="AF16" s="12" t="str">
        <f t="shared" si="22"/>
        <v/>
      </c>
      <c r="AG16" s="136" t="str">
        <f t="shared" si="23"/>
        <v/>
      </c>
      <c r="AH16" s="167"/>
      <c r="AI16" s="133"/>
      <c r="AJ16" s="64" t="str">
        <f t="shared" si="24"/>
        <v/>
      </c>
      <c r="AK16" s="47" t="str">
        <f t="shared" si="25"/>
        <v/>
      </c>
      <c r="AL16" s="65" t="str">
        <f t="shared" si="26"/>
        <v/>
      </c>
      <c r="AM16" s="57" t="str">
        <f t="shared" si="27"/>
        <v/>
      </c>
      <c r="AN16" s="12" t="str">
        <f t="shared" si="28"/>
        <v/>
      </c>
      <c r="AO16" s="10" t="str">
        <f t="shared" si="29"/>
        <v/>
      </c>
      <c r="AP16" s="10" t="str">
        <f t="shared" si="30"/>
        <v/>
      </c>
      <c r="AQ16" s="15" t="str">
        <f t="shared" si="31"/>
        <v/>
      </c>
      <c r="AR16" s="57" t="str">
        <f t="shared" si="32"/>
        <v/>
      </c>
      <c r="AS16" s="12" t="str">
        <f t="shared" si="33"/>
        <v/>
      </c>
      <c r="AT16" s="10" t="str">
        <f t="shared" si="34"/>
        <v/>
      </c>
      <c r="AU16" s="10" t="str">
        <f t="shared" si="35"/>
        <v/>
      </c>
      <c r="AV16" s="15" t="str">
        <f t="shared" si="36"/>
        <v/>
      </c>
    </row>
    <row r="17" spans="2:48">
      <c r="B17" s="14" t="str">
        <f>IF(Scilympiad!C16="",
    "",
    Scilympiad!C16
)</f>
        <v/>
      </c>
      <c r="C17" s="10" t="str">
        <f>IF(Scilympiad!D16="",
    "",
    Scilympiad!D16
)</f>
        <v/>
      </c>
      <c r="D17" s="10" t="str">
        <f>IF(Scilympiad!E16="",
    "",
    Scilympiad!E16
)</f>
        <v/>
      </c>
      <c r="E17" s="44" t="str">
        <f t="shared" si="12"/>
        <v/>
      </c>
      <c r="F17" s="45" t="str">
        <f t="shared" si="13"/>
        <v/>
      </c>
      <c r="G17" s="212" t="str">
        <f t="shared" si="14"/>
        <v/>
      </c>
      <c r="H17" s="45" t="str">
        <f t="shared" si="15"/>
        <v/>
      </c>
      <c r="I17" s="54" t="str">
        <f t="shared" si="16"/>
        <v/>
      </c>
      <c r="J17" s="57" t="str">
        <f>IF(B17="",
    "",
    IF(COUNTIF(Scilympiad!U:U,Scores!$B17)+COUNTIF(SkyCiv!U:U,Scores!$B17)=0,
        "",
        IF(COUNTIF(Scilympiad!U:U,Scores!$B17)=0,
            "NO",
            IF(COUNTIF(Scilympiad!U:U,Scores!$B17)=1,
                "YES",
                IF(COUNTIF(Scilympiad!U:U,Scores!$B17)&gt;1,
                    "MANY",
                    "ERROR"
                )
            )
        )
    )
)</f>
        <v/>
      </c>
      <c r="K17" s="15" t="str">
        <f>IF(B17="",
    "",
    IF(COUNTIF(Scilympiad!U:U,Scores!$B17)+COUNTIF(SkyCiv!U:U,Scores!$B17)=0,
        "",
        IF(COUNTIF(SkyCiv!U:U,Scores!$B17)=0,
            "NO",
            IF(COUNTIF(SkyCiv!U:U,Scores!$B17)=1,
                "YES",
                IF(COUNTIF(SkyCiv!U:U,Scores!$B17)&gt;1,
                    "MANY",
                    "ERROR"
                )
            )
        )
    )
)</f>
        <v/>
      </c>
      <c r="L17" s="162" t="str">
        <f>IF(B17="",
    "",
    IF(NOT(ISERROR(MATCH($B17,Scilympiad!$U:$U,0))),
        DATE(_xlfn.NUMBERVALUE(MID(INDEX(Scilympiad!M:M,MATCH($B17,Scilympiad!$U:$U,0)),FIND("/",INDEX(Scilympiad!M:M,MATCH($B17,Scilympiad!$U:$U,0)))+4,2))+2000,
            _xlfn.NUMBERVALUE(MID(INDEX(Scilympiad!M:M,MATCH($B17,Scilympiad!$U:$U,0)),FIND("/",INDEX(Scilympiad!M:M,MATCH($B17,Scilympiad!$U:$U,0)))-2,2)),
            _xlfn.NUMBERVALUE(MID(INDEX(Scilympiad!M:M,MATCH($B17,Scilympiad!$U:$U,0)),FIND("/",INDEX(Scilympiad!M:M,MATCH($B17,Scilympiad!$U:$U,0)))+1,2))
        )+TIME(IF(MID(INDEX(Scilympiad!M:M,MATCH($B17,Scilympiad!$U:$U,0)),FIND(":",INDEX(Scilympiad!M:M,MATCH($B17,Scilympiad!$U:$U,0)))+7,2)="AM",
                MOD(_xlfn.NUMBERVALUE(MID(INDEX(Scilympiad!M:M,MATCH($B17,Scilympiad!$U:$U,0)),FIND(":",INDEX(Scilympiad!M:M,MATCH($B17,Scilympiad!$U:$U,0)))-2,2)),12),
                MOD(_xlfn.NUMBERVALUE(MID(INDEX(Scilympiad!M:M,MATCH($B17,Scilympiad!$U:$U,0)),FIND(":",INDEX(Scilympiad!M:M,MATCH($B17,Scilympiad!$U:$U,0)))-2,2)),12)+12
            ),
            _xlfn.NUMBERVALUE(MID(INDEX(Scilympiad!M:M,MATCH($B17,Scilympiad!$U:$U,0)),FIND(":",INDEX(Scilympiad!M:M,MATCH($B17,Scilympiad!$U:$U,0)))+1,2)),
            _xlfn.NUMBERVALUE(MID(INDEX(Scilympiad!M:M,MATCH($B17,Scilympiad!$U:$U,0)),FIND(":",INDEX(Scilympiad!M:M,MATCH($B17,Scilympiad!$U:$U,0)))+4,2))
        ),
        ""
    )
)</f>
        <v/>
      </c>
      <c r="M17" s="163" t="str">
        <f>IF(C17="",
    "",
    IF(NOT(ISERROR(MATCH($B17,Scilympiad!$U:$U,0))),
        INDEX(Scilympiad!N:N,MATCH($B17,Scilympiad!$U:$U,0)),
        ""
    )
)</f>
        <v/>
      </c>
      <c r="N17" s="163" t="str">
        <f>IF(B17="",
    "",
    IF(NOT(ISERROR(MATCH($B17,SkyCiv!$U:$U,0))),
        INDEX(SkyCiv!C:C,MATCH($B17,SkyCiv!$U:$U,0))+(_xlfn.NUMBERVALUE(LEFT(RIGHT(Instructions!$E$19,4),3))+6)/24,
        ""
    )
)</f>
        <v/>
      </c>
      <c r="O17" s="12" t="str">
        <f>IF(N17="",
    "",
    IF(Instructions!E$19="",
        "TIMEZONE?",
        IF(L17="",
            "START?",
            IF(N17&lt;L17,
                "NEGATIVE",
                (N17-L17)*24*60
            )
        )
    )
)</f>
        <v/>
      </c>
      <c r="P17" s="46" t="str">
        <f>IF(Instructions!$E$20="",
    "",
    IF(AND(ISNUMBER(O17),O17&gt;Instructions!E$20),
        "YES",
        IF(AND(ISNUMBER(O17),O17&lt;=Instructions!E$20),
            "NO",
            IF(O17="NEGATIVE",
                "UNCLEAR",
                ""
            )
        )
    )
)</f>
        <v/>
      </c>
      <c r="Q17" s="72" t="str">
        <f>IF(LEFT(Instructions!E$21)="Y",
    P17,
    ""
)</f>
        <v/>
      </c>
      <c r="R17" s="69" t="str">
        <f>IF(B17="",
    "",
    IF(NOT(ISERROR(MATCH($B17,SkyCiv!$U:$U,0))),
        INDEX(SkyCiv!I:I,MATCH($B17,SkyCiv!$U:$U,0)),
        ""
    )
)</f>
        <v/>
      </c>
      <c r="S17" s="12" t="str">
        <f>IF(B17="",
    "",
    IF(C17="",
        "",
        IF(NOT(ISERROR(MATCH($B17,SkyCiv!$U:$U,0))),
            INDEX(SkyCiv!J:J,MATCH($B17,SkyCiv!$U:$U,0)),
            ""
        )
    )
)</f>
        <v/>
      </c>
      <c r="T17" s="60" t="str">
        <f>IF(B17="",
    "",
    IF(NOT(ISERROR(MATCH($B17,SkyCiv!$U:$U,0))),
        INDEX(SkyCiv!K:K,MATCH($B17,SkyCiv!$U:$U,0)),
        ""
    )
)</f>
        <v/>
      </c>
      <c r="U17" s="76" t="str">
        <f>IF(B17="",
    "",
    IF(NOT(ISERROR(MATCH($B17,SkyCiv!$U:$U,0))),
        INDEX(SkyCiv!L:L,MATCH($B17,SkyCiv!$U:$U,0)),
        ""
    )
)</f>
        <v/>
      </c>
      <c r="V17" s="12" t="str">
        <f>IF(C17="",
    "",
    IF(NOT(ISERROR(MATCH($B17,SkyCiv!$U:$U,0))),
        INDEX(SkyCiv!M:M,MATCH($B17,SkyCiv!$U:$U,0)),
        ""
    )
)</f>
        <v/>
      </c>
      <c r="W17" s="77" t="str">
        <f>IF(D17="",
    "",
    IF(NOT(ISERROR(MATCH($B17,SkyCiv!$U:$U,0))),
        INDEX(SkyCiv!N:N,MATCH($B17,SkyCiv!$U:$U,0)),
        ""
    )
)</f>
        <v/>
      </c>
      <c r="X17" s="45" t="str">
        <f>IF(AND(U17=0,V17=0,W17=0),
    "-",
    IF(U17="",
        "",
        IF(LEFT($B17)="B",
            IF(Instructions!E$15="",
                "",
                IF(ROUND(U17,3)&lt;Instructions!E$15,
                    "YES",
                    "NO"
                )
            ),
            IF(LEFT($B17)="C",
                IF(Instructions!E$17="",
                    "",
                    IF(ROUND(U17,3)&lt;Instructions!E$17,
                        "YES",
                        "NO"
                    )
                ),
                "ERR"
            )
        )
    )
)</f>
        <v/>
      </c>
      <c r="Y17" s="45" t="str">
        <f t="shared" si="17"/>
        <v/>
      </c>
      <c r="Z17" s="45" t="str">
        <f>IF(AND(U17=0,V17=0,W17=0),
    "-",
    IF(W17="",
        "",
        IF(LEFT($B17)="B",
            IF(Instructions!E$16="",
                "",
                IF(ROUND(W17,3)&lt;Instructions!E$16,
                    "YES",
                    "NO"
                )
            ),
            IF(LEFT($B17)="C",
                IF(Instructions!E$18="",
                    "",
                    IF(ROUND(W17,3)&lt;Instructions!E$18,
                        "YES",
                        "NO"
                    )
                ),
                "ERR"
            )
        )
    )
)</f>
        <v/>
      </c>
      <c r="AA17" s="54" t="str">
        <f t="shared" si="18"/>
        <v/>
      </c>
      <c r="AB17" s="14" t="str">
        <f>IF(AND(NOT(ISERROR(MATCH($B17,Scilympiad!$U:$U,0))),ISNUMBER(INDEX(Scilympiad!Y:Y,MATCH($B17,Scilympiad!$U:$U,0)))),
    INDEX(Scilympiad!Y:Y,MATCH($B17,Scilympiad!$U:$U,0)),
    ""
)</f>
        <v/>
      </c>
      <c r="AC17" s="11" t="str">
        <f t="shared" si="19"/>
        <v/>
      </c>
      <c r="AD17" s="10" t="str">
        <f t="shared" si="20"/>
        <v/>
      </c>
      <c r="AE17" s="11" t="str">
        <f t="shared" si="21"/>
        <v/>
      </c>
      <c r="AF17" s="12" t="str">
        <f t="shared" si="22"/>
        <v/>
      </c>
      <c r="AG17" s="136" t="str">
        <f t="shared" si="23"/>
        <v/>
      </c>
      <c r="AH17" s="167"/>
      <c r="AI17" s="133"/>
      <c r="AJ17" s="64" t="str">
        <f t="shared" si="24"/>
        <v/>
      </c>
      <c r="AK17" s="47" t="str">
        <f t="shared" si="25"/>
        <v/>
      </c>
      <c r="AL17" s="65" t="str">
        <f t="shared" si="26"/>
        <v/>
      </c>
      <c r="AM17" s="57" t="str">
        <f t="shared" si="27"/>
        <v/>
      </c>
      <c r="AN17" s="12" t="str">
        <f t="shared" si="28"/>
        <v/>
      </c>
      <c r="AO17" s="10" t="str">
        <f t="shared" si="29"/>
        <v/>
      </c>
      <c r="AP17" s="10" t="str">
        <f t="shared" si="30"/>
        <v/>
      </c>
      <c r="AQ17" s="15" t="str">
        <f t="shared" si="31"/>
        <v/>
      </c>
      <c r="AR17" s="57" t="str">
        <f t="shared" si="32"/>
        <v/>
      </c>
      <c r="AS17" s="12" t="str">
        <f t="shared" si="33"/>
        <v/>
      </c>
      <c r="AT17" s="10" t="str">
        <f t="shared" si="34"/>
        <v/>
      </c>
      <c r="AU17" s="10" t="str">
        <f t="shared" si="35"/>
        <v/>
      </c>
      <c r="AV17" s="15" t="str">
        <f t="shared" si="36"/>
        <v/>
      </c>
    </row>
    <row r="18" spans="2:48">
      <c r="B18" s="14" t="str">
        <f>IF(Scilympiad!C17="",
    "",
    Scilympiad!C17
)</f>
        <v/>
      </c>
      <c r="C18" s="10" t="str">
        <f>IF(Scilympiad!D17="",
    "",
    Scilympiad!D17
)</f>
        <v/>
      </c>
      <c r="D18" s="10" t="str">
        <f>IF(Scilympiad!E17="",
    "",
    Scilympiad!E17
)</f>
        <v/>
      </c>
      <c r="E18" s="44" t="str">
        <f t="shared" si="12"/>
        <v/>
      </c>
      <c r="F18" s="45" t="str">
        <f t="shared" si="13"/>
        <v/>
      </c>
      <c r="G18" s="212" t="str">
        <f t="shared" si="14"/>
        <v/>
      </c>
      <c r="H18" s="45" t="str">
        <f t="shared" si="15"/>
        <v/>
      </c>
      <c r="I18" s="54" t="str">
        <f t="shared" si="16"/>
        <v/>
      </c>
      <c r="J18" s="57" t="str">
        <f>IF(B18="",
    "",
    IF(COUNTIF(Scilympiad!U:U,Scores!$B18)+COUNTIF(SkyCiv!U:U,Scores!$B18)=0,
        "",
        IF(COUNTIF(Scilympiad!U:U,Scores!$B18)=0,
            "NO",
            IF(COUNTIF(Scilympiad!U:U,Scores!$B18)=1,
                "YES",
                IF(COUNTIF(Scilympiad!U:U,Scores!$B18)&gt;1,
                    "MANY",
                    "ERROR"
                )
            )
        )
    )
)</f>
        <v/>
      </c>
      <c r="K18" s="15" t="str">
        <f>IF(B18="",
    "",
    IF(COUNTIF(Scilympiad!U:U,Scores!$B18)+COUNTIF(SkyCiv!U:U,Scores!$B18)=0,
        "",
        IF(COUNTIF(SkyCiv!U:U,Scores!$B18)=0,
            "NO",
            IF(COUNTIF(SkyCiv!U:U,Scores!$B18)=1,
                "YES",
                IF(COUNTIF(SkyCiv!U:U,Scores!$B18)&gt;1,
                    "MANY",
                    "ERROR"
                )
            )
        )
    )
)</f>
        <v/>
      </c>
      <c r="L18" s="162" t="str">
        <f>IF(B18="",
    "",
    IF(NOT(ISERROR(MATCH($B18,Scilympiad!$U:$U,0))),
        DATE(_xlfn.NUMBERVALUE(MID(INDEX(Scilympiad!M:M,MATCH($B18,Scilympiad!$U:$U,0)),FIND("/",INDEX(Scilympiad!M:M,MATCH($B18,Scilympiad!$U:$U,0)))+4,2))+2000,
            _xlfn.NUMBERVALUE(MID(INDEX(Scilympiad!M:M,MATCH($B18,Scilympiad!$U:$U,0)),FIND("/",INDEX(Scilympiad!M:M,MATCH($B18,Scilympiad!$U:$U,0)))-2,2)),
            _xlfn.NUMBERVALUE(MID(INDEX(Scilympiad!M:M,MATCH($B18,Scilympiad!$U:$U,0)),FIND("/",INDEX(Scilympiad!M:M,MATCH($B18,Scilympiad!$U:$U,0)))+1,2))
        )+TIME(IF(MID(INDEX(Scilympiad!M:M,MATCH($B18,Scilympiad!$U:$U,0)),FIND(":",INDEX(Scilympiad!M:M,MATCH($B18,Scilympiad!$U:$U,0)))+7,2)="AM",
                MOD(_xlfn.NUMBERVALUE(MID(INDEX(Scilympiad!M:M,MATCH($B18,Scilympiad!$U:$U,0)),FIND(":",INDEX(Scilympiad!M:M,MATCH($B18,Scilympiad!$U:$U,0)))-2,2)),12),
                MOD(_xlfn.NUMBERVALUE(MID(INDEX(Scilympiad!M:M,MATCH($B18,Scilympiad!$U:$U,0)),FIND(":",INDEX(Scilympiad!M:M,MATCH($B18,Scilympiad!$U:$U,0)))-2,2)),12)+12
            ),
            _xlfn.NUMBERVALUE(MID(INDEX(Scilympiad!M:M,MATCH($B18,Scilympiad!$U:$U,0)),FIND(":",INDEX(Scilympiad!M:M,MATCH($B18,Scilympiad!$U:$U,0)))+1,2)),
            _xlfn.NUMBERVALUE(MID(INDEX(Scilympiad!M:M,MATCH($B18,Scilympiad!$U:$U,0)),FIND(":",INDEX(Scilympiad!M:M,MATCH($B18,Scilympiad!$U:$U,0)))+4,2))
        ),
        ""
    )
)</f>
        <v/>
      </c>
      <c r="M18" s="163" t="str">
        <f>IF(C18="",
    "",
    IF(NOT(ISERROR(MATCH($B18,Scilympiad!$U:$U,0))),
        INDEX(Scilympiad!N:N,MATCH($B18,Scilympiad!$U:$U,0)),
        ""
    )
)</f>
        <v/>
      </c>
      <c r="N18" s="163" t="str">
        <f>IF(B18="",
    "",
    IF(NOT(ISERROR(MATCH($B18,SkyCiv!$U:$U,0))),
        INDEX(SkyCiv!C:C,MATCH($B18,SkyCiv!$U:$U,0))+(_xlfn.NUMBERVALUE(LEFT(RIGHT(Instructions!$E$19,4),3))+6)/24,
        ""
    )
)</f>
        <v/>
      </c>
      <c r="O18" s="12" t="str">
        <f>IF(N18="",
    "",
    IF(Instructions!E$19="",
        "TIMEZONE?",
        IF(L18="",
            "START?",
            IF(N18&lt;L18,
                "NEGATIVE",
                (N18-L18)*24*60
            )
        )
    )
)</f>
        <v/>
      </c>
      <c r="P18" s="46" t="str">
        <f>IF(Instructions!$E$20="",
    "",
    IF(AND(ISNUMBER(O18),O18&gt;Instructions!E$20),
        "YES",
        IF(AND(ISNUMBER(O18),O18&lt;=Instructions!E$20),
            "NO",
            IF(O18="NEGATIVE",
                "UNCLEAR",
                ""
            )
        )
    )
)</f>
        <v/>
      </c>
      <c r="Q18" s="72" t="str">
        <f>IF(LEFT(Instructions!E$21)="Y",
    P18,
    ""
)</f>
        <v/>
      </c>
      <c r="R18" s="69" t="str">
        <f>IF(B18="",
    "",
    IF(NOT(ISERROR(MATCH($B18,SkyCiv!$U:$U,0))),
        INDEX(SkyCiv!I:I,MATCH($B18,SkyCiv!$U:$U,0)),
        ""
    )
)</f>
        <v/>
      </c>
      <c r="S18" s="12" t="str">
        <f>IF(B18="",
    "",
    IF(C18="",
        "",
        IF(NOT(ISERROR(MATCH($B18,SkyCiv!$U:$U,0))),
            INDEX(SkyCiv!J:J,MATCH($B18,SkyCiv!$U:$U,0)),
            ""
        )
    )
)</f>
        <v/>
      </c>
      <c r="T18" s="60" t="str">
        <f>IF(B18="",
    "",
    IF(NOT(ISERROR(MATCH($B18,SkyCiv!$U:$U,0))),
        INDEX(SkyCiv!K:K,MATCH($B18,SkyCiv!$U:$U,0)),
        ""
    )
)</f>
        <v/>
      </c>
      <c r="U18" s="76" t="str">
        <f>IF(B18="",
    "",
    IF(NOT(ISERROR(MATCH($B18,SkyCiv!$U:$U,0))),
        INDEX(SkyCiv!L:L,MATCH($B18,SkyCiv!$U:$U,0)),
        ""
    )
)</f>
        <v/>
      </c>
      <c r="V18" s="12" t="str">
        <f>IF(C18="",
    "",
    IF(NOT(ISERROR(MATCH($B18,SkyCiv!$U:$U,0))),
        INDEX(SkyCiv!M:M,MATCH($B18,SkyCiv!$U:$U,0)),
        ""
    )
)</f>
        <v/>
      </c>
      <c r="W18" s="77" t="str">
        <f>IF(D18="",
    "",
    IF(NOT(ISERROR(MATCH($B18,SkyCiv!$U:$U,0))),
        INDEX(SkyCiv!N:N,MATCH($B18,SkyCiv!$U:$U,0)),
        ""
    )
)</f>
        <v/>
      </c>
      <c r="X18" s="45" t="str">
        <f>IF(AND(U18=0,V18=0,W18=0),
    "-",
    IF(U18="",
        "",
        IF(LEFT($B18)="B",
            IF(Instructions!E$15="",
                "",
                IF(ROUND(U18,3)&lt;Instructions!E$15,
                    "YES",
                    "NO"
                )
            ),
            IF(LEFT($B18)="C",
                IF(Instructions!E$17="",
                    "",
                    IF(ROUND(U18,3)&lt;Instructions!E$17,
                        "YES",
                        "NO"
                    )
                ),
                "ERR"
            )
        )
    )
)</f>
        <v/>
      </c>
      <c r="Y18" s="45" t="str">
        <f t="shared" si="17"/>
        <v/>
      </c>
      <c r="Z18" s="45" t="str">
        <f>IF(AND(U18=0,V18=0,W18=0),
    "-",
    IF(W18="",
        "",
        IF(LEFT($B18)="B",
            IF(Instructions!E$16="",
                "",
                IF(ROUND(W18,3)&lt;Instructions!E$16,
                    "YES",
                    "NO"
                )
            ),
            IF(LEFT($B18)="C",
                IF(Instructions!E$18="",
                    "",
                    IF(ROUND(W18,3)&lt;Instructions!E$18,
                        "YES",
                        "NO"
                    )
                ),
                "ERR"
            )
        )
    )
)</f>
        <v/>
      </c>
      <c r="AA18" s="54" t="str">
        <f t="shared" si="18"/>
        <v/>
      </c>
      <c r="AB18" s="14" t="str">
        <f>IF(AND(NOT(ISERROR(MATCH($B18,Scilympiad!$U:$U,0))),ISNUMBER(INDEX(Scilympiad!Y:Y,MATCH($B18,Scilympiad!$U:$U,0)))),
    INDEX(Scilympiad!Y:Y,MATCH($B18,Scilympiad!$U:$U,0)),
    ""
)</f>
        <v/>
      </c>
      <c r="AC18" s="11" t="str">
        <f t="shared" si="19"/>
        <v/>
      </c>
      <c r="AD18" s="10" t="str">
        <f t="shared" si="20"/>
        <v/>
      </c>
      <c r="AE18" s="11" t="str">
        <f t="shared" si="21"/>
        <v/>
      </c>
      <c r="AF18" s="12" t="str">
        <f t="shared" si="22"/>
        <v/>
      </c>
      <c r="AG18" s="136" t="str">
        <f t="shared" si="23"/>
        <v/>
      </c>
      <c r="AH18" s="167"/>
      <c r="AI18" s="133"/>
      <c r="AJ18" s="64" t="str">
        <f t="shared" si="24"/>
        <v/>
      </c>
      <c r="AK18" s="47" t="str">
        <f t="shared" si="25"/>
        <v/>
      </c>
      <c r="AL18" s="65" t="str">
        <f t="shared" si="26"/>
        <v/>
      </c>
      <c r="AM18" s="57" t="str">
        <f t="shared" si="27"/>
        <v/>
      </c>
      <c r="AN18" s="12" t="str">
        <f t="shared" si="28"/>
        <v/>
      </c>
      <c r="AO18" s="10" t="str">
        <f t="shared" si="29"/>
        <v/>
      </c>
      <c r="AP18" s="10" t="str">
        <f t="shared" si="30"/>
        <v/>
      </c>
      <c r="AQ18" s="15" t="str">
        <f t="shared" si="31"/>
        <v/>
      </c>
      <c r="AR18" s="57" t="str">
        <f t="shared" si="32"/>
        <v/>
      </c>
      <c r="AS18" s="12" t="str">
        <f t="shared" si="33"/>
        <v/>
      </c>
      <c r="AT18" s="10" t="str">
        <f t="shared" si="34"/>
        <v/>
      </c>
      <c r="AU18" s="10" t="str">
        <f t="shared" si="35"/>
        <v/>
      </c>
      <c r="AV18" s="15" t="str">
        <f t="shared" si="36"/>
        <v/>
      </c>
    </row>
    <row r="19" spans="2:48">
      <c r="B19" s="14" t="str">
        <f>IF(Scilympiad!C18="",
    "",
    Scilympiad!C18
)</f>
        <v/>
      </c>
      <c r="C19" s="10" t="str">
        <f>IF(Scilympiad!D18="",
    "",
    Scilympiad!D18
)</f>
        <v/>
      </c>
      <c r="D19" s="10" t="str">
        <f>IF(Scilympiad!E18="",
    "",
    Scilympiad!E18
)</f>
        <v/>
      </c>
      <c r="E19" s="44" t="str">
        <f t="shared" si="12"/>
        <v/>
      </c>
      <c r="F19" s="45" t="str">
        <f t="shared" si="13"/>
        <v/>
      </c>
      <c r="G19" s="212" t="str">
        <f t="shared" si="14"/>
        <v/>
      </c>
      <c r="H19" s="45" t="str">
        <f t="shared" si="15"/>
        <v/>
      </c>
      <c r="I19" s="54" t="str">
        <f t="shared" si="16"/>
        <v/>
      </c>
      <c r="J19" s="57" t="str">
        <f>IF(B19="",
    "",
    IF(COUNTIF(Scilympiad!U:U,Scores!$B19)+COUNTIF(SkyCiv!U:U,Scores!$B19)=0,
        "",
        IF(COUNTIF(Scilympiad!U:U,Scores!$B19)=0,
            "NO",
            IF(COUNTIF(Scilympiad!U:U,Scores!$B19)=1,
                "YES",
                IF(COUNTIF(Scilympiad!U:U,Scores!$B19)&gt;1,
                    "MANY",
                    "ERROR"
                )
            )
        )
    )
)</f>
        <v/>
      </c>
      <c r="K19" s="15" t="str">
        <f>IF(B19="",
    "",
    IF(COUNTIF(Scilympiad!U:U,Scores!$B19)+COUNTIF(SkyCiv!U:U,Scores!$B19)=0,
        "",
        IF(COUNTIF(SkyCiv!U:U,Scores!$B19)=0,
            "NO",
            IF(COUNTIF(SkyCiv!U:U,Scores!$B19)=1,
                "YES",
                IF(COUNTIF(SkyCiv!U:U,Scores!$B19)&gt;1,
                    "MANY",
                    "ERROR"
                )
            )
        )
    )
)</f>
        <v/>
      </c>
      <c r="L19" s="162" t="str">
        <f>IF(B19="",
    "",
    IF(NOT(ISERROR(MATCH($B19,Scilympiad!$U:$U,0))),
        DATE(_xlfn.NUMBERVALUE(MID(INDEX(Scilympiad!M:M,MATCH($B19,Scilympiad!$U:$U,0)),FIND("/",INDEX(Scilympiad!M:M,MATCH($B19,Scilympiad!$U:$U,0)))+4,2))+2000,
            _xlfn.NUMBERVALUE(MID(INDEX(Scilympiad!M:M,MATCH($B19,Scilympiad!$U:$U,0)),FIND("/",INDEX(Scilympiad!M:M,MATCH($B19,Scilympiad!$U:$U,0)))-2,2)),
            _xlfn.NUMBERVALUE(MID(INDEX(Scilympiad!M:M,MATCH($B19,Scilympiad!$U:$U,0)),FIND("/",INDEX(Scilympiad!M:M,MATCH($B19,Scilympiad!$U:$U,0)))+1,2))
        )+TIME(IF(MID(INDEX(Scilympiad!M:M,MATCH($B19,Scilympiad!$U:$U,0)),FIND(":",INDEX(Scilympiad!M:M,MATCH($B19,Scilympiad!$U:$U,0)))+7,2)="AM",
                MOD(_xlfn.NUMBERVALUE(MID(INDEX(Scilympiad!M:M,MATCH($B19,Scilympiad!$U:$U,0)),FIND(":",INDEX(Scilympiad!M:M,MATCH($B19,Scilympiad!$U:$U,0)))-2,2)),12),
                MOD(_xlfn.NUMBERVALUE(MID(INDEX(Scilympiad!M:M,MATCH($B19,Scilympiad!$U:$U,0)),FIND(":",INDEX(Scilympiad!M:M,MATCH($B19,Scilympiad!$U:$U,0)))-2,2)),12)+12
            ),
            _xlfn.NUMBERVALUE(MID(INDEX(Scilympiad!M:M,MATCH($B19,Scilympiad!$U:$U,0)),FIND(":",INDEX(Scilympiad!M:M,MATCH($B19,Scilympiad!$U:$U,0)))+1,2)),
            _xlfn.NUMBERVALUE(MID(INDEX(Scilympiad!M:M,MATCH($B19,Scilympiad!$U:$U,0)),FIND(":",INDEX(Scilympiad!M:M,MATCH($B19,Scilympiad!$U:$U,0)))+4,2))
        ),
        ""
    )
)</f>
        <v/>
      </c>
      <c r="M19" s="163" t="str">
        <f>IF(C19="",
    "",
    IF(NOT(ISERROR(MATCH($B19,Scilympiad!$U:$U,0))),
        INDEX(Scilympiad!N:N,MATCH($B19,Scilympiad!$U:$U,0)),
        ""
    )
)</f>
        <v/>
      </c>
      <c r="N19" s="163" t="str">
        <f>IF(B19="",
    "",
    IF(NOT(ISERROR(MATCH($B19,SkyCiv!$U:$U,0))),
        INDEX(SkyCiv!C:C,MATCH($B19,SkyCiv!$U:$U,0))+(_xlfn.NUMBERVALUE(LEFT(RIGHT(Instructions!$E$19,4),3))+6)/24,
        ""
    )
)</f>
        <v/>
      </c>
      <c r="O19" s="12" t="str">
        <f>IF(N19="",
    "",
    IF(Instructions!E$19="",
        "TIMEZONE?",
        IF(L19="",
            "START?",
            IF(N19&lt;L19,
                "NEGATIVE",
                (N19-L19)*24*60
            )
        )
    )
)</f>
        <v/>
      </c>
      <c r="P19" s="46" t="str">
        <f>IF(Instructions!$E$20="",
    "",
    IF(AND(ISNUMBER(O19),O19&gt;Instructions!E$20),
        "YES",
        IF(AND(ISNUMBER(O19),O19&lt;=Instructions!E$20),
            "NO",
            IF(O19="NEGATIVE",
                "UNCLEAR",
                ""
            )
        )
    )
)</f>
        <v/>
      </c>
      <c r="Q19" s="72" t="str">
        <f>IF(LEFT(Instructions!E$21)="Y",
    P19,
    ""
)</f>
        <v/>
      </c>
      <c r="R19" s="69" t="str">
        <f>IF(B19="",
    "",
    IF(NOT(ISERROR(MATCH($B19,SkyCiv!$U:$U,0))),
        INDEX(SkyCiv!I:I,MATCH($B19,SkyCiv!$U:$U,0)),
        ""
    )
)</f>
        <v/>
      </c>
      <c r="S19" s="12" t="str">
        <f>IF(B19="",
    "",
    IF(C19="",
        "",
        IF(NOT(ISERROR(MATCH($B19,SkyCiv!$U:$U,0))),
            INDEX(SkyCiv!J:J,MATCH($B19,SkyCiv!$U:$U,0)),
            ""
        )
    )
)</f>
        <v/>
      </c>
      <c r="T19" s="60" t="str">
        <f>IF(B19="",
    "",
    IF(NOT(ISERROR(MATCH($B19,SkyCiv!$U:$U,0))),
        INDEX(SkyCiv!K:K,MATCH($B19,SkyCiv!$U:$U,0)),
        ""
    )
)</f>
        <v/>
      </c>
      <c r="U19" s="76" t="str">
        <f>IF(B19="",
    "",
    IF(NOT(ISERROR(MATCH($B19,SkyCiv!$U:$U,0))),
        INDEX(SkyCiv!L:L,MATCH($B19,SkyCiv!$U:$U,0)),
        ""
    )
)</f>
        <v/>
      </c>
      <c r="V19" s="12" t="str">
        <f>IF(C19="",
    "",
    IF(NOT(ISERROR(MATCH($B19,SkyCiv!$U:$U,0))),
        INDEX(SkyCiv!M:M,MATCH($B19,SkyCiv!$U:$U,0)),
        ""
    )
)</f>
        <v/>
      </c>
      <c r="W19" s="77" t="str">
        <f>IF(D19="",
    "",
    IF(NOT(ISERROR(MATCH($B19,SkyCiv!$U:$U,0))),
        INDEX(SkyCiv!N:N,MATCH($B19,SkyCiv!$U:$U,0)),
        ""
    )
)</f>
        <v/>
      </c>
      <c r="X19" s="45" t="str">
        <f>IF(AND(U19=0,V19=0,W19=0),
    "-",
    IF(U19="",
        "",
        IF(LEFT($B19)="B",
            IF(Instructions!E$15="",
                "",
                IF(ROUND(U19,3)&lt;Instructions!E$15,
                    "YES",
                    "NO"
                )
            ),
            IF(LEFT($B19)="C",
                IF(Instructions!E$17="",
                    "",
                    IF(ROUND(U19,3)&lt;Instructions!E$17,
                        "YES",
                        "NO"
                    )
                ),
                "ERR"
            )
        )
    )
)</f>
        <v/>
      </c>
      <c r="Y19" s="45" t="str">
        <f t="shared" si="17"/>
        <v/>
      </c>
      <c r="Z19" s="45" t="str">
        <f>IF(AND(U19=0,V19=0,W19=0),
    "-",
    IF(W19="",
        "",
        IF(LEFT($B19)="B",
            IF(Instructions!E$16="",
                "",
                IF(ROUND(W19,3)&lt;Instructions!E$16,
                    "YES",
                    "NO"
                )
            ),
            IF(LEFT($B19)="C",
                IF(Instructions!E$18="",
                    "",
                    IF(ROUND(W19,3)&lt;Instructions!E$18,
                        "YES",
                        "NO"
                    )
                ),
                "ERR"
            )
        )
    )
)</f>
        <v/>
      </c>
      <c r="AA19" s="54" t="str">
        <f t="shared" si="18"/>
        <v/>
      </c>
      <c r="AB19" s="14" t="str">
        <f>IF(AND(NOT(ISERROR(MATCH($B19,Scilympiad!$U:$U,0))),ISNUMBER(INDEX(Scilympiad!Y:Y,MATCH($B19,Scilympiad!$U:$U,0)))),
    INDEX(Scilympiad!Y:Y,MATCH($B19,Scilympiad!$U:$U,0)),
    ""
)</f>
        <v/>
      </c>
      <c r="AC19" s="11" t="str">
        <f t="shared" si="19"/>
        <v/>
      </c>
      <c r="AD19" s="10" t="str">
        <f t="shared" si="20"/>
        <v/>
      </c>
      <c r="AE19" s="11" t="str">
        <f t="shared" si="21"/>
        <v/>
      </c>
      <c r="AF19" s="12" t="str">
        <f t="shared" si="22"/>
        <v/>
      </c>
      <c r="AG19" s="136" t="str">
        <f t="shared" si="23"/>
        <v/>
      </c>
      <c r="AH19" s="167"/>
      <c r="AI19" s="133"/>
      <c r="AJ19" s="64" t="str">
        <f t="shared" si="24"/>
        <v/>
      </c>
      <c r="AK19" s="47" t="str">
        <f t="shared" si="25"/>
        <v/>
      </c>
      <c r="AL19" s="65" t="str">
        <f t="shared" si="26"/>
        <v/>
      </c>
      <c r="AM19" s="57" t="str">
        <f t="shared" si="27"/>
        <v/>
      </c>
      <c r="AN19" s="12" t="str">
        <f t="shared" si="28"/>
        <v/>
      </c>
      <c r="AO19" s="10" t="str">
        <f t="shared" si="29"/>
        <v/>
      </c>
      <c r="AP19" s="10" t="str">
        <f t="shared" si="30"/>
        <v/>
      </c>
      <c r="AQ19" s="15" t="str">
        <f t="shared" si="31"/>
        <v/>
      </c>
      <c r="AR19" s="57" t="str">
        <f t="shared" si="32"/>
        <v/>
      </c>
      <c r="AS19" s="12" t="str">
        <f t="shared" si="33"/>
        <v/>
      </c>
      <c r="AT19" s="10" t="str">
        <f t="shared" si="34"/>
        <v/>
      </c>
      <c r="AU19" s="10" t="str">
        <f t="shared" si="35"/>
        <v/>
      </c>
      <c r="AV19" s="15" t="str">
        <f t="shared" si="36"/>
        <v/>
      </c>
    </row>
    <row r="20" spans="2:48">
      <c r="B20" s="14" t="str">
        <f>IF(Scilympiad!C19="",
    "",
    Scilympiad!C19
)</f>
        <v/>
      </c>
      <c r="C20" s="10" t="str">
        <f>IF(Scilympiad!D19="",
    "",
    Scilympiad!D19
)</f>
        <v/>
      </c>
      <c r="D20" s="10" t="str">
        <f>IF(Scilympiad!E19="",
    "",
    Scilympiad!E19
)</f>
        <v/>
      </c>
      <c r="E20" s="44" t="str">
        <f t="shared" si="12"/>
        <v/>
      </c>
      <c r="F20" s="45" t="str">
        <f t="shared" si="13"/>
        <v/>
      </c>
      <c r="G20" s="212" t="str">
        <f t="shared" si="14"/>
        <v/>
      </c>
      <c r="H20" s="45" t="str">
        <f t="shared" si="15"/>
        <v/>
      </c>
      <c r="I20" s="54" t="str">
        <f t="shared" si="16"/>
        <v/>
      </c>
      <c r="J20" s="57" t="str">
        <f>IF(B20="",
    "",
    IF(COUNTIF(Scilympiad!U:U,Scores!$B20)+COUNTIF(SkyCiv!U:U,Scores!$B20)=0,
        "",
        IF(COUNTIF(Scilympiad!U:U,Scores!$B20)=0,
            "NO",
            IF(COUNTIF(Scilympiad!U:U,Scores!$B20)=1,
                "YES",
                IF(COUNTIF(Scilympiad!U:U,Scores!$B20)&gt;1,
                    "MANY",
                    "ERROR"
                )
            )
        )
    )
)</f>
        <v/>
      </c>
      <c r="K20" s="15" t="str">
        <f>IF(B20="",
    "",
    IF(COUNTIF(Scilympiad!U:U,Scores!$B20)+COUNTIF(SkyCiv!U:U,Scores!$B20)=0,
        "",
        IF(COUNTIF(SkyCiv!U:U,Scores!$B20)=0,
            "NO",
            IF(COUNTIF(SkyCiv!U:U,Scores!$B20)=1,
                "YES",
                IF(COUNTIF(SkyCiv!U:U,Scores!$B20)&gt;1,
                    "MANY",
                    "ERROR"
                )
            )
        )
    )
)</f>
        <v/>
      </c>
      <c r="L20" s="162" t="str">
        <f>IF(B20="",
    "",
    IF(NOT(ISERROR(MATCH($B20,Scilympiad!$U:$U,0))),
        DATE(_xlfn.NUMBERVALUE(MID(INDEX(Scilympiad!M:M,MATCH($B20,Scilympiad!$U:$U,0)),FIND("/",INDEX(Scilympiad!M:M,MATCH($B20,Scilympiad!$U:$U,0)))+4,2))+2000,
            _xlfn.NUMBERVALUE(MID(INDEX(Scilympiad!M:M,MATCH($B20,Scilympiad!$U:$U,0)),FIND("/",INDEX(Scilympiad!M:M,MATCH($B20,Scilympiad!$U:$U,0)))-2,2)),
            _xlfn.NUMBERVALUE(MID(INDEX(Scilympiad!M:M,MATCH($B20,Scilympiad!$U:$U,0)),FIND("/",INDEX(Scilympiad!M:M,MATCH($B20,Scilympiad!$U:$U,0)))+1,2))
        )+TIME(IF(MID(INDEX(Scilympiad!M:M,MATCH($B20,Scilympiad!$U:$U,0)),FIND(":",INDEX(Scilympiad!M:M,MATCH($B20,Scilympiad!$U:$U,0)))+7,2)="AM",
                MOD(_xlfn.NUMBERVALUE(MID(INDEX(Scilympiad!M:M,MATCH($B20,Scilympiad!$U:$U,0)),FIND(":",INDEX(Scilympiad!M:M,MATCH($B20,Scilympiad!$U:$U,0)))-2,2)),12),
                MOD(_xlfn.NUMBERVALUE(MID(INDEX(Scilympiad!M:M,MATCH($B20,Scilympiad!$U:$U,0)),FIND(":",INDEX(Scilympiad!M:M,MATCH($B20,Scilympiad!$U:$U,0)))-2,2)),12)+12
            ),
            _xlfn.NUMBERVALUE(MID(INDEX(Scilympiad!M:M,MATCH($B20,Scilympiad!$U:$U,0)),FIND(":",INDEX(Scilympiad!M:M,MATCH($B20,Scilympiad!$U:$U,0)))+1,2)),
            _xlfn.NUMBERVALUE(MID(INDEX(Scilympiad!M:M,MATCH($B20,Scilympiad!$U:$U,0)),FIND(":",INDEX(Scilympiad!M:M,MATCH($B20,Scilympiad!$U:$U,0)))+4,2))
        ),
        ""
    )
)</f>
        <v/>
      </c>
      <c r="M20" s="163" t="str">
        <f>IF(C20="",
    "",
    IF(NOT(ISERROR(MATCH($B20,Scilympiad!$U:$U,0))),
        INDEX(Scilympiad!N:N,MATCH($B20,Scilympiad!$U:$U,0)),
        ""
    )
)</f>
        <v/>
      </c>
      <c r="N20" s="163" t="str">
        <f>IF(B20="",
    "",
    IF(NOT(ISERROR(MATCH($B20,SkyCiv!$U:$U,0))),
        INDEX(SkyCiv!C:C,MATCH($B20,SkyCiv!$U:$U,0))+(_xlfn.NUMBERVALUE(LEFT(RIGHT(Instructions!$E$19,4),3))+6)/24,
        ""
    )
)</f>
        <v/>
      </c>
      <c r="O20" s="12" t="str">
        <f>IF(N20="",
    "",
    IF(Instructions!E$19="",
        "TIMEZONE?",
        IF(L20="",
            "START?",
            IF(N20&lt;L20,
                "NEGATIVE",
                (N20-L20)*24*60
            )
        )
    )
)</f>
        <v/>
      </c>
      <c r="P20" s="46" t="str">
        <f>IF(Instructions!$E$20="",
    "",
    IF(AND(ISNUMBER(O20),O20&gt;Instructions!E$20),
        "YES",
        IF(AND(ISNUMBER(O20),O20&lt;=Instructions!E$20),
            "NO",
            IF(O20="NEGATIVE",
                "UNCLEAR",
                ""
            )
        )
    )
)</f>
        <v/>
      </c>
      <c r="Q20" s="72" t="str">
        <f>IF(LEFT(Instructions!E$21)="Y",
    P20,
    ""
)</f>
        <v/>
      </c>
      <c r="R20" s="69" t="str">
        <f>IF(B20="",
    "",
    IF(NOT(ISERROR(MATCH($B20,SkyCiv!$U:$U,0))),
        INDEX(SkyCiv!I:I,MATCH($B20,SkyCiv!$U:$U,0)),
        ""
    )
)</f>
        <v/>
      </c>
      <c r="S20" s="12" t="str">
        <f>IF(B20="",
    "",
    IF(C20="",
        "",
        IF(NOT(ISERROR(MATCH($B20,SkyCiv!$U:$U,0))),
            INDEX(SkyCiv!J:J,MATCH($B20,SkyCiv!$U:$U,0)),
            ""
        )
    )
)</f>
        <v/>
      </c>
      <c r="T20" s="60" t="str">
        <f>IF(B20="",
    "",
    IF(NOT(ISERROR(MATCH($B20,SkyCiv!$U:$U,0))),
        INDEX(SkyCiv!K:K,MATCH($B20,SkyCiv!$U:$U,0)),
        ""
    )
)</f>
        <v/>
      </c>
      <c r="U20" s="76" t="str">
        <f>IF(B20="",
    "",
    IF(NOT(ISERROR(MATCH($B20,SkyCiv!$U:$U,0))),
        INDEX(SkyCiv!L:L,MATCH($B20,SkyCiv!$U:$U,0)),
        ""
    )
)</f>
        <v/>
      </c>
      <c r="V20" s="12" t="str">
        <f>IF(C20="",
    "",
    IF(NOT(ISERROR(MATCH($B20,SkyCiv!$U:$U,0))),
        INDEX(SkyCiv!M:M,MATCH($B20,SkyCiv!$U:$U,0)),
        ""
    )
)</f>
        <v/>
      </c>
      <c r="W20" s="77" t="str">
        <f>IF(D20="",
    "",
    IF(NOT(ISERROR(MATCH($B20,SkyCiv!$U:$U,0))),
        INDEX(SkyCiv!N:N,MATCH($B20,SkyCiv!$U:$U,0)),
        ""
    )
)</f>
        <v/>
      </c>
      <c r="X20" s="45" t="str">
        <f>IF(AND(U20=0,V20=0,W20=0),
    "-",
    IF(U20="",
        "",
        IF(LEFT($B20)="B",
            IF(Instructions!E$15="",
                "",
                IF(ROUND(U20,3)&lt;Instructions!E$15,
                    "YES",
                    "NO"
                )
            ),
            IF(LEFT($B20)="C",
                IF(Instructions!E$17="",
                    "",
                    IF(ROUND(U20,3)&lt;Instructions!E$17,
                        "YES",
                        "NO"
                    )
                ),
                "ERR"
            )
        )
    )
)</f>
        <v/>
      </c>
      <c r="Y20" s="45" t="str">
        <f t="shared" si="17"/>
        <v/>
      </c>
      <c r="Z20" s="45" t="str">
        <f>IF(AND(U20=0,V20=0,W20=0),
    "-",
    IF(W20="",
        "",
        IF(LEFT($B20)="B",
            IF(Instructions!E$16="",
                "",
                IF(ROUND(W20,3)&lt;Instructions!E$16,
                    "YES",
                    "NO"
                )
            ),
            IF(LEFT($B20)="C",
                IF(Instructions!E$18="",
                    "",
                    IF(ROUND(W20,3)&lt;Instructions!E$18,
                        "YES",
                        "NO"
                    )
                ),
                "ERR"
            )
        )
    )
)</f>
        <v/>
      </c>
      <c r="AA20" s="54" t="str">
        <f t="shared" si="18"/>
        <v/>
      </c>
      <c r="AB20" s="14" t="str">
        <f>IF(AND(NOT(ISERROR(MATCH($B20,Scilympiad!$U:$U,0))),ISNUMBER(INDEX(Scilympiad!Y:Y,MATCH($B20,Scilympiad!$U:$U,0)))),
    INDEX(Scilympiad!Y:Y,MATCH($B20,Scilympiad!$U:$U,0)),
    ""
)</f>
        <v/>
      </c>
      <c r="AC20" s="11" t="str">
        <f t="shared" si="19"/>
        <v/>
      </c>
      <c r="AD20" s="10" t="str">
        <f t="shared" si="20"/>
        <v/>
      </c>
      <c r="AE20" s="11" t="str">
        <f t="shared" si="21"/>
        <v/>
      </c>
      <c r="AF20" s="12" t="str">
        <f t="shared" si="22"/>
        <v/>
      </c>
      <c r="AG20" s="136" t="str">
        <f t="shared" si="23"/>
        <v/>
      </c>
      <c r="AH20" s="167"/>
      <c r="AI20" s="133"/>
      <c r="AJ20" s="64" t="str">
        <f t="shared" si="24"/>
        <v/>
      </c>
      <c r="AK20" s="47" t="str">
        <f t="shared" si="25"/>
        <v/>
      </c>
      <c r="AL20" s="65" t="str">
        <f t="shared" si="26"/>
        <v/>
      </c>
      <c r="AM20" s="57" t="str">
        <f t="shared" si="27"/>
        <v/>
      </c>
      <c r="AN20" s="12" t="str">
        <f t="shared" si="28"/>
        <v/>
      </c>
      <c r="AO20" s="10" t="str">
        <f t="shared" si="29"/>
        <v/>
      </c>
      <c r="AP20" s="10" t="str">
        <f t="shared" si="30"/>
        <v/>
      </c>
      <c r="AQ20" s="15" t="str">
        <f t="shared" si="31"/>
        <v/>
      </c>
      <c r="AR20" s="57" t="str">
        <f t="shared" si="32"/>
        <v/>
      </c>
      <c r="AS20" s="12" t="str">
        <f t="shared" si="33"/>
        <v/>
      </c>
      <c r="AT20" s="10" t="str">
        <f t="shared" si="34"/>
        <v/>
      </c>
      <c r="AU20" s="10" t="str">
        <f t="shared" si="35"/>
        <v/>
      </c>
      <c r="AV20" s="15" t="str">
        <f t="shared" si="36"/>
        <v/>
      </c>
    </row>
    <row r="21" spans="2:48">
      <c r="B21" s="14" t="str">
        <f>IF(Scilympiad!C20="",
    "",
    Scilympiad!C20
)</f>
        <v/>
      </c>
      <c r="C21" s="10" t="str">
        <f>IF(Scilympiad!D20="",
    "",
    Scilympiad!D20
)</f>
        <v/>
      </c>
      <c r="D21" s="10" t="str">
        <f>IF(Scilympiad!E20="",
    "",
    Scilympiad!E20
)</f>
        <v/>
      </c>
      <c r="E21" s="44" t="str">
        <f t="shared" si="12"/>
        <v/>
      </c>
      <c r="F21" s="45" t="str">
        <f t="shared" si="13"/>
        <v/>
      </c>
      <c r="G21" s="212" t="str">
        <f t="shared" si="14"/>
        <v/>
      </c>
      <c r="H21" s="45" t="str">
        <f t="shared" si="15"/>
        <v/>
      </c>
      <c r="I21" s="54" t="str">
        <f t="shared" si="16"/>
        <v/>
      </c>
      <c r="J21" s="57" t="str">
        <f>IF(B21="",
    "",
    IF(COUNTIF(Scilympiad!U:U,Scores!$B21)+COUNTIF(SkyCiv!U:U,Scores!$B21)=0,
        "",
        IF(COUNTIF(Scilympiad!U:U,Scores!$B21)=0,
            "NO",
            IF(COUNTIF(Scilympiad!U:U,Scores!$B21)=1,
                "YES",
                IF(COUNTIF(Scilympiad!U:U,Scores!$B21)&gt;1,
                    "MANY",
                    "ERROR"
                )
            )
        )
    )
)</f>
        <v/>
      </c>
      <c r="K21" s="15" t="str">
        <f>IF(B21="",
    "",
    IF(COUNTIF(Scilympiad!U:U,Scores!$B21)+COUNTIF(SkyCiv!U:U,Scores!$B21)=0,
        "",
        IF(COUNTIF(SkyCiv!U:U,Scores!$B21)=0,
            "NO",
            IF(COUNTIF(SkyCiv!U:U,Scores!$B21)=1,
                "YES",
                IF(COUNTIF(SkyCiv!U:U,Scores!$B21)&gt;1,
                    "MANY",
                    "ERROR"
                )
            )
        )
    )
)</f>
        <v/>
      </c>
      <c r="L21" s="162" t="str">
        <f>IF(B21="",
    "",
    IF(NOT(ISERROR(MATCH($B21,Scilympiad!$U:$U,0))),
        DATE(_xlfn.NUMBERVALUE(MID(INDEX(Scilympiad!M:M,MATCH($B21,Scilympiad!$U:$U,0)),FIND("/",INDEX(Scilympiad!M:M,MATCH($B21,Scilympiad!$U:$U,0)))+4,2))+2000,
            _xlfn.NUMBERVALUE(MID(INDEX(Scilympiad!M:M,MATCH($B21,Scilympiad!$U:$U,0)),FIND("/",INDEX(Scilympiad!M:M,MATCH($B21,Scilympiad!$U:$U,0)))-2,2)),
            _xlfn.NUMBERVALUE(MID(INDEX(Scilympiad!M:M,MATCH($B21,Scilympiad!$U:$U,0)),FIND("/",INDEX(Scilympiad!M:M,MATCH($B21,Scilympiad!$U:$U,0)))+1,2))
        )+TIME(IF(MID(INDEX(Scilympiad!M:M,MATCH($B21,Scilympiad!$U:$U,0)),FIND(":",INDEX(Scilympiad!M:M,MATCH($B21,Scilympiad!$U:$U,0)))+7,2)="AM",
                MOD(_xlfn.NUMBERVALUE(MID(INDEX(Scilympiad!M:M,MATCH($B21,Scilympiad!$U:$U,0)),FIND(":",INDEX(Scilympiad!M:M,MATCH($B21,Scilympiad!$U:$U,0)))-2,2)),12),
                MOD(_xlfn.NUMBERVALUE(MID(INDEX(Scilympiad!M:M,MATCH($B21,Scilympiad!$U:$U,0)),FIND(":",INDEX(Scilympiad!M:M,MATCH($B21,Scilympiad!$U:$U,0)))-2,2)),12)+12
            ),
            _xlfn.NUMBERVALUE(MID(INDEX(Scilympiad!M:M,MATCH($B21,Scilympiad!$U:$U,0)),FIND(":",INDEX(Scilympiad!M:M,MATCH($B21,Scilympiad!$U:$U,0)))+1,2)),
            _xlfn.NUMBERVALUE(MID(INDEX(Scilympiad!M:M,MATCH($B21,Scilympiad!$U:$U,0)),FIND(":",INDEX(Scilympiad!M:M,MATCH($B21,Scilympiad!$U:$U,0)))+4,2))
        ),
        ""
    )
)</f>
        <v/>
      </c>
      <c r="M21" s="163" t="str">
        <f>IF(C21="",
    "",
    IF(NOT(ISERROR(MATCH($B21,Scilympiad!$U:$U,0))),
        INDEX(Scilympiad!N:N,MATCH($B21,Scilympiad!$U:$U,0)),
        ""
    )
)</f>
        <v/>
      </c>
      <c r="N21" s="163" t="str">
        <f>IF(B21="",
    "",
    IF(NOT(ISERROR(MATCH($B21,SkyCiv!$U:$U,0))),
        INDEX(SkyCiv!C:C,MATCH($B21,SkyCiv!$U:$U,0))+(_xlfn.NUMBERVALUE(LEFT(RIGHT(Instructions!$E$19,4),3))+6)/24,
        ""
    )
)</f>
        <v/>
      </c>
      <c r="O21" s="12" t="str">
        <f>IF(N21="",
    "",
    IF(Instructions!E$19="",
        "TIMEZONE?",
        IF(L21="",
            "START?",
            IF(N21&lt;L21,
                "NEGATIVE",
                (N21-L21)*24*60
            )
        )
    )
)</f>
        <v/>
      </c>
      <c r="P21" s="46" t="str">
        <f>IF(Instructions!$E$20="",
    "",
    IF(AND(ISNUMBER(O21),O21&gt;Instructions!E$20),
        "YES",
        IF(AND(ISNUMBER(O21),O21&lt;=Instructions!E$20),
            "NO",
            IF(O21="NEGATIVE",
                "UNCLEAR",
                ""
            )
        )
    )
)</f>
        <v/>
      </c>
      <c r="Q21" s="72" t="str">
        <f>IF(LEFT(Instructions!E$21)="Y",
    P21,
    ""
)</f>
        <v/>
      </c>
      <c r="R21" s="69" t="str">
        <f>IF(B21="",
    "",
    IF(NOT(ISERROR(MATCH($B21,SkyCiv!$U:$U,0))),
        INDEX(SkyCiv!I:I,MATCH($B21,SkyCiv!$U:$U,0)),
        ""
    )
)</f>
        <v/>
      </c>
      <c r="S21" s="12" t="str">
        <f>IF(B21="",
    "",
    IF(C21="",
        "",
        IF(NOT(ISERROR(MATCH($B21,SkyCiv!$U:$U,0))),
            INDEX(SkyCiv!J:J,MATCH($B21,SkyCiv!$U:$U,0)),
            ""
        )
    )
)</f>
        <v/>
      </c>
      <c r="T21" s="60" t="str">
        <f>IF(B21="",
    "",
    IF(NOT(ISERROR(MATCH($B21,SkyCiv!$U:$U,0))),
        INDEX(SkyCiv!K:K,MATCH($B21,SkyCiv!$U:$U,0)),
        ""
    )
)</f>
        <v/>
      </c>
      <c r="U21" s="76" t="str">
        <f>IF(B21="",
    "",
    IF(NOT(ISERROR(MATCH($B21,SkyCiv!$U:$U,0))),
        INDEX(SkyCiv!L:L,MATCH($B21,SkyCiv!$U:$U,0)),
        ""
    )
)</f>
        <v/>
      </c>
      <c r="V21" s="12" t="str">
        <f>IF(C21="",
    "",
    IF(NOT(ISERROR(MATCH($B21,SkyCiv!$U:$U,0))),
        INDEX(SkyCiv!M:M,MATCH($B21,SkyCiv!$U:$U,0)),
        ""
    )
)</f>
        <v/>
      </c>
      <c r="W21" s="77" t="str">
        <f>IF(D21="",
    "",
    IF(NOT(ISERROR(MATCH($B21,SkyCiv!$U:$U,0))),
        INDEX(SkyCiv!N:N,MATCH($B21,SkyCiv!$U:$U,0)),
        ""
    )
)</f>
        <v/>
      </c>
      <c r="X21" s="45" t="str">
        <f>IF(AND(U21=0,V21=0,W21=0),
    "-",
    IF(U21="",
        "",
        IF(LEFT($B21)="B",
            IF(Instructions!E$15="",
                "",
                IF(ROUND(U21,3)&lt;Instructions!E$15,
                    "YES",
                    "NO"
                )
            ),
            IF(LEFT($B21)="C",
                IF(Instructions!E$17="",
                    "",
                    IF(ROUND(U21,3)&lt;Instructions!E$17,
                        "YES",
                        "NO"
                    )
                ),
                "ERR"
            )
        )
    )
)</f>
        <v/>
      </c>
      <c r="Y21" s="45" t="str">
        <f t="shared" si="17"/>
        <v/>
      </c>
      <c r="Z21" s="45" t="str">
        <f>IF(AND(U21=0,V21=0,W21=0),
    "-",
    IF(W21="",
        "",
        IF(LEFT($B21)="B",
            IF(Instructions!E$16="",
                "",
                IF(ROUND(W21,3)&lt;Instructions!E$16,
                    "YES",
                    "NO"
                )
            ),
            IF(LEFT($B21)="C",
                IF(Instructions!E$18="",
                    "",
                    IF(ROUND(W21,3)&lt;Instructions!E$18,
                        "YES",
                        "NO"
                    )
                ),
                "ERR"
            )
        )
    )
)</f>
        <v/>
      </c>
      <c r="AA21" s="54" t="str">
        <f t="shared" si="18"/>
        <v/>
      </c>
      <c r="AB21" s="14" t="str">
        <f>IF(AND(NOT(ISERROR(MATCH($B21,Scilympiad!$U:$U,0))),ISNUMBER(INDEX(Scilympiad!Y:Y,MATCH($B21,Scilympiad!$U:$U,0)))),
    INDEX(Scilympiad!Y:Y,MATCH($B21,Scilympiad!$U:$U,0)),
    ""
)</f>
        <v/>
      </c>
      <c r="AC21" s="11" t="str">
        <f t="shared" si="19"/>
        <v/>
      </c>
      <c r="AD21" s="10" t="str">
        <f t="shared" si="20"/>
        <v/>
      </c>
      <c r="AE21" s="11" t="str">
        <f t="shared" si="21"/>
        <v/>
      </c>
      <c r="AF21" s="12" t="str">
        <f t="shared" si="22"/>
        <v/>
      </c>
      <c r="AG21" s="136" t="str">
        <f t="shared" si="23"/>
        <v/>
      </c>
      <c r="AH21" s="167"/>
      <c r="AI21" s="133"/>
      <c r="AJ21" s="64" t="str">
        <f t="shared" si="24"/>
        <v/>
      </c>
      <c r="AK21" s="47" t="str">
        <f t="shared" si="25"/>
        <v/>
      </c>
      <c r="AL21" s="65" t="str">
        <f t="shared" si="26"/>
        <v/>
      </c>
      <c r="AM21" s="57" t="str">
        <f t="shared" si="27"/>
        <v/>
      </c>
      <c r="AN21" s="12" t="str">
        <f t="shared" si="28"/>
        <v/>
      </c>
      <c r="AO21" s="10" t="str">
        <f t="shared" si="29"/>
        <v/>
      </c>
      <c r="AP21" s="10" t="str">
        <f t="shared" si="30"/>
        <v/>
      </c>
      <c r="AQ21" s="15" t="str">
        <f t="shared" si="31"/>
        <v/>
      </c>
      <c r="AR21" s="57" t="str">
        <f t="shared" si="32"/>
        <v/>
      </c>
      <c r="AS21" s="12" t="str">
        <f t="shared" si="33"/>
        <v/>
      </c>
      <c r="AT21" s="10" t="str">
        <f t="shared" si="34"/>
        <v/>
      </c>
      <c r="AU21" s="10" t="str">
        <f t="shared" si="35"/>
        <v/>
      </c>
      <c r="AV21" s="15" t="str">
        <f t="shared" si="36"/>
        <v/>
      </c>
    </row>
    <row r="22" spans="2:48">
      <c r="B22" s="14" t="str">
        <f>IF(Scilympiad!C21="",
    "",
    Scilympiad!C21
)</f>
        <v/>
      </c>
      <c r="C22" s="10" t="str">
        <f>IF(Scilympiad!D21="",
    "",
    Scilympiad!D21
)</f>
        <v/>
      </c>
      <c r="D22" s="10" t="str">
        <f>IF(Scilympiad!E21="",
    "",
    Scilympiad!E21
)</f>
        <v/>
      </c>
      <c r="E22" s="44" t="str">
        <f t="shared" si="12"/>
        <v/>
      </c>
      <c r="F22" s="45" t="str">
        <f t="shared" si="13"/>
        <v/>
      </c>
      <c r="G22" s="212" t="str">
        <f t="shared" si="14"/>
        <v/>
      </c>
      <c r="H22" s="45" t="str">
        <f t="shared" si="15"/>
        <v/>
      </c>
      <c r="I22" s="54" t="str">
        <f t="shared" si="16"/>
        <v/>
      </c>
      <c r="J22" s="57" t="str">
        <f>IF(B22="",
    "",
    IF(COUNTIF(Scilympiad!U:U,Scores!$B22)+COUNTIF(SkyCiv!U:U,Scores!$B22)=0,
        "",
        IF(COUNTIF(Scilympiad!U:U,Scores!$B22)=0,
            "NO",
            IF(COUNTIF(Scilympiad!U:U,Scores!$B22)=1,
                "YES",
                IF(COUNTIF(Scilympiad!U:U,Scores!$B22)&gt;1,
                    "MANY",
                    "ERROR"
                )
            )
        )
    )
)</f>
        <v/>
      </c>
      <c r="K22" s="15" t="str">
        <f>IF(B22="",
    "",
    IF(COUNTIF(Scilympiad!U:U,Scores!$B22)+COUNTIF(SkyCiv!U:U,Scores!$B22)=0,
        "",
        IF(COUNTIF(SkyCiv!U:U,Scores!$B22)=0,
            "NO",
            IF(COUNTIF(SkyCiv!U:U,Scores!$B22)=1,
                "YES",
                IF(COUNTIF(SkyCiv!U:U,Scores!$B22)&gt;1,
                    "MANY",
                    "ERROR"
                )
            )
        )
    )
)</f>
        <v/>
      </c>
      <c r="L22" s="162" t="str">
        <f>IF(B22="",
    "",
    IF(NOT(ISERROR(MATCH($B22,Scilympiad!$U:$U,0))),
        DATE(_xlfn.NUMBERVALUE(MID(INDEX(Scilympiad!M:M,MATCH($B22,Scilympiad!$U:$U,0)),FIND("/",INDEX(Scilympiad!M:M,MATCH($B22,Scilympiad!$U:$U,0)))+4,2))+2000,
            _xlfn.NUMBERVALUE(MID(INDEX(Scilympiad!M:M,MATCH($B22,Scilympiad!$U:$U,0)),FIND("/",INDEX(Scilympiad!M:M,MATCH($B22,Scilympiad!$U:$U,0)))-2,2)),
            _xlfn.NUMBERVALUE(MID(INDEX(Scilympiad!M:M,MATCH($B22,Scilympiad!$U:$U,0)),FIND("/",INDEX(Scilympiad!M:M,MATCH($B22,Scilympiad!$U:$U,0)))+1,2))
        )+TIME(IF(MID(INDEX(Scilympiad!M:M,MATCH($B22,Scilympiad!$U:$U,0)),FIND(":",INDEX(Scilympiad!M:M,MATCH($B22,Scilympiad!$U:$U,0)))+7,2)="AM",
                MOD(_xlfn.NUMBERVALUE(MID(INDEX(Scilympiad!M:M,MATCH($B22,Scilympiad!$U:$U,0)),FIND(":",INDEX(Scilympiad!M:M,MATCH($B22,Scilympiad!$U:$U,0)))-2,2)),12),
                MOD(_xlfn.NUMBERVALUE(MID(INDEX(Scilympiad!M:M,MATCH($B22,Scilympiad!$U:$U,0)),FIND(":",INDEX(Scilympiad!M:M,MATCH($B22,Scilympiad!$U:$U,0)))-2,2)),12)+12
            ),
            _xlfn.NUMBERVALUE(MID(INDEX(Scilympiad!M:M,MATCH($B22,Scilympiad!$U:$U,0)),FIND(":",INDEX(Scilympiad!M:M,MATCH($B22,Scilympiad!$U:$U,0)))+1,2)),
            _xlfn.NUMBERVALUE(MID(INDEX(Scilympiad!M:M,MATCH($B22,Scilympiad!$U:$U,0)),FIND(":",INDEX(Scilympiad!M:M,MATCH($B22,Scilympiad!$U:$U,0)))+4,2))
        ),
        ""
    )
)</f>
        <v/>
      </c>
      <c r="M22" s="163" t="str">
        <f>IF(C22="",
    "",
    IF(NOT(ISERROR(MATCH($B22,Scilympiad!$U:$U,0))),
        INDEX(Scilympiad!N:N,MATCH($B22,Scilympiad!$U:$U,0)),
        ""
    )
)</f>
        <v/>
      </c>
      <c r="N22" s="163" t="str">
        <f>IF(B22="",
    "",
    IF(NOT(ISERROR(MATCH($B22,SkyCiv!$U:$U,0))),
        INDEX(SkyCiv!C:C,MATCH($B22,SkyCiv!$U:$U,0))+(_xlfn.NUMBERVALUE(LEFT(RIGHT(Instructions!$E$19,4),3))+6)/24,
        ""
    )
)</f>
        <v/>
      </c>
      <c r="O22" s="12" t="str">
        <f>IF(N22="",
    "",
    IF(Instructions!E$19="",
        "TIMEZONE?",
        IF(L22="",
            "START?",
            IF(N22&lt;L22,
                "NEGATIVE",
                (N22-L22)*24*60
            )
        )
    )
)</f>
        <v/>
      </c>
      <c r="P22" s="46" t="str">
        <f>IF(Instructions!$E$20="",
    "",
    IF(AND(ISNUMBER(O22),O22&gt;Instructions!E$20),
        "YES",
        IF(AND(ISNUMBER(O22),O22&lt;=Instructions!E$20),
            "NO",
            IF(O22="NEGATIVE",
                "UNCLEAR",
                ""
            )
        )
    )
)</f>
        <v/>
      </c>
      <c r="Q22" s="72" t="str">
        <f>IF(LEFT(Instructions!E$21)="Y",
    P22,
    ""
)</f>
        <v/>
      </c>
      <c r="R22" s="69" t="str">
        <f>IF(B22="",
    "",
    IF(NOT(ISERROR(MATCH($B22,SkyCiv!$U:$U,0))),
        INDEX(SkyCiv!I:I,MATCH($B22,SkyCiv!$U:$U,0)),
        ""
    )
)</f>
        <v/>
      </c>
      <c r="S22" s="12" t="str">
        <f>IF(B22="",
    "",
    IF(C22="",
        "",
        IF(NOT(ISERROR(MATCH($B22,SkyCiv!$U:$U,0))),
            INDEX(SkyCiv!J:J,MATCH($B22,SkyCiv!$U:$U,0)),
            ""
        )
    )
)</f>
        <v/>
      </c>
      <c r="T22" s="60" t="str">
        <f>IF(B22="",
    "",
    IF(NOT(ISERROR(MATCH($B22,SkyCiv!$U:$U,0))),
        INDEX(SkyCiv!K:K,MATCH($B22,SkyCiv!$U:$U,0)),
        ""
    )
)</f>
        <v/>
      </c>
      <c r="U22" s="76" t="str">
        <f>IF(B22="",
    "",
    IF(NOT(ISERROR(MATCH($B22,SkyCiv!$U:$U,0))),
        INDEX(SkyCiv!L:L,MATCH($B22,SkyCiv!$U:$U,0)),
        ""
    )
)</f>
        <v/>
      </c>
      <c r="V22" s="12" t="str">
        <f>IF(C22="",
    "",
    IF(NOT(ISERROR(MATCH($B22,SkyCiv!$U:$U,0))),
        INDEX(SkyCiv!M:M,MATCH($B22,SkyCiv!$U:$U,0)),
        ""
    )
)</f>
        <v/>
      </c>
      <c r="W22" s="77" t="str">
        <f>IF(D22="",
    "",
    IF(NOT(ISERROR(MATCH($B22,SkyCiv!$U:$U,0))),
        INDEX(SkyCiv!N:N,MATCH($B22,SkyCiv!$U:$U,0)),
        ""
    )
)</f>
        <v/>
      </c>
      <c r="X22" s="45" t="str">
        <f>IF(AND(U22=0,V22=0,W22=0),
    "-",
    IF(U22="",
        "",
        IF(LEFT($B22)="B",
            IF(Instructions!E$15="",
                "",
                IF(ROUND(U22,3)&lt;Instructions!E$15,
                    "YES",
                    "NO"
                )
            ),
            IF(LEFT($B22)="C",
                IF(Instructions!E$17="",
                    "",
                    IF(ROUND(U22,3)&lt;Instructions!E$17,
                        "YES",
                        "NO"
                    )
                ),
                "ERR"
            )
        )
    )
)</f>
        <v/>
      </c>
      <c r="Y22" s="45" t="str">
        <f t="shared" si="17"/>
        <v/>
      </c>
      <c r="Z22" s="45" t="str">
        <f>IF(AND(U22=0,V22=0,W22=0),
    "-",
    IF(W22="",
        "",
        IF(LEFT($B22)="B",
            IF(Instructions!E$16="",
                "",
                IF(ROUND(W22,3)&lt;Instructions!E$16,
                    "YES",
                    "NO"
                )
            ),
            IF(LEFT($B22)="C",
                IF(Instructions!E$18="",
                    "",
                    IF(ROUND(W22,3)&lt;Instructions!E$18,
                        "YES",
                        "NO"
                    )
                ),
                "ERR"
            )
        )
    )
)</f>
        <v/>
      </c>
      <c r="AA22" s="54" t="str">
        <f t="shared" si="18"/>
        <v/>
      </c>
      <c r="AB22" s="14" t="str">
        <f>IF(AND(NOT(ISERROR(MATCH($B22,Scilympiad!$U:$U,0))),ISNUMBER(INDEX(Scilympiad!Y:Y,MATCH($B22,Scilympiad!$U:$U,0)))),
    INDEX(Scilympiad!Y:Y,MATCH($B22,Scilympiad!$U:$U,0)),
    ""
)</f>
        <v/>
      </c>
      <c r="AC22" s="11" t="str">
        <f t="shared" si="19"/>
        <v/>
      </c>
      <c r="AD22" s="10" t="str">
        <f t="shared" si="20"/>
        <v/>
      </c>
      <c r="AE22" s="11" t="str">
        <f t="shared" si="21"/>
        <v/>
      </c>
      <c r="AF22" s="12" t="str">
        <f t="shared" si="22"/>
        <v/>
      </c>
      <c r="AG22" s="136" t="str">
        <f t="shared" si="23"/>
        <v/>
      </c>
      <c r="AH22" s="167"/>
      <c r="AI22" s="133"/>
      <c r="AJ22" s="64" t="str">
        <f t="shared" si="24"/>
        <v/>
      </c>
      <c r="AK22" s="47" t="str">
        <f t="shared" si="25"/>
        <v/>
      </c>
      <c r="AL22" s="65" t="str">
        <f t="shared" si="26"/>
        <v/>
      </c>
      <c r="AM22" s="57" t="str">
        <f t="shared" si="27"/>
        <v/>
      </c>
      <c r="AN22" s="12" t="str">
        <f t="shared" si="28"/>
        <v/>
      </c>
      <c r="AO22" s="10" t="str">
        <f t="shared" si="29"/>
        <v/>
      </c>
      <c r="AP22" s="10" t="str">
        <f t="shared" si="30"/>
        <v/>
      </c>
      <c r="AQ22" s="15" t="str">
        <f t="shared" si="31"/>
        <v/>
      </c>
      <c r="AR22" s="57" t="str">
        <f t="shared" si="32"/>
        <v/>
      </c>
      <c r="AS22" s="12" t="str">
        <f t="shared" si="33"/>
        <v/>
      </c>
      <c r="AT22" s="10" t="str">
        <f t="shared" si="34"/>
        <v/>
      </c>
      <c r="AU22" s="10" t="str">
        <f t="shared" si="35"/>
        <v/>
      </c>
      <c r="AV22" s="15" t="str">
        <f t="shared" si="36"/>
        <v/>
      </c>
    </row>
    <row r="23" spans="2:48">
      <c r="B23" s="14" t="str">
        <f>IF(Scilympiad!C22="",
    "",
    Scilympiad!C22
)</f>
        <v/>
      </c>
      <c r="C23" s="10" t="str">
        <f>IF(Scilympiad!D22="",
    "",
    Scilympiad!D22
)</f>
        <v/>
      </c>
      <c r="D23" s="10" t="str">
        <f>IF(Scilympiad!E22="",
    "",
    Scilympiad!E22
)</f>
        <v/>
      </c>
      <c r="E23" s="44" t="str">
        <f t="shared" si="12"/>
        <v/>
      </c>
      <c r="F23" s="45" t="str">
        <f t="shared" si="13"/>
        <v/>
      </c>
      <c r="G23" s="212" t="str">
        <f t="shared" si="14"/>
        <v/>
      </c>
      <c r="H23" s="45" t="str">
        <f t="shared" si="15"/>
        <v/>
      </c>
      <c r="I23" s="54" t="str">
        <f t="shared" si="16"/>
        <v/>
      </c>
      <c r="J23" s="57" t="str">
        <f>IF(B23="",
    "",
    IF(COUNTIF(Scilympiad!U:U,Scores!$B23)+COUNTIF(SkyCiv!U:U,Scores!$B23)=0,
        "",
        IF(COUNTIF(Scilympiad!U:U,Scores!$B23)=0,
            "NO",
            IF(COUNTIF(Scilympiad!U:U,Scores!$B23)=1,
                "YES",
                IF(COUNTIF(Scilympiad!U:U,Scores!$B23)&gt;1,
                    "MANY",
                    "ERROR"
                )
            )
        )
    )
)</f>
        <v/>
      </c>
      <c r="K23" s="15" t="str">
        <f>IF(B23="",
    "",
    IF(COUNTIF(Scilympiad!U:U,Scores!$B23)+COUNTIF(SkyCiv!U:U,Scores!$B23)=0,
        "",
        IF(COUNTIF(SkyCiv!U:U,Scores!$B23)=0,
            "NO",
            IF(COUNTIF(SkyCiv!U:U,Scores!$B23)=1,
                "YES",
                IF(COUNTIF(SkyCiv!U:U,Scores!$B23)&gt;1,
                    "MANY",
                    "ERROR"
                )
            )
        )
    )
)</f>
        <v/>
      </c>
      <c r="L23" s="162" t="str">
        <f>IF(B23="",
    "",
    IF(NOT(ISERROR(MATCH($B23,Scilympiad!$U:$U,0))),
        DATE(_xlfn.NUMBERVALUE(MID(INDEX(Scilympiad!M:M,MATCH($B23,Scilympiad!$U:$U,0)),FIND("/",INDEX(Scilympiad!M:M,MATCH($B23,Scilympiad!$U:$U,0)))+4,2))+2000,
            _xlfn.NUMBERVALUE(MID(INDEX(Scilympiad!M:M,MATCH($B23,Scilympiad!$U:$U,0)),FIND("/",INDEX(Scilympiad!M:M,MATCH($B23,Scilympiad!$U:$U,0)))-2,2)),
            _xlfn.NUMBERVALUE(MID(INDEX(Scilympiad!M:M,MATCH($B23,Scilympiad!$U:$U,0)),FIND("/",INDEX(Scilympiad!M:M,MATCH($B23,Scilympiad!$U:$U,0)))+1,2))
        )+TIME(IF(MID(INDEX(Scilympiad!M:M,MATCH($B23,Scilympiad!$U:$U,0)),FIND(":",INDEX(Scilympiad!M:M,MATCH($B23,Scilympiad!$U:$U,0)))+7,2)="AM",
                MOD(_xlfn.NUMBERVALUE(MID(INDEX(Scilympiad!M:M,MATCH($B23,Scilympiad!$U:$U,0)),FIND(":",INDEX(Scilympiad!M:M,MATCH($B23,Scilympiad!$U:$U,0)))-2,2)),12),
                MOD(_xlfn.NUMBERVALUE(MID(INDEX(Scilympiad!M:M,MATCH($B23,Scilympiad!$U:$U,0)),FIND(":",INDEX(Scilympiad!M:M,MATCH($B23,Scilympiad!$U:$U,0)))-2,2)),12)+12
            ),
            _xlfn.NUMBERVALUE(MID(INDEX(Scilympiad!M:M,MATCH($B23,Scilympiad!$U:$U,0)),FIND(":",INDEX(Scilympiad!M:M,MATCH($B23,Scilympiad!$U:$U,0)))+1,2)),
            _xlfn.NUMBERVALUE(MID(INDEX(Scilympiad!M:M,MATCH($B23,Scilympiad!$U:$U,0)),FIND(":",INDEX(Scilympiad!M:M,MATCH($B23,Scilympiad!$U:$U,0)))+4,2))
        ),
        ""
    )
)</f>
        <v/>
      </c>
      <c r="M23" s="163" t="str">
        <f>IF(C23="",
    "",
    IF(NOT(ISERROR(MATCH($B23,Scilympiad!$U:$U,0))),
        INDEX(Scilympiad!N:N,MATCH($B23,Scilympiad!$U:$U,0)),
        ""
    )
)</f>
        <v/>
      </c>
      <c r="N23" s="163" t="str">
        <f>IF(B23="",
    "",
    IF(NOT(ISERROR(MATCH($B23,SkyCiv!$U:$U,0))),
        INDEX(SkyCiv!C:C,MATCH($B23,SkyCiv!$U:$U,0))+(_xlfn.NUMBERVALUE(LEFT(RIGHT(Instructions!$E$19,4),3))+6)/24,
        ""
    )
)</f>
        <v/>
      </c>
      <c r="O23" s="12" t="str">
        <f>IF(N23="",
    "",
    IF(Instructions!E$19="",
        "TIMEZONE?",
        IF(L23="",
            "START?",
            IF(N23&lt;L23,
                "NEGATIVE",
                (N23-L23)*24*60
            )
        )
    )
)</f>
        <v/>
      </c>
      <c r="P23" s="46" t="str">
        <f>IF(Instructions!$E$20="",
    "",
    IF(AND(ISNUMBER(O23),O23&gt;Instructions!E$20),
        "YES",
        IF(AND(ISNUMBER(O23),O23&lt;=Instructions!E$20),
            "NO",
            IF(O23="NEGATIVE",
                "UNCLEAR",
                ""
            )
        )
    )
)</f>
        <v/>
      </c>
      <c r="Q23" s="72" t="str">
        <f>IF(LEFT(Instructions!E$21)="Y",
    P23,
    ""
)</f>
        <v/>
      </c>
      <c r="R23" s="69" t="str">
        <f>IF(B23="",
    "",
    IF(NOT(ISERROR(MATCH($B23,SkyCiv!$U:$U,0))),
        INDEX(SkyCiv!I:I,MATCH($B23,SkyCiv!$U:$U,0)),
        ""
    )
)</f>
        <v/>
      </c>
      <c r="S23" s="12" t="str">
        <f>IF(B23="",
    "",
    IF(C23="",
        "",
        IF(NOT(ISERROR(MATCH($B23,SkyCiv!$U:$U,0))),
            INDEX(SkyCiv!J:J,MATCH($B23,SkyCiv!$U:$U,0)),
            ""
        )
    )
)</f>
        <v/>
      </c>
      <c r="T23" s="60" t="str">
        <f>IF(B23="",
    "",
    IF(NOT(ISERROR(MATCH($B23,SkyCiv!$U:$U,0))),
        INDEX(SkyCiv!K:K,MATCH($B23,SkyCiv!$U:$U,0)),
        ""
    )
)</f>
        <v/>
      </c>
      <c r="U23" s="76" t="str">
        <f>IF(B23="",
    "",
    IF(NOT(ISERROR(MATCH($B23,SkyCiv!$U:$U,0))),
        INDEX(SkyCiv!L:L,MATCH($B23,SkyCiv!$U:$U,0)),
        ""
    )
)</f>
        <v/>
      </c>
      <c r="V23" s="12" t="str">
        <f>IF(C23="",
    "",
    IF(NOT(ISERROR(MATCH($B23,SkyCiv!$U:$U,0))),
        INDEX(SkyCiv!M:M,MATCH($B23,SkyCiv!$U:$U,0)),
        ""
    )
)</f>
        <v/>
      </c>
      <c r="W23" s="77" t="str">
        <f>IF(D23="",
    "",
    IF(NOT(ISERROR(MATCH($B23,SkyCiv!$U:$U,0))),
        INDEX(SkyCiv!N:N,MATCH($B23,SkyCiv!$U:$U,0)),
        ""
    )
)</f>
        <v/>
      </c>
      <c r="X23" s="45" t="str">
        <f>IF(AND(U23=0,V23=0,W23=0),
    "-",
    IF(U23="",
        "",
        IF(LEFT($B23)="B",
            IF(Instructions!E$15="",
                "",
                IF(ROUND(U23,3)&lt;Instructions!E$15,
                    "YES",
                    "NO"
                )
            ),
            IF(LEFT($B23)="C",
                IF(Instructions!E$17="",
                    "",
                    IF(ROUND(U23,3)&lt;Instructions!E$17,
                        "YES",
                        "NO"
                    )
                ),
                "ERR"
            )
        )
    )
)</f>
        <v/>
      </c>
      <c r="Y23" s="45" t="str">
        <f t="shared" si="17"/>
        <v/>
      </c>
      <c r="Z23" s="45" t="str">
        <f>IF(AND(U23=0,V23=0,W23=0),
    "-",
    IF(W23="",
        "",
        IF(LEFT($B23)="B",
            IF(Instructions!E$16="",
                "",
                IF(ROUND(W23,3)&lt;Instructions!E$16,
                    "YES",
                    "NO"
                )
            ),
            IF(LEFT($B23)="C",
                IF(Instructions!E$18="",
                    "",
                    IF(ROUND(W23,3)&lt;Instructions!E$18,
                        "YES",
                        "NO"
                    )
                ),
                "ERR"
            )
        )
    )
)</f>
        <v/>
      </c>
      <c r="AA23" s="54" t="str">
        <f t="shared" si="18"/>
        <v/>
      </c>
      <c r="AB23" s="14" t="str">
        <f>IF(AND(NOT(ISERROR(MATCH($B23,Scilympiad!$U:$U,0))),ISNUMBER(INDEX(Scilympiad!Y:Y,MATCH($B23,Scilympiad!$U:$U,0)))),
    INDEX(Scilympiad!Y:Y,MATCH($B23,Scilympiad!$U:$U,0)),
    ""
)</f>
        <v/>
      </c>
      <c r="AC23" s="11" t="str">
        <f t="shared" si="19"/>
        <v/>
      </c>
      <c r="AD23" s="10" t="str">
        <f t="shared" si="20"/>
        <v/>
      </c>
      <c r="AE23" s="11" t="str">
        <f t="shared" si="21"/>
        <v/>
      </c>
      <c r="AF23" s="12" t="str">
        <f t="shared" si="22"/>
        <v/>
      </c>
      <c r="AG23" s="136" t="str">
        <f t="shared" si="23"/>
        <v/>
      </c>
      <c r="AH23" s="167"/>
      <c r="AI23" s="133"/>
      <c r="AJ23" s="64" t="str">
        <f t="shared" si="24"/>
        <v/>
      </c>
      <c r="AK23" s="47" t="str">
        <f t="shared" si="25"/>
        <v/>
      </c>
      <c r="AL23" s="65" t="str">
        <f t="shared" si="26"/>
        <v/>
      </c>
      <c r="AM23" s="57" t="str">
        <f t="shared" si="27"/>
        <v/>
      </c>
      <c r="AN23" s="12" t="str">
        <f t="shared" si="28"/>
        <v/>
      </c>
      <c r="AO23" s="10" t="str">
        <f t="shared" si="29"/>
        <v/>
      </c>
      <c r="AP23" s="10" t="str">
        <f t="shared" si="30"/>
        <v/>
      </c>
      <c r="AQ23" s="15" t="str">
        <f t="shared" si="31"/>
        <v/>
      </c>
      <c r="AR23" s="57" t="str">
        <f t="shared" si="32"/>
        <v/>
      </c>
      <c r="AS23" s="12" t="str">
        <f t="shared" si="33"/>
        <v/>
      </c>
      <c r="AT23" s="10" t="str">
        <f t="shared" si="34"/>
        <v/>
      </c>
      <c r="AU23" s="10" t="str">
        <f t="shared" si="35"/>
        <v/>
      </c>
      <c r="AV23" s="15" t="str">
        <f t="shared" si="36"/>
        <v/>
      </c>
    </row>
    <row r="24" spans="2:48">
      <c r="B24" s="14" t="str">
        <f>IF(Scilympiad!C23="",
    "",
    Scilympiad!C23
)</f>
        <v/>
      </c>
      <c r="C24" s="10" t="str">
        <f>IF(Scilympiad!D23="",
    "",
    Scilympiad!D23
)</f>
        <v/>
      </c>
      <c r="D24" s="10" t="str">
        <f>IF(Scilympiad!E23="",
    "",
    Scilympiad!E23
)</f>
        <v/>
      </c>
      <c r="E24" s="44" t="str">
        <f t="shared" si="12"/>
        <v/>
      </c>
      <c r="F24" s="45" t="str">
        <f t="shared" si="13"/>
        <v/>
      </c>
      <c r="G24" s="212" t="str">
        <f t="shared" si="14"/>
        <v/>
      </c>
      <c r="H24" s="45" t="str">
        <f t="shared" si="15"/>
        <v/>
      </c>
      <c r="I24" s="54" t="str">
        <f t="shared" si="16"/>
        <v/>
      </c>
      <c r="J24" s="57" t="str">
        <f>IF(B24="",
    "",
    IF(COUNTIF(Scilympiad!U:U,Scores!$B24)+COUNTIF(SkyCiv!U:U,Scores!$B24)=0,
        "",
        IF(COUNTIF(Scilympiad!U:U,Scores!$B24)=0,
            "NO",
            IF(COUNTIF(Scilympiad!U:U,Scores!$B24)=1,
                "YES",
                IF(COUNTIF(Scilympiad!U:U,Scores!$B24)&gt;1,
                    "MANY",
                    "ERROR"
                )
            )
        )
    )
)</f>
        <v/>
      </c>
      <c r="K24" s="15" t="str">
        <f>IF(B24="",
    "",
    IF(COUNTIF(Scilympiad!U:U,Scores!$B24)+COUNTIF(SkyCiv!U:U,Scores!$B24)=0,
        "",
        IF(COUNTIF(SkyCiv!U:U,Scores!$B24)=0,
            "NO",
            IF(COUNTIF(SkyCiv!U:U,Scores!$B24)=1,
                "YES",
                IF(COUNTIF(SkyCiv!U:U,Scores!$B24)&gt;1,
                    "MANY",
                    "ERROR"
                )
            )
        )
    )
)</f>
        <v/>
      </c>
      <c r="L24" s="162" t="str">
        <f>IF(B24="",
    "",
    IF(NOT(ISERROR(MATCH($B24,Scilympiad!$U:$U,0))),
        DATE(_xlfn.NUMBERVALUE(MID(INDEX(Scilympiad!M:M,MATCH($B24,Scilympiad!$U:$U,0)),FIND("/",INDEX(Scilympiad!M:M,MATCH($B24,Scilympiad!$U:$U,0)))+4,2))+2000,
            _xlfn.NUMBERVALUE(MID(INDEX(Scilympiad!M:M,MATCH($B24,Scilympiad!$U:$U,0)),FIND("/",INDEX(Scilympiad!M:M,MATCH($B24,Scilympiad!$U:$U,0)))-2,2)),
            _xlfn.NUMBERVALUE(MID(INDEX(Scilympiad!M:M,MATCH($B24,Scilympiad!$U:$U,0)),FIND("/",INDEX(Scilympiad!M:M,MATCH($B24,Scilympiad!$U:$U,0)))+1,2))
        )+TIME(IF(MID(INDEX(Scilympiad!M:M,MATCH($B24,Scilympiad!$U:$U,0)),FIND(":",INDEX(Scilympiad!M:M,MATCH($B24,Scilympiad!$U:$U,0)))+7,2)="AM",
                MOD(_xlfn.NUMBERVALUE(MID(INDEX(Scilympiad!M:M,MATCH($B24,Scilympiad!$U:$U,0)),FIND(":",INDEX(Scilympiad!M:M,MATCH($B24,Scilympiad!$U:$U,0)))-2,2)),12),
                MOD(_xlfn.NUMBERVALUE(MID(INDEX(Scilympiad!M:M,MATCH($B24,Scilympiad!$U:$U,0)),FIND(":",INDEX(Scilympiad!M:M,MATCH($B24,Scilympiad!$U:$U,0)))-2,2)),12)+12
            ),
            _xlfn.NUMBERVALUE(MID(INDEX(Scilympiad!M:M,MATCH($B24,Scilympiad!$U:$U,0)),FIND(":",INDEX(Scilympiad!M:M,MATCH($B24,Scilympiad!$U:$U,0)))+1,2)),
            _xlfn.NUMBERVALUE(MID(INDEX(Scilympiad!M:M,MATCH($B24,Scilympiad!$U:$U,0)),FIND(":",INDEX(Scilympiad!M:M,MATCH($B24,Scilympiad!$U:$U,0)))+4,2))
        ),
        ""
    )
)</f>
        <v/>
      </c>
      <c r="M24" s="163" t="str">
        <f>IF(C24="",
    "",
    IF(NOT(ISERROR(MATCH($B24,Scilympiad!$U:$U,0))),
        INDEX(Scilympiad!N:N,MATCH($B24,Scilympiad!$U:$U,0)),
        ""
    )
)</f>
        <v/>
      </c>
      <c r="N24" s="163" t="str">
        <f>IF(B24="",
    "",
    IF(NOT(ISERROR(MATCH($B24,SkyCiv!$U:$U,0))),
        INDEX(SkyCiv!C:C,MATCH($B24,SkyCiv!$U:$U,0))+(_xlfn.NUMBERVALUE(LEFT(RIGHT(Instructions!$E$19,4),3))+6)/24,
        ""
    )
)</f>
        <v/>
      </c>
      <c r="O24" s="12" t="str">
        <f>IF(N24="",
    "",
    IF(Instructions!E$19="",
        "TIMEZONE?",
        IF(L24="",
            "START?",
            IF(N24&lt;L24,
                "NEGATIVE",
                (N24-L24)*24*60
            )
        )
    )
)</f>
        <v/>
      </c>
      <c r="P24" s="46" t="str">
        <f>IF(Instructions!$E$20="",
    "",
    IF(AND(ISNUMBER(O24),O24&gt;Instructions!E$20),
        "YES",
        IF(AND(ISNUMBER(O24),O24&lt;=Instructions!E$20),
            "NO",
            IF(O24="NEGATIVE",
                "UNCLEAR",
                ""
            )
        )
    )
)</f>
        <v/>
      </c>
      <c r="Q24" s="72" t="str">
        <f>IF(LEFT(Instructions!E$21)="Y",
    P24,
    ""
)</f>
        <v/>
      </c>
      <c r="R24" s="69" t="str">
        <f>IF(B24="",
    "",
    IF(NOT(ISERROR(MATCH($B24,SkyCiv!$U:$U,0))),
        INDEX(SkyCiv!I:I,MATCH($B24,SkyCiv!$U:$U,0)),
        ""
    )
)</f>
        <v/>
      </c>
      <c r="S24" s="12" t="str">
        <f>IF(B24="",
    "",
    IF(C24="",
        "",
        IF(NOT(ISERROR(MATCH($B24,SkyCiv!$U:$U,0))),
            INDEX(SkyCiv!J:J,MATCH($B24,SkyCiv!$U:$U,0)),
            ""
        )
    )
)</f>
        <v/>
      </c>
      <c r="T24" s="60" t="str">
        <f>IF(B24="",
    "",
    IF(NOT(ISERROR(MATCH($B24,SkyCiv!$U:$U,0))),
        INDEX(SkyCiv!K:K,MATCH($B24,SkyCiv!$U:$U,0)),
        ""
    )
)</f>
        <v/>
      </c>
      <c r="U24" s="76" t="str">
        <f>IF(B24="",
    "",
    IF(NOT(ISERROR(MATCH($B24,SkyCiv!$U:$U,0))),
        INDEX(SkyCiv!L:L,MATCH($B24,SkyCiv!$U:$U,0)),
        ""
    )
)</f>
        <v/>
      </c>
      <c r="V24" s="12" t="str">
        <f>IF(C24="",
    "",
    IF(NOT(ISERROR(MATCH($B24,SkyCiv!$U:$U,0))),
        INDEX(SkyCiv!M:M,MATCH($B24,SkyCiv!$U:$U,0)),
        ""
    )
)</f>
        <v/>
      </c>
      <c r="W24" s="77" t="str">
        <f>IF(D24="",
    "",
    IF(NOT(ISERROR(MATCH($B24,SkyCiv!$U:$U,0))),
        INDEX(SkyCiv!N:N,MATCH($B24,SkyCiv!$U:$U,0)),
        ""
    )
)</f>
        <v/>
      </c>
      <c r="X24" s="45" t="str">
        <f>IF(AND(U24=0,V24=0,W24=0),
    "-",
    IF(U24="",
        "",
        IF(LEFT($B24)="B",
            IF(Instructions!E$15="",
                "",
                IF(ROUND(U24,3)&lt;Instructions!E$15,
                    "YES",
                    "NO"
                )
            ),
            IF(LEFT($B24)="C",
                IF(Instructions!E$17="",
                    "",
                    IF(ROUND(U24,3)&lt;Instructions!E$17,
                        "YES",
                        "NO"
                    )
                ),
                "ERR"
            )
        )
    )
)</f>
        <v/>
      </c>
      <c r="Y24" s="45" t="str">
        <f t="shared" si="17"/>
        <v/>
      </c>
      <c r="Z24" s="45" t="str">
        <f>IF(AND(U24=0,V24=0,W24=0),
    "-",
    IF(W24="",
        "",
        IF(LEFT($B24)="B",
            IF(Instructions!E$16="",
                "",
                IF(ROUND(W24,3)&lt;Instructions!E$16,
                    "YES",
                    "NO"
                )
            ),
            IF(LEFT($B24)="C",
                IF(Instructions!E$18="",
                    "",
                    IF(ROUND(W24,3)&lt;Instructions!E$18,
                        "YES",
                        "NO"
                    )
                ),
                "ERR"
            )
        )
    )
)</f>
        <v/>
      </c>
      <c r="AA24" s="54" t="str">
        <f t="shared" si="18"/>
        <v/>
      </c>
      <c r="AB24" s="14" t="str">
        <f>IF(AND(NOT(ISERROR(MATCH($B24,Scilympiad!$U:$U,0))),ISNUMBER(INDEX(Scilympiad!Y:Y,MATCH($B24,Scilympiad!$U:$U,0)))),
    INDEX(Scilympiad!Y:Y,MATCH($B24,Scilympiad!$U:$U,0)),
    ""
)</f>
        <v/>
      </c>
      <c r="AC24" s="11" t="str">
        <f t="shared" si="19"/>
        <v/>
      </c>
      <c r="AD24" s="10" t="str">
        <f t="shared" si="20"/>
        <v/>
      </c>
      <c r="AE24" s="11" t="str">
        <f t="shared" si="21"/>
        <v/>
      </c>
      <c r="AF24" s="12" t="str">
        <f t="shared" si="22"/>
        <v/>
      </c>
      <c r="AG24" s="136" t="str">
        <f t="shared" si="23"/>
        <v/>
      </c>
      <c r="AH24" s="167"/>
      <c r="AI24" s="133"/>
      <c r="AJ24" s="64" t="str">
        <f t="shared" si="24"/>
        <v/>
      </c>
      <c r="AK24" s="47" t="str">
        <f t="shared" si="25"/>
        <v/>
      </c>
      <c r="AL24" s="65" t="str">
        <f t="shared" si="26"/>
        <v/>
      </c>
      <c r="AM24" s="57" t="str">
        <f t="shared" si="27"/>
        <v/>
      </c>
      <c r="AN24" s="12" t="str">
        <f t="shared" si="28"/>
        <v/>
      </c>
      <c r="AO24" s="10" t="str">
        <f t="shared" si="29"/>
        <v/>
      </c>
      <c r="AP24" s="10" t="str">
        <f t="shared" si="30"/>
        <v/>
      </c>
      <c r="AQ24" s="15" t="str">
        <f t="shared" si="31"/>
        <v/>
      </c>
      <c r="AR24" s="57" t="str">
        <f t="shared" si="32"/>
        <v/>
      </c>
      <c r="AS24" s="12" t="str">
        <f t="shared" si="33"/>
        <v/>
      </c>
      <c r="AT24" s="10" t="str">
        <f t="shared" si="34"/>
        <v/>
      </c>
      <c r="AU24" s="10" t="str">
        <f t="shared" si="35"/>
        <v/>
      </c>
      <c r="AV24" s="15" t="str">
        <f t="shared" si="36"/>
        <v/>
      </c>
    </row>
    <row r="25" spans="2:48">
      <c r="B25" s="14" t="str">
        <f>IF(Scilympiad!C24="",
    "",
    Scilympiad!C24
)</f>
        <v/>
      </c>
      <c r="C25" s="10" t="str">
        <f>IF(Scilympiad!D24="",
    "",
    Scilympiad!D24
)</f>
        <v/>
      </c>
      <c r="D25" s="10" t="str">
        <f>IF(Scilympiad!E24="",
    "",
    Scilympiad!E24
)</f>
        <v/>
      </c>
      <c r="E25" s="44" t="str">
        <f t="shared" si="12"/>
        <v/>
      </c>
      <c r="F25" s="45" t="str">
        <f t="shared" si="13"/>
        <v/>
      </c>
      <c r="G25" s="212" t="str">
        <f t="shared" si="14"/>
        <v/>
      </c>
      <c r="H25" s="45" t="str">
        <f t="shared" si="15"/>
        <v/>
      </c>
      <c r="I25" s="54" t="str">
        <f t="shared" si="16"/>
        <v/>
      </c>
      <c r="J25" s="57" t="str">
        <f>IF(B25="",
    "",
    IF(COUNTIF(Scilympiad!U:U,Scores!$B25)+COUNTIF(SkyCiv!U:U,Scores!$B25)=0,
        "",
        IF(COUNTIF(Scilympiad!U:U,Scores!$B25)=0,
            "NO",
            IF(COUNTIF(Scilympiad!U:U,Scores!$B25)=1,
                "YES",
                IF(COUNTIF(Scilympiad!U:U,Scores!$B25)&gt;1,
                    "MANY",
                    "ERROR"
                )
            )
        )
    )
)</f>
        <v/>
      </c>
      <c r="K25" s="15" t="str">
        <f>IF(B25="",
    "",
    IF(COUNTIF(Scilympiad!U:U,Scores!$B25)+COUNTIF(SkyCiv!U:U,Scores!$B25)=0,
        "",
        IF(COUNTIF(SkyCiv!U:U,Scores!$B25)=0,
            "NO",
            IF(COUNTIF(SkyCiv!U:U,Scores!$B25)=1,
                "YES",
                IF(COUNTIF(SkyCiv!U:U,Scores!$B25)&gt;1,
                    "MANY",
                    "ERROR"
                )
            )
        )
    )
)</f>
        <v/>
      </c>
      <c r="L25" s="162" t="str">
        <f>IF(B25="",
    "",
    IF(NOT(ISERROR(MATCH($B25,Scilympiad!$U:$U,0))),
        DATE(_xlfn.NUMBERVALUE(MID(INDEX(Scilympiad!M:M,MATCH($B25,Scilympiad!$U:$U,0)),FIND("/",INDEX(Scilympiad!M:M,MATCH($B25,Scilympiad!$U:$U,0)))+4,2))+2000,
            _xlfn.NUMBERVALUE(MID(INDEX(Scilympiad!M:M,MATCH($B25,Scilympiad!$U:$U,0)),FIND("/",INDEX(Scilympiad!M:M,MATCH($B25,Scilympiad!$U:$U,0)))-2,2)),
            _xlfn.NUMBERVALUE(MID(INDEX(Scilympiad!M:M,MATCH($B25,Scilympiad!$U:$U,0)),FIND("/",INDEX(Scilympiad!M:M,MATCH($B25,Scilympiad!$U:$U,0)))+1,2))
        )+TIME(IF(MID(INDEX(Scilympiad!M:M,MATCH($B25,Scilympiad!$U:$U,0)),FIND(":",INDEX(Scilympiad!M:M,MATCH($B25,Scilympiad!$U:$U,0)))+7,2)="AM",
                MOD(_xlfn.NUMBERVALUE(MID(INDEX(Scilympiad!M:M,MATCH($B25,Scilympiad!$U:$U,0)),FIND(":",INDEX(Scilympiad!M:M,MATCH($B25,Scilympiad!$U:$U,0)))-2,2)),12),
                MOD(_xlfn.NUMBERVALUE(MID(INDEX(Scilympiad!M:M,MATCH($B25,Scilympiad!$U:$U,0)),FIND(":",INDEX(Scilympiad!M:M,MATCH($B25,Scilympiad!$U:$U,0)))-2,2)),12)+12
            ),
            _xlfn.NUMBERVALUE(MID(INDEX(Scilympiad!M:M,MATCH($B25,Scilympiad!$U:$U,0)),FIND(":",INDEX(Scilympiad!M:M,MATCH($B25,Scilympiad!$U:$U,0)))+1,2)),
            _xlfn.NUMBERVALUE(MID(INDEX(Scilympiad!M:M,MATCH($B25,Scilympiad!$U:$U,0)),FIND(":",INDEX(Scilympiad!M:M,MATCH($B25,Scilympiad!$U:$U,0)))+4,2))
        ),
        ""
    )
)</f>
        <v/>
      </c>
      <c r="M25" s="163" t="str">
        <f>IF(C25="",
    "",
    IF(NOT(ISERROR(MATCH($B25,Scilympiad!$U:$U,0))),
        INDEX(Scilympiad!N:N,MATCH($B25,Scilympiad!$U:$U,0)),
        ""
    )
)</f>
        <v/>
      </c>
      <c r="N25" s="163" t="str">
        <f>IF(B25="",
    "",
    IF(NOT(ISERROR(MATCH($B25,SkyCiv!$U:$U,0))),
        INDEX(SkyCiv!C:C,MATCH($B25,SkyCiv!$U:$U,0))+(_xlfn.NUMBERVALUE(LEFT(RIGHT(Instructions!$E$19,4),3))+6)/24,
        ""
    )
)</f>
        <v/>
      </c>
      <c r="O25" s="12" t="str">
        <f>IF(N25="",
    "",
    IF(Instructions!E$19="",
        "TIMEZONE?",
        IF(L25="",
            "START?",
            IF(N25&lt;L25,
                "NEGATIVE",
                (N25-L25)*24*60
            )
        )
    )
)</f>
        <v/>
      </c>
      <c r="P25" s="46" t="str">
        <f>IF(Instructions!$E$20="",
    "",
    IF(AND(ISNUMBER(O25),O25&gt;Instructions!E$20),
        "YES",
        IF(AND(ISNUMBER(O25),O25&lt;=Instructions!E$20),
            "NO",
            IF(O25="NEGATIVE",
                "UNCLEAR",
                ""
            )
        )
    )
)</f>
        <v/>
      </c>
      <c r="Q25" s="72" t="str">
        <f>IF(LEFT(Instructions!E$21)="Y",
    P25,
    ""
)</f>
        <v/>
      </c>
      <c r="R25" s="69" t="str">
        <f>IF(B25="",
    "",
    IF(NOT(ISERROR(MATCH($B25,SkyCiv!$U:$U,0))),
        INDEX(SkyCiv!I:I,MATCH($B25,SkyCiv!$U:$U,0)),
        ""
    )
)</f>
        <v/>
      </c>
      <c r="S25" s="12" t="str">
        <f>IF(B25="",
    "",
    IF(C25="",
        "",
        IF(NOT(ISERROR(MATCH($B25,SkyCiv!$U:$U,0))),
            INDEX(SkyCiv!J:J,MATCH($B25,SkyCiv!$U:$U,0)),
            ""
        )
    )
)</f>
        <v/>
      </c>
      <c r="T25" s="60" t="str">
        <f>IF(B25="",
    "",
    IF(NOT(ISERROR(MATCH($B25,SkyCiv!$U:$U,0))),
        INDEX(SkyCiv!K:K,MATCH($B25,SkyCiv!$U:$U,0)),
        ""
    )
)</f>
        <v/>
      </c>
      <c r="U25" s="76" t="str">
        <f>IF(B25="",
    "",
    IF(NOT(ISERROR(MATCH($B25,SkyCiv!$U:$U,0))),
        INDEX(SkyCiv!L:L,MATCH($B25,SkyCiv!$U:$U,0)),
        ""
    )
)</f>
        <v/>
      </c>
      <c r="V25" s="12" t="str">
        <f>IF(C25="",
    "",
    IF(NOT(ISERROR(MATCH($B25,SkyCiv!$U:$U,0))),
        INDEX(SkyCiv!M:M,MATCH($B25,SkyCiv!$U:$U,0)),
        ""
    )
)</f>
        <v/>
      </c>
      <c r="W25" s="77" t="str">
        <f>IF(D25="",
    "",
    IF(NOT(ISERROR(MATCH($B25,SkyCiv!$U:$U,0))),
        INDEX(SkyCiv!N:N,MATCH($B25,SkyCiv!$U:$U,0)),
        ""
    )
)</f>
        <v/>
      </c>
      <c r="X25" s="45" t="str">
        <f>IF(AND(U25=0,V25=0,W25=0),
    "-",
    IF(U25="",
        "",
        IF(LEFT($B25)="B",
            IF(Instructions!E$15="",
                "",
                IF(ROUND(U25,3)&lt;Instructions!E$15,
                    "YES",
                    "NO"
                )
            ),
            IF(LEFT($B25)="C",
                IF(Instructions!E$17="",
                    "",
                    IF(ROUND(U25,3)&lt;Instructions!E$17,
                        "YES",
                        "NO"
                    )
                ),
                "ERR"
            )
        )
    )
)</f>
        <v/>
      </c>
      <c r="Y25" s="45" t="str">
        <f t="shared" si="17"/>
        <v/>
      </c>
      <c r="Z25" s="45" t="str">
        <f>IF(AND(U25=0,V25=0,W25=0),
    "-",
    IF(W25="",
        "",
        IF(LEFT($B25)="B",
            IF(Instructions!E$16="",
                "",
                IF(ROUND(W25,3)&lt;Instructions!E$16,
                    "YES",
                    "NO"
                )
            ),
            IF(LEFT($B25)="C",
                IF(Instructions!E$18="",
                    "",
                    IF(ROUND(W25,3)&lt;Instructions!E$18,
                        "YES",
                        "NO"
                    )
                ),
                "ERR"
            )
        )
    )
)</f>
        <v/>
      </c>
      <c r="AA25" s="54" t="str">
        <f t="shared" si="18"/>
        <v/>
      </c>
      <c r="AB25" s="14" t="str">
        <f>IF(AND(NOT(ISERROR(MATCH($B25,Scilympiad!$U:$U,0))),ISNUMBER(INDEX(Scilympiad!Y:Y,MATCH($B25,Scilympiad!$U:$U,0)))),
    INDEX(Scilympiad!Y:Y,MATCH($B25,Scilympiad!$U:$U,0)),
    ""
)</f>
        <v/>
      </c>
      <c r="AC25" s="11" t="str">
        <f t="shared" si="19"/>
        <v/>
      </c>
      <c r="AD25" s="10" t="str">
        <f t="shared" si="20"/>
        <v/>
      </c>
      <c r="AE25" s="11" t="str">
        <f t="shared" si="21"/>
        <v/>
      </c>
      <c r="AF25" s="12" t="str">
        <f t="shared" si="22"/>
        <v/>
      </c>
      <c r="AG25" s="136" t="str">
        <f t="shared" si="23"/>
        <v/>
      </c>
      <c r="AH25" s="167"/>
      <c r="AI25" s="133"/>
      <c r="AJ25" s="64" t="str">
        <f t="shared" si="24"/>
        <v/>
      </c>
      <c r="AK25" s="47" t="str">
        <f t="shared" si="25"/>
        <v/>
      </c>
      <c r="AL25" s="65" t="str">
        <f t="shared" si="26"/>
        <v/>
      </c>
      <c r="AM25" s="57" t="str">
        <f t="shared" si="27"/>
        <v/>
      </c>
      <c r="AN25" s="12" t="str">
        <f t="shared" si="28"/>
        <v/>
      </c>
      <c r="AO25" s="10" t="str">
        <f t="shared" si="29"/>
        <v/>
      </c>
      <c r="AP25" s="10" t="str">
        <f t="shared" si="30"/>
        <v/>
      </c>
      <c r="AQ25" s="15" t="str">
        <f t="shared" si="31"/>
        <v/>
      </c>
      <c r="AR25" s="57" t="str">
        <f t="shared" si="32"/>
        <v/>
      </c>
      <c r="AS25" s="12" t="str">
        <f t="shared" si="33"/>
        <v/>
      </c>
      <c r="AT25" s="10" t="str">
        <f t="shared" si="34"/>
        <v/>
      </c>
      <c r="AU25" s="10" t="str">
        <f t="shared" si="35"/>
        <v/>
      </c>
      <c r="AV25" s="15" t="str">
        <f t="shared" si="36"/>
        <v/>
      </c>
    </row>
    <row r="26" spans="2:48">
      <c r="B26" s="14" t="str">
        <f>IF(Scilympiad!C25="",
    "",
    Scilympiad!C25
)</f>
        <v/>
      </c>
      <c r="C26" s="10" t="str">
        <f>IF(Scilympiad!D25="",
    "",
    Scilympiad!D25
)</f>
        <v/>
      </c>
      <c r="D26" s="10" t="str">
        <f>IF(Scilympiad!E25="",
    "",
    Scilympiad!E25
)</f>
        <v/>
      </c>
      <c r="E26" s="44" t="str">
        <f t="shared" si="12"/>
        <v/>
      </c>
      <c r="F26" s="45" t="str">
        <f t="shared" si="13"/>
        <v/>
      </c>
      <c r="G26" s="212" t="str">
        <f t="shared" si="14"/>
        <v/>
      </c>
      <c r="H26" s="45" t="str">
        <f t="shared" si="15"/>
        <v/>
      </c>
      <c r="I26" s="54" t="str">
        <f t="shared" si="16"/>
        <v/>
      </c>
      <c r="J26" s="57" t="str">
        <f>IF(B26="",
    "",
    IF(COUNTIF(Scilympiad!U:U,Scores!$B26)+COUNTIF(SkyCiv!U:U,Scores!$B26)=0,
        "",
        IF(COUNTIF(Scilympiad!U:U,Scores!$B26)=0,
            "NO",
            IF(COUNTIF(Scilympiad!U:U,Scores!$B26)=1,
                "YES",
                IF(COUNTIF(Scilympiad!U:U,Scores!$B26)&gt;1,
                    "MANY",
                    "ERROR"
                )
            )
        )
    )
)</f>
        <v/>
      </c>
      <c r="K26" s="15" t="str">
        <f>IF(B26="",
    "",
    IF(COUNTIF(Scilympiad!U:U,Scores!$B26)+COUNTIF(SkyCiv!U:U,Scores!$B26)=0,
        "",
        IF(COUNTIF(SkyCiv!U:U,Scores!$B26)=0,
            "NO",
            IF(COUNTIF(SkyCiv!U:U,Scores!$B26)=1,
                "YES",
                IF(COUNTIF(SkyCiv!U:U,Scores!$B26)&gt;1,
                    "MANY",
                    "ERROR"
                )
            )
        )
    )
)</f>
        <v/>
      </c>
      <c r="L26" s="162" t="str">
        <f>IF(B26="",
    "",
    IF(NOT(ISERROR(MATCH($B26,Scilympiad!$U:$U,0))),
        DATE(_xlfn.NUMBERVALUE(MID(INDEX(Scilympiad!M:M,MATCH($B26,Scilympiad!$U:$U,0)),FIND("/",INDEX(Scilympiad!M:M,MATCH($B26,Scilympiad!$U:$U,0)))+4,2))+2000,
            _xlfn.NUMBERVALUE(MID(INDEX(Scilympiad!M:M,MATCH($B26,Scilympiad!$U:$U,0)),FIND("/",INDEX(Scilympiad!M:M,MATCH($B26,Scilympiad!$U:$U,0)))-2,2)),
            _xlfn.NUMBERVALUE(MID(INDEX(Scilympiad!M:M,MATCH($B26,Scilympiad!$U:$U,0)),FIND("/",INDEX(Scilympiad!M:M,MATCH($B26,Scilympiad!$U:$U,0)))+1,2))
        )+TIME(IF(MID(INDEX(Scilympiad!M:M,MATCH($B26,Scilympiad!$U:$U,0)),FIND(":",INDEX(Scilympiad!M:M,MATCH($B26,Scilympiad!$U:$U,0)))+7,2)="AM",
                MOD(_xlfn.NUMBERVALUE(MID(INDEX(Scilympiad!M:M,MATCH($B26,Scilympiad!$U:$U,0)),FIND(":",INDEX(Scilympiad!M:M,MATCH($B26,Scilympiad!$U:$U,0)))-2,2)),12),
                MOD(_xlfn.NUMBERVALUE(MID(INDEX(Scilympiad!M:M,MATCH($B26,Scilympiad!$U:$U,0)),FIND(":",INDEX(Scilympiad!M:M,MATCH($B26,Scilympiad!$U:$U,0)))-2,2)),12)+12
            ),
            _xlfn.NUMBERVALUE(MID(INDEX(Scilympiad!M:M,MATCH($B26,Scilympiad!$U:$U,0)),FIND(":",INDEX(Scilympiad!M:M,MATCH($B26,Scilympiad!$U:$U,0)))+1,2)),
            _xlfn.NUMBERVALUE(MID(INDEX(Scilympiad!M:M,MATCH($B26,Scilympiad!$U:$U,0)),FIND(":",INDEX(Scilympiad!M:M,MATCH($B26,Scilympiad!$U:$U,0)))+4,2))
        ),
        ""
    )
)</f>
        <v/>
      </c>
      <c r="M26" s="163" t="str">
        <f>IF(C26="",
    "",
    IF(NOT(ISERROR(MATCH($B26,Scilympiad!$U:$U,0))),
        INDEX(Scilympiad!N:N,MATCH($B26,Scilympiad!$U:$U,0)),
        ""
    )
)</f>
        <v/>
      </c>
      <c r="N26" s="163" t="str">
        <f>IF(B26="",
    "",
    IF(NOT(ISERROR(MATCH($B26,SkyCiv!$U:$U,0))),
        INDEX(SkyCiv!C:C,MATCH($B26,SkyCiv!$U:$U,0))+(_xlfn.NUMBERVALUE(LEFT(RIGHT(Instructions!$E$19,4),3))+6)/24,
        ""
    )
)</f>
        <v/>
      </c>
      <c r="O26" s="12" t="str">
        <f>IF(N26="",
    "",
    IF(Instructions!E$19="",
        "TIMEZONE?",
        IF(L26="",
            "START?",
            IF(N26&lt;L26,
                "NEGATIVE",
                (N26-L26)*24*60
            )
        )
    )
)</f>
        <v/>
      </c>
      <c r="P26" s="46" t="str">
        <f>IF(Instructions!$E$20="",
    "",
    IF(AND(ISNUMBER(O26),O26&gt;Instructions!E$20),
        "YES",
        IF(AND(ISNUMBER(O26),O26&lt;=Instructions!E$20),
            "NO",
            IF(O26="NEGATIVE",
                "UNCLEAR",
                ""
            )
        )
    )
)</f>
        <v/>
      </c>
      <c r="Q26" s="72" t="str">
        <f>IF(LEFT(Instructions!E$21)="Y",
    P26,
    ""
)</f>
        <v/>
      </c>
      <c r="R26" s="69" t="str">
        <f>IF(B26="",
    "",
    IF(NOT(ISERROR(MATCH($B26,SkyCiv!$U:$U,0))),
        INDEX(SkyCiv!I:I,MATCH($B26,SkyCiv!$U:$U,0)),
        ""
    )
)</f>
        <v/>
      </c>
      <c r="S26" s="12" t="str">
        <f>IF(B26="",
    "",
    IF(C26="",
        "",
        IF(NOT(ISERROR(MATCH($B26,SkyCiv!$U:$U,0))),
            INDEX(SkyCiv!J:J,MATCH($B26,SkyCiv!$U:$U,0)),
            ""
        )
    )
)</f>
        <v/>
      </c>
      <c r="T26" s="60" t="str">
        <f>IF(B26="",
    "",
    IF(NOT(ISERROR(MATCH($B26,SkyCiv!$U:$U,0))),
        INDEX(SkyCiv!K:K,MATCH($B26,SkyCiv!$U:$U,0)),
        ""
    )
)</f>
        <v/>
      </c>
      <c r="U26" s="76" t="str">
        <f>IF(B26="",
    "",
    IF(NOT(ISERROR(MATCH($B26,SkyCiv!$U:$U,0))),
        INDEX(SkyCiv!L:L,MATCH($B26,SkyCiv!$U:$U,0)),
        ""
    )
)</f>
        <v/>
      </c>
      <c r="V26" s="12" t="str">
        <f>IF(C26="",
    "",
    IF(NOT(ISERROR(MATCH($B26,SkyCiv!$U:$U,0))),
        INDEX(SkyCiv!M:M,MATCH($B26,SkyCiv!$U:$U,0)),
        ""
    )
)</f>
        <v/>
      </c>
      <c r="W26" s="77" t="str">
        <f>IF(D26="",
    "",
    IF(NOT(ISERROR(MATCH($B26,SkyCiv!$U:$U,0))),
        INDEX(SkyCiv!N:N,MATCH($B26,SkyCiv!$U:$U,0)),
        ""
    )
)</f>
        <v/>
      </c>
      <c r="X26" s="45" t="str">
        <f>IF(AND(U26=0,V26=0,W26=0),
    "-",
    IF(U26="",
        "",
        IF(LEFT($B26)="B",
            IF(Instructions!E$15="",
                "",
                IF(ROUND(U26,3)&lt;Instructions!E$15,
                    "YES",
                    "NO"
                )
            ),
            IF(LEFT($B26)="C",
                IF(Instructions!E$17="",
                    "",
                    IF(ROUND(U26,3)&lt;Instructions!E$17,
                        "YES",
                        "NO"
                    )
                ),
                "ERR"
            )
        )
    )
)</f>
        <v/>
      </c>
      <c r="Y26" s="45" t="str">
        <f t="shared" si="17"/>
        <v/>
      </c>
      <c r="Z26" s="45" t="str">
        <f>IF(AND(U26=0,V26=0,W26=0),
    "-",
    IF(W26="",
        "",
        IF(LEFT($B26)="B",
            IF(Instructions!E$16="",
                "",
                IF(ROUND(W26,3)&lt;Instructions!E$16,
                    "YES",
                    "NO"
                )
            ),
            IF(LEFT($B26)="C",
                IF(Instructions!E$18="",
                    "",
                    IF(ROUND(W26,3)&lt;Instructions!E$18,
                        "YES",
                        "NO"
                    )
                ),
                "ERR"
            )
        )
    )
)</f>
        <v/>
      </c>
      <c r="AA26" s="54" t="str">
        <f t="shared" si="18"/>
        <v/>
      </c>
      <c r="AB26" s="14" t="str">
        <f>IF(AND(NOT(ISERROR(MATCH($B26,Scilympiad!$U:$U,0))),ISNUMBER(INDEX(Scilympiad!Y:Y,MATCH($B26,Scilympiad!$U:$U,0)))),
    INDEX(Scilympiad!Y:Y,MATCH($B26,Scilympiad!$U:$U,0)),
    ""
)</f>
        <v/>
      </c>
      <c r="AC26" s="11" t="str">
        <f t="shared" si="19"/>
        <v/>
      </c>
      <c r="AD26" s="10" t="str">
        <f t="shared" si="20"/>
        <v/>
      </c>
      <c r="AE26" s="11" t="str">
        <f t="shared" si="21"/>
        <v/>
      </c>
      <c r="AF26" s="12" t="str">
        <f t="shared" si="22"/>
        <v/>
      </c>
      <c r="AG26" s="136" t="str">
        <f t="shared" si="23"/>
        <v/>
      </c>
      <c r="AH26" s="167"/>
      <c r="AI26" s="133"/>
      <c r="AJ26" s="64" t="str">
        <f t="shared" si="24"/>
        <v/>
      </c>
      <c r="AK26" s="47" t="str">
        <f t="shared" si="25"/>
        <v/>
      </c>
      <c r="AL26" s="65" t="str">
        <f t="shared" si="26"/>
        <v/>
      </c>
      <c r="AM26" s="57" t="str">
        <f t="shared" si="27"/>
        <v/>
      </c>
      <c r="AN26" s="12" t="str">
        <f t="shared" si="28"/>
        <v/>
      </c>
      <c r="AO26" s="10" t="str">
        <f t="shared" si="29"/>
        <v/>
      </c>
      <c r="AP26" s="10" t="str">
        <f t="shared" si="30"/>
        <v/>
      </c>
      <c r="AQ26" s="15" t="str">
        <f t="shared" si="31"/>
        <v/>
      </c>
      <c r="AR26" s="57" t="str">
        <f t="shared" si="32"/>
        <v/>
      </c>
      <c r="AS26" s="12" t="str">
        <f t="shared" si="33"/>
        <v/>
      </c>
      <c r="AT26" s="10" t="str">
        <f t="shared" si="34"/>
        <v/>
      </c>
      <c r="AU26" s="10" t="str">
        <f t="shared" si="35"/>
        <v/>
      </c>
      <c r="AV26" s="15" t="str">
        <f t="shared" si="36"/>
        <v/>
      </c>
    </row>
    <row r="27" spans="2:48">
      <c r="B27" s="14" t="str">
        <f>IF(Scilympiad!C26="",
    "",
    Scilympiad!C26
)</f>
        <v/>
      </c>
      <c r="C27" s="10" t="str">
        <f>IF(Scilympiad!D26="",
    "",
    Scilympiad!D26
)</f>
        <v/>
      </c>
      <c r="D27" s="10" t="str">
        <f>IF(Scilympiad!E26="",
    "",
    Scilympiad!E26
)</f>
        <v/>
      </c>
      <c r="E27" s="44" t="str">
        <f t="shared" si="12"/>
        <v/>
      </c>
      <c r="F27" s="45" t="str">
        <f t="shared" si="13"/>
        <v/>
      </c>
      <c r="G27" s="212" t="str">
        <f t="shared" si="14"/>
        <v/>
      </c>
      <c r="H27" s="45" t="str">
        <f t="shared" si="15"/>
        <v/>
      </c>
      <c r="I27" s="54" t="str">
        <f t="shared" si="16"/>
        <v/>
      </c>
      <c r="J27" s="57" t="str">
        <f>IF(B27="",
    "",
    IF(COUNTIF(Scilympiad!U:U,Scores!$B27)+COUNTIF(SkyCiv!U:U,Scores!$B27)=0,
        "",
        IF(COUNTIF(Scilympiad!U:U,Scores!$B27)=0,
            "NO",
            IF(COUNTIF(Scilympiad!U:U,Scores!$B27)=1,
                "YES",
                IF(COUNTIF(Scilympiad!U:U,Scores!$B27)&gt;1,
                    "MANY",
                    "ERROR"
                )
            )
        )
    )
)</f>
        <v/>
      </c>
      <c r="K27" s="15" t="str">
        <f>IF(B27="",
    "",
    IF(COUNTIF(Scilympiad!U:U,Scores!$B27)+COUNTIF(SkyCiv!U:U,Scores!$B27)=0,
        "",
        IF(COUNTIF(SkyCiv!U:U,Scores!$B27)=0,
            "NO",
            IF(COUNTIF(SkyCiv!U:U,Scores!$B27)=1,
                "YES",
                IF(COUNTIF(SkyCiv!U:U,Scores!$B27)&gt;1,
                    "MANY",
                    "ERROR"
                )
            )
        )
    )
)</f>
        <v/>
      </c>
      <c r="L27" s="162" t="str">
        <f>IF(B27="",
    "",
    IF(NOT(ISERROR(MATCH($B27,Scilympiad!$U:$U,0))),
        DATE(_xlfn.NUMBERVALUE(MID(INDEX(Scilympiad!M:M,MATCH($B27,Scilympiad!$U:$U,0)),FIND("/",INDEX(Scilympiad!M:M,MATCH($B27,Scilympiad!$U:$U,0)))+4,2))+2000,
            _xlfn.NUMBERVALUE(MID(INDEX(Scilympiad!M:M,MATCH($B27,Scilympiad!$U:$U,0)),FIND("/",INDEX(Scilympiad!M:M,MATCH($B27,Scilympiad!$U:$U,0)))-2,2)),
            _xlfn.NUMBERVALUE(MID(INDEX(Scilympiad!M:M,MATCH($B27,Scilympiad!$U:$U,0)),FIND("/",INDEX(Scilympiad!M:M,MATCH($B27,Scilympiad!$U:$U,0)))+1,2))
        )+TIME(IF(MID(INDEX(Scilympiad!M:M,MATCH($B27,Scilympiad!$U:$U,0)),FIND(":",INDEX(Scilympiad!M:M,MATCH($B27,Scilympiad!$U:$U,0)))+7,2)="AM",
                MOD(_xlfn.NUMBERVALUE(MID(INDEX(Scilympiad!M:M,MATCH($B27,Scilympiad!$U:$U,0)),FIND(":",INDEX(Scilympiad!M:M,MATCH($B27,Scilympiad!$U:$U,0)))-2,2)),12),
                MOD(_xlfn.NUMBERVALUE(MID(INDEX(Scilympiad!M:M,MATCH($B27,Scilympiad!$U:$U,0)),FIND(":",INDEX(Scilympiad!M:M,MATCH($B27,Scilympiad!$U:$U,0)))-2,2)),12)+12
            ),
            _xlfn.NUMBERVALUE(MID(INDEX(Scilympiad!M:M,MATCH($B27,Scilympiad!$U:$U,0)),FIND(":",INDEX(Scilympiad!M:M,MATCH($B27,Scilympiad!$U:$U,0)))+1,2)),
            _xlfn.NUMBERVALUE(MID(INDEX(Scilympiad!M:M,MATCH($B27,Scilympiad!$U:$U,0)),FIND(":",INDEX(Scilympiad!M:M,MATCH($B27,Scilympiad!$U:$U,0)))+4,2))
        ),
        ""
    )
)</f>
        <v/>
      </c>
      <c r="M27" s="163" t="str">
        <f>IF(C27="",
    "",
    IF(NOT(ISERROR(MATCH($B27,Scilympiad!$U:$U,0))),
        INDEX(Scilympiad!N:N,MATCH($B27,Scilympiad!$U:$U,0)),
        ""
    )
)</f>
        <v/>
      </c>
      <c r="N27" s="163" t="str">
        <f>IF(B27="",
    "",
    IF(NOT(ISERROR(MATCH($B27,SkyCiv!$U:$U,0))),
        INDEX(SkyCiv!C:C,MATCH($B27,SkyCiv!$U:$U,0))+(_xlfn.NUMBERVALUE(LEFT(RIGHT(Instructions!$E$19,4),3))+6)/24,
        ""
    )
)</f>
        <v/>
      </c>
      <c r="O27" s="12" t="str">
        <f>IF(N27="",
    "",
    IF(Instructions!E$19="",
        "TIMEZONE?",
        IF(L27="",
            "START?",
            IF(N27&lt;L27,
                "NEGATIVE",
                (N27-L27)*24*60
            )
        )
    )
)</f>
        <v/>
      </c>
      <c r="P27" s="46" t="str">
        <f>IF(Instructions!$E$20="",
    "",
    IF(AND(ISNUMBER(O27),O27&gt;Instructions!E$20),
        "YES",
        IF(AND(ISNUMBER(O27),O27&lt;=Instructions!E$20),
            "NO",
            IF(O27="NEGATIVE",
                "UNCLEAR",
                ""
            )
        )
    )
)</f>
        <v/>
      </c>
      <c r="Q27" s="72" t="str">
        <f>IF(LEFT(Instructions!E$21)="Y",
    P27,
    ""
)</f>
        <v/>
      </c>
      <c r="R27" s="69" t="str">
        <f>IF(B27="",
    "",
    IF(NOT(ISERROR(MATCH($B27,SkyCiv!$U:$U,0))),
        INDEX(SkyCiv!I:I,MATCH($B27,SkyCiv!$U:$U,0)),
        ""
    )
)</f>
        <v/>
      </c>
      <c r="S27" s="12" t="str">
        <f>IF(B27="",
    "",
    IF(C27="",
        "",
        IF(NOT(ISERROR(MATCH($B27,SkyCiv!$U:$U,0))),
            INDEX(SkyCiv!J:J,MATCH($B27,SkyCiv!$U:$U,0)),
            ""
        )
    )
)</f>
        <v/>
      </c>
      <c r="T27" s="60" t="str">
        <f>IF(B27="",
    "",
    IF(NOT(ISERROR(MATCH($B27,SkyCiv!$U:$U,0))),
        INDEX(SkyCiv!K:K,MATCH($B27,SkyCiv!$U:$U,0)),
        ""
    )
)</f>
        <v/>
      </c>
      <c r="U27" s="76" t="str">
        <f>IF(B27="",
    "",
    IF(NOT(ISERROR(MATCH($B27,SkyCiv!$U:$U,0))),
        INDEX(SkyCiv!L:L,MATCH($B27,SkyCiv!$U:$U,0)),
        ""
    )
)</f>
        <v/>
      </c>
      <c r="V27" s="12" t="str">
        <f>IF(C27="",
    "",
    IF(NOT(ISERROR(MATCH($B27,SkyCiv!$U:$U,0))),
        INDEX(SkyCiv!M:M,MATCH($B27,SkyCiv!$U:$U,0)),
        ""
    )
)</f>
        <v/>
      </c>
      <c r="W27" s="77" t="str">
        <f>IF(D27="",
    "",
    IF(NOT(ISERROR(MATCH($B27,SkyCiv!$U:$U,0))),
        INDEX(SkyCiv!N:N,MATCH($B27,SkyCiv!$U:$U,0)),
        ""
    )
)</f>
        <v/>
      </c>
      <c r="X27" s="45" t="str">
        <f>IF(AND(U27=0,V27=0,W27=0),
    "-",
    IF(U27="",
        "",
        IF(LEFT($B27)="B",
            IF(Instructions!E$15="",
                "",
                IF(ROUND(U27,3)&lt;Instructions!E$15,
                    "YES",
                    "NO"
                )
            ),
            IF(LEFT($B27)="C",
                IF(Instructions!E$17="",
                    "",
                    IF(ROUND(U27,3)&lt;Instructions!E$17,
                        "YES",
                        "NO"
                    )
                ),
                "ERR"
            )
        )
    )
)</f>
        <v/>
      </c>
      <c r="Y27" s="45" t="str">
        <f t="shared" si="17"/>
        <v/>
      </c>
      <c r="Z27" s="45" t="str">
        <f>IF(AND(U27=0,V27=0,W27=0),
    "-",
    IF(W27="",
        "",
        IF(LEFT($B27)="B",
            IF(Instructions!E$16="",
                "",
                IF(ROUND(W27,3)&lt;Instructions!E$16,
                    "YES",
                    "NO"
                )
            ),
            IF(LEFT($B27)="C",
                IF(Instructions!E$18="",
                    "",
                    IF(ROUND(W27,3)&lt;Instructions!E$18,
                        "YES",
                        "NO"
                    )
                ),
                "ERR"
            )
        )
    )
)</f>
        <v/>
      </c>
      <c r="AA27" s="54" t="str">
        <f t="shared" si="18"/>
        <v/>
      </c>
      <c r="AB27" s="14" t="str">
        <f>IF(AND(NOT(ISERROR(MATCH($B27,Scilympiad!$U:$U,0))),ISNUMBER(INDEX(Scilympiad!Y:Y,MATCH($B27,Scilympiad!$U:$U,0)))),
    INDEX(Scilympiad!Y:Y,MATCH($B27,Scilympiad!$U:$U,0)),
    ""
)</f>
        <v/>
      </c>
      <c r="AC27" s="11" t="str">
        <f t="shared" si="19"/>
        <v/>
      </c>
      <c r="AD27" s="10" t="str">
        <f t="shared" si="20"/>
        <v/>
      </c>
      <c r="AE27" s="11" t="str">
        <f t="shared" si="21"/>
        <v/>
      </c>
      <c r="AF27" s="12" t="str">
        <f t="shared" si="22"/>
        <v/>
      </c>
      <c r="AG27" s="136" t="str">
        <f t="shared" si="23"/>
        <v/>
      </c>
      <c r="AH27" s="167"/>
      <c r="AI27" s="133"/>
      <c r="AJ27" s="64" t="str">
        <f t="shared" si="24"/>
        <v/>
      </c>
      <c r="AK27" s="47" t="str">
        <f t="shared" si="25"/>
        <v/>
      </c>
      <c r="AL27" s="65" t="str">
        <f t="shared" si="26"/>
        <v/>
      </c>
      <c r="AM27" s="57" t="str">
        <f t="shared" si="27"/>
        <v/>
      </c>
      <c r="AN27" s="12" t="str">
        <f t="shared" si="28"/>
        <v/>
      </c>
      <c r="AO27" s="10" t="str">
        <f t="shared" si="29"/>
        <v/>
      </c>
      <c r="AP27" s="10" t="str">
        <f t="shared" si="30"/>
        <v/>
      </c>
      <c r="AQ27" s="15" t="str">
        <f t="shared" si="31"/>
        <v/>
      </c>
      <c r="AR27" s="57" t="str">
        <f t="shared" si="32"/>
        <v/>
      </c>
      <c r="AS27" s="12" t="str">
        <f t="shared" si="33"/>
        <v/>
      </c>
      <c r="AT27" s="10" t="str">
        <f t="shared" si="34"/>
        <v/>
      </c>
      <c r="AU27" s="10" t="str">
        <f t="shared" si="35"/>
        <v/>
      </c>
      <c r="AV27" s="15" t="str">
        <f t="shared" si="36"/>
        <v/>
      </c>
    </row>
    <row r="28" spans="2:48">
      <c r="B28" s="14" t="str">
        <f>IF(Scilympiad!C27="",
    "",
    Scilympiad!C27
)</f>
        <v/>
      </c>
      <c r="C28" s="10" t="str">
        <f>IF(Scilympiad!D27="",
    "",
    Scilympiad!D27
)</f>
        <v/>
      </c>
      <c r="D28" s="10" t="str">
        <f>IF(Scilympiad!E27="",
    "",
    Scilympiad!E27
)</f>
        <v/>
      </c>
      <c r="E28" s="44" t="str">
        <f t="shared" si="12"/>
        <v/>
      </c>
      <c r="F28" s="45" t="str">
        <f t="shared" si="13"/>
        <v/>
      </c>
      <c r="G28" s="212" t="str">
        <f t="shared" si="14"/>
        <v/>
      </c>
      <c r="H28" s="45" t="str">
        <f t="shared" si="15"/>
        <v/>
      </c>
      <c r="I28" s="54" t="str">
        <f t="shared" si="16"/>
        <v/>
      </c>
      <c r="J28" s="57" t="str">
        <f>IF(B28="",
    "",
    IF(COUNTIF(Scilympiad!U:U,Scores!$B28)+COUNTIF(SkyCiv!U:U,Scores!$B28)=0,
        "",
        IF(COUNTIF(Scilympiad!U:U,Scores!$B28)=0,
            "NO",
            IF(COUNTIF(Scilympiad!U:U,Scores!$B28)=1,
                "YES",
                IF(COUNTIF(Scilympiad!U:U,Scores!$B28)&gt;1,
                    "MANY",
                    "ERROR"
                )
            )
        )
    )
)</f>
        <v/>
      </c>
      <c r="K28" s="15" t="str">
        <f>IF(B28="",
    "",
    IF(COUNTIF(Scilympiad!U:U,Scores!$B28)+COUNTIF(SkyCiv!U:U,Scores!$B28)=0,
        "",
        IF(COUNTIF(SkyCiv!U:U,Scores!$B28)=0,
            "NO",
            IF(COUNTIF(SkyCiv!U:U,Scores!$B28)=1,
                "YES",
                IF(COUNTIF(SkyCiv!U:U,Scores!$B28)&gt;1,
                    "MANY",
                    "ERROR"
                )
            )
        )
    )
)</f>
        <v/>
      </c>
      <c r="L28" s="162" t="str">
        <f>IF(B28="",
    "",
    IF(NOT(ISERROR(MATCH($B28,Scilympiad!$U:$U,0))),
        DATE(_xlfn.NUMBERVALUE(MID(INDEX(Scilympiad!M:M,MATCH($B28,Scilympiad!$U:$U,0)),FIND("/",INDEX(Scilympiad!M:M,MATCH($B28,Scilympiad!$U:$U,0)))+4,2))+2000,
            _xlfn.NUMBERVALUE(MID(INDEX(Scilympiad!M:M,MATCH($B28,Scilympiad!$U:$U,0)),FIND("/",INDEX(Scilympiad!M:M,MATCH($B28,Scilympiad!$U:$U,0)))-2,2)),
            _xlfn.NUMBERVALUE(MID(INDEX(Scilympiad!M:M,MATCH($B28,Scilympiad!$U:$U,0)),FIND("/",INDEX(Scilympiad!M:M,MATCH($B28,Scilympiad!$U:$U,0)))+1,2))
        )+TIME(IF(MID(INDEX(Scilympiad!M:M,MATCH($B28,Scilympiad!$U:$U,0)),FIND(":",INDEX(Scilympiad!M:M,MATCH($B28,Scilympiad!$U:$U,0)))+7,2)="AM",
                MOD(_xlfn.NUMBERVALUE(MID(INDEX(Scilympiad!M:M,MATCH($B28,Scilympiad!$U:$U,0)),FIND(":",INDEX(Scilympiad!M:M,MATCH($B28,Scilympiad!$U:$U,0)))-2,2)),12),
                MOD(_xlfn.NUMBERVALUE(MID(INDEX(Scilympiad!M:M,MATCH($B28,Scilympiad!$U:$U,0)),FIND(":",INDEX(Scilympiad!M:M,MATCH($B28,Scilympiad!$U:$U,0)))-2,2)),12)+12
            ),
            _xlfn.NUMBERVALUE(MID(INDEX(Scilympiad!M:M,MATCH($B28,Scilympiad!$U:$U,0)),FIND(":",INDEX(Scilympiad!M:M,MATCH($B28,Scilympiad!$U:$U,0)))+1,2)),
            _xlfn.NUMBERVALUE(MID(INDEX(Scilympiad!M:M,MATCH($B28,Scilympiad!$U:$U,0)),FIND(":",INDEX(Scilympiad!M:M,MATCH($B28,Scilympiad!$U:$U,0)))+4,2))
        ),
        ""
    )
)</f>
        <v/>
      </c>
      <c r="M28" s="163" t="str">
        <f>IF(C28="",
    "",
    IF(NOT(ISERROR(MATCH($B28,Scilympiad!$U:$U,0))),
        INDEX(Scilympiad!N:N,MATCH($B28,Scilympiad!$U:$U,0)),
        ""
    )
)</f>
        <v/>
      </c>
      <c r="N28" s="163" t="str">
        <f>IF(B28="",
    "",
    IF(NOT(ISERROR(MATCH($B28,SkyCiv!$U:$U,0))),
        INDEX(SkyCiv!C:C,MATCH($B28,SkyCiv!$U:$U,0))+(_xlfn.NUMBERVALUE(LEFT(RIGHT(Instructions!$E$19,4),3))+6)/24,
        ""
    )
)</f>
        <v/>
      </c>
      <c r="O28" s="12" t="str">
        <f>IF(N28="",
    "",
    IF(Instructions!E$19="",
        "TIMEZONE?",
        IF(L28="",
            "START?",
            IF(N28&lt;L28,
                "NEGATIVE",
                (N28-L28)*24*60
            )
        )
    )
)</f>
        <v/>
      </c>
      <c r="P28" s="46" t="str">
        <f>IF(Instructions!$E$20="",
    "",
    IF(AND(ISNUMBER(O28),O28&gt;Instructions!E$20),
        "YES",
        IF(AND(ISNUMBER(O28),O28&lt;=Instructions!E$20),
            "NO",
            IF(O28="NEGATIVE",
                "UNCLEAR",
                ""
            )
        )
    )
)</f>
        <v/>
      </c>
      <c r="Q28" s="72" t="str">
        <f>IF(LEFT(Instructions!E$21)="Y",
    P28,
    ""
)</f>
        <v/>
      </c>
      <c r="R28" s="69" t="str">
        <f>IF(B28="",
    "",
    IF(NOT(ISERROR(MATCH($B28,SkyCiv!$U:$U,0))),
        INDEX(SkyCiv!I:I,MATCH($B28,SkyCiv!$U:$U,0)),
        ""
    )
)</f>
        <v/>
      </c>
      <c r="S28" s="12" t="str">
        <f>IF(B28="",
    "",
    IF(C28="",
        "",
        IF(NOT(ISERROR(MATCH($B28,SkyCiv!$U:$U,0))),
            INDEX(SkyCiv!J:J,MATCH($B28,SkyCiv!$U:$U,0)),
            ""
        )
    )
)</f>
        <v/>
      </c>
      <c r="T28" s="60" t="str">
        <f>IF(B28="",
    "",
    IF(NOT(ISERROR(MATCH($B28,SkyCiv!$U:$U,0))),
        INDEX(SkyCiv!K:K,MATCH($B28,SkyCiv!$U:$U,0)),
        ""
    )
)</f>
        <v/>
      </c>
      <c r="U28" s="76" t="str">
        <f>IF(B28="",
    "",
    IF(NOT(ISERROR(MATCH($B28,SkyCiv!$U:$U,0))),
        INDEX(SkyCiv!L:L,MATCH($B28,SkyCiv!$U:$U,0)),
        ""
    )
)</f>
        <v/>
      </c>
      <c r="V28" s="12" t="str">
        <f>IF(C28="",
    "",
    IF(NOT(ISERROR(MATCH($B28,SkyCiv!$U:$U,0))),
        INDEX(SkyCiv!M:M,MATCH($B28,SkyCiv!$U:$U,0)),
        ""
    )
)</f>
        <v/>
      </c>
      <c r="W28" s="77" t="str">
        <f>IF(D28="",
    "",
    IF(NOT(ISERROR(MATCH($B28,SkyCiv!$U:$U,0))),
        INDEX(SkyCiv!N:N,MATCH($B28,SkyCiv!$U:$U,0)),
        ""
    )
)</f>
        <v/>
      </c>
      <c r="X28" s="45" t="str">
        <f>IF(AND(U28=0,V28=0,W28=0),
    "-",
    IF(U28="",
        "",
        IF(LEFT($B28)="B",
            IF(Instructions!E$15="",
                "",
                IF(ROUND(U28,3)&lt;Instructions!E$15,
                    "YES",
                    "NO"
                )
            ),
            IF(LEFT($B28)="C",
                IF(Instructions!E$17="",
                    "",
                    IF(ROUND(U28,3)&lt;Instructions!E$17,
                        "YES",
                        "NO"
                    )
                ),
                "ERR"
            )
        )
    )
)</f>
        <v/>
      </c>
      <c r="Y28" s="45" t="str">
        <f t="shared" si="17"/>
        <v/>
      </c>
      <c r="Z28" s="45" t="str">
        <f>IF(AND(U28=0,V28=0,W28=0),
    "-",
    IF(W28="",
        "",
        IF(LEFT($B28)="B",
            IF(Instructions!E$16="",
                "",
                IF(ROUND(W28,3)&lt;Instructions!E$16,
                    "YES",
                    "NO"
                )
            ),
            IF(LEFT($B28)="C",
                IF(Instructions!E$18="",
                    "",
                    IF(ROUND(W28,3)&lt;Instructions!E$18,
                        "YES",
                        "NO"
                    )
                ),
                "ERR"
            )
        )
    )
)</f>
        <v/>
      </c>
      <c r="AA28" s="54" t="str">
        <f t="shared" si="18"/>
        <v/>
      </c>
      <c r="AB28" s="14" t="str">
        <f>IF(AND(NOT(ISERROR(MATCH($B28,Scilympiad!$U:$U,0))),ISNUMBER(INDEX(Scilympiad!Y:Y,MATCH($B28,Scilympiad!$U:$U,0)))),
    INDEX(Scilympiad!Y:Y,MATCH($B28,Scilympiad!$U:$U,0)),
    ""
)</f>
        <v/>
      </c>
      <c r="AC28" s="11" t="str">
        <f t="shared" si="19"/>
        <v/>
      </c>
      <c r="AD28" s="10" t="str">
        <f t="shared" si="20"/>
        <v/>
      </c>
      <c r="AE28" s="11" t="str">
        <f t="shared" si="21"/>
        <v/>
      </c>
      <c r="AF28" s="12" t="str">
        <f t="shared" si="22"/>
        <v/>
      </c>
      <c r="AG28" s="136" t="str">
        <f t="shared" si="23"/>
        <v/>
      </c>
      <c r="AH28" s="167"/>
      <c r="AI28" s="133"/>
      <c r="AJ28" s="64" t="str">
        <f t="shared" si="24"/>
        <v/>
      </c>
      <c r="AK28" s="47" t="str">
        <f t="shared" si="25"/>
        <v/>
      </c>
      <c r="AL28" s="65" t="str">
        <f t="shared" si="26"/>
        <v/>
      </c>
      <c r="AM28" s="57" t="str">
        <f t="shared" si="27"/>
        <v/>
      </c>
      <c r="AN28" s="12" t="str">
        <f t="shared" si="28"/>
        <v/>
      </c>
      <c r="AO28" s="10" t="str">
        <f t="shared" si="29"/>
        <v/>
      </c>
      <c r="AP28" s="10" t="str">
        <f t="shared" si="30"/>
        <v/>
      </c>
      <c r="AQ28" s="15" t="str">
        <f t="shared" si="31"/>
        <v/>
      </c>
      <c r="AR28" s="57" t="str">
        <f t="shared" si="32"/>
        <v/>
      </c>
      <c r="AS28" s="12" t="str">
        <f t="shared" si="33"/>
        <v/>
      </c>
      <c r="AT28" s="10" t="str">
        <f t="shared" si="34"/>
        <v/>
      </c>
      <c r="AU28" s="10" t="str">
        <f t="shared" si="35"/>
        <v/>
      </c>
      <c r="AV28" s="15" t="str">
        <f t="shared" si="36"/>
        <v/>
      </c>
    </row>
    <row r="29" spans="2:48">
      <c r="B29" s="14" t="str">
        <f>IF(Scilympiad!C28="",
    "",
    Scilympiad!C28
)</f>
        <v/>
      </c>
      <c r="C29" s="10" t="str">
        <f>IF(Scilympiad!D28="",
    "",
    Scilympiad!D28
)</f>
        <v/>
      </c>
      <c r="D29" s="10" t="str">
        <f>IF(Scilympiad!E28="",
    "",
    Scilympiad!E28
)</f>
        <v/>
      </c>
      <c r="E29" s="44" t="str">
        <f t="shared" si="12"/>
        <v/>
      </c>
      <c r="F29" s="45" t="str">
        <f t="shared" si="13"/>
        <v/>
      </c>
      <c r="G29" s="212" t="str">
        <f t="shared" si="14"/>
        <v/>
      </c>
      <c r="H29" s="45" t="str">
        <f t="shared" si="15"/>
        <v/>
      </c>
      <c r="I29" s="54" t="str">
        <f t="shared" si="16"/>
        <v/>
      </c>
      <c r="J29" s="57" t="str">
        <f>IF(B29="",
    "",
    IF(COUNTIF(Scilympiad!U:U,Scores!$B29)+COUNTIF(SkyCiv!U:U,Scores!$B29)=0,
        "",
        IF(COUNTIF(Scilympiad!U:U,Scores!$B29)=0,
            "NO",
            IF(COUNTIF(Scilympiad!U:U,Scores!$B29)=1,
                "YES",
                IF(COUNTIF(Scilympiad!U:U,Scores!$B29)&gt;1,
                    "MANY",
                    "ERROR"
                )
            )
        )
    )
)</f>
        <v/>
      </c>
      <c r="K29" s="15" t="str">
        <f>IF(B29="",
    "",
    IF(COUNTIF(Scilympiad!U:U,Scores!$B29)+COUNTIF(SkyCiv!U:U,Scores!$B29)=0,
        "",
        IF(COUNTIF(SkyCiv!U:U,Scores!$B29)=0,
            "NO",
            IF(COUNTIF(SkyCiv!U:U,Scores!$B29)=1,
                "YES",
                IF(COUNTIF(SkyCiv!U:U,Scores!$B29)&gt;1,
                    "MANY",
                    "ERROR"
                )
            )
        )
    )
)</f>
        <v/>
      </c>
      <c r="L29" s="162" t="str">
        <f>IF(B29="",
    "",
    IF(NOT(ISERROR(MATCH($B29,Scilympiad!$U:$U,0))),
        DATE(_xlfn.NUMBERVALUE(MID(INDEX(Scilympiad!M:M,MATCH($B29,Scilympiad!$U:$U,0)),FIND("/",INDEX(Scilympiad!M:M,MATCH($B29,Scilympiad!$U:$U,0)))+4,2))+2000,
            _xlfn.NUMBERVALUE(MID(INDEX(Scilympiad!M:M,MATCH($B29,Scilympiad!$U:$U,0)),FIND("/",INDEX(Scilympiad!M:M,MATCH($B29,Scilympiad!$U:$U,0)))-2,2)),
            _xlfn.NUMBERVALUE(MID(INDEX(Scilympiad!M:M,MATCH($B29,Scilympiad!$U:$U,0)),FIND("/",INDEX(Scilympiad!M:M,MATCH($B29,Scilympiad!$U:$U,0)))+1,2))
        )+TIME(IF(MID(INDEX(Scilympiad!M:M,MATCH($B29,Scilympiad!$U:$U,0)),FIND(":",INDEX(Scilympiad!M:M,MATCH($B29,Scilympiad!$U:$U,0)))+7,2)="AM",
                MOD(_xlfn.NUMBERVALUE(MID(INDEX(Scilympiad!M:M,MATCH($B29,Scilympiad!$U:$U,0)),FIND(":",INDEX(Scilympiad!M:M,MATCH($B29,Scilympiad!$U:$U,0)))-2,2)),12),
                MOD(_xlfn.NUMBERVALUE(MID(INDEX(Scilympiad!M:M,MATCH($B29,Scilympiad!$U:$U,0)),FIND(":",INDEX(Scilympiad!M:M,MATCH($B29,Scilympiad!$U:$U,0)))-2,2)),12)+12
            ),
            _xlfn.NUMBERVALUE(MID(INDEX(Scilympiad!M:M,MATCH($B29,Scilympiad!$U:$U,0)),FIND(":",INDEX(Scilympiad!M:M,MATCH($B29,Scilympiad!$U:$U,0)))+1,2)),
            _xlfn.NUMBERVALUE(MID(INDEX(Scilympiad!M:M,MATCH($B29,Scilympiad!$U:$U,0)),FIND(":",INDEX(Scilympiad!M:M,MATCH($B29,Scilympiad!$U:$U,0)))+4,2))
        ),
        ""
    )
)</f>
        <v/>
      </c>
      <c r="M29" s="163" t="str">
        <f>IF(C29="",
    "",
    IF(NOT(ISERROR(MATCH($B29,Scilympiad!$U:$U,0))),
        INDEX(Scilympiad!N:N,MATCH($B29,Scilympiad!$U:$U,0)),
        ""
    )
)</f>
        <v/>
      </c>
      <c r="N29" s="163" t="str">
        <f>IF(B29="",
    "",
    IF(NOT(ISERROR(MATCH($B29,SkyCiv!$U:$U,0))),
        INDEX(SkyCiv!C:C,MATCH($B29,SkyCiv!$U:$U,0))+(_xlfn.NUMBERVALUE(LEFT(RIGHT(Instructions!$E$19,4),3))+6)/24,
        ""
    )
)</f>
        <v/>
      </c>
      <c r="O29" s="12" t="str">
        <f>IF(N29="",
    "",
    IF(Instructions!E$19="",
        "TIMEZONE?",
        IF(L29="",
            "START?",
            IF(N29&lt;L29,
                "NEGATIVE",
                (N29-L29)*24*60
            )
        )
    )
)</f>
        <v/>
      </c>
      <c r="P29" s="46" t="str">
        <f>IF(Instructions!$E$20="",
    "",
    IF(AND(ISNUMBER(O29),O29&gt;Instructions!E$20),
        "YES",
        IF(AND(ISNUMBER(O29),O29&lt;=Instructions!E$20),
            "NO",
            IF(O29="NEGATIVE",
                "UNCLEAR",
                ""
            )
        )
    )
)</f>
        <v/>
      </c>
      <c r="Q29" s="72" t="str">
        <f>IF(LEFT(Instructions!E$21)="Y",
    P29,
    ""
)</f>
        <v/>
      </c>
      <c r="R29" s="69" t="str">
        <f>IF(B29="",
    "",
    IF(NOT(ISERROR(MATCH($B29,SkyCiv!$U:$U,0))),
        INDEX(SkyCiv!I:I,MATCH($B29,SkyCiv!$U:$U,0)),
        ""
    )
)</f>
        <v/>
      </c>
      <c r="S29" s="12" t="str">
        <f>IF(B29="",
    "",
    IF(C29="",
        "",
        IF(NOT(ISERROR(MATCH($B29,SkyCiv!$U:$U,0))),
            INDEX(SkyCiv!J:J,MATCH($B29,SkyCiv!$U:$U,0)),
            ""
        )
    )
)</f>
        <v/>
      </c>
      <c r="T29" s="60" t="str">
        <f>IF(B29="",
    "",
    IF(NOT(ISERROR(MATCH($B29,SkyCiv!$U:$U,0))),
        INDEX(SkyCiv!K:K,MATCH($B29,SkyCiv!$U:$U,0)),
        ""
    )
)</f>
        <v/>
      </c>
      <c r="U29" s="76" t="str">
        <f>IF(B29="",
    "",
    IF(NOT(ISERROR(MATCH($B29,SkyCiv!$U:$U,0))),
        INDEX(SkyCiv!L:L,MATCH($B29,SkyCiv!$U:$U,0)),
        ""
    )
)</f>
        <v/>
      </c>
      <c r="V29" s="12" t="str">
        <f>IF(C29="",
    "",
    IF(NOT(ISERROR(MATCH($B29,SkyCiv!$U:$U,0))),
        INDEX(SkyCiv!M:M,MATCH($B29,SkyCiv!$U:$U,0)),
        ""
    )
)</f>
        <v/>
      </c>
      <c r="W29" s="77" t="str">
        <f>IF(D29="",
    "",
    IF(NOT(ISERROR(MATCH($B29,SkyCiv!$U:$U,0))),
        INDEX(SkyCiv!N:N,MATCH($B29,SkyCiv!$U:$U,0)),
        ""
    )
)</f>
        <v/>
      </c>
      <c r="X29" s="45" t="str">
        <f>IF(AND(U29=0,V29=0,W29=0),
    "-",
    IF(U29="",
        "",
        IF(LEFT($B29)="B",
            IF(Instructions!E$15="",
                "",
                IF(ROUND(U29,3)&lt;Instructions!E$15,
                    "YES",
                    "NO"
                )
            ),
            IF(LEFT($B29)="C",
                IF(Instructions!E$17="",
                    "",
                    IF(ROUND(U29,3)&lt;Instructions!E$17,
                        "YES",
                        "NO"
                    )
                ),
                "ERR"
            )
        )
    )
)</f>
        <v/>
      </c>
      <c r="Y29" s="45" t="str">
        <f t="shared" si="17"/>
        <v/>
      </c>
      <c r="Z29" s="45" t="str">
        <f>IF(AND(U29=0,V29=0,W29=0),
    "-",
    IF(W29="",
        "",
        IF(LEFT($B29)="B",
            IF(Instructions!E$16="",
                "",
                IF(ROUND(W29,3)&lt;Instructions!E$16,
                    "YES",
                    "NO"
                )
            ),
            IF(LEFT($B29)="C",
                IF(Instructions!E$18="",
                    "",
                    IF(ROUND(W29,3)&lt;Instructions!E$18,
                        "YES",
                        "NO"
                    )
                ),
                "ERR"
            )
        )
    )
)</f>
        <v/>
      </c>
      <c r="AA29" s="54" t="str">
        <f t="shared" si="18"/>
        <v/>
      </c>
      <c r="AB29" s="14" t="str">
        <f>IF(AND(NOT(ISERROR(MATCH($B29,Scilympiad!$U:$U,0))),ISNUMBER(INDEX(Scilympiad!Y:Y,MATCH($B29,Scilympiad!$U:$U,0)))),
    INDEX(Scilympiad!Y:Y,MATCH($B29,Scilympiad!$U:$U,0)),
    ""
)</f>
        <v/>
      </c>
      <c r="AC29" s="11" t="str">
        <f t="shared" si="19"/>
        <v/>
      </c>
      <c r="AD29" s="10" t="str">
        <f t="shared" si="20"/>
        <v/>
      </c>
      <c r="AE29" s="11" t="str">
        <f t="shared" si="21"/>
        <v/>
      </c>
      <c r="AF29" s="12" t="str">
        <f t="shared" si="22"/>
        <v/>
      </c>
      <c r="AG29" s="136" t="str">
        <f t="shared" si="23"/>
        <v/>
      </c>
      <c r="AH29" s="167"/>
      <c r="AI29" s="133"/>
      <c r="AJ29" s="64" t="str">
        <f t="shared" si="24"/>
        <v/>
      </c>
      <c r="AK29" s="47" t="str">
        <f t="shared" si="25"/>
        <v/>
      </c>
      <c r="AL29" s="65" t="str">
        <f t="shared" si="26"/>
        <v/>
      </c>
      <c r="AM29" s="57" t="str">
        <f t="shared" si="27"/>
        <v/>
      </c>
      <c r="AN29" s="12" t="str">
        <f t="shared" si="28"/>
        <v/>
      </c>
      <c r="AO29" s="10" t="str">
        <f t="shared" si="29"/>
        <v/>
      </c>
      <c r="AP29" s="10" t="str">
        <f t="shared" si="30"/>
        <v/>
      </c>
      <c r="AQ29" s="15" t="str">
        <f t="shared" si="31"/>
        <v/>
      </c>
      <c r="AR29" s="57" t="str">
        <f t="shared" si="32"/>
        <v/>
      </c>
      <c r="AS29" s="12" t="str">
        <f t="shared" si="33"/>
        <v/>
      </c>
      <c r="AT29" s="10" t="str">
        <f t="shared" si="34"/>
        <v/>
      </c>
      <c r="AU29" s="10" t="str">
        <f t="shared" si="35"/>
        <v/>
      </c>
      <c r="AV29" s="15" t="str">
        <f t="shared" si="36"/>
        <v/>
      </c>
    </row>
    <row r="30" spans="2:48">
      <c r="B30" s="14" t="str">
        <f>IF(Scilympiad!C29="",
    "",
    Scilympiad!C29
)</f>
        <v/>
      </c>
      <c r="C30" s="10" t="str">
        <f>IF(Scilympiad!D29="",
    "",
    Scilympiad!D29
)</f>
        <v/>
      </c>
      <c r="D30" s="10" t="str">
        <f>IF(Scilympiad!E29="",
    "",
    Scilympiad!E29
)</f>
        <v/>
      </c>
      <c r="E30" s="44" t="str">
        <f t="shared" si="12"/>
        <v/>
      </c>
      <c r="F30" s="45" t="str">
        <f t="shared" si="13"/>
        <v/>
      </c>
      <c r="G30" s="212" t="str">
        <f t="shared" si="14"/>
        <v/>
      </c>
      <c r="H30" s="45" t="str">
        <f t="shared" si="15"/>
        <v/>
      </c>
      <c r="I30" s="54" t="str">
        <f t="shared" si="16"/>
        <v/>
      </c>
      <c r="J30" s="57" t="str">
        <f>IF(B30="",
    "",
    IF(COUNTIF(Scilympiad!U:U,Scores!$B30)+COUNTIF(SkyCiv!U:U,Scores!$B30)=0,
        "",
        IF(COUNTIF(Scilympiad!U:U,Scores!$B30)=0,
            "NO",
            IF(COUNTIF(Scilympiad!U:U,Scores!$B30)=1,
                "YES",
                IF(COUNTIF(Scilympiad!U:U,Scores!$B30)&gt;1,
                    "MANY",
                    "ERROR"
                )
            )
        )
    )
)</f>
        <v/>
      </c>
      <c r="K30" s="15" t="str">
        <f>IF(B30="",
    "",
    IF(COUNTIF(Scilympiad!U:U,Scores!$B30)+COUNTIF(SkyCiv!U:U,Scores!$B30)=0,
        "",
        IF(COUNTIF(SkyCiv!U:U,Scores!$B30)=0,
            "NO",
            IF(COUNTIF(SkyCiv!U:U,Scores!$B30)=1,
                "YES",
                IF(COUNTIF(SkyCiv!U:U,Scores!$B30)&gt;1,
                    "MANY",
                    "ERROR"
                )
            )
        )
    )
)</f>
        <v/>
      </c>
      <c r="L30" s="162" t="str">
        <f>IF(B30="",
    "",
    IF(NOT(ISERROR(MATCH($B30,Scilympiad!$U:$U,0))),
        DATE(_xlfn.NUMBERVALUE(MID(INDEX(Scilympiad!M:M,MATCH($B30,Scilympiad!$U:$U,0)),FIND("/",INDEX(Scilympiad!M:M,MATCH($B30,Scilympiad!$U:$U,0)))+4,2))+2000,
            _xlfn.NUMBERVALUE(MID(INDEX(Scilympiad!M:M,MATCH($B30,Scilympiad!$U:$U,0)),FIND("/",INDEX(Scilympiad!M:M,MATCH($B30,Scilympiad!$U:$U,0)))-2,2)),
            _xlfn.NUMBERVALUE(MID(INDEX(Scilympiad!M:M,MATCH($B30,Scilympiad!$U:$U,0)),FIND("/",INDEX(Scilympiad!M:M,MATCH($B30,Scilympiad!$U:$U,0)))+1,2))
        )+TIME(IF(MID(INDEX(Scilympiad!M:M,MATCH($B30,Scilympiad!$U:$U,0)),FIND(":",INDEX(Scilympiad!M:M,MATCH($B30,Scilympiad!$U:$U,0)))+7,2)="AM",
                MOD(_xlfn.NUMBERVALUE(MID(INDEX(Scilympiad!M:M,MATCH($B30,Scilympiad!$U:$U,0)),FIND(":",INDEX(Scilympiad!M:M,MATCH($B30,Scilympiad!$U:$U,0)))-2,2)),12),
                MOD(_xlfn.NUMBERVALUE(MID(INDEX(Scilympiad!M:M,MATCH($B30,Scilympiad!$U:$U,0)),FIND(":",INDEX(Scilympiad!M:M,MATCH($B30,Scilympiad!$U:$U,0)))-2,2)),12)+12
            ),
            _xlfn.NUMBERVALUE(MID(INDEX(Scilympiad!M:M,MATCH($B30,Scilympiad!$U:$U,0)),FIND(":",INDEX(Scilympiad!M:M,MATCH($B30,Scilympiad!$U:$U,0)))+1,2)),
            _xlfn.NUMBERVALUE(MID(INDEX(Scilympiad!M:M,MATCH($B30,Scilympiad!$U:$U,0)),FIND(":",INDEX(Scilympiad!M:M,MATCH($B30,Scilympiad!$U:$U,0)))+4,2))
        ),
        ""
    )
)</f>
        <v/>
      </c>
      <c r="M30" s="163" t="str">
        <f>IF(C30="",
    "",
    IF(NOT(ISERROR(MATCH($B30,Scilympiad!$U:$U,0))),
        INDEX(Scilympiad!N:N,MATCH($B30,Scilympiad!$U:$U,0)),
        ""
    )
)</f>
        <v/>
      </c>
      <c r="N30" s="163" t="str">
        <f>IF(B30="",
    "",
    IF(NOT(ISERROR(MATCH($B30,SkyCiv!$U:$U,0))),
        INDEX(SkyCiv!C:C,MATCH($B30,SkyCiv!$U:$U,0))+(_xlfn.NUMBERVALUE(LEFT(RIGHT(Instructions!$E$19,4),3))+6)/24,
        ""
    )
)</f>
        <v/>
      </c>
      <c r="O30" s="12" t="str">
        <f>IF(N30="",
    "",
    IF(Instructions!E$19="",
        "TIMEZONE?",
        IF(L30="",
            "START?",
            IF(N30&lt;L30,
                "NEGATIVE",
                (N30-L30)*24*60
            )
        )
    )
)</f>
        <v/>
      </c>
      <c r="P30" s="46" t="str">
        <f>IF(Instructions!$E$20="",
    "",
    IF(AND(ISNUMBER(O30),O30&gt;Instructions!E$20),
        "YES",
        IF(AND(ISNUMBER(O30),O30&lt;=Instructions!E$20),
            "NO",
            IF(O30="NEGATIVE",
                "UNCLEAR",
                ""
            )
        )
    )
)</f>
        <v/>
      </c>
      <c r="Q30" s="72" t="str">
        <f>IF(LEFT(Instructions!E$21)="Y",
    P30,
    ""
)</f>
        <v/>
      </c>
      <c r="R30" s="69" t="str">
        <f>IF(B30="",
    "",
    IF(NOT(ISERROR(MATCH($B30,SkyCiv!$U:$U,0))),
        INDEX(SkyCiv!I:I,MATCH($B30,SkyCiv!$U:$U,0)),
        ""
    )
)</f>
        <v/>
      </c>
      <c r="S30" s="12" t="str">
        <f>IF(B30="",
    "",
    IF(C30="",
        "",
        IF(NOT(ISERROR(MATCH($B30,SkyCiv!$U:$U,0))),
            INDEX(SkyCiv!J:J,MATCH($B30,SkyCiv!$U:$U,0)),
            ""
        )
    )
)</f>
        <v/>
      </c>
      <c r="T30" s="60" t="str">
        <f>IF(B30="",
    "",
    IF(NOT(ISERROR(MATCH($B30,SkyCiv!$U:$U,0))),
        INDEX(SkyCiv!K:K,MATCH($B30,SkyCiv!$U:$U,0)),
        ""
    )
)</f>
        <v/>
      </c>
      <c r="U30" s="76" t="str">
        <f>IF(B30="",
    "",
    IF(NOT(ISERROR(MATCH($B30,SkyCiv!$U:$U,0))),
        INDEX(SkyCiv!L:L,MATCH($B30,SkyCiv!$U:$U,0)),
        ""
    )
)</f>
        <v/>
      </c>
      <c r="V30" s="12" t="str">
        <f>IF(C30="",
    "",
    IF(NOT(ISERROR(MATCH($B30,SkyCiv!$U:$U,0))),
        INDEX(SkyCiv!M:M,MATCH($B30,SkyCiv!$U:$U,0)),
        ""
    )
)</f>
        <v/>
      </c>
      <c r="W30" s="77" t="str">
        <f>IF(D30="",
    "",
    IF(NOT(ISERROR(MATCH($B30,SkyCiv!$U:$U,0))),
        INDEX(SkyCiv!N:N,MATCH($B30,SkyCiv!$U:$U,0)),
        ""
    )
)</f>
        <v/>
      </c>
      <c r="X30" s="45" t="str">
        <f>IF(AND(U30=0,V30=0,W30=0),
    "-",
    IF(U30="",
        "",
        IF(LEFT($B30)="B",
            IF(Instructions!E$15="",
                "",
                IF(ROUND(U30,3)&lt;Instructions!E$15,
                    "YES",
                    "NO"
                )
            ),
            IF(LEFT($B30)="C",
                IF(Instructions!E$17="",
                    "",
                    IF(ROUND(U30,3)&lt;Instructions!E$17,
                        "YES",
                        "NO"
                    )
                ),
                "ERR"
            )
        )
    )
)</f>
        <v/>
      </c>
      <c r="Y30" s="45" t="str">
        <f t="shared" si="17"/>
        <v/>
      </c>
      <c r="Z30" s="45" t="str">
        <f>IF(AND(U30=0,V30=0,W30=0),
    "-",
    IF(W30="",
        "",
        IF(LEFT($B30)="B",
            IF(Instructions!E$16="",
                "",
                IF(ROUND(W30,3)&lt;Instructions!E$16,
                    "YES",
                    "NO"
                )
            ),
            IF(LEFT($B30)="C",
                IF(Instructions!E$18="",
                    "",
                    IF(ROUND(W30,3)&lt;Instructions!E$18,
                        "YES",
                        "NO"
                    )
                ),
                "ERR"
            )
        )
    )
)</f>
        <v/>
      </c>
      <c r="AA30" s="54" t="str">
        <f t="shared" si="18"/>
        <v/>
      </c>
      <c r="AB30" s="14" t="str">
        <f>IF(AND(NOT(ISERROR(MATCH($B30,Scilympiad!$U:$U,0))),ISNUMBER(INDEX(Scilympiad!Y:Y,MATCH($B30,Scilympiad!$U:$U,0)))),
    INDEX(Scilympiad!Y:Y,MATCH($B30,Scilympiad!$U:$U,0)),
    ""
)</f>
        <v/>
      </c>
      <c r="AC30" s="11" t="str">
        <f t="shared" si="19"/>
        <v/>
      </c>
      <c r="AD30" s="10" t="str">
        <f t="shared" si="20"/>
        <v/>
      </c>
      <c r="AE30" s="11" t="str">
        <f t="shared" si="21"/>
        <v/>
      </c>
      <c r="AF30" s="12" t="str">
        <f t="shared" si="22"/>
        <v/>
      </c>
      <c r="AG30" s="136" t="str">
        <f t="shared" si="23"/>
        <v/>
      </c>
      <c r="AH30" s="167"/>
      <c r="AI30" s="133"/>
      <c r="AJ30" s="64" t="str">
        <f t="shared" si="24"/>
        <v/>
      </c>
      <c r="AK30" s="47" t="str">
        <f t="shared" si="25"/>
        <v/>
      </c>
      <c r="AL30" s="65" t="str">
        <f t="shared" si="26"/>
        <v/>
      </c>
      <c r="AM30" s="57" t="str">
        <f t="shared" si="27"/>
        <v/>
      </c>
      <c r="AN30" s="12" t="str">
        <f t="shared" si="28"/>
        <v/>
      </c>
      <c r="AO30" s="10" t="str">
        <f t="shared" si="29"/>
        <v/>
      </c>
      <c r="AP30" s="10" t="str">
        <f t="shared" si="30"/>
        <v/>
      </c>
      <c r="AQ30" s="15" t="str">
        <f t="shared" si="31"/>
        <v/>
      </c>
      <c r="AR30" s="57" t="str">
        <f t="shared" si="32"/>
        <v/>
      </c>
      <c r="AS30" s="12" t="str">
        <f t="shared" si="33"/>
        <v/>
      </c>
      <c r="AT30" s="10" t="str">
        <f t="shared" si="34"/>
        <v/>
      </c>
      <c r="AU30" s="10" t="str">
        <f t="shared" si="35"/>
        <v/>
      </c>
      <c r="AV30" s="15" t="str">
        <f t="shared" si="36"/>
        <v/>
      </c>
    </row>
    <row r="31" spans="2:48">
      <c r="B31" s="14" t="str">
        <f>IF(Scilympiad!C30="",
    "",
    Scilympiad!C30
)</f>
        <v/>
      </c>
      <c r="C31" s="10" t="str">
        <f>IF(Scilympiad!D30="",
    "",
    Scilympiad!D30
)</f>
        <v/>
      </c>
      <c r="D31" s="10" t="str">
        <f>IF(Scilympiad!E30="",
    "",
    Scilympiad!E30
)</f>
        <v/>
      </c>
      <c r="E31" s="44" t="str">
        <f t="shared" si="12"/>
        <v/>
      </c>
      <c r="F31" s="45" t="str">
        <f t="shared" si="13"/>
        <v/>
      </c>
      <c r="G31" s="212" t="str">
        <f t="shared" si="14"/>
        <v/>
      </c>
      <c r="H31" s="45" t="str">
        <f t="shared" si="15"/>
        <v/>
      </c>
      <c r="I31" s="54" t="str">
        <f t="shared" si="16"/>
        <v/>
      </c>
      <c r="J31" s="57" t="str">
        <f>IF(B31="",
    "",
    IF(COUNTIF(Scilympiad!U:U,Scores!$B31)+COUNTIF(SkyCiv!U:U,Scores!$B31)=0,
        "",
        IF(COUNTIF(Scilympiad!U:U,Scores!$B31)=0,
            "NO",
            IF(COUNTIF(Scilympiad!U:U,Scores!$B31)=1,
                "YES",
                IF(COUNTIF(Scilympiad!U:U,Scores!$B31)&gt;1,
                    "MANY",
                    "ERROR"
                )
            )
        )
    )
)</f>
        <v/>
      </c>
      <c r="K31" s="15" t="str">
        <f>IF(B31="",
    "",
    IF(COUNTIF(Scilympiad!U:U,Scores!$B31)+COUNTIF(SkyCiv!U:U,Scores!$B31)=0,
        "",
        IF(COUNTIF(SkyCiv!U:U,Scores!$B31)=0,
            "NO",
            IF(COUNTIF(SkyCiv!U:U,Scores!$B31)=1,
                "YES",
                IF(COUNTIF(SkyCiv!U:U,Scores!$B31)&gt;1,
                    "MANY",
                    "ERROR"
                )
            )
        )
    )
)</f>
        <v/>
      </c>
      <c r="L31" s="162" t="str">
        <f>IF(B31="",
    "",
    IF(NOT(ISERROR(MATCH($B31,Scilympiad!$U:$U,0))),
        DATE(_xlfn.NUMBERVALUE(MID(INDEX(Scilympiad!M:M,MATCH($B31,Scilympiad!$U:$U,0)),FIND("/",INDEX(Scilympiad!M:M,MATCH($B31,Scilympiad!$U:$U,0)))+4,2))+2000,
            _xlfn.NUMBERVALUE(MID(INDEX(Scilympiad!M:M,MATCH($B31,Scilympiad!$U:$U,0)),FIND("/",INDEX(Scilympiad!M:M,MATCH($B31,Scilympiad!$U:$U,0)))-2,2)),
            _xlfn.NUMBERVALUE(MID(INDEX(Scilympiad!M:M,MATCH($B31,Scilympiad!$U:$U,0)),FIND("/",INDEX(Scilympiad!M:M,MATCH($B31,Scilympiad!$U:$U,0)))+1,2))
        )+TIME(IF(MID(INDEX(Scilympiad!M:M,MATCH($B31,Scilympiad!$U:$U,0)),FIND(":",INDEX(Scilympiad!M:M,MATCH($B31,Scilympiad!$U:$U,0)))+7,2)="AM",
                MOD(_xlfn.NUMBERVALUE(MID(INDEX(Scilympiad!M:M,MATCH($B31,Scilympiad!$U:$U,0)),FIND(":",INDEX(Scilympiad!M:M,MATCH($B31,Scilympiad!$U:$U,0)))-2,2)),12),
                MOD(_xlfn.NUMBERVALUE(MID(INDEX(Scilympiad!M:M,MATCH($B31,Scilympiad!$U:$U,0)),FIND(":",INDEX(Scilympiad!M:M,MATCH($B31,Scilympiad!$U:$U,0)))-2,2)),12)+12
            ),
            _xlfn.NUMBERVALUE(MID(INDEX(Scilympiad!M:M,MATCH($B31,Scilympiad!$U:$U,0)),FIND(":",INDEX(Scilympiad!M:M,MATCH($B31,Scilympiad!$U:$U,0)))+1,2)),
            _xlfn.NUMBERVALUE(MID(INDEX(Scilympiad!M:M,MATCH($B31,Scilympiad!$U:$U,0)),FIND(":",INDEX(Scilympiad!M:M,MATCH($B31,Scilympiad!$U:$U,0)))+4,2))
        ),
        ""
    )
)</f>
        <v/>
      </c>
      <c r="M31" s="163" t="str">
        <f>IF(C31="",
    "",
    IF(NOT(ISERROR(MATCH($B31,Scilympiad!$U:$U,0))),
        INDEX(Scilympiad!N:N,MATCH($B31,Scilympiad!$U:$U,0)),
        ""
    )
)</f>
        <v/>
      </c>
      <c r="N31" s="163" t="str">
        <f>IF(B31="",
    "",
    IF(NOT(ISERROR(MATCH($B31,SkyCiv!$U:$U,0))),
        INDEX(SkyCiv!C:C,MATCH($B31,SkyCiv!$U:$U,0))+(_xlfn.NUMBERVALUE(LEFT(RIGHT(Instructions!$E$19,4),3))+6)/24,
        ""
    )
)</f>
        <v/>
      </c>
      <c r="O31" s="12" t="str">
        <f>IF(N31="",
    "",
    IF(Instructions!E$19="",
        "TIMEZONE?",
        IF(L31="",
            "START?",
            IF(N31&lt;L31,
                "NEGATIVE",
                (N31-L31)*24*60
            )
        )
    )
)</f>
        <v/>
      </c>
      <c r="P31" s="46" t="str">
        <f>IF(Instructions!$E$20="",
    "",
    IF(AND(ISNUMBER(O31),O31&gt;Instructions!E$20),
        "YES",
        IF(AND(ISNUMBER(O31),O31&lt;=Instructions!E$20),
            "NO",
            IF(O31="NEGATIVE",
                "UNCLEAR",
                ""
            )
        )
    )
)</f>
        <v/>
      </c>
      <c r="Q31" s="72" t="str">
        <f>IF(LEFT(Instructions!E$21)="Y",
    P31,
    ""
)</f>
        <v/>
      </c>
      <c r="R31" s="69" t="str">
        <f>IF(B31="",
    "",
    IF(NOT(ISERROR(MATCH($B31,SkyCiv!$U:$U,0))),
        INDEX(SkyCiv!I:I,MATCH($B31,SkyCiv!$U:$U,0)),
        ""
    )
)</f>
        <v/>
      </c>
      <c r="S31" s="12" t="str">
        <f>IF(B31="",
    "",
    IF(C31="",
        "",
        IF(NOT(ISERROR(MATCH($B31,SkyCiv!$U:$U,0))),
            INDEX(SkyCiv!J:J,MATCH($B31,SkyCiv!$U:$U,0)),
            ""
        )
    )
)</f>
        <v/>
      </c>
      <c r="T31" s="60" t="str">
        <f>IF(B31="",
    "",
    IF(NOT(ISERROR(MATCH($B31,SkyCiv!$U:$U,0))),
        INDEX(SkyCiv!K:K,MATCH($B31,SkyCiv!$U:$U,0)),
        ""
    )
)</f>
        <v/>
      </c>
      <c r="U31" s="76" t="str">
        <f>IF(B31="",
    "",
    IF(NOT(ISERROR(MATCH($B31,SkyCiv!$U:$U,0))),
        INDEX(SkyCiv!L:L,MATCH($B31,SkyCiv!$U:$U,0)),
        ""
    )
)</f>
        <v/>
      </c>
      <c r="V31" s="12" t="str">
        <f>IF(C31="",
    "",
    IF(NOT(ISERROR(MATCH($B31,SkyCiv!$U:$U,0))),
        INDEX(SkyCiv!M:M,MATCH($B31,SkyCiv!$U:$U,0)),
        ""
    )
)</f>
        <v/>
      </c>
      <c r="W31" s="77" t="str">
        <f>IF(D31="",
    "",
    IF(NOT(ISERROR(MATCH($B31,SkyCiv!$U:$U,0))),
        INDEX(SkyCiv!N:N,MATCH($B31,SkyCiv!$U:$U,0)),
        ""
    )
)</f>
        <v/>
      </c>
      <c r="X31" s="45" t="str">
        <f>IF(AND(U31=0,V31=0,W31=0),
    "-",
    IF(U31="",
        "",
        IF(LEFT($B31)="B",
            IF(Instructions!E$15="",
                "",
                IF(ROUND(U31,3)&lt;Instructions!E$15,
                    "YES",
                    "NO"
                )
            ),
            IF(LEFT($B31)="C",
                IF(Instructions!E$17="",
                    "",
                    IF(ROUND(U31,3)&lt;Instructions!E$17,
                        "YES",
                        "NO"
                    )
                ),
                "ERR"
            )
        )
    )
)</f>
        <v/>
      </c>
      <c r="Y31" s="45" t="str">
        <f t="shared" si="17"/>
        <v/>
      </c>
      <c r="Z31" s="45" t="str">
        <f>IF(AND(U31=0,V31=0,W31=0),
    "-",
    IF(W31="",
        "",
        IF(LEFT($B31)="B",
            IF(Instructions!E$16="",
                "",
                IF(ROUND(W31,3)&lt;Instructions!E$16,
                    "YES",
                    "NO"
                )
            ),
            IF(LEFT($B31)="C",
                IF(Instructions!E$18="",
                    "",
                    IF(ROUND(W31,3)&lt;Instructions!E$18,
                        "YES",
                        "NO"
                    )
                ),
                "ERR"
            )
        )
    )
)</f>
        <v/>
      </c>
      <c r="AA31" s="54" t="str">
        <f t="shared" si="18"/>
        <v/>
      </c>
      <c r="AB31" s="14" t="str">
        <f>IF(AND(NOT(ISERROR(MATCH($B31,Scilympiad!$U:$U,0))),ISNUMBER(INDEX(Scilympiad!Y:Y,MATCH($B31,Scilympiad!$U:$U,0)))),
    INDEX(Scilympiad!Y:Y,MATCH($B31,Scilympiad!$U:$U,0)),
    ""
)</f>
        <v/>
      </c>
      <c r="AC31" s="11" t="str">
        <f t="shared" si="19"/>
        <v/>
      </c>
      <c r="AD31" s="10" t="str">
        <f t="shared" si="20"/>
        <v/>
      </c>
      <c r="AE31" s="11" t="str">
        <f t="shared" si="21"/>
        <v/>
      </c>
      <c r="AF31" s="12" t="str">
        <f t="shared" si="22"/>
        <v/>
      </c>
      <c r="AG31" s="136" t="str">
        <f t="shared" si="23"/>
        <v/>
      </c>
      <c r="AH31" s="167"/>
      <c r="AI31" s="133"/>
      <c r="AJ31" s="64" t="str">
        <f t="shared" si="24"/>
        <v/>
      </c>
      <c r="AK31" s="47" t="str">
        <f t="shared" si="25"/>
        <v/>
      </c>
      <c r="AL31" s="65" t="str">
        <f t="shared" si="26"/>
        <v/>
      </c>
      <c r="AM31" s="57" t="str">
        <f t="shared" si="27"/>
        <v/>
      </c>
      <c r="AN31" s="12" t="str">
        <f t="shared" si="28"/>
        <v/>
      </c>
      <c r="AO31" s="10" t="str">
        <f t="shared" si="29"/>
        <v/>
      </c>
      <c r="AP31" s="10" t="str">
        <f t="shared" si="30"/>
        <v/>
      </c>
      <c r="AQ31" s="15" t="str">
        <f t="shared" si="31"/>
        <v/>
      </c>
      <c r="AR31" s="57" t="str">
        <f t="shared" si="32"/>
        <v/>
      </c>
      <c r="AS31" s="12" t="str">
        <f t="shared" si="33"/>
        <v/>
      </c>
      <c r="AT31" s="10" t="str">
        <f t="shared" si="34"/>
        <v/>
      </c>
      <c r="AU31" s="10" t="str">
        <f t="shared" si="35"/>
        <v/>
      </c>
      <c r="AV31" s="15" t="str">
        <f t="shared" si="36"/>
        <v/>
      </c>
    </row>
    <row r="32" spans="2:48">
      <c r="B32" s="14" t="str">
        <f>IF(Scilympiad!C31="",
    "",
    Scilympiad!C31
)</f>
        <v/>
      </c>
      <c r="C32" s="10" t="str">
        <f>IF(Scilympiad!D31="",
    "",
    Scilympiad!D31
)</f>
        <v/>
      </c>
      <c r="D32" s="10" t="str">
        <f>IF(Scilympiad!E31="",
    "",
    Scilympiad!E31
)</f>
        <v/>
      </c>
      <c r="E32" s="44" t="str">
        <f t="shared" si="12"/>
        <v/>
      </c>
      <c r="F32" s="45" t="str">
        <f t="shared" si="13"/>
        <v/>
      </c>
      <c r="G32" s="212" t="str">
        <f t="shared" si="14"/>
        <v/>
      </c>
      <c r="H32" s="45" t="str">
        <f t="shared" si="15"/>
        <v/>
      </c>
      <c r="I32" s="54" t="str">
        <f t="shared" si="16"/>
        <v/>
      </c>
      <c r="J32" s="57" t="str">
        <f>IF(B32="",
    "",
    IF(COUNTIF(Scilympiad!U:U,Scores!$B32)+COUNTIF(SkyCiv!U:U,Scores!$B32)=0,
        "",
        IF(COUNTIF(Scilympiad!U:U,Scores!$B32)=0,
            "NO",
            IF(COUNTIF(Scilympiad!U:U,Scores!$B32)=1,
                "YES",
                IF(COUNTIF(Scilympiad!U:U,Scores!$B32)&gt;1,
                    "MANY",
                    "ERROR"
                )
            )
        )
    )
)</f>
        <v/>
      </c>
      <c r="K32" s="15" t="str">
        <f>IF(B32="",
    "",
    IF(COUNTIF(Scilympiad!U:U,Scores!$B32)+COUNTIF(SkyCiv!U:U,Scores!$B32)=0,
        "",
        IF(COUNTIF(SkyCiv!U:U,Scores!$B32)=0,
            "NO",
            IF(COUNTIF(SkyCiv!U:U,Scores!$B32)=1,
                "YES",
                IF(COUNTIF(SkyCiv!U:U,Scores!$B32)&gt;1,
                    "MANY",
                    "ERROR"
                )
            )
        )
    )
)</f>
        <v/>
      </c>
      <c r="L32" s="162" t="str">
        <f>IF(B32="",
    "",
    IF(NOT(ISERROR(MATCH($B32,Scilympiad!$U:$U,0))),
        DATE(_xlfn.NUMBERVALUE(MID(INDEX(Scilympiad!M:M,MATCH($B32,Scilympiad!$U:$U,0)),FIND("/",INDEX(Scilympiad!M:M,MATCH($B32,Scilympiad!$U:$U,0)))+4,2))+2000,
            _xlfn.NUMBERVALUE(MID(INDEX(Scilympiad!M:M,MATCH($B32,Scilympiad!$U:$U,0)),FIND("/",INDEX(Scilympiad!M:M,MATCH($B32,Scilympiad!$U:$U,0)))-2,2)),
            _xlfn.NUMBERVALUE(MID(INDEX(Scilympiad!M:M,MATCH($B32,Scilympiad!$U:$U,0)),FIND("/",INDEX(Scilympiad!M:M,MATCH($B32,Scilympiad!$U:$U,0)))+1,2))
        )+TIME(IF(MID(INDEX(Scilympiad!M:M,MATCH($B32,Scilympiad!$U:$U,0)),FIND(":",INDEX(Scilympiad!M:M,MATCH($B32,Scilympiad!$U:$U,0)))+7,2)="AM",
                MOD(_xlfn.NUMBERVALUE(MID(INDEX(Scilympiad!M:M,MATCH($B32,Scilympiad!$U:$U,0)),FIND(":",INDEX(Scilympiad!M:M,MATCH($B32,Scilympiad!$U:$U,0)))-2,2)),12),
                MOD(_xlfn.NUMBERVALUE(MID(INDEX(Scilympiad!M:M,MATCH($B32,Scilympiad!$U:$U,0)),FIND(":",INDEX(Scilympiad!M:M,MATCH($B32,Scilympiad!$U:$U,0)))-2,2)),12)+12
            ),
            _xlfn.NUMBERVALUE(MID(INDEX(Scilympiad!M:M,MATCH($B32,Scilympiad!$U:$U,0)),FIND(":",INDEX(Scilympiad!M:M,MATCH($B32,Scilympiad!$U:$U,0)))+1,2)),
            _xlfn.NUMBERVALUE(MID(INDEX(Scilympiad!M:M,MATCH($B32,Scilympiad!$U:$U,0)),FIND(":",INDEX(Scilympiad!M:M,MATCH($B32,Scilympiad!$U:$U,0)))+4,2))
        ),
        ""
    )
)</f>
        <v/>
      </c>
      <c r="M32" s="163" t="str">
        <f>IF(C32="",
    "",
    IF(NOT(ISERROR(MATCH($B32,Scilympiad!$U:$U,0))),
        INDEX(Scilympiad!N:N,MATCH($B32,Scilympiad!$U:$U,0)),
        ""
    )
)</f>
        <v/>
      </c>
      <c r="N32" s="163" t="str">
        <f>IF(B32="",
    "",
    IF(NOT(ISERROR(MATCH($B32,SkyCiv!$U:$U,0))),
        INDEX(SkyCiv!C:C,MATCH($B32,SkyCiv!$U:$U,0))+(_xlfn.NUMBERVALUE(LEFT(RIGHT(Instructions!$E$19,4),3))+6)/24,
        ""
    )
)</f>
        <v/>
      </c>
      <c r="O32" s="12" t="str">
        <f>IF(N32="",
    "",
    IF(Instructions!E$19="",
        "TIMEZONE?",
        IF(L32="",
            "START?",
            IF(N32&lt;L32,
                "NEGATIVE",
                (N32-L32)*24*60
            )
        )
    )
)</f>
        <v/>
      </c>
      <c r="P32" s="46" t="str">
        <f>IF(Instructions!$E$20="",
    "",
    IF(AND(ISNUMBER(O32),O32&gt;Instructions!E$20),
        "YES",
        IF(AND(ISNUMBER(O32),O32&lt;=Instructions!E$20),
            "NO",
            IF(O32="NEGATIVE",
                "UNCLEAR",
                ""
            )
        )
    )
)</f>
        <v/>
      </c>
      <c r="Q32" s="72" t="str">
        <f>IF(LEFT(Instructions!E$21)="Y",
    P32,
    ""
)</f>
        <v/>
      </c>
      <c r="R32" s="69" t="str">
        <f>IF(B32="",
    "",
    IF(NOT(ISERROR(MATCH($B32,SkyCiv!$U:$U,0))),
        INDEX(SkyCiv!I:I,MATCH($B32,SkyCiv!$U:$U,0)),
        ""
    )
)</f>
        <v/>
      </c>
      <c r="S32" s="12" t="str">
        <f>IF(B32="",
    "",
    IF(C32="",
        "",
        IF(NOT(ISERROR(MATCH($B32,SkyCiv!$U:$U,0))),
            INDEX(SkyCiv!J:J,MATCH($B32,SkyCiv!$U:$U,0)),
            ""
        )
    )
)</f>
        <v/>
      </c>
      <c r="T32" s="60" t="str">
        <f>IF(B32="",
    "",
    IF(NOT(ISERROR(MATCH($B32,SkyCiv!$U:$U,0))),
        INDEX(SkyCiv!K:K,MATCH($B32,SkyCiv!$U:$U,0)),
        ""
    )
)</f>
        <v/>
      </c>
      <c r="U32" s="76" t="str">
        <f>IF(B32="",
    "",
    IF(NOT(ISERROR(MATCH($B32,SkyCiv!$U:$U,0))),
        INDEX(SkyCiv!L:L,MATCH($B32,SkyCiv!$U:$U,0)),
        ""
    )
)</f>
        <v/>
      </c>
      <c r="V32" s="12" t="str">
        <f>IF(C32="",
    "",
    IF(NOT(ISERROR(MATCH($B32,SkyCiv!$U:$U,0))),
        INDEX(SkyCiv!M:M,MATCH($B32,SkyCiv!$U:$U,0)),
        ""
    )
)</f>
        <v/>
      </c>
      <c r="W32" s="77" t="str">
        <f>IF(D32="",
    "",
    IF(NOT(ISERROR(MATCH($B32,SkyCiv!$U:$U,0))),
        INDEX(SkyCiv!N:N,MATCH($B32,SkyCiv!$U:$U,0)),
        ""
    )
)</f>
        <v/>
      </c>
      <c r="X32" s="45" t="str">
        <f>IF(AND(U32=0,V32=0,W32=0),
    "-",
    IF(U32="",
        "",
        IF(LEFT($B32)="B",
            IF(Instructions!E$15="",
                "",
                IF(ROUND(U32,3)&lt;Instructions!E$15,
                    "YES",
                    "NO"
                )
            ),
            IF(LEFT($B32)="C",
                IF(Instructions!E$17="",
                    "",
                    IF(ROUND(U32,3)&lt;Instructions!E$17,
                        "YES",
                        "NO"
                    )
                ),
                "ERR"
            )
        )
    )
)</f>
        <v/>
      </c>
      <c r="Y32" s="45" t="str">
        <f t="shared" si="17"/>
        <v/>
      </c>
      <c r="Z32" s="45" t="str">
        <f>IF(AND(U32=0,V32=0,W32=0),
    "-",
    IF(W32="",
        "",
        IF(LEFT($B32)="B",
            IF(Instructions!E$16="",
                "",
                IF(ROUND(W32,3)&lt;Instructions!E$16,
                    "YES",
                    "NO"
                )
            ),
            IF(LEFT($B32)="C",
                IF(Instructions!E$18="",
                    "",
                    IF(ROUND(W32,3)&lt;Instructions!E$18,
                        "YES",
                        "NO"
                    )
                ),
                "ERR"
            )
        )
    )
)</f>
        <v/>
      </c>
      <c r="AA32" s="54" t="str">
        <f t="shared" si="18"/>
        <v/>
      </c>
      <c r="AB32" s="14" t="str">
        <f>IF(AND(NOT(ISERROR(MATCH($B32,Scilympiad!$U:$U,0))),ISNUMBER(INDEX(Scilympiad!Y:Y,MATCH($B32,Scilympiad!$U:$U,0)))),
    INDEX(Scilympiad!Y:Y,MATCH($B32,Scilympiad!$U:$U,0)),
    ""
)</f>
        <v/>
      </c>
      <c r="AC32" s="11" t="str">
        <f t="shared" si="19"/>
        <v/>
      </c>
      <c r="AD32" s="10" t="str">
        <f t="shared" si="20"/>
        <v/>
      </c>
      <c r="AE32" s="11" t="str">
        <f t="shared" si="21"/>
        <v/>
      </c>
      <c r="AF32" s="12" t="str">
        <f t="shared" si="22"/>
        <v/>
      </c>
      <c r="AG32" s="136" t="str">
        <f t="shared" si="23"/>
        <v/>
      </c>
      <c r="AH32" s="167"/>
      <c r="AI32" s="133"/>
      <c r="AJ32" s="64" t="str">
        <f t="shared" si="24"/>
        <v/>
      </c>
      <c r="AK32" s="47" t="str">
        <f t="shared" si="25"/>
        <v/>
      </c>
      <c r="AL32" s="65" t="str">
        <f t="shared" si="26"/>
        <v/>
      </c>
      <c r="AM32" s="57" t="str">
        <f t="shared" si="27"/>
        <v/>
      </c>
      <c r="AN32" s="12" t="str">
        <f t="shared" si="28"/>
        <v/>
      </c>
      <c r="AO32" s="10" t="str">
        <f t="shared" si="29"/>
        <v/>
      </c>
      <c r="AP32" s="10" t="str">
        <f t="shared" si="30"/>
        <v/>
      </c>
      <c r="AQ32" s="15" t="str">
        <f t="shared" si="31"/>
        <v/>
      </c>
      <c r="AR32" s="57" t="str">
        <f t="shared" si="32"/>
        <v/>
      </c>
      <c r="AS32" s="12" t="str">
        <f t="shared" si="33"/>
        <v/>
      </c>
      <c r="AT32" s="10" t="str">
        <f t="shared" si="34"/>
        <v/>
      </c>
      <c r="AU32" s="10" t="str">
        <f t="shared" si="35"/>
        <v/>
      </c>
      <c r="AV32" s="15" t="str">
        <f t="shared" si="36"/>
        <v/>
      </c>
    </row>
    <row r="33" spans="2:48">
      <c r="B33" s="14" t="str">
        <f>IF(Scilympiad!C32="",
    "",
    Scilympiad!C32
)</f>
        <v/>
      </c>
      <c r="C33" s="10" t="str">
        <f>IF(Scilympiad!D32="",
    "",
    Scilympiad!D32
)</f>
        <v/>
      </c>
      <c r="D33" s="10" t="str">
        <f>IF(Scilympiad!E32="",
    "",
    Scilympiad!E32
)</f>
        <v/>
      </c>
      <c r="E33" s="44" t="str">
        <f t="shared" si="12"/>
        <v/>
      </c>
      <c r="F33" s="45" t="str">
        <f t="shared" si="13"/>
        <v/>
      </c>
      <c r="G33" s="212" t="str">
        <f t="shared" si="14"/>
        <v/>
      </c>
      <c r="H33" s="45" t="str">
        <f t="shared" si="15"/>
        <v/>
      </c>
      <c r="I33" s="54" t="str">
        <f t="shared" si="16"/>
        <v/>
      </c>
      <c r="J33" s="57" t="str">
        <f>IF(B33="",
    "",
    IF(COUNTIF(Scilympiad!U:U,Scores!$B33)+COUNTIF(SkyCiv!U:U,Scores!$B33)=0,
        "",
        IF(COUNTIF(Scilympiad!U:U,Scores!$B33)=0,
            "NO",
            IF(COUNTIF(Scilympiad!U:U,Scores!$B33)=1,
                "YES",
                IF(COUNTIF(Scilympiad!U:U,Scores!$B33)&gt;1,
                    "MANY",
                    "ERROR"
                )
            )
        )
    )
)</f>
        <v/>
      </c>
      <c r="K33" s="15" t="str">
        <f>IF(B33="",
    "",
    IF(COUNTIF(Scilympiad!U:U,Scores!$B33)+COUNTIF(SkyCiv!U:U,Scores!$B33)=0,
        "",
        IF(COUNTIF(SkyCiv!U:U,Scores!$B33)=0,
            "NO",
            IF(COUNTIF(SkyCiv!U:U,Scores!$B33)=1,
                "YES",
                IF(COUNTIF(SkyCiv!U:U,Scores!$B33)&gt;1,
                    "MANY",
                    "ERROR"
                )
            )
        )
    )
)</f>
        <v/>
      </c>
      <c r="L33" s="162" t="str">
        <f>IF(B33="",
    "",
    IF(NOT(ISERROR(MATCH($B33,Scilympiad!$U:$U,0))),
        DATE(_xlfn.NUMBERVALUE(MID(INDEX(Scilympiad!M:M,MATCH($B33,Scilympiad!$U:$U,0)),FIND("/",INDEX(Scilympiad!M:M,MATCH($B33,Scilympiad!$U:$U,0)))+4,2))+2000,
            _xlfn.NUMBERVALUE(MID(INDEX(Scilympiad!M:M,MATCH($B33,Scilympiad!$U:$U,0)),FIND("/",INDEX(Scilympiad!M:M,MATCH($B33,Scilympiad!$U:$U,0)))-2,2)),
            _xlfn.NUMBERVALUE(MID(INDEX(Scilympiad!M:M,MATCH($B33,Scilympiad!$U:$U,0)),FIND("/",INDEX(Scilympiad!M:M,MATCH($B33,Scilympiad!$U:$U,0)))+1,2))
        )+TIME(IF(MID(INDEX(Scilympiad!M:M,MATCH($B33,Scilympiad!$U:$U,0)),FIND(":",INDEX(Scilympiad!M:M,MATCH($B33,Scilympiad!$U:$U,0)))+7,2)="AM",
                MOD(_xlfn.NUMBERVALUE(MID(INDEX(Scilympiad!M:M,MATCH($B33,Scilympiad!$U:$U,0)),FIND(":",INDEX(Scilympiad!M:M,MATCH($B33,Scilympiad!$U:$U,0)))-2,2)),12),
                MOD(_xlfn.NUMBERVALUE(MID(INDEX(Scilympiad!M:M,MATCH($B33,Scilympiad!$U:$U,0)),FIND(":",INDEX(Scilympiad!M:M,MATCH($B33,Scilympiad!$U:$U,0)))-2,2)),12)+12
            ),
            _xlfn.NUMBERVALUE(MID(INDEX(Scilympiad!M:M,MATCH($B33,Scilympiad!$U:$U,0)),FIND(":",INDEX(Scilympiad!M:M,MATCH($B33,Scilympiad!$U:$U,0)))+1,2)),
            _xlfn.NUMBERVALUE(MID(INDEX(Scilympiad!M:M,MATCH($B33,Scilympiad!$U:$U,0)),FIND(":",INDEX(Scilympiad!M:M,MATCH($B33,Scilympiad!$U:$U,0)))+4,2))
        ),
        ""
    )
)</f>
        <v/>
      </c>
      <c r="M33" s="163" t="str">
        <f>IF(C33="",
    "",
    IF(NOT(ISERROR(MATCH($B33,Scilympiad!$U:$U,0))),
        INDEX(Scilympiad!N:N,MATCH($B33,Scilympiad!$U:$U,0)),
        ""
    )
)</f>
        <v/>
      </c>
      <c r="N33" s="163" t="str">
        <f>IF(B33="",
    "",
    IF(NOT(ISERROR(MATCH($B33,SkyCiv!$U:$U,0))),
        INDEX(SkyCiv!C:C,MATCH($B33,SkyCiv!$U:$U,0))+(_xlfn.NUMBERVALUE(LEFT(RIGHT(Instructions!$E$19,4),3))+6)/24,
        ""
    )
)</f>
        <v/>
      </c>
      <c r="O33" s="12" t="str">
        <f>IF(N33="",
    "",
    IF(Instructions!E$19="",
        "TIMEZONE?",
        IF(L33="",
            "START?",
            IF(N33&lt;L33,
                "NEGATIVE",
                (N33-L33)*24*60
            )
        )
    )
)</f>
        <v/>
      </c>
      <c r="P33" s="46" t="str">
        <f>IF(Instructions!$E$20="",
    "",
    IF(AND(ISNUMBER(O33),O33&gt;Instructions!E$20),
        "YES",
        IF(AND(ISNUMBER(O33),O33&lt;=Instructions!E$20),
            "NO",
            IF(O33="NEGATIVE",
                "UNCLEAR",
                ""
            )
        )
    )
)</f>
        <v/>
      </c>
      <c r="Q33" s="72" t="str">
        <f>IF(LEFT(Instructions!E$21)="Y",
    P33,
    ""
)</f>
        <v/>
      </c>
      <c r="R33" s="69" t="str">
        <f>IF(B33="",
    "",
    IF(NOT(ISERROR(MATCH($B33,SkyCiv!$U:$U,0))),
        INDEX(SkyCiv!I:I,MATCH($B33,SkyCiv!$U:$U,0)),
        ""
    )
)</f>
        <v/>
      </c>
      <c r="S33" s="12" t="str">
        <f>IF(B33="",
    "",
    IF(C33="",
        "",
        IF(NOT(ISERROR(MATCH($B33,SkyCiv!$U:$U,0))),
            INDEX(SkyCiv!J:J,MATCH($B33,SkyCiv!$U:$U,0)),
            ""
        )
    )
)</f>
        <v/>
      </c>
      <c r="T33" s="60" t="str">
        <f>IF(B33="",
    "",
    IF(NOT(ISERROR(MATCH($B33,SkyCiv!$U:$U,0))),
        INDEX(SkyCiv!K:K,MATCH($B33,SkyCiv!$U:$U,0)),
        ""
    )
)</f>
        <v/>
      </c>
      <c r="U33" s="76" t="str">
        <f>IF(B33="",
    "",
    IF(NOT(ISERROR(MATCH($B33,SkyCiv!$U:$U,0))),
        INDEX(SkyCiv!L:L,MATCH($B33,SkyCiv!$U:$U,0)),
        ""
    )
)</f>
        <v/>
      </c>
      <c r="V33" s="12" t="str">
        <f>IF(C33="",
    "",
    IF(NOT(ISERROR(MATCH($B33,SkyCiv!$U:$U,0))),
        INDEX(SkyCiv!M:M,MATCH($B33,SkyCiv!$U:$U,0)),
        ""
    )
)</f>
        <v/>
      </c>
      <c r="W33" s="77" t="str">
        <f>IF(D33="",
    "",
    IF(NOT(ISERROR(MATCH($B33,SkyCiv!$U:$U,0))),
        INDEX(SkyCiv!N:N,MATCH($B33,SkyCiv!$U:$U,0)),
        ""
    )
)</f>
        <v/>
      </c>
      <c r="X33" s="45" t="str">
        <f>IF(AND(U33=0,V33=0,W33=0),
    "-",
    IF(U33="",
        "",
        IF(LEFT($B33)="B",
            IF(Instructions!E$15="",
                "",
                IF(ROUND(U33,3)&lt;Instructions!E$15,
                    "YES",
                    "NO"
                )
            ),
            IF(LEFT($B33)="C",
                IF(Instructions!E$17="",
                    "",
                    IF(ROUND(U33,3)&lt;Instructions!E$17,
                        "YES",
                        "NO"
                    )
                ),
                "ERR"
            )
        )
    )
)</f>
        <v/>
      </c>
      <c r="Y33" s="45" t="str">
        <f t="shared" si="17"/>
        <v/>
      </c>
      <c r="Z33" s="45" t="str">
        <f>IF(AND(U33=0,V33=0,W33=0),
    "-",
    IF(W33="",
        "",
        IF(LEFT($B33)="B",
            IF(Instructions!E$16="",
                "",
                IF(ROUND(W33,3)&lt;Instructions!E$16,
                    "YES",
                    "NO"
                )
            ),
            IF(LEFT($B33)="C",
                IF(Instructions!E$18="",
                    "",
                    IF(ROUND(W33,3)&lt;Instructions!E$18,
                        "YES",
                        "NO"
                    )
                ),
                "ERR"
            )
        )
    )
)</f>
        <v/>
      </c>
      <c r="AA33" s="54" t="str">
        <f t="shared" si="18"/>
        <v/>
      </c>
      <c r="AB33" s="14" t="str">
        <f>IF(AND(NOT(ISERROR(MATCH($B33,Scilympiad!$U:$U,0))),ISNUMBER(INDEX(Scilympiad!Y:Y,MATCH($B33,Scilympiad!$U:$U,0)))),
    INDEX(Scilympiad!Y:Y,MATCH($B33,Scilympiad!$U:$U,0)),
    ""
)</f>
        <v/>
      </c>
      <c r="AC33" s="11" t="str">
        <f t="shared" si="19"/>
        <v/>
      </c>
      <c r="AD33" s="10" t="str">
        <f t="shared" si="20"/>
        <v/>
      </c>
      <c r="AE33" s="11" t="str">
        <f t="shared" si="21"/>
        <v/>
      </c>
      <c r="AF33" s="12" t="str">
        <f t="shared" si="22"/>
        <v/>
      </c>
      <c r="AG33" s="136" t="str">
        <f t="shared" si="23"/>
        <v/>
      </c>
      <c r="AH33" s="167"/>
      <c r="AI33" s="133"/>
      <c r="AJ33" s="64" t="str">
        <f t="shared" si="24"/>
        <v/>
      </c>
      <c r="AK33" s="47" t="str">
        <f t="shared" si="25"/>
        <v/>
      </c>
      <c r="AL33" s="65" t="str">
        <f t="shared" si="26"/>
        <v/>
      </c>
      <c r="AM33" s="57" t="str">
        <f t="shared" si="27"/>
        <v/>
      </c>
      <c r="AN33" s="12" t="str">
        <f t="shared" si="28"/>
        <v/>
      </c>
      <c r="AO33" s="10" t="str">
        <f t="shared" si="29"/>
        <v/>
      </c>
      <c r="AP33" s="10" t="str">
        <f t="shared" si="30"/>
        <v/>
      </c>
      <c r="AQ33" s="15" t="str">
        <f t="shared" si="31"/>
        <v/>
      </c>
      <c r="AR33" s="57" t="str">
        <f t="shared" si="32"/>
        <v/>
      </c>
      <c r="AS33" s="12" t="str">
        <f t="shared" si="33"/>
        <v/>
      </c>
      <c r="AT33" s="10" t="str">
        <f t="shared" si="34"/>
        <v/>
      </c>
      <c r="AU33" s="10" t="str">
        <f t="shared" si="35"/>
        <v/>
      </c>
      <c r="AV33" s="15" t="str">
        <f t="shared" si="36"/>
        <v/>
      </c>
    </row>
    <row r="34" spans="2:48">
      <c r="B34" s="14" t="str">
        <f>IF(Scilympiad!C33="",
    "",
    Scilympiad!C33
)</f>
        <v/>
      </c>
      <c r="C34" s="10" t="str">
        <f>IF(Scilympiad!D33="",
    "",
    Scilympiad!D33
)</f>
        <v/>
      </c>
      <c r="D34" s="10" t="str">
        <f>IF(Scilympiad!E33="",
    "",
    Scilympiad!E33
)</f>
        <v/>
      </c>
      <c r="E34" s="44" t="str">
        <f t="shared" si="12"/>
        <v/>
      </c>
      <c r="F34" s="45" t="str">
        <f t="shared" si="13"/>
        <v/>
      </c>
      <c r="G34" s="212" t="str">
        <f t="shared" si="14"/>
        <v/>
      </c>
      <c r="H34" s="45" t="str">
        <f t="shared" si="15"/>
        <v/>
      </c>
      <c r="I34" s="54" t="str">
        <f t="shared" si="16"/>
        <v/>
      </c>
      <c r="J34" s="57" t="str">
        <f>IF(B34="",
    "",
    IF(COUNTIF(Scilympiad!U:U,Scores!$B34)+COUNTIF(SkyCiv!U:U,Scores!$B34)=0,
        "",
        IF(COUNTIF(Scilympiad!U:U,Scores!$B34)=0,
            "NO",
            IF(COUNTIF(Scilympiad!U:U,Scores!$B34)=1,
                "YES",
                IF(COUNTIF(Scilympiad!U:U,Scores!$B34)&gt;1,
                    "MANY",
                    "ERROR"
                )
            )
        )
    )
)</f>
        <v/>
      </c>
      <c r="K34" s="15" t="str">
        <f>IF(B34="",
    "",
    IF(COUNTIF(Scilympiad!U:U,Scores!$B34)+COUNTIF(SkyCiv!U:U,Scores!$B34)=0,
        "",
        IF(COUNTIF(SkyCiv!U:U,Scores!$B34)=0,
            "NO",
            IF(COUNTIF(SkyCiv!U:U,Scores!$B34)=1,
                "YES",
                IF(COUNTIF(SkyCiv!U:U,Scores!$B34)&gt;1,
                    "MANY",
                    "ERROR"
                )
            )
        )
    )
)</f>
        <v/>
      </c>
      <c r="L34" s="162" t="str">
        <f>IF(B34="",
    "",
    IF(NOT(ISERROR(MATCH($B34,Scilympiad!$U:$U,0))),
        DATE(_xlfn.NUMBERVALUE(MID(INDEX(Scilympiad!M:M,MATCH($B34,Scilympiad!$U:$U,0)),FIND("/",INDEX(Scilympiad!M:M,MATCH($B34,Scilympiad!$U:$U,0)))+4,2))+2000,
            _xlfn.NUMBERVALUE(MID(INDEX(Scilympiad!M:M,MATCH($B34,Scilympiad!$U:$U,0)),FIND("/",INDEX(Scilympiad!M:M,MATCH($B34,Scilympiad!$U:$U,0)))-2,2)),
            _xlfn.NUMBERVALUE(MID(INDEX(Scilympiad!M:M,MATCH($B34,Scilympiad!$U:$U,0)),FIND("/",INDEX(Scilympiad!M:M,MATCH($B34,Scilympiad!$U:$U,0)))+1,2))
        )+TIME(IF(MID(INDEX(Scilympiad!M:M,MATCH($B34,Scilympiad!$U:$U,0)),FIND(":",INDEX(Scilympiad!M:M,MATCH($B34,Scilympiad!$U:$U,0)))+7,2)="AM",
                MOD(_xlfn.NUMBERVALUE(MID(INDEX(Scilympiad!M:M,MATCH($B34,Scilympiad!$U:$U,0)),FIND(":",INDEX(Scilympiad!M:M,MATCH($B34,Scilympiad!$U:$U,0)))-2,2)),12),
                MOD(_xlfn.NUMBERVALUE(MID(INDEX(Scilympiad!M:M,MATCH($B34,Scilympiad!$U:$U,0)),FIND(":",INDEX(Scilympiad!M:M,MATCH($B34,Scilympiad!$U:$U,0)))-2,2)),12)+12
            ),
            _xlfn.NUMBERVALUE(MID(INDEX(Scilympiad!M:M,MATCH($B34,Scilympiad!$U:$U,0)),FIND(":",INDEX(Scilympiad!M:M,MATCH($B34,Scilympiad!$U:$U,0)))+1,2)),
            _xlfn.NUMBERVALUE(MID(INDEX(Scilympiad!M:M,MATCH($B34,Scilympiad!$U:$U,0)),FIND(":",INDEX(Scilympiad!M:M,MATCH($B34,Scilympiad!$U:$U,0)))+4,2))
        ),
        ""
    )
)</f>
        <v/>
      </c>
      <c r="M34" s="163" t="str">
        <f>IF(C34="",
    "",
    IF(NOT(ISERROR(MATCH($B34,Scilympiad!$U:$U,0))),
        INDEX(Scilympiad!N:N,MATCH($B34,Scilympiad!$U:$U,0)),
        ""
    )
)</f>
        <v/>
      </c>
      <c r="N34" s="163" t="str">
        <f>IF(B34="",
    "",
    IF(NOT(ISERROR(MATCH($B34,SkyCiv!$U:$U,0))),
        INDEX(SkyCiv!C:C,MATCH($B34,SkyCiv!$U:$U,0))+(_xlfn.NUMBERVALUE(LEFT(RIGHT(Instructions!$E$19,4),3))+6)/24,
        ""
    )
)</f>
        <v/>
      </c>
      <c r="O34" s="12" t="str">
        <f>IF(N34="",
    "",
    IF(Instructions!E$19="",
        "TIMEZONE?",
        IF(L34="",
            "START?",
            IF(N34&lt;L34,
                "NEGATIVE",
                (N34-L34)*24*60
            )
        )
    )
)</f>
        <v/>
      </c>
      <c r="P34" s="46" t="str">
        <f>IF(Instructions!$E$20="",
    "",
    IF(AND(ISNUMBER(O34),O34&gt;Instructions!E$20),
        "YES",
        IF(AND(ISNUMBER(O34),O34&lt;=Instructions!E$20),
            "NO",
            IF(O34="NEGATIVE",
                "UNCLEAR",
                ""
            )
        )
    )
)</f>
        <v/>
      </c>
      <c r="Q34" s="72" t="str">
        <f>IF(LEFT(Instructions!E$21)="Y",
    P34,
    ""
)</f>
        <v/>
      </c>
      <c r="R34" s="69" t="str">
        <f>IF(B34="",
    "",
    IF(NOT(ISERROR(MATCH($B34,SkyCiv!$U:$U,0))),
        INDEX(SkyCiv!I:I,MATCH($B34,SkyCiv!$U:$U,0)),
        ""
    )
)</f>
        <v/>
      </c>
      <c r="S34" s="12" t="str">
        <f>IF(B34="",
    "",
    IF(C34="",
        "",
        IF(NOT(ISERROR(MATCH($B34,SkyCiv!$U:$U,0))),
            INDEX(SkyCiv!J:J,MATCH($B34,SkyCiv!$U:$U,0)),
            ""
        )
    )
)</f>
        <v/>
      </c>
      <c r="T34" s="60" t="str">
        <f>IF(B34="",
    "",
    IF(NOT(ISERROR(MATCH($B34,SkyCiv!$U:$U,0))),
        INDEX(SkyCiv!K:K,MATCH($B34,SkyCiv!$U:$U,0)),
        ""
    )
)</f>
        <v/>
      </c>
      <c r="U34" s="76" t="str">
        <f>IF(B34="",
    "",
    IF(NOT(ISERROR(MATCH($B34,SkyCiv!$U:$U,0))),
        INDEX(SkyCiv!L:L,MATCH($B34,SkyCiv!$U:$U,0)),
        ""
    )
)</f>
        <v/>
      </c>
      <c r="V34" s="12" t="str">
        <f>IF(C34="",
    "",
    IF(NOT(ISERROR(MATCH($B34,SkyCiv!$U:$U,0))),
        INDEX(SkyCiv!M:M,MATCH($B34,SkyCiv!$U:$U,0)),
        ""
    )
)</f>
        <v/>
      </c>
      <c r="W34" s="77" t="str">
        <f>IF(D34="",
    "",
    IF(NOT(ISERROR(MATCH($B34,SkyCiv!$U:$U,0))),
        INDEX(SkyCiv!N:N,MATCH($B34,SkyCiv!$U:$U,0)),
        ""
    )
)</f>
        <v/>
      </c>
      <c r="X34" s="45" t="str">
        <f>IF(AND(U34=0,V34=0,W34=0),
    "-",
    IF(U34="",
        "",
        IF(LEFT($B34)="B",
            IF(Instructions!E$15="",
                "",
                IF(ROUND(U34,3)&lt;Instructions!E$15,
                    "YES",
                    "NO"
                )
            ),
            IF(LEFT($B34)="C",
                IF(Instructions!E$17="",
                    "",
                    IF(ROUND(U34,3)&lt;Instructions!E$17,
                        "YES",
                        "NO"
                    )
                ),
                "ERR"
            )
        )
    )
)</f>
        <v/>
      </c>
      <c r="Y34" s="45" t="str">
        <f t="shared" si="17"/>
        <v/>
      </c>
      <c r="Z34" s="45" t="str">
        <f>IF(AND(U34=0,V34=0,W34=0),
    "-",
    IF(W34="",
        "",
        IF(LEFT($B34)="B",
            IF(Instructions!E$16="",
                "",
                IF(ROUND(W34,3)&lt;Instructions!E$16,
                    "YES",
                    "NO"
                )
            ),
            IF(LEFT($B34)="C",
                IF(Instructions!E$18="",
                    "",
                    IF(ROUND(W34,3)&lt;Instructions!E$18,
                        "YES",
                        "NO"
                    )
                ),
                "ERR"
            )
        )
    )
)</f>
        <v/>
      </c>
      <c r="AA34" s="54" t="str">
        <f t="shared" si="18"/>
        <v/>
      </c>
      <c r="AB34" s="14" t="str">
        <f>IF(AND(NOT(ISERROR(MATCH($B34,Scilympiad!$U:$U,0))),ISNUMBER(INDEX(Scilympiad!Y:Y,MATCH($B34,Scilympiad!$U:$U,0)))),
    INDEX(Scilympiad!Y:Y,MATCH($B34,Scilympiad!$U:$U,0)),
    ""
)</f>
        <v/>
      </c>
      <c r="AC34" s="11" t="str">
        <f t="shared" si="19"/>
        <v/>
      </c>
      <c r="AD34" s="10" t="str">
        <f t="shared" si="20"/>
        <v/>
      </c>
      <c r="AE34" s="11" t="str">
        <f t="shared" si="21"/>
        <v/>
      </c>
      <c r="AF34" s="12" t="str">
        <f t="shared" si="22"/>
        <v/>
      </c>
      <c r="AG34" s="136" t="str">
        <f t="shared" si="23"/>
        <v/>
      </c>
      <c r="AH34" s="167"/>
      <c r="AI34" s="133"/>
      <c r="AJ34" s="64" t="str">
        <f t="shared" si="24"/>
        <v/>
      </c>
      <c r="AK34" s="47" t="str">
        <f t="shared" si="25"/>
        <v/>
      </c>
      <c r="AL34" s="65" t="str">
        <f t="shared" si="26"/>
        <v/>
      </c>
      <c r="AM34" s="57" t="str">
        <f t="shared" si="27"/>
        <v/>
      </c>
      <c r="AN34" s="12" t="str">
        <f t="shared" si="28"/>
        <v/>
      </c>
      <c r="AO34" s="10" t="str">
        <f t="shared" si="29"/>
        <v/>
      </c>
      <c r="AP34" s="10" t="str">
        <f t="shared" si="30"/>
        <v/>
      </c>
      <c r="AQ34" s="15" t="str">
        <f t="shared" si="31"/>
        <v/>
      </c>
      <c r="AR34" s="57" t="str">
        <f t="shared" si="32"/>
        <v/>
      </c>
      <c r="AS34" s="12" t="str">
        <f t="shared" si="33"/>
        <v/>
      </c>
      <c r="AT34" s="10" t="str">
        <f t="shared" si="34"/>
        <v/>
      </c>
      <c r="AU34" s="10" t="str">
        <f t="shared" si="35"/>
        <v/>
      </c>
      <c r="AV34" s="15" t="str">
        <f t="shared" si="36"/>
        <v/>
      </c>
    </row>
    <row r="35" spans="2:48">
      <c r="B35" s="14" t="str">
        <f>IF(Scilympiad!C34="",
    "",
    Scilympiad!C34
)</f>
        <v/>
      </c>
      <c r="C35" s="10" t="str">
        <f>IF(Scilympiad!D34="",
    "",
    Scilympiad!D34
)</f>
        <v/>
      </c>
      <c r="D35" s="10" t="str">
        <f>IF(Scilympiad!E34="",
    "",
    Scilympiad!E34
)</f>
        <v/>
      </c>
      <c r="E35" s="44" t="str">
        <f t="shared" si="12"/>
        <v/>
      </c>
      <c r="F35" s="45" t="str">
        <f t="shared" si="13"/>
        <v/>
      </c>
      <c r="G35" s="212" t="str">
        <f t="shared" si="14"/>
        <v/>
      </c>
      <c r="H35" s="45" t="str">
        <f t="shared" si="15"/>
        <v/>
      </c>
      <c r="I35" s="54" t="str">
        <f t="shared" si="16"/>
        <v/>
      </c>
      <c r="J35" s="57" t="str">
        <f>IF(B35="",
    "",
    IF(COUNTIF(Scilympiad!U:U,Scores!$B35)+COUNTIF(SkyCiv!U:U,Scores!$B35)=0,
        "",
        IF(COUNTIF(Scilympiad!U:U,Scores!$B35)=0,
            "NO",
            IF(COUNTIF(Scilympiad!U:U,Scores!$B35)=1,
                "YES",
                IF(COUNTIF(Scilympiad!U:U,Scores!$B35)&gt;1,
                    "MANY",
                    "ERROR"
                )
            )
        )
    )
)</f>
        <v/>
      </c>
      <c r="K35" s="15" t="str">
        <f>IF(B35="",
    "",
    IF(COUNTIF(Scilympiad!U:U,Scores!$B35)+COUNTIF(SkyCiv!U:U,Scores!$B35)=0,
        "",
        IF(COUNTIF(SkyCiv!U:U,Scores!$B35)=0,
            "NO",
            IF(COUNTIF(SkyCiv!U:U,Scores!$B35)=1,
                "YES",
                IF(COUNTIF(SkyCiv!U:U,Scores!$B35)&gt;1,
                    "MANY",
                    "ERROR"
                )
            )
        )
    )
)</f>
        <v/>
      </c>
      <c r="L35" s="162" t="str">
        <f>IF(B35="",
    "",
    IF(NOT(ISERROR(MATCH($B35,Scilympiad!$U:$U,0))),
        DATE(_xlfn.NUMBERVALUE(MID(INDEX(Scilympiad!M:M,MATCH($B35,Scilympiad!$U:$U,0)),FIND("/",INDEX(Scilympiad!M:M,MATCH($B35,Scilympiad!$U:$U,0)))+4,2))+2000,
            _xlfn.NUMBERVALUE(MID(INDEX(Scilympiad!M:M,MATCH($B35,Scilympiad!$U:$U,0)),FIND("/",INDEX(Scilympiad!M:M,MATCH($B35,Scilympiad!$U:$U,0)))-2,2)),
            _xlfn.NUMBERVALUE(MID(INDEX(Scilympiad!M:M,MATCH($B35,Scilympiad!$U:$U,0)),FIND("/",INDEX(Scilympiad!M:M,MATCH($B35,Scilympiad!$U:$U,0)))+1,2))
        )+TIME(IF(MID(INDEX(Scilympiad!M:M,MATCH($B35,Scilympiad!$U:$U,0)),FIND(":",INDEX(Scilympiad!M:M,MATCH($B35,Scilympiad!$U:$U,0)))+7,2)="AM",
                MOD(_xlfn.NUMBERVALUE(MID(INDEX(Scilympiad!M:M,MATCH($B35,Scilympiad!$U:$U,0)),FIND(":",INDEX(Scilympiad!M:M,MATCH($B35,Scilympiad!$U:$U,0)))-2,2)),12),
                MOD(_xlfn.NUMBERVALUE(MID(INDEX(Scilympiad!M:M,MATCH($B35,Scilympiad!$U:$U,0)),FIND(":",INDEX(Scilympiad!M:M,MATCH($B35,Scilympiad!$U:$U,0)))-2,2)),12)+12
            ),
            _xlfn.NUMBERVALUE(MID(INDEX(Scilympiad!M:M,MATCH($B35,Scilympiad!$U:$U,0)),FIND(":",INDEX(Scilympiad!M:M,MATCH($B35,Scilympiad!$U:$U,0)))+1,2)),
            _xlfn.NUMBERVALUE(MID(INDEX(Scilympiad!M:M,MATCH($B35,Scilympiad!$U:$U,0)),FIND(":",INDEX(Scilympiad!M:M,MATCH($B35,Scilympiad!$U:$U,0)))+4,2))
        ),
        ""
    )
)</f>
        <v/>
      </c>
      <c r="M35" s="163" t="str">
        <f>IF(C35="",
    "",
    IF(NOT(ISERROR(MATCH($B35,Scilympiad!$U:$U,0))),
        INDEX(Scilympiad!N:N,MATCH($B35,Scilympiad!$U:$U,0)),
        ""
    )
)</f>
        <v/>
      </c>
      <c r="N35" s="163" t="str">
        <f>IF(B35="",
    "",
    IF(NOT(ISERROR(MATCH($B35,SkyCiv!$U:$U,0))),
        INDEX(SkyCiv!C:C,MATCH($B35,SkyCiv!$U:$U,0))+(_xlfn.NUMBERVALUE(LEFT(RIGHT(Instructions!$E$19,4),3))+6)/24,
        ""
    )
)</f>
        <v/>
      </c>
      <c r="O35" s="12" t="str">
        <f>IF(N35="",
    "",
    IF(Instructions!E$19="",
        "TIMEZONE?",
        IF(L35="",
            "START?",
            IF(N35&lt;L35,
                "NEGATIVE",
                (N35-L35)*24*60
            )
        )
    )
)</f>
        <v/>
      </c>
      <c r="P35" s="46" t="str">
        <f>IF(Instructions!$E$20="",
    "",
    IF(AND(ISNUMBER(O35),O35&gt;Instructions!E$20),
        "YES",
        IF(AND(ISNUMBER(O35),O35&lt;=Instructions!E$20),
            "NO",
            IF(O35="NEGATIVE",
                "UNCLEAR",
                ""
            )
        )
    )
)</f>
        <v/>
      </c>
      <c r="Q35" s="72" t="str">
        <f>IF(LEFT(Instructions!E$21)="Y",
    P35,
    ""
)</f>
        <v/>
      </c>
      <c r="R35" s="69" t="str">
        <f>IF(B35="",
    "",
    IF(NOT(ISERROR(MATCH($B35,SkyCiv!$U:$U,0))),
        INDEX(SkyCiv!I:I,MATCH($B35,SkyCiv!$U:$U,0)),
        ""
    )
)</f>
        <v/>
      </c>
      <c r="S35" s="12" t="str">
        <f>IF(B35="",
    "",
    IF(C35="",
        "",
        IF(NOT(ISERROR(MATCH($B35,SkyCiv!$U:$U,0))),
            INDEX(SkyCiv!J:J,MATCH($B35,SkyCiv!$U:$U,0)),
            ""
        )
    )
)</f>
        <v/>
      </c>
      <c r="T35" s="60" t="str">
        <f>IF(B35="",
    "",
    IF(NOT(ISERROR(MATCH($B35,SkyCiv!$U:$U,0))),
        INDEX(SkyCiv!K:K,MATCH($B35,SkyCiv!$U:$U,0)),
        ""
    )
)</f>
        <v/>
      </c>
      <c r="U35" s="76" t="str">
        <f>IF(B35="",
    "",
    IF(NOT(ISERROR(MATCH($B35,SkyCiv!$U:$U,0))),
        INDEX(SkyCiv!L:L,MATCH($B35,SkyCiv!$U:$U,0)),
        ""
    )
)</f>
        <v/>
      </c>
      <c r="V35" s="12" t="str">
        <f>IF(C35="",
    "",
    IF(NOT(ISERROR(MATCH($B35,SkyCiv!$U:$U,0))),
        INDEX(SkyCiv!M:M,MATCH($B35,SkyCiv!$U:$U,0)),
        ""
    )
)</f>
        <v/>
      </c>
      <c r="W35" s="77" t="str">
        <f>IF(D35="",
    "",
    IF(NOT(ISERROR(MATCH($B35,SkyCiv!$U:$U,0))),
        INDEX(SkyCiv!N:N,MATCH($B35,SkyCiv!$U:$U,0)),
        ""
    )
)</f>
        <v/>
      </c>
      <c r="X35" s="45" t="str">
        <f>IF(AND(U35=0,V35=0,W35=0),
    "-",
    IF(U35="",
        "",
        IF(LEFT($B35)="B",
            IF(Instructions!E$15="",
                "",
                IF(ROUND(U35,3)&lt;Instructions!E$15,
                    "YES",
                    "NO"
                )
            ),
            IF(LEFT($B35)="C",
                IF(Instructions!E$17="",
                    "",
                    IF(ROUND(U35,3)&lt;Instructions!E$17,
                        "YES",
                        "NO"
                    )
                ),
                "ERR"
            )
        )
    )
)</f>
        <v/>
      </c>
      <c r="Y35" s="45" t="str">
        <f t="shared" si="17"/>
        <v/>
      </c>
      <c r="Z35" s="45" t="str">
        <f>IF(AND(U35=0,V35=0,W35=0),
    "-",
    IF(W35="",
        "",
        IF(LEFT($B35)="B",
            IF(Instructions!E$16="",
                "",
                IF(ROUND(W35,3)&lt;Instructions!E$16,
                    "YES",
                    "NO"
                )
            ),
            IF(LEFT($B35)="C",
                IF(Instructions!E$18="",
                    "",
                    IF(ROUND(W35,3)&lt;Instructions!E$18,
                        "YES",
                        "NO"
                    )
                ),
                "ERR"
            )
        )
    )
)</f>
        <v/>
      </c>
      <c r="AA35" s="54" t="str">
        <f t="shared" si="18"/>
        <v/>
      </c>
      <c r="AB35" s="14" t="str">
        <f>IF(AND(NOT(ISERROR(MATCH($B35,Scilympiad!$U:$U,0))),ISNUMBER(INDEX(Scilympiad!Y:Y,MATCH($B35,Scilympiad!$U:$U,0)))),
    INDEX(Scilympiad!Y:Y,MATCH($B35,Scilympiad!$U:$U,0)),
    ""
)</f>
        <v/>
      </c>
      <c r="AC35" s="11" t="str">
        <f t="shared" si="19"/>
        <v/>
      </c>
      <c r="AD35" s="10" t="str">
        <f t="shared" si="20"/>
        <v/>
      </c>
      <c r="AE35" s="11" t="str">
        <f t="shared" si="21"/>
        <v/>
      </c>
      <c r="AF35" s="12" t="str">
        <f t="shared" si="22"/>
        <v/>
      </c>
      <c r="AG35" s="136" t="str">
        <f t="shared" si="23"/>
        <v/>
      </c>
      <c r="AH35" s="167"/>
      <c r="AI35" s="133"/>
      <c r="AJ35" s="64" t="str">
        <f t="shared" si="24"/>
        <v/>
      </c>
      <c r="AK35" s="47" t="str">
        <f t="shared" si="25"/>
        <v/>
      </c>
      <c r="AL35" s="65" t="str">
        <f t="shared" si="26"/>
        <v/>
      </c>
      <c r="AM35" s="57" t="str">
        <f t="shared" si="27"/>
        <v/>
      </c>
      <c r="AN35" s="12" t="str">
        <f t="shared" si="28"/>
        <v/>
      </c>
      <c r="AO35" s="10" t="str">
        <f t="shared" si="29"/>
        <v/>
      </c>
      <c r="AP35" s="10" t="str">
        <f t="shared" si="30"/>
        <v/>
      </c>
      <c r="AQ35" s="15" t="str">
        <f t="shared" si="31"/>
        <v/>
      </c>
      <c r="AR35" s="57" t="str">
        <f t="shared" si="32"/>
        <v/>
      </c>
      <c r="AS35" s="12" t="str">
        <f t="shared" si="33"/>
        <v/>
      </c>
      <c r="AT35" s="10" t="str">
        <f t="shared" si="34"/>
        <v/>
      </c>
      <c r="AU35" s="10" t="str">
        <f t="shared" si="35"/>
        <v/>
      </c>
      <c r="AV35" s="15" t="str">
        <f t="shared" si="36"/>
        <v/>
      </c>
    </row>
    <row r="36" spans="2:48">
      <c r="B36" s="14" t="str">
        <f>IF(Scilympiad!C35="",
    "",
    Scilympiad!C35
)</f>
        <v/>
      </c>
      <c r="C36" s="10" t="str">
        <f>IF(Scilympiad!D35="",
    "",
    Scilympiad!D35
)</f>
        <v/>
      </c>
      <c r="D36" s="10" t="str">
        <f>IF(Scilympiad!E35="",
    "",
    Scilympiad!E35
)</f>
        <v/>
      </c>
      <c r="E36" s="44" t="str">
        <f t="shared" si="12"/>
        <v/>
      </c>
      <c r="F36" s="45" t="str">
        <f t="shared" si="13"/>
        <v/>
      </c>
      <c r="G36" s="212" t="str">
        <f t="shared" si="14"/>
        <v/>
      </c>
      <c r="H36" s="45" t="str">
        <f t="shared" si="15"/>
        <v/>
      </c>
      <c r="I36" s="54" t="str">
        <f t="shared" si="16"/>
        <v/>
      </c>
      <c r="J36" s="57" t="str">
        <f>IF(B36="",
    "",
    IF(COUNTIF(Scilympiad!U:U,Scores!$B36)+COUNTIF(SkyCiv!U:U,Scores!$B36)=0,
        "",
        IF(COUNTIF(Scilympiad!U:U,Scores!$B36)=0,
            "NO",
            IF(COUNTIF(Scilympiad!U:U,Scores!$B36)=1,
                "YES",
                IF(COUNTIF(Scilympiad!U:U,Scores!$B36)&gt;1,
                    "MANY",
                    "ERROR"
                )
            )
        )
    )
)</f>
        <v/>
      </c>
      <c r="K36" s="15" t="str">
        <f>IF(B36="",
    "",
    IF(COUNTIF(Scilympiad!U:U,Scores!$B36)+COUNTIF(SkyCiv!U:U,Scores!$B36)=0,
        "",
        IF(COUNTIF(SkyCiv!U:U,Scores!$B36)=0,
            "NO",
            IF(COUNTIF(SkyCiv!U:U,Scores!$B36)=1,
                "YES",
                IF(COUNTIF(SkyCiv!U:U,Scores!$B36)&gt;1,
                    "MANY",
                    "ERROR"
                )
            )
        )
    )
)</f>
        <v/>
      </c>
      <c r="L36" s="162" t="str">
        <f>IF(B36="",
    "",
    IF(NOT(ISERROR(MATCH($B36,Scilympiad!$U:$U,0))),
        DATE(_xlfn.NUMBERVALUE(MID(INDEX(Scilympiad!M:M,MATCH($B36,Scilympiad!$U:$U,0)),FIND("/",INDEX(Scilympiad!M:M,MATCH($B36,Scilympiad!$U:$U,0)))+4,2))+2000,
            _xlfn.NUMBERVALUE(MID(INDEX(Scilympiad!M:M,MATCH($B36,Scilympiad!$U:$U,0)),FIND("/",INDEX(Scilympiad!M:M,MATCH($B36,Scilympiad!$U:$U,0)))-2,2)),
            _xlfn.NUMBERVALUE(MID(INDEX(Scilympiad!M:M,MATCH($B36,Scilympiad!$U:$U,0)),FIND("/",INDEX(Scilympiad!M:M,MATCH($B36,Scilympiad!$U:$U,0)))+1,2))
        )+TIME(IF(MID(INDEX(Scilympiad!M:M,MATCH($B36,Scilympiad!$U:$U,0)),FIND(":",INDEX(Scilympiad!M:M,MATCH($B36,Scilympiad!$U:$U,0)))+7,2)="AM",
                MOD(_xlfn.NUMBERVALUE(MID(INDEX(Scilympiad!M:M,MATCH($B36,Scilympiad!$U:$U,0)),FIND(":",INDEX(Scilympiad!M:M,MATCH($B36,Scilympiad!$U:$U,0)))-2,2)),12),
                MOD(_xlfn.NUMBERVALUE(MID(INDEX(Scilympiad!M:M,MATCH($B36,Scilympiad!$U:$U,0)),FIND(":",INDEX(Scilympiad!M:M,MATCH($B36,Scilympiad!$U:$U,0)))-2,2)),12)+12
            ),
            _xlfn.NUMBERVALUE(MID(INDEX(Scilympiad!M:M,MATCH($B36,Scilympiad!$U:$U,0)),FIND(":",INDEX(Scilympiad!M:M,MATCH($B36,Scilympiad!$U:$U,0)))+1,2)),
            _xlfn.NUMBERVALUE(MID(INDEX(Scilympiad!M:M,MATCH($B36,Scilympiad!$U:$U,0)),FIND(":",INDEX(Scilympiad!M:M,MATCH($B36,Scilympiad!$U:$U,0)))+4,2))
        ),
        ""
    )
)</f>
        <v/>
      </c>
      <c r="M36" s="163" t="str">
        <f>IF(C36="",
    "",
    IF(NOT(ISERROR(MATCH($B36,Scilympiad!$U:$U,0))),
        INDEX(Scilympiad!N:N,MATCH($B36,Scilympiad!$U:$U,0)),
        ""
    )
)</f>
        <v/>
      </c>
      <c r="N36" s="163" t="str">
        <f>IF(B36="",
    "",
    IF(NOT(ISERROR(MATCH($B36,SkyCiv!$U:$U,0))),
        INDEX(SkyCiv!C:C,MATCH($B36,SkyCiv!$U:$U,0))+(_xlfn.NUMBERVALUE(LEFT(RIGHT(Instructions!$E$19,4),3))+6)/24,
        ""
    )
)</f>
        <v/>
      </c>
      <c r="O36" s="12" t="str">
        <f>IF(N36="",
    "",
    IF(Instructions!E$19="",
        "TIMEZONE?",
        IF(L36="",
            "START?",
            IF(N36&lt;L36,
                "NEGATIVE",
                (N36-L36)*24*60
            )
        )
    )
)</f>
        <v/>
      </c>
      <c r="P36" s="46" t="str">
        <f>IF(Instructions!$E$20="",
    "",
    IF(AND(ISNUMBER(O36),O36&gt;Instructions!E$20),
        "YES",
        IF(AND(ISNUMBER(O36),O36&lt;=Instructions!E$20),
            "NO",
            IF(O36="NEGATIVE",
                "UNCLEAR",
                ""
            )
        )
    )
)</f>
        <v/>
      </c>
      <c r="Q36" s="72" t="str">
        <f>IF(LEFT(Instructions!E$21)="Y",
    P36,
    ""
)</f>
        <v/>
      </c>
      <c r="R36" s="69" t="str">
        <f>IF(B36="",
    "",
    IF(NOT(ISERROR(MATCH($B36,SkyCiv!$U:$U,0))),
        INDEX(SkyCiv!I:I,MATCH($B36,SkyCiv!$U:$U,0)),
        ""
    )
)</f>
        <v/>
      </c>
      <c r="S36" s="12" t="str">
        <f>IF(B36="",
    "",
    IF(C36="",
        "",
        IF(NOT(ISERROR(MATCH($B36,SkyCiv!$U:$U,0))),
            INDEX(SkyCiv!J:J,MATCH($B36,SkyCiv!$U:$U,0)),
            ""
        )
    )
)</f>
        <v/>
      </c>
      <c r="T36" s="60" t="str">
        <f>IF(B36="",
    "",
    IF(NOT(ISERROR(MATCH($B36,SkyCiv!$U:$U,0))),
        INDEX(SkyCiv!K:K,MATCH($B36,SkyCiv!$U:$U,0)),
        ""
    )
)</f>
        <v/>
      </c>
      <c r="U36" s="76" t="str">
        <f>IF(B36="",
    "",
    IF(NOT(ISERROR(MATCH($B36,SkyCiv!$U:$U,0))),
        INDEX(SkyCiv!L:L,MATCH($B36,SkyCiv!$U:$U,0)),
        ""
    )
)</f>
        <v/>
      </c>
      <c r="V36" s="12" t="str">
        <f>IF(C36="",
    "",
    IF(NOT(ISERROR(MATCH($B36,SkyCiv!$U:$U,0))),
        INDEX(SkyCiv!M:M,MATCH($B36,SkyCiv!$U:$U,0)),
        ""
    )
)</f>
        <v/>
      </c>
      <c r="W36" s="77" t="str">
        <f>IF(D36="",
    "",
    IF(NOT(ISERROR(MATCH($B36,SkyCiv!$U:$U,0))),
        INDEX(SkyCiv!N:N,MATCH($B36,SkyCiv!$U:$U,0)),
        ""
    )
)</f>
        <v/>
      </c>
      <c r="X36" s="45" t="str">
        <f>IF(AND(U36=0,V36=0,W36=0),
    "-",
    IF(U36="",
        "",
        IF(LEFT($B36)="B",
            IF(Instructions!E$15="",
                "",
                IF(ROUND(U36,3)&lt;Instructions!E$15,
                    "YES",
                    "NO"
                )
            ),
            IF(LEFT($B36)="C",
                IF(Instructions!E$17="",
                    "",
                    IF(ROUND(U36,3)&lt;Instructions!E$17,
                        "YES",
                        "NO"
                    )
                ),
                "ERR"
            )
        )
    )
)</f>
        <v/>
      </c>
      <c r="Y36" s="45" t="str">
        <f t="shared" si="17"/>
        <v/>
      </c>
      <c r="Z36" s="45" t="str">
        <f>IF(AND(U36=0,V36=0,W36=0),
    "-",
    IF(W36="",
        "",
        IF(LEFT($B36)="B",
            IF(Instructions!E$16="",
                "",
                IF(ROUND(W36,3)&lt;Instructions!E$16,
                    "YES",
                    "NO"
                )
            ),
            IF(LEFT($B36)="C",
                IF(Instructions!E$18="",
                    "",
                    IF(ROUND(W36,3)&lt;Instructions!E$18,
                        "YES",
                        "NO"
                    )
                ),
                "ERR"
            )
        )
    )
)</f>
        <v/>
      </c>
      <c r="AA36" s="54" t="str">
        <f t="shared" si="18"/>
        <v/>
      </c>
      <c r="AB36" s="14" t="str">
        <f>IF(AND(NOT(ISERROR(MATCH($B36,Scilympiad!$U:$U,0))),ISNUMBER(INDEX(Scilympiad!Y:Y,MATCH($B36,Scilympiad!$U:$U,0)))),
    INDEX(Scilympiad!Y:Y,MATCH($B36,Scilympiad!$U:$U,0)),
    ""
)</f>
        <v/>
      </c>
      <c r="AC36" s="11" t="str">
        <f t="shared" si="19"/>
        <v/>
      </c>
      <c r="AD36" s="10" t="str">
        <f t="shared" si="20"/>
        <v/>
      </c>
      <c r="AE36" s="11" t="str">
        <f t="shared" si="21"/>
        <v/>
      </c>
      <c r="AF36" s="12" t="str">
        <f t="shared" si="22"/>
        <v/>
      </c>
      <c r="AG36" s="136" t="str">
        <f t="shared" si="23"/>
        <v/>
      </c>
      <c r="AH36" s="167"/>
      <c r="AI36" s="133"/>
      <c r="AJ36" s="64" t="str">
        <f t="shared" si="24"/>
        <v/>
      </c>
      <c r="AK36" s="47" t="str">
        <f t="shared" si="25"/>
        <v/>
      </c>
      <c r="AL36" s="65" t="str">
        <f t="shared" si="26"/>
        <v/>
      </c>
      <c r="AM36" s="57" t="str">
        <f t="shared" si="27"/>
        <v/>
      </c>
      <c r="AN36" s="12" t="str">
        <f t="shared" si="28"/>
        <v/>
      </c>
      <c r="AO36" s="10" t="str">
        <f t="shared" si="29"/>
        <v/>
      </c>
      <c r="AP36" s="10" t="str">
        <f t="shared" si="30"/>
        <v/>
      </c>
      <c r="AQ36" s="15" t="str">
        <f t="shared" si="31"/>
        <v/>
      </c>
      <c r="AR36" s="57" t="str">
        <f t="shared" si="32"/>
        <v/>
      </c>
      <c r="AS36" s="12" t="str">
        <f t="shared" si="33"/>
        <v/>
      </c>
      <c r="AT36" s="10" t="str">
        <f t="shared" si="34"/>
        <v/>
      </c>
      <c r="AU36" s="10" t="str">
        <f t="shared" si="35"/>
        <v/>
      </c>
      <c r="AV36" s="15" t="str">
        <f t="shared" si="36"/>
        <v/>
      </c>
    </row>
    <row r="37" spans="2:48">
      <c r="B37" s="14" t="str">
        <f>IF(Scilympiad!C36="",
    "",
    Scilympiad!C36
)</f>
        <v/>
      </c>
      <c r="C37" s="10" t="str">
        <f>IF(Scilympiad!D36="",
    "",
    Scilympiad!D36
)</f>
        <v/>
      </c>
      <c r="D37" s="10" t="str">
        <f>IF(Scilympiad!E36="",
    "",
    Scilympiad!E36
)</f>
        <v/>
      </c>
      <c r="E37" s="44" t="str">
        <f t="shared" si="12"/>
        <v/>
      </c>
      <c r="F37" s="45" t="str">
        <f t="shared" si="13"/>
        <v/>
      </c>
      <c r="G37" s="212" t="str">
        <f t="shared" si="14"/>
        <v/>
      </c>
      <c r="H37" s="45" t="str">
        <f t="shared" si="15"/>
        <v/>
      </c>
      <c r="I37" s="54" t="str">
        <f t="shared" si="16"/>
        <v/>
      </c>
      <c r="J37" s="57" t="str">
        <f>IF(B37="",
    "",
    IF(COUNTIF(Scilympiad!U:U,Scores!$B37)+COUNTIF(SkyCiv!U:U,Scores!$B37)=0,
        "",
        IF(COUNTIF(Scilympiad!U:U,Scores!$B37)=0,
            "NO",
            IF(COUNTIF(Scilympiad!U:U,Scores!$B37)=1,
                "YES",
                IF(COUNTIF(Scilympiad!U:U,Scores!$B37)&gt;1,
                    "MANY",
                    "ERROR"
                )
            )
        )
    )
)</f>
        <v/>
      </c>
      <c r="K37" s="15" t="str">
        <f>IF(B37="",
    "",
    IF(COUNTIF(Scilympiad!U:U,Scores!$B37)+COUNTIF(SkyCiv!U:U,Scores!$B37)=0,
        "",
        IF(COUNTIF(SkyCiv!U:U,Scores!$B37)=0,
            "NO",
            IF(COUNTIF(SkyCiv!U:U,Scores!$B37)=1,
                "YES",
                IF(COUNTIF(SkyCiv!U:U,Scores!$B37)&gt;1,
                    "MANY",
                    "ERROR"
                )
            )
        )
    )
)</f>
        <v/>
      </c>
      <c r="L37" s="162" t="str">
        <f>IF(B37="",
    "",
    IF(NOT(ISERROR(MATCH($B37,Scilympiad!$U:$U,0))),
        DATE(_xlfn.NUMBERVALUE(MID(INDEX(Scilympiad!M:M,MATCH($B37,Scilympiad!$U:$U,0)),FIND("/",INDEX(Scilympiad!M:M,MATCH($B37,Scilympiad!$U:$U,0)))+4,2))+2000,
            _xlfn.NUMBERVALUE(MID(INDEX(Scilympiad!M:M,MATCH($B37,Scilympiad!$U:$U,0)),FIND("/",INDEX(Scilympiad!M:M,MATCH($B37,Scilympiad!$U:$U,0)))-2,2)),
            _xlfn.NUMBERVALUE(MID(INDEX(Scilympiad!M:M,MATCH($B37,Scilympiad!$U:$U,0)),FIND("/",INDEX(Scilympiad!M:M,MATCH($B37,Scilympiad!$U:$U,0)))+1,2))
        )+TIME(IF(MID(INDEX(Scilympiad!M:M,MATCH($B37,Scilympiad!$U:$U,0)),FIND(":",INDEX(Scilympiad!M:M,MATCH($B37,Scilympiad!$U:$U,0)))+7,2)="AM",
                MOD(_xlfn.NUMBERVALUE(MID(INDEX(Scilympiad!M:M,MATCH($B37,Scilympiad!$U:$U,0)),FIND(":",INDEX(Scilympiad!M:M,MATCH($B37,Scilympiad!$U:$U,0)))-2,2)),12),
                MOD(_xlfn.NUMBERVALUE(MID(INDEX(Scilympiad!M:M,MATCH($B37,Scilympiad!$U:$U,0)),FIND(":",INDEX(Scilympiad!M:M,MATCH($B37,Scilympiad!$U:$U,0)))-2,2)),12)+12
            ),
            _xlfn.NUMBERVALUE(MID(INDEX(Scilympiad!M:M,MATCH($B37,Scilympiad!$U:$U,0)),FIND(":",INDEX(Scilympiad!M:M,MATCH($B37,Scilympiad!$U:$U,0)))+1,2)),
            _xlfn.NUMBERVALUE(MID(INDEX(Scilympiad!M:M,MATCH($B37,Scilympiad!$U:$U,0)),FIND(":",INDEX(Scilympiad!M:M,MATCH($B37,Scilympiad!$U:$U,0)))+4,2))
        ),
        ""
    )
)</f>
        <v/>
      </c>
      <c r="M37" s="163" t="str">
        <f>IF(C37="",
    "",
    IF(NOT(ISERROR(MATCH($B37,Scilympiad!$U:$U,0))),
        INDEX(Scilympiad!N:N,MATCH($B37,Scilympiad!$U:$U,0)),
        ""
    )
)</f>
        <v/>
      </c>
      <c r="N37" s="163" t="str">
        <f>IF(B37="",
    "",
    IF(NOT(ISERROR(MATCH($B37,SkyCiv!$U:$U,0))),
        INDEX(SkyCiv!C:C,MATCH($B37,SkyCiv!$U:$U,0))+(_xlfn.NUMBERVALUE(LEFT(RIGHT(Instructions!$E$19,4),3))+6)/24,
        ""
    )
)</f>
        <v/>
      </c>
      <c r="O37" s="12" t="str">
        <f>IF(N37="",
    "",
    IF(Instructions!E$19="",
        "TIMEZONE?",
        IF(L37="",
            "START?",
            IF(N37&lt;L37,
                "NEGATIVE",
                (N37-L37)*24*60
            )
        )
    )
)</f>
        <v/>
      </c>
      <c r="P37" s="46" t="str">
        <f>IF(Instructions!$E$20="",
    "",
    IF(AND(ISNUMBER(O37),O37&gt;Instructions!E$20),
        "YES",
        IF(AND(ISNUMBER(O37),O37&lt;=Instructions!E$20),
            "NO",
            IF(O37="NEGATIVE",
                "UNCLEAR",
                ""
            )
        )
    )
)</f>
        <v/>
      </c>
      <c r="Q37" s="72" t="str">
        <f>IF(LEFT(Instructions!E$21)="Y",
    P37,
    ""
)</f>
        <v/>
      </c>
      <c r="R37" s="69" t="str">
        <f>IF(B37="",
    "",
    IF(NOT(ISERROR(MATCH($B37,SkyCiv!$U:$U,0))),
        INDEX(SkyCiv!I:I,MATCH($B37,SkyCiv!$U:$U,0)),
        ""
    )
)</f>
        <v/>
      </c>
      <c r="S37" s="12" t="str">
        <f>IF(B37="",
    "",
    IF(C37="",
        "",
        IF(NOT(ISERROR(MATCH($B37,SkyCiv!$U:$U,0))),
            INDEX(SkyCiv!J:J,MATCH($B37,SkyCiv!$U:$U,0)),
            ""
        )
    )
)</f>
        <v/>
      </c>
      <c r="T37" s="60" t="str">
        <f>IF(B37="",
    "",
    IF(NOT(ISERROR(MATCH($B37,SkyCiv!$U:$U,0))),
        INDEX(SkyCiv!K:K,MATCH($B37,SkyCiv!$U:$U,0)),
        ""
    )
)</f>
        <v/>
      </c>
      <c r="U37" s="76" t="str">
        <f>IF(B37="",
    "",
    IF(NOT(ISERROR(MATCH($B37,SkyCiv!$U:$U,0))),
        INDEX(SkyCiv!L:L,MATCH($B37,SkyCiv!$U:$U,0)),
        ""
    )
)</f>
        <v/>
      </c>
      <c r="V37" s="12" t="str">
        <f>IF(C37="",
    "",
    IF(NOT(ISERROR(MATCH($B37,SkyCiv!$U:$U,0))),
        INDEX(SkyCiv!M:M,MATCH($B37,SkyCiv!$U:$U,0)),
        ""
    )
)</f>
        <v/>
      </c>
      <c r="W37" s="77" t="str">
        <f>IF(D37="",
    "",
    IF(NOT(ISERROR(MATCH($B37,SkyCiv!$U:$U,0))),
        INDEX(SkyCiv!N:N,MATCH($B37,SkyCiv!$U:$U,0)),
        ""
    )
)</f>
        <v/>
      </c>
      <c r="X37" s="45" t="str">
        <f>IF(AND(U37=0,V37=0,W37=0),
    "-",
    IF(U37="",
        "",
        IF(LEFT($B37)="B",
            IF(Instructions!E$15="",
                "",
                IF(ROUND(U37,3)&lt;Instructions!E$15,
                    "YES",
                    "NO"
                )
            ),
            IF(LEFT($B37)="C",
                IF(Instructions!E$17="",
                    "",
                    IF(ROUND(U37,3)&lt;Instructions!E$17,
                        "YES",
                        "NO"
                    )
                ),
                "ERR"
            )
        )
    )
)</f>
        <v/>
      </c>
      <c r="Y37" s="45" t="str">
        <f t="shared" si="17"/>
        <v/>
      </c>
      <c r="Z37" s="45" t="str">
        <f>IF(AND(U37=0,V37=0,W37=0),
    "-",
    IF(W37="",
        "",
        IF(LEFT($B37)="B",
            IF(Instructions!E$16="",
                "",
                IF(ROUND(W37,3)&lt;Instructions!E$16,
                    "YES",
                    "NO"
                )
            ),
            IF(LEFT($B37)="C",
                IF(Instructions!E$18="",
                    "",
                    IF(ROUND(W37,3)&lt;Instructions!E$18,
                        "YES",
                        "NO"
                    )
                ),
                "ERR"
            )
        )
    )
)</f>
        <v/>
      </c>
      <c r="AA37" s="54" t="str">
        <f t="shared" si="18"/>
        <v/>
      </c>
      <c r="AB37" s="14" t="str">
        <f>IF(AND(NOT(ISERROR(MATCH($B37,Scilympiad!$U:$U,0))),ISNUMBER(INDEX(Scilympiad!Y:Y,MATCH($B37,Scilympiad!$U:$U,0)))),
    INDEX(Scilympiad!Y:Y,MATCH($B37,Scilympiad!$U:$U,0)),
    ""
)</f>
        <v/>
      </c>
      <c r="AC37" s="11" t="str">
        <f t="shared" si="19"/>
        <v/>
      </c>
      <c r="AD37" s="10" t="str">
        <f t="shared" si="20"/>
        <v/>
      </c>
      <c r="AE37" s="11" t="str">
        <f t="shared" si="21"/>
        <v/>
      </c>
      <c r="AF37" s="12" t="str">
        <f t="shared" si="22"/>
        <v/>
      </c>
      <c r="AG37" s="136" t="str">
        <f t="shared" si="23"/>
        <v/>
      </c>
      <c r="AH37" s="167"/>
      <c r="AI37" s="133"/>
      <c r="AJ37" s="64" t="str">
        <f t="shared" si="24"/>
        <v/>
      </c>
      <c r="AK37" s="47" t="str">
        <f t="shared" si="25"/>
        <v/>
      </c>
      <c r="AL37" s="65" t="str">
        <f t="shared" si="26"/>
        <v/>
      </c>
      <c r="AM37" s="57" t="str">
        <f t="shared" si="27"/>
        <v/>
      </c>
      <c r="AN37" s="12" t="str">
        <f t="shared" si="28"/>
        <v/>
      </c>
      <c r="AO37" s="10" t="str">
        <f t="shared" si="29"/>
        <v/>
      </c>
      <c r="AP37" s="10" t="str">
        <f t="shared" si="30"/>
        <v/>
      </c>
      <c r="AQ37" s="15" t="str">
        <f t="shared" si="31"/>
        <v/>
      </c>
      <c r="AR37" s="57" t="str">
        <f t="shared" si="32"/>
        <v/>
      </c>
      <c r="AS37" s="12" t="str">
        <f t="shared" si="33"/>
        <v/>
      </c>
      <c r="AT37" s="10" t="str">
        <f t="shared" si="34"/>
        <v/>
      </c>
      <c r="AU37" s="10" t="str">
        <f t="shared" si="35"/>
        <v/>
      </c>
      <c r="AV37" s="15" t="str">
        <f t="shared" si="36"/>
        <v/>
      </c>
    </row>
    <row r="38" spans="2:48">
      <c r="B38" s="14" t="str">
        <f>IF(Scilympiad!C37="",
    "",
    Scilympiad!C37
)</f>
        <v/>
      </c>
      <c r="C38" s="10" t="str">
        <f>IF(Scilympiad!D37="",
    "",
    Scilympiad!D37
)</f>
        <v/>
      </c>
      <c r="D38" s="10" t="str">
        <f>IF(Scilympiad!E37="",
    "",
    Scilympiad!E37
)</f>
        <v/>
      </c>
      <c r="E38" s="44" t="str">
        <f t="shared" si="12"/>
        <v/>
      </c>
      <c r="F38" s="45" t="str">
        <f t="shared" si="13"/>
        <v/>
      </c>
      <c r="G38" s="212" t="str">
        <f t="shared" si="14"/>
        <v/>
      </c>
      <c r="H38" s="45" t="str">
        <f t="shared" si="15"/>
        <v/>
      </c>
      <c r="I38" s="54" t="str">
        <f t="shared" si="16"/>
        <v/>
      </c>
      <c r="J38" s="57" t="str">
        <f>IF(B38="",
    "",
    IF(COUNTIF(Scilympiad!U:U,Scores!$B38)+COUNTIF(SkyCiv!U:U,Scores!$B38)=0,
        "",
        IF(COUNTIF(Scilympiad!U:U,Scores!$B38)=0,
            "NO",
            IF(COUNTIF(Scilympiad!U:U,Scores!$B38)=1,
                "YES",
                IF(COUNTIF(Scilympiad!U:U,Scores!$B38)&gt;1,
                    "MANY",
                    "ERROR"
                )
            )
        )
    )
)</f>
        <v/>
      </c>
      <c r="K38" s="15" t="str">
        <f>IF(B38="",
    "",
    IF(COUNTIF(Scilympiad!U:U,Scores!$B38)+COUNTIF(SkyCiv!U:U,Scores!$B38)=0,
        "",
        IF(COUNTIF(SkyCiv!U:U,Scores!$B38)=0,
            "NO",
            IF(COUNTIF(SkyCiv!U:U,Scores!$B38)=1,
                "YES",
                IF(COUNTIF(SkyCiv!U:U,Scores!$B38)&gt;1,
                    "MANY",
                    "ERROR"
                )
            )
        )
    )
)</f>
        <v/>
      </c>
      <c r="L38" s="162" t="str">
        <f>IF(B38="",
    "",
    IF(NOT(ISERROR(MATCH($B38,Scilympiad!$U:$U,0))),
        DATE(_xlfn.NUMBERVALUE(MID(INDEX(Scilympiad!M:M,MATCH($B38,Scilympiad!$U:$U,0)),FIND("/",INDEX(Scilympiad!M:M,MATCH($B38,Scilympiad!$U:$U,0)))+4,2))+2000,
            _xlfn.NUMBERVALUE(MID(INDEX(Scilympiad!M:M,MATCH($B38,Scilympiad!$U:$U,0)),FIND("/",INDEX(Scilympiad!M:M,MATCH($B38,Scilympiad!$U:$U,0)))-2,2)),
            _xlfn.NUMBERVALUE(MID(INDEX(Scilympiad!M:M,MATCH($B38,Scilympiad!$U:$U,0)),FIND("/",INDEX(Scilympiad!M:M,MATCH($B38,Scilympiad!$U:$U,0)))+1,2))
        )+TIME(IF(MID(INDEX(Scilympiad!M:M,MATCH($B38,Scilympiad!$U:$U,0)),FIND(":",INDEX(Scilympiad!M:M,MATCH($B38,Scilympiad!$U:$U,0)))+7,2)="AM",
                MOD(_xlfn.NUMBERVALUE(MID(INDEX(Scilympiad!M:M,MATCH($B38,Scilympiad!$U:$U,0)),FIND(":",INDEX(Scilympiad!M:M,MATCH($B38,Scilympiad!$U:$U,0)))-2,2)),12),
                MOD(_xlfn.NUMBERVALUE(MID(INDEX(Scilympiad!M:M,MATCH($B38,Scilympiad!$U:$U,0)),FIND(":",INDEX(Scilympiad!M:M,MATCH($B38,Scilympiad!$U:$U,0)))-2,2)),12)+12
            ),
            _xlfn.NUMBERVALUE(MID(INDEX(Scilympiad!M:M,MATCH($B38,Scilympiad!$U:$U,0)),FIND(":",INDEX(Scilympiad!M:M,MATCH($B38,Scilympiad!$U:$U,0)))+1,2)),
            _xlfn.NUMBERVALUE(MID(INDEX(Scilympiad!M:M,MATCH($B38,Scilympiad!$U:$U,0)),FIND(":",INDEX(Scilympiad!M:M,MATCH($B38,Scilympiad!$U:$U,0)))+4,2))
        ),
        ""
    )
)</f>
        <v/>
      </c>
      <c r="M38" s="163" t="str">
        <f>IF(C38="",
    "",
    IF(NOT(ISERROR(MATCH($B38,Scilympiad!$U:$U,0))),
        INDEX(Scilympiad!N:N,MATCH($B38,Scilympiad!$U:$U,0)),
        ""
    )
)</f>
        <v/>
      </c>
      <c r="N38" s="163" t="str">
        <f>IF(B38="",
    "",
    IF(NOT(ISERROR(MATCH($B38,SkyCiv!$U:$U,0))),
        INDEX(SkyCiv!C:C,MATCH($B38,SkyCiv!$U:$U,0))+(_xlfn.NUMBERVALUE(LEFT(RIGHT(Instructions!$E$19,4),3))+6)/24,
        ""
    )
)</f>
        <v/>
      </c>
      <c r="O38" s="12" t="str">
        <f>IF(N38="",
    "",
    IF(Instructions!E$19="",
        "TIMEZONE?",
        IF(L38="",
            "START?",
            IF(N38&lt;L38,
                "NEGATIVE",
                (N38-L38)*24*60
            )
        )
    )
)</f>
        <v/>
      </c>
      <c r="P38" s="46" t="str">
        <f>IF(Instructions!$E$20="",
    "",
    IF(AND(ISNUMBER(O38),O38&gt;Instructions!E$20),
        "YES",
        IF(AND(ISNUMBER(O38),O38&lt;=Instructions!E$20),
            "NO",
            IF(O38="NEGATIVE",
                "UNCLEAR",
                ""
            )
        )
    )
)</f>
        <v/>
      </c>
      <c r="Q38" s="72" t="str">
        <f>IF(LEFT(Instructions!E$21)="Y",
    P38,
    ""
)</f>
        <v/>
      </c>
      <c r="R38" s="69" t="str">
        <f>IF(B38="",
    "",
    IF(NOT(ISERROR(MATCH($B38,SkyCiv!$U:$U,0))),
        INDEX(SkyCiv!I:I,MATCH($B38,SkyCiv!$U:$U,0)),
        ""
    )
)</f>
        <v/>
      </c>
      <c r="S38" s="12" t="str">
        <f>IF(B38="",
    "",
    IF(C38="",
        "",
        IF(NOT(ISERROR(MATCH($B38,SkyCiv!$U:$U,0))),
            INDEX(SkyCiv!J:J,MATCH($B38,SkyCiv!$U:$U,0)),
            ""
        )
    )
)</f>
        <v/>
      </c>
      <c r="T38" s="60" t="str">
        <f>IF(B38="",
    "",
    IF(NOT(ISERROR(MATCH($B38,SkyCiv!$U:$U,0))),
        INDEX(SkyCiv!K:K,MATCH($B38,SkyCiv!$U:$U,0)),
        ""
    )
)</f>
        <v/>
      </c>
      <c r="U38" s="76" t="str">
        <f>IF(B38="",
    "",
    IF(NOT(ISERROR(MATCH($B38,SkyCiv!$U:$U,0))),
        INDEX(SkyCiv!L:L,MATCH($B38,SkyCiv!$U:$U,0)),
        ""
    )
)</f>
        <v/>
      </c>
      <c r="V38" s="12" t="str">
        <f>IF(C38="",
    "",
    IF(NOT(ISERROR(MATCH($B38,SkyCiv!$U:$U,0))),
        INDEX(SkyCiv!M:M,MATCH($B38,SkyCiv!$U:$U,0)),
        ""
    )
)</f>
        <v/>
      </c>
      <c r="W38" s="77" t="str">
        <f>IF(D38="",
    "",
    IF(NOT(ISERROR(MATCH($B38,SkyCiv!$U:$U,0))),
        INDEX(SkyCiv!N:N,MATCH($B38,SkyCiv!$U:$U,0)),
        ""
    )
)</f>
        <v/>
      </c>
      <c r="X38" s="45" t="str">
        <f>IF(AND(U38=0,V38=0,W38=0),
    "-",
    IF(U38="",
        "",
        IF(LEFT($B38)="B",
            IF(Instructions!E$15="",
                "",
                IF(ROUND(U38,3)&lt;Instructions!E$15,
                    "YES",
                    "NO"
                )
            ),
            IF(LEFT($B38)="C",
                IF(Instructions!E$17="",
                    "",
                    IF(ROUND(U38,3)&lt;Instructions!E$17,
                        "YES",
                        "NO"
                    )
                ),
                "ERR"
            )
        )
    )
)</f>
        <v/>
      </c>
      <c r="Y38" s="45" t="str">
        <f t="shared" si="17"/>
        <v/>
      </c>
      <c r="Z38" s="45" t="str">
        <f>IF(AND(U38=0,V38=0,W38=0),
    "-",
    IF(W38="",
        "",
        IF(LEFT($B38)="B",
            IF(Instructions!E$16="",
                "",
                IF(ROUND(W38,3)&lt;Instructions!E$16,
                    "YES",
                    "NO"
                )
            ),
            IF(LEFT($B38)="C",
                IF(Instructions!E$18="",
                    "",
                    IF(ROUND(W38,3)&lt;Instructions!E$18,
                        "YES",
                        "NO"
                    )
                ),
                "ERR"
            )
        )
    )
)</f>
        <v/>
      </c>
      <c r="AA38" s="54" t="str">
        <f t="shared" si="18"/>
        <v/>
      </c>
      <c r="AB38" s="14" t="str">
        <f>IF(AND(NOT(ISERROR(MATCH($B38,Scilympiad!$U:$U,0))),ISNUMBER(INDEX(Scilympiad!Y:Y,MATCH($B38,Scilympiad!$U:$U,0)))),
    INDEX(Scilympiad!Y:Y,MATCH($B38,Scilympiad!$U:$U,0)),
    ""
)</f>
        <v/>
      </c>
      <c r="AC38" s="11" t="str">
        <f t="shared" si="19"/>
        <v/>
      </c>
      <c r="AD38" s="10" t="str">
        <f t="shared" si="20"/>
        <v/>
      </c>
      <c r="AE38" s="11" t="str">
        <f t="shared" si="21"/>
        <v/>
      </c>
      <c r="AF38" s="12" t="str">
        <f t="shared" si="22"/>
        <v/>
      </c>
      <c r="AG38" s="136" t="str">
        <f t="shared" si="23"/>
        <v/>
      </c>
      <c r="AH38" s="167"/>
      <c r="AI38" s="133"/>
      <c r="AJ38" s="64" t="str">
        <f t="shared" si="24"/>
        <v/>
      </c>
      <c r="AK38" s="47" t="str">
        <f t="shared" si="25"/>
        <v/>
      </c>
      <c r="AL38" s="65" t="str">
        <f t="shared" si="26"/>
        <v/>
      </c>
      <c r="AM38" s="57" t="str">
        <f t="shared" si="27"/>
        <v/>
      </c>
      <c r="AN38" s="12" t="str">
        <f t="shared" si="28"/>
        <v/>
      </c>
      <c r="AO38" s="10" t="str">
        <f t="shared" si="29"/>
        <v/>
      </c>
      <c r="AP38" s="10" t="str">
        <f t="shared" si="30"/>
        <v/>
      </c>
      <c r="AQ38" s="15" t="str">
        <f t="shared" si="31"/>
        <v/>
      </c>
      <c r="AR38" s="57" t="str">
        <f t="shared" si="32"/>
        <v/>
      </c>
      <c r="AS38" s="12" t="str">
        <f t="shared" si="33"/>
        <v/>
      </c>
      <c r="AT38" s="10" t="str">
        <f t="shared" si="34"/>
        <v/>
      </c>
      <c r="AU38" s="10" t="str">
        <f t="shared" si="35"/>
        <v/>
      </c>
      <c r="AV38" s="15" t="str">
        <f t="shared" si="36"/>
        <v/>
      </c>
    </row>
    <row r="39" spans="2:48">
      <c r="B39" s="14" t="str">
        <f>IF(Scilympiad!C38="",
    "",
    Scilympiad!C38
)</f>
        <v/>
      </c>
      <c r="C39" s="10" t="str">
        <f>IF(Scilympiad!D38="",
    "",
    Scilympiad!D38
)</f>
        <v/>
      </c>
      <c r="D39" s="10" t="str">
        <f>IF(Scilympiad!E38="",
    "",
    Scilympiad!E38
)</f>
        <v/>
      </c>
      <c r="E39" s="44" t="str">
        <f t="shared" si="12"/>
        <v/>
      </c>
      <c r="F39" s="45" t="str">
        <f t="shared" si="13"/>
        <v/>
      </c>
      <c r="G39" s="212" t="str">
        <f t="shared" si="14"/>
        <v/>
      </c>
      <c r="H39" s="45" t="str">
        <f t="shared" si="15"/>
        <v/>
      </c>
      <c r="I39" s="54" t="str">
        <f t="shared" si="16"/>
        <v/>
      </c>
      <c r="J39" s="57" t="str">
        <f>IF(B39="",
    "",
    IF(COUNTIF(Scilympiad!U:U,Scores!$B39)+COUNTIF(SkyCiv!U:U,Scores!$B39)=0,
        "",
        IF(COUNTIF(Scilympiad!U:U,Scores!$B39)=0,
            "NO",
            IF(COUNTIF(Scilympiad!U:U,Scores!$B39)=1,
                "YES",
                IF(COUNTIF(Scilympiad!U:U,Scores!$B39)&gt;1,
                    "MANY",
                    "ERROR"
                )
            )
        )
    )
)</f>
        <v/>
      </c>
      <c r="K39" s="15" t="str">
        <f>IF(B39="",
    "",
    IF(COUNTIF(Scilympiad!U:U,Scores!$B39)+COUNTIF(SkyCiv!U:U,Scores!$B39)=0,
        "",
        IF(COUNTIF(SkyCiv!U:U,Scores!$B39)=0,
            "NO",
            IF(COUNTIF(SkyCiv!U:U,Scores!$B39)=1,
                "YES",
                IF(COUNTIF(SkyCiv!U:U,Scores!$B39)&gt;1,
                    "MANY",
                    "ERROR"
                )
            )
        )
    )
)</f>
        <v/>
      </c>
      <c r="L39" s="162" t="str">
        <f>IF(B39="",
    "",
    IF(NOT(ISERROR(MATCH($B39,Scilympiad!$U:$U,0))),
        DATE(_xlfn.NUMBERVALUE(MID(INDEX(Scilympiad!M:M,MATCH($B39,Scilympiad!$U:$U,0)),FIND("/",INDEX(Scilympiad!M:M,MATCH($B39,Scilympiad!$U:$U,0)))+4,2))+2000,
            _xlfn.NUMBERVALUE(MID(INDEX(Scilympiad!M:M,MATCH($B39,Scilympiad!$U:$U,0)),FIND("/",INDEX(Scilympiad!M:M,MATCH($B39,Scilympiad!$U:$U,0)))-2,2)),
            _xlfn.NUMBERVALUE(MID(INDEX(Scilympiad!M:M,MATCH($B39,Scilympiad!$U:$U,0)),FIND("/",INDEX(Scilympiad!M:M,MATCH($B39,Scilympiad!$U:$U,0)))+1,2))
        )+TIME(IF(MID(INDEX(Scilympiad!M:M,MATCH($B39,Scilympiad!$U:$U,0)),FIND(":",INDEX(Scilympiad!M:M,MATCH($B39,Scilympiad!$U:$U,0)))+7,2)="AM",
                MOD(_xlfn.NUMBERVALUE(MID(INDEX(Scilympiad!M:M,MATCH($B39,Scilympiad!$U:$U,0)),FIND(":",INDEX(Scilympiad!M:M,MATCH($B39,Scilympiad!$U:$U,0)))-2,2)),12),
                MOD(_xlfn.NUMBERVALUE(MID(INDEX(Scilympiad!M:M,MATCH($B39,Scilympiad!$U:$U,0)),FIND(":",INDEX(Scilympiad!M:M,MATCH($B39,Scilympiad!$U:$U,0)))-2,2)),12)+12
            ),
            _xlfn.NUMBERVALUE(MID(INDEX(Scilympiad!M:M,MATCH($B39,Scilympiad!$U:$U,0)),FIND(":",INDEX(Scilympiad!M:M,MATCH($B39,Scilympiad!$U:$U,0)))+1,2)),
            _xlfn.NUMBERVALUE(MID(INDEX(Scilympiad!M:M,MATCH($B39,Scilympiad!$U:$U,0)),FIND(":",INDEX(Scilympiad!M:M,MATCH($B39,Scilympiad!$U:$U,0)))+4,2))
        ),
        ""
    )
)</f>
        <v/>
      </c>
      <c r="M39" s="163" t="str">
        <f>IF(C39="",
    "",
    IF(NOT(ISERROR(MATCH($B39,Scilympiad!$U:$U,0))),
        INDEX(Scilympiad!N:N,MATCH($B39,Scilympiad!$U:$U,0)),
        ""
    )
)</f>
        <v/>
      </c>
      <c r="N39" s="163" t="str">
        <f>IF(B39="",
    "",
    IF(NOT(ISERROR(MATCH($B39,SkyCiv!$U:$U,0))),
        INDEX(SkyCiv!C:C,MATCH($B39,SkyCiv!$U:$U,0))+(_xlfn.NUMBERVALUE(LEFT(RIGHT(Instructions!$E$19,4),3))+6)/24,
        ""
    )
)</f>
        <v/>
      </c>
      <c r="O39" s="12" t="str">
        <f>IF(N39="",
    "",
    IF(Instructions!E$19="",
        "TIMEZONE?",
        IF(L39="",
            "START?",
            IF(N39&lt;L39,
                "NEGATIVE",
                (N39-L39)*24*60
            )
        )
    )
)</f>
        <v/>
      </c>
      <c r="P39" s="46" t="str">
        <f>IF(Instructions!$E$20="",
    "",
    IF(AND(ISNUMBER(O39),O39&gt;Instructions!E$20),
        "YES",
        IF(AND(ISNUMBER(O39),O39&lt;=Instructions!E$20),
            "NO",
            IF(O39="NEGATIVE",
                "UNCLEAR",
                ""
            )
        )
    )
)</f>
        <v/>
      </c>
      <c r="Q39" s="72" t="str">
        <f>IF(LEFT(Instructions!E$21)="Y",
    P39,
    ""
)</f>
        <v/>
      </c>
      <c r="R39" s="69" t="str">
        <f>IF(B39="",
    "",
    IF(NOT(ISERROR(MATCH($B39,SkyCiv!$U:$U,0))),
        INDEX(SkyCiv!I:I,MATCH($B39,SkyCiv!$U:$U,0)),
        ""
    )
)</f>
        <v/>
      </c>
      <c r="S39" s="12" t="str">
        <f>IF(B39="",
    "",
    IF(C39="",
        "",
        IF(NOT(ISERROR(MATCH($B39,SkyCiv!$U:$U,0))),
            INDEX(SkyCiv!J:J,MATCH($B39,SkyCiv!$U:$U,0)),
            ""
        )
    )
)</f>
        <v/>
      </c>
      <c r="T39" s="60" t="str">
        <f>IF(B39="",
    "",
    IF(NOT(ISERROR(MATCH($B39,SkyCiv!$U:$U,0))),
        INDEX(SkyCiv!K:K,MATCH($B39,SkyCiv!$U:$U,0)),
        ""
    )
)</f>
        <v/>
      </c>
      <c r="U39" s="76" t="str">
        <f>IF(B39="",
    "",
    IF(NOT(ISERROR(MATCH($B39,SkyCiv!$U:$U,0))),
        INDEX(SkyCiv!L:L,MATCH($B39,SkyCiv!$U:$U,0)),
        ""
    )
)</f>
        <v/>
      </c>
      <c r="V39" s="12" t="str">
        <f>IF(C39="",
    "",
    IF(NOT(ISERROR(MATCH($B39,SkyCiv!$U:$U,0))),
        INDEX(SkyCiv!M:M,MATCH($B39,SkyCiv!$U:$U,0)),
        ""
    )
)</f>
        <v/>
      </c>
      <c r="W39" s="77" t="str">
        <f>IF(D39="",
    "",
    IF(NOT(ISERROR(MATCH($B39,SkyCiv!$U:$U,0))),
        INDEX(SkyCiv!N:N,MATCH($B39,SkyCiv!$U:$U,0)),
        ""
    )
)</f>
        <v/>
      </c>
      <c r="X39" s="45" t="str">
        <f>IF(AND(U39=0,V39=0,W39=0),
    "-",
    IF(U39="",
        "",
        IF(LEFT($B39)="B",
            IF(Instructions!E$15="",
                "",
                IF(ROUND(U39,3)&lt;Instructions!E$15,
                    "YES",
                    "NO"
                )
            ),
            IF(LEFT($B39)="C",
                IF(Instructions!E$17="",
                    "",
                    IF(ROUND(U39,3)&lt;Instructions!E$17,
                        "YES",
                        "NO"
                    )
                ),
                "ERR"
            )
        )
    )
)</f>
        <v/>
      </c>
      <c r="Y39" s="45" t="str">
        <f t="shared" si="17"/>
        <v/>
      </c>
      <c r="Z39" s="45" t="str">
        <f>IF(AND(U39=0,V39=0,W39=0),
    "-",
    IF(W39="",
        "",
        IF(LEFT($B39)="B",
            IF(Instructions!E$16="",
                "",
                IF(ROUND(W39,3)&lt;Instructions!E$16,
                    "YES",
                    "NO"
                )
            ),
            IF(LEFT($B39)="C",
                IF(Instructions!E$18="",
                    "",
                    IF(ROUND(W39,3)&lt;Instructions!E$18,
                        "YES",
                        "NO"
                    )
                ),
                "ERR"
            )
        )
    )
)</f>
        <v/>
      </c>
      <c r="AA39" s="54" t="str">
        <f t="shared" si="18"/>
        <v/>
      </c>
      <c r="AB39" s="14" t="str">
        <f>IF(AND(NOT(ISERROR(MATCH($B39,Scilympiad!$U:$U,0))),ISNUMBER(INDEX(Scilympiad!Y:Y,MATCH($B39,Scilympiad!$U:$U,0)))),
    INDEX(Scilympiad!Y:Y,MATCH($B39,Scilympiad!$U:$U,0)),
    ""
)</f>
        <v/>
      </c>
      <c r="AC39" s="11" t="str">
        <f t="shared" si="19"/>
        <v/>
      </c>
      <c r="AD39" s="10" t="str">
        <f t="shared" si="20"/>
        <v/>
      </c>
      <c r="AE39" s="11" t="str">
        <f t="shared" si="21"/>
        <v/>
      </c>
      <c r="AF39" s="12" t="str">
        <f t="shared" si="22"/>
        <v/>
      </c>
      <c r="AG39" s="136" t="str">
        <f t="shared" si="23"/>
        <v/>
      </c>
      <c r="AH39" s="167"/>
      <c r="AI39" s="133"/>
      <c r="AJ39" s="64" t="str">
        <f t="shared" si="24"/>
        <v/>
      </c>
      <c r="AK39" s="47" t="str">
        <f t="shared" si="25"/>
        <v/>
      </c>
      <c r="AL39" s="65" t="str">
        <f t="shared" si="26"/>
        <v/>
      </c>
      <c r="AM39" s="57" t="str">
        <f t="shared" si="27"/>
        <v/>
      </c>
      <c r="AN39" s="12" t="str">
        <f t="shared" si="28"/>
        <v/>
      </c>
      <c r="AO39" s="10" t="str">
        <f t="shared" si="29"/>
        <v/>
      </c>
      <c r="AP39" s="10" t="str">
        <f t="shared" si="30"/>
        <v/>
      </c>
      <c r="AQ39" s="15" t="str">
        <f t="shared" si="31"/>
        <v/>
      </c>
      <c r="AR39" s="57" t="str">
        <f t="shared" si="32"/>
        <v/>
      </c>
      <c r="AS39" s="12" t="str">
        <f t="shared" si="33"/>
        <v/>
      </c>
      <c r="AT39" s="10" t="str">
        <f t="shared" si="34"/>
        <v/>
      </c>
      <c r="AU39" s="10" t="str">
        <f t="shared" si="35"/>
        <v/>
      </c>
      <c r="AV39" s="15" t="str">
        <f t="shared" si="36"/>
        <v/>
      </c>
    </row>
    <row r="40" spans="2:48">
      <c r="B40" s="14" t="str">
        <f>IF(Scilympiad!C39="",
    "",
    Scilympiad!C39
)</f>
        <v/>
      </c>
      <c r="C40" s="10" t="str">
        <f>IF(Scilympiad!D39="",
    "",
    Scilympiad!D39
)</f>
        <v/>
      </c>
      <c r="D40" s="10" t="str">
        <f>IF(Scilympiad!E39="",
    "",
    Scilympiad!E39
)</f>
        <v/>
      </c>
      <c r="E40" s="44" t="str">
        <f t="shared" si="12"/>
        <v/>
      </c>
      <c r="F40" s="45" t="str">
        <f t="shared" si="13"/>
        <v/>
      </c>
      <c r="G40" s="212" t="str">
        <f t="shared" si="14"/>
        <v/>
      </c>
      <c r="H40" s="45" t="str">
        <f t="shared" si="15"/>
        <v/>
      </c>
      <c r="I40" s="54" t="str">
        <f t="shared" si="16"/>
        <v/>
      </c>
      <c r="J40" s="57" t="str">
        <f>IF(B40="",
    "",
    IF(COUNTIF(Scilympiad!U:U,Scores!$B40)+COUNTIF(SkyCiv!U:U,Scores!$B40)=0,
        "",
        IF(COUNTIF(Scilympiad!U:U,Scores!$B40)=0,
            "NO",
            IF(COUNTIF(Scilympiad!U:U,Scores!$B40)=1,
                "YES",
                IF(COUNTIF(Scilympiad!U:U,Scores!$B40)&gt;1,
                    "MANY",
                    "ERROR"
                )
            )
        )
    )
)</f>
        <v/>
      </c>
      <c r="K40" s="15" t="str">
        <f>IF(B40="",
    "",
    IF(COUNTIF(Scilympiad!U:U,Scores!$B40)+COUNTIF(SkyCiv!U:U,Scores!$B40)=0,
        "",
        IF(COUNTIF(SkyCiv!U:U,Scores!$B40)=0,
            "NO",
            IF(COUNTIF(SkyCiv!U:U,Scores!$B40)=1,
                "YES",
                IF(COUNTIF(SkyCiv!U:U,Scores!$B40)&gt;1,
                    "MANY",
                    "ERROR"
                )
            )
        )
    )
)</f>
        <v/>
      </c>
      <c r="L40" s="162" t="str">
        <f>IF(B40="",
    "",
    IF(NOT(ISERROR(MATCH($B40,Scilympiad!$U:$U,0))),
        DATE(_xlfn.NUMBERVALUE(MID(INDEX(Scilympiad!M:M,MATCH($B40,Scilympiad!$U:$U,0)),FIND("/",INDEX(Scilympiad!M:M,MATCH($B40,Scilympiad!$U:$U,0)))+4,2))+2000,
            _xlfn.NUMBERVALUE(MID(INDEX(Scilympiad!M:M,MATCH($B40,Scilympiad!$U:$U,0)),FIND("/",INDEX(Scilympiad!M:M,MATCH($B40,Scilympiad!$U:$U,0)))-2,2)),
            _xlfn.NUMBERVALUE(MID(INDEX(Scilympiad!M:M,MATCH($B40,Scilympiad!$U:$U,0)),FIND("/",INDEX(Scilympiad!M:M,MATCH($B40,Scilympiad!$U:$U,0)))+1,2))
        )+TIME(IF(MID(INDEX(Scilympiad!M:M,MATCH($B40,Scilympiad!$U:$U,0)),FIND(":",INDEX(Scilympiad!M:M,MATCH($B40,Scilympiad!$U:$U,0)))+7,2)="AM",
                MOD(_xlfn.NUMBERVALUE(MID(INDEX(Scilympiad!M:M,MATCH($B40,Scilympiad!$U:$U,0)),FIND(":",INDEX(Scilympiad!M:M,MATCH($B40,Scilympiad!$U:$U,0)))-2,2)),12),
                MOD(_xlfn.NUMBERVALUE(MID(INDEX(Scilympiad!M:M,MATCH($B40,Scilympiad!$U:$U,0)),FIND(":",INDEX(Scilympiad!M:M,MATCH($B40,Scilympiad!$U:$U,0)))-2,2)),12)+12
            ),
            _xlfn.NUMBERVALUE(MID(INDEX(Scilympiad!M:M,MATCH($B40,Scilympiad!$U:$U,0)),FIND(":",INDEX(Scilympiad!M:M,MATCH($B40,Scilympiad!$U:$U,0)))+1,2)),
            _xlfn.NUMBERVALUE(MID(INDEX(Scilympiad!M:M,MATCH($B40,Scilympiad!$U:$U,0)),FIND(":",INDEX(Scilympiad!M:M,MATCH($B40,Scilympiad!$U:$U,0)))+4,2))
        ),
        ""
    )
)</f>
        <v/>
      </c>
      <c r="M40" s="163" t="str">
        <f>IF(C40="",
    "",
    IF(NOT(ISERROR(MATCH($B40,Scilympiad!$U:$U,0))),
        INDEX(Scilympiad!N:N,MATCH($B40,Scilympiad!$U:$U,0)),
        ""
    )
)</f>
        <v/>
      </c>
      <c r="N40" s="163" t="str">
        <f>IF(B40="",
    "",
    IF(NOT(ISERROR(MATCH($B40,SkyCiv!$U:$U,0))),
        INDEX(SkyCiv!C:C,MATCH($B40,SkyCiv!$U:$U,0))+(_xlfn.NUMBERVALUE(LEFT(RIGHT(Instructions!$E$19,4),3))+6)/24,
        ""
    )
)</f>
        <v/>
      </c>
      <c r="O40" s="12" t="str">
        <f>IF(N40="",
    "",
    IF(Instructions!E$19="",
        "TIMEZONE?",
        IF(L40="",
            "START?",
            IF(N40&lt;L40,
                "NEGATIVE",
                (N40-L40)*24*60
            )
        )
    )
)</f>
        <v/>
      </c>
      <c r="P40" s="46" t="str">
        <f>IF(Instructions!$E$20="",
    "",
    IF(AND(ISNUMBER(O40),O40&gt;Instructions!E$20),
        "YES",
        IF(AND(ISNUMBER(O40),O40&lt;=Instructions!E$20),
            "NO",
            IF(O40="NEGATIVE",
                "UNCLEAR",
                ""
            )
        )
    )
)</f>
        <v/>
      </c>
      <c r="Q40" s="72" t="str">
        <f>IF(LEFT(Instructions!E$21)="Y",
    P40,
    ""
)</f>
        <v/>
      </c>
      <c r="R40" s="69" t="str">
        <f>IF(B40="",
    "",
    IF(NOT(ISERROR(MATCH($B40,SkyCiv!$U:$U,0))),
        INDEX(SkyCiv!I:I,MATCH($B40,SkyCiv!$U:$U,0)),
        ""
    )
)</f>
        <v/>
      </c>
      <c r="S40" s="12" t="str">
        <f>IF(B40="",
    "",
    IF(C40="",
        "",
        IF(NOT(ISERROR(MATCH($B40,SkyCiv!$U:$U,0))),
            INDEX(SkyCiv!J:J,MATCH($B40,SkyCiv!$U:$U,0)),
            ""
        )
    )
)</f>
        <v/>
      </c>
      <c r="T40" s="60" t="str">
        <f>IF(B40="",
    "",
    IF(NOT(ISERROR(MATCH($B40,SkyCiv!$U:$U,0))),
        INDEX(SkyCiv!K:K,MATCH($B40,SkyCiv!$U:$U,0)),
        ""
    )
)</f>
        <v/>
      </c>
      <c r="U40" s="76" t="str">
        <f>IF(B40="",
    "",
    IF(NOT(ISERROR(MATCH($B40,SkyCiv!$U:$U,0))),
        INDEX(SkyCiv!L:L,MATCH($B40,SkyCiv!$U:$U,0)),
        ""
    )
)</f>
        <v/>
      </c>
      <c r="V40" s="12" t="str">
        <f>IF(C40="",
    "",
    IF(NOT(ISERROR(MATCH($B40,SkyCiv!$U:$U,0))),
        INDEX(SkyCiv!M:M,MATCH($B40,SkyCiv!$U:$U,0)),
        ""
    )
)</f>
        <v/>
      </c>
      <c r="W40" s="77" t="str">
        <f>IF(D40="",
    "",
    IF(NOT(ISERROR(MATCH($B40,SkyCiv!$U:$U,0))),
        INDEX(SkyCiv!N:N,MATCH($B40,SkyCiv!$U:$U,0)),
        ""
    )
)</f>
        <v/>
      </c>
      <c r="X40" s="45" t="str">
        <f>IF(AND(U40=0,V40=0,W40=0),
    "-",
    IF(U40="",
        "",
        IF(LEFT($B40)="B",
            IF(Instructions!E$15="",
                "",
                IF(ROUND(U40,3)&lt;Instructions!E$15,
                    "YES",
                    "NO"
                )
            ),
            IF(LEFT($B40)="C",
                IF(Instructions!E$17="",
                    "",
                    IF(ROUND(U40,3)&lt;Instructions!E$17,
                        "YES",
                        "NO"
                    )
                ),
                "ERR"
            )
        )
    )
)</f>
        <v/>
      </c>
      <c r="Y40" s="45" t="str">
        <f t="shared" si="17"/>
        <v/>
      </c>
      <c r="Z40" s="45" t="str">
        <f>IF(AND(U40=0,V40=0,W40=0),
    "-",
    IF(W40="",
        "",
        IF(LEFT($B40)="B",
            IF(Instructions!E$16="",
                "",
                IF(ROUND(W40,3)&lt;Instructions!E$16,
                    "YES",
                    "NO"
                )
            ),
            IF(LEFT($B40)="C",
                IF(Instructions!E$18="",
                    "",
                    IF(ROUND(W40,3)&lt;Instructions!E$18,
                        "YES",
                        "NO"
                    )
                ),
                "ERR"
            )
        )
    )
)</f>
        <v/>
      </c>
      <c r="AA40" s="54" t="str">
        <f t="shared" si="18"/>
        <v/>
      </c>
      <c r="AB40" s="14" t="str">
        <f>IF(AND(NOT(ISERROR(MATCH($B40,Scilympiad!$U:$U,0))),ISNUMBER(INDEX(Scilympiad!Y:Y,MATCH($B40,Scilympiad!$U:$U,0)))),
    INDEX(Scilympiad!Y:Y,MATCH($B40,Scilympiad!$U:$U,0)),
    ""
)</f>
        <v/>
      </c>
      <c r="AC40" s="11" t="str">
        <f t="shared" si="19"/>
        <v/>
      </c>
      <c r="AD40" s="10" t="str">
        <f t="shared" si="20"/>
        <v/>
      </c>
      <c r="AE40" s="11" t="str">
        <f t="shared" si="21"/>
        <v/>
      </c>
      <c r="AF40" s="12" t="str">
        <f t="shared" si="22"/>
        <v/>
      </c>
      <c r="AG40" s="136" t="str">
        <f t="shared" si="23"/>
        <v/>
      </c>
      <c r="AH40" s="167"/>
      <c r="AI40" s="133"/>
      <c r="AJ40" s="64" t="str">
        <f t="shared" si="24"/>
        <v/>
      </c>
      <c r="AK40" s="47" t="str">
        <f t="shared" si="25"/>
        <v/>
      </c>
      <c r="AL40" s="65" t="str">
        <f t="shared" si="26"/>
        <v/>
      </c>
      <c r="AM40" s="57" t="str">
        <f t="shared" si="27"/>
        <v/>
      </c>
      <c r="AN40" s="12" t="str">
        <f t="shared" si="28"/>
        <v/>
      </c>
      <c r="AO40" s="10" t="str">
        <f t="shared" si="29"/>
        <v/>
      </c>
      <c r="AP40" s="10" t="str">
        <f t="shared" si="30"/>
        <v/>
      </c>
      <c r="AQ40" s="15" t="str">
        <f t="shared" si="31"/>
        <v/>
      </c>
      <c r="AR40" s="57" t="str">
        <f t="shared" si="32"/>
        <v/>
      </c>
      <c r="AS40" s="12" t="str">
        <f t="shared" si="33"/>
        <v/>
      </c>
      <c r="AT40" s="10" t="str">
        <f t="shared" si="34"/>
        <v/>
      </c>
      <c r="AU40" s="10" t="str">
        <f t="shared" si="35"/>
        <v/>
      </c>
      <c r="AV40" s="15" t="str">
        <f t="shared" si="36"/>
        <v/>
      </c>
    </row>
    <row r="41" spans="2:48">
      <c r="B41" s="14" t="str">
        <f>IF(Scilympiad!C40="",
    "",
    Scilympiad!C40
)</f>
        <v/>
      </c>
      <c r="C41" s="10" t="str">
        <f>IF(Scilympiad!D40="",
    "",
    Scilympiad!D40
)</f>
        <v/>
      </c>
      <c r="D41" s="10" t="str">
        <f>IF(Scilympiad!E40="",
    "",
    Scilympiad!E40
)</f>
        <v/>
      </c>
      <c r="E41" s="44" t="str">
        <f t="shared" si="12"/>
        <v/>
      </c>
      <c r="F41" s="45" t="str">
        <f t="shared" si="13"/>
        <v/>
      </c>
      <c r="G41" s="212" t="str">
        <f t="shared" si="14"/>
        <v/>
      </c>
      <c r="H41" s="45" t="str">
        <f t="shared" si="15"/>
        <v/>
      </c>
      <c r="I41" s="54" t="str">
        <f t="shared" si="16"/>
        <v/>
      </c>
      <c r="J41" s="57" t="str">
        <f>IF(B41="",
    "",
    IF(COUNTIF(Scilympiad!U:U,Scores!$B41)+COUNTIF(SkyCiv!U:U,Scores!$B41)=0,
        "",
        IF(COUNTIF(Scilympiad!U:U,Scores!$B41)=0,
            "NO",
            IF(COUNTIF(Scilympiad!U:U,Scores!$B41)=1,
                "YES",
                IF(COUNTIF(Scilympiad!U:U,Scores!$B41)&gt;1,
                    "MANY",
                    "ERROR"
                )
            )
        )
    )
)</f>
        <v/>
      </c>
      <c r="K41" s="15" t="str">
        <f>IF(B41="",
    "",
    IF(COUNTIF(Scilympiad!U:U,Scores!$B41)+COUNTIF(SkyCiv!U:U,Scores!$B41)=0,
        "",
        IF(COUNTIF(SkyCiv!U:U,Scores!$B41)=0,
            "NO",
            IF(COUNTIF(SkyCiv!U:U,Scores!$B41)=1,
                "YES",
                IF(COUNTIF(SkyCiv!U:U,Scores!$B41)&gt;1,
                    "MANY",
                    "ERROR"
                )
            )
        )
    )
)</f>
        <v/>
      </c>
      <c r="L41" s="162" t="str">
        <f>IF(B41="",
    "",
    IF(NOT(ISERROR(MATCH($B41,Scilympiad!$U:$U,0))),
        DATE(_xlfn.NUMBERVALUE(MID(INDEX(Scilympiad!M:M,MATCH($B41,Scilympiad!$U:$U,0)),FIND("/",INDEX(Scilympiad!M:M,MATCH($B41,Scilympiad!$U:$U,0)))+4,2))+2000,
            _xlfn.NUMBERVALUE(MID(INDEX(Scilympiad!M:M,MATCH($B41,Scilympiad!$U:$U,0)),FIND("/",INDEX(Scilympiad!M:M,MATCH($B41,Scilympiad!$U:$U,0)))-2,2)),
            _xlfn.NUMBERVALUE(MID(INDEX(Scilympiad!M:M,MATCH($B41,Scilympiad!$U:$U,0)),FIND("/",INDEX(Scilympiad!M:M,MATCH($B41,Scilympiad!$U:$U,0)))+1,2))
        )+TIME(IF(MID(INDEX(Scilympiad!M:M,MATCH($B41,Scilympiad!$U:$U,0)),FIND(":",INDEX(Scilympiad!M:M,MATCH($B41,Scilympiad!$U:$U,0)))+7,2)="AM",
                MOD(_xlfn.NUMBERVALUE(MID(INDEX(Scilympiad!M:M,MATCH($B41,Scilympiad!$U:$U,0)),FIND(":",INDEX(Scilympiad!M:M,MATCH($B41,Scilympiad!$U:$U,0)))-2,2)),12),
                MOD(_xlfn.NUMBERVALUE(MID(INDEX(Scilympiad!M:M,MATCH($B41,Scilympiad!$U:$U,0)),FIND(":",INDEX(Scilympiad!M:M,MATCH($B41,Scilympiad!$U:$U,0)))-2,2)),12)+12
            ),
            _xlfn.NUMBERVALUE(MID(INDEX(Scilympiad!M:M,MATCH($B41,Scilympiad!$U:$U,0)),FIND(":",INDEX(Scilympiad!M:M,MATCH($B41,Scilympiad!$U:$U,0)))+1,2)),
            _xlfn.NUMBERVALUE(MID(INDEX(Scilympiad!M:M,MATCH($B41,Scilympiad!$U:$U,0)),FIND(":",INDEX(Scilympiad!M:M,MATCH($B41,Scilympiad!$U:$U,0)))+4,2))
        ),
        ""
    )
)</f>
        <v/>
      </c>
      <c r="M41" s="163" t="str">
        <f>IF(C41="",
    "",
    IF(NOT(ISERROR(MATCH($B41,Scilympiad!$U:$U,0))),
        INDEX(Scilympiad!N:N,MATCH($B41,Scilympiad!$U:$U,0)),
        ""
    )
)</f>
        <v/>
      </c>
      <c r="N41" s="163" t="str">
        <f>IF(B41="",
    "",
    IF(NOT(ISERROR(MATCH($B41,SkyCiv!$U:$U,0))),
        INDEX(SkyCiv!C:C,MATCH($B41,SkyCiv!$U:$U,0))+(_xlfn.NUMBERVALUE(LEFT(RIGHT(Instructions!$E$19,4),3))+6)/24,
        ""
    )
)</f>
        <v/>
      </c>
      <c r="O41" s="12" t="str">
        <f>IF(N41="",
    "",
    IF(Instructions!E$19="",
        "TIMEZONE?",
        IF(L41="",
            "START?",
            IF(N41&lt;L41,
                "NEGATIVE",
                (N41-L41)*24*60
            )
        )
    )
)</f>
        <v/>
      </c>
      <c r="P41" s="46" t="str">
        <f>IF(Instructions!$E$20="",
    "",
    IF(AND(ISNUMBER(O41),O41&gt;Instructions!E$20),
        "YES",
        IF(AND(ISNUMBER(O41),O41&lt;=Instructions!E$20),
            "NO",
            IF(O41="NEGATIVE",
                "UNCLEAR",
                ""
            )
        )
    )
)</f>
        <v/>
      </c>
      <c r="Q41" s="72" t="str">
        <f>IF(LEFT(Instructions!E$21)="Y",
    P41,
    ""
)</f>
        <v/>
      </c>
      <c r="R41" s="69" t="str">
        <f>IF(B41="",
    "",
    IF(NOT(ISERROR(MATCH($B41,SkyCiv!$U:$U,0))),
        INDEX(SkyCiv!I:I,MATCH($B41,SkyCiv!$U:$U,0)),
        ""
    )
)</f>
        <v/>
      </c>
      <c r="S41" s="12" t="str">
        <f>IF(B41="",
    "",
    IF(C41="",
        "",
        IF(NOT(ISERROR(MATCH($B41,SkyCiv!$U:$U,0))),
            INDEX(SkyCiv!J:J,MATCH($B41,SkyCiv!$U:$U,0)),
            ""
        )
    )
)</f>
        <v/>
      </c>
      <c r="T41" s="60" t="str">
        <f>IF(B41="",
    "",
    IF(NOT(ISERROR(MATCH($B41,SkyCiv!$U:$U,0))),
        INDEX(SkyCiv!K:K,MATCH($B41,SkyCiv!$U:$U,0)),
        ""
    )
)</f>
        <v/>
      </c>
      <c r="U41" s="76" t="str">
        <f>IF(B41="",
    "",
    IF(NOT(ISERROR(MATCH($B41,SkyCiv!$U:$U,0))),
        INDEX(SkyCiv!L:L,MATCH($B41,SkyCiv!$U:$U,0)),
        ""
    )
)</f>
        <v/>
      </c>
      <c r="V41" s="12" t="str">
        <f>IF(C41="",
    "",
    IF(NOT(ISERROR(MATCH($B41,SkyCiv!$U:$U,0))),
        INDEX(SkyCiv!M:M,MATCH($B41,SkyCiv!$U:$U,0)),
        ""
    )
)</f>
        <v/>
      </c>
      <c r="W41" s="77" t="str">
        <f>IF(D41="",
    "",
    IF(NOT(ISERROR(MATCH($B41,SkyCiv!$U:$U,0))),
        INDEX(SkyCiv!N:N,MATCH($B41,SkyCiv!$U:$U,0)),
        ""
    )
)</f>
        <v/>
      </c>
      <c r="X41" s="45" t="str">
        <f>IF(AND(U41=0,V41=0,W41=0),
    "-",
    IF(U41="",
        "",
        IF(LEFT($B41)="B",
            IF(Instructions!E$15="",
                "",
                IF(ROUND(U41,3)&lt;Instructions!E$15,
                    "YES",
                    "NO"
                )
            ),
            IF(LEFT($B41)="C",
                IF(Instructions!E$17="",
                    "",
                    IF(ROUND(U41,3)&lt;Instructions!E$17,
                        "YES",
                        "NO"
                    )
                ),
                "ERR"
            )
        )
    )
)</f>
        <v/>
      </c>
      <c r="Y41" s="45" t="str">
        <f t="shared" si="17"/>
        <v/>
      </c>
      <c r="Z41" s="45" t="str">
        <f>IF(AND(U41=0,V41=0,W41=0),
    "-",
    IF(W41="",
        "",
        IF(LEFT($B41)="B",
            IF(Instructions!E$16="",
                "",
                IF(ROUND(W41,3)&lt;Instructions!E$16,
                    "YES",
                    "NO"
                )
            ),
            IF(LEFT($B41)="C",
                IF(Instructions!E$18="",
                    "",
                    IF(ROUND(W41,3)&lt;Instructions!E$18,
                        "YES",
                        "NO"
                    )
                ),
                "ERR"
            )
        )
    )
)</f>
        <v/>
      </c>
      <c r="AA41" s="54" t="str">
        <f t="shared" si="18"/>
        <v/>
      </c>
      <c r="AB41" s="14" t="str">
        <f>IF(AND(NOT(ISERROR(MATCH($B41,Scilympiad!$U:$U,0))),ISNUMBER(INDEX(Scilympiad!Y:Y,MATCH($B41,Scilympiad!$U:$U,0)))),
    INDEX(Scilympiad!Y:Y,MATCH($B41,Scilympiad!$U:$U,0)),
    ""
)</f>
        <v/>
      </c>
      <c r="AC41" s="11" t="str">
        <f t="shared" si="19"/>
        <v/>
      </c>
      <c r="AD41" s="10" t="str">
        <f t="shared" si="20"/>
        <v/>
      </c>
      <c r="AE41" s="11" t="str">
        <f t="shared" si="21"/>
        <v/>
      </c>
      <c r="AF41" s="12" t="str">
        <f t="shared" si="22"/>
        <v/>
      </c>
      <c r="AG41" s="136" t="str">
        <f t="shared" si="23"/>
        <v/>
      </c>
      <c r="AH41" s="167"/>
      <c r="AI41" s="133"/>
      <c r="AJ41" s="64" t="str">
        <f t="shared" si="24"/>
        <v/>
      </c>
      <c r="AK41" s="47" t="str">
        <f t="shared" si="25"/>
        <v/>
      </c>
      <c r="AL41" s="65" t="str">
        <f t="shared" si="26"/>
        <v/>
      </c>
      <c r="AM41" s="57" t="str">
        <f t="shared" si="27"/>
        <v/>
      </c>
      <c r="AN41" s="12" t="str">
        <f t="shared" si="28"/>
        <v/>
      </c>
      <c r="AO41" s="10" t="str">
        <f t="shared" si="29"/>
        <v/>
      </c>
      <c r="AP41" s="10" t="str">
        <f t="shared" si="30"/>
        <v/>
      </c>
      <c r="AQ41" s="15" t="str">
        <f t="shared" si="31"/>
        <v/>
      </c>
      <c r="AR41" s="57" t="str">
        <f t="shared" si="32"/>
        <v/>
      </c>
      <c r="AS41" s="12" t="str">
        <f t="shared" si="33"/>
        <v/>
      </c>
      <c r="AT41" s="10" t="str">
        <f t="shared" si="34"/>
        <v/>
      </c>
      <c r="AU41" s="10" t="str">
        <f t="shared" si="35"/>
        <v/>
      </c>
      <c r="AV41" s="15" t="str">
        <f t="shared" si="36"/>
        <v/>
      </c>
    </row>
    <row r="42" spans="2:48">
      <c r="B42" s="14" t="str">
        <f>IF(Scilympiad!C41="",
    "",
    Scilympiad!C41
)</f>
        <v/>
      </c>
      <c r="C42" s="10" t="str">
        <f>IF(Scilympiad!D41="",
    "",
    Scilympiad!D41
)</f>
        <v/>
      </c>
      <c r="D42" s="10" t="str">
        <f>IF(Scilympiad!E41="",
    "",
    Scilympiad!E41
)</f>
        <v/>
      </c>
      <c r="E42" s="44" t="str">
        <f t="shared" si="12"/>
        <v/>
      </c>
      <c r="F42" s="45" t="str">
        <f t="shared" si="13"/>
        <v/>
      </c>
      <c r="G42" s="212" t="str">
        <f t="shared" si="14"/>
        <v/>
      </c>
      <c r="H42" s="45" t="str">
        <f t="shared" si="15"/>
        <v/>
      </c>
      <c r="I42" s="54" t="str">
        <f t="shared" si="16"/>
        <v/>
      </c>
      <c r="J42" s="57" t="str">
        <f>IF(B42="",
    "",
    IF(COUNTIF(Scilympiad!U:U,Scores!$B42)+COUNTIF(SkyCiv!U:U,Scores!$B42)=0,
        "",
        IF(COUNTIF(Scilympiad!U:U,Scores!$B42)=0,
            "NO",
            IF(COUNTIF(Scilympiad!U:U,Scores!$B42)=1,
                "YES",
                IF(COUNTIF(Scilympiad!U:U,Scores!$B42)&gt;1,
                    "MANY",
                    "ERROR"
                )
            )
        )
    )
)</f>
        <v/>
      </c>
      <c r="K42" s="15" t="str">
        <f>IF(B42="",
    "",
    IF(COUNTIF(Scilympiad!U:U,Scores!$B42)+COUNTIF(SkyCiv!U:U,Scores!$B42)=0,
        "",
        IF(COUNTIF(SkyCiv!U:U,Scores!$B42)=0,
            "NO",
            IF(COUNTIF(SkyCiv!U:U,Scores!$B42)=1,
                "YES",
                IF(COUNTIF(SkyCiv!U:U,Scores!$B42)&gt;1,
                    "MANY",
                    "ERROR"
                )
            )
        )
    )
)</f>
        <v/>
      </c>
      <c r="L42" s="162" t="str">
        <f>IF(B42="",
    "",
    IF(NOT(ISERROR(MATCH($B42,Scilympiad!$U:$U,0))),
        DATE(_xlfn.NUMBERVALUE(MID(INDEX(Scilympiad!M:M,MATCH($B42,Scilympiad!$U:$U,0)),FIND("/",INDEX(Scilympiad!M:M,MATCH($B42,Scilympiad!$U:$U,0)))+4,2))+2000,
            _xlfn.NUMBERVALUE(MID(INDEX(Scilympiad!M:M,MATCH($B42,Scilympiad!$U:$U,0)),FIND("/",INDEX(Scilympiad!M:M,MATCH($B42,Scilympiad!$U:$U,0)))-2,2)),
            _xlfn.NUMBERVALUE(MID(INDEX(Scilympiad!M:M,MATCH($B42,Scilympiad!$U:$U,0)),FIND("/",INDEX(Scilympiad!M:M,MATCH($B42,Scilympiad!$U:$U,0)))+1,2))
        )+TIME(IF(MID(INDEX(Scilympiad!M:M,MATCH($B42,Scilympiad!$U:$U,0)),FIND(":",INDEX(Scilympiad!M:M,MATCH($B42,Scilympiad!$U:$U,0)))+7,2)="AM",
                MOD(_xlfn.NUMBERVALUE(MID(INDEX(Scilympiad!M:M,MATCH($B42,Scilympiad!$U:$U,0)),FIND(":",INDEX(Scilympiad!M:M,MATCH($B42,Scilympiad!$U:$U,0)))-2,2)),12),
                MOD(_xlfn.NUMBERVALUE(MID(INDEX(Scilympiad!M:M,MATCH($B42,Scilympiad!$U:$U,0)),FIND(":",INDEX(Scilympiad!M:M,MATCH($B42,Scilympiad!$U:$U,0)))-2,2)),12)+12
            ),
            _xlfn.NUMBERVALUE(MID(INDEX(Scilympiad!M:M,MATCH($B42,Scilympiad!$U:$U,0)),FIND(":",INDEX(Scilympiad!M:M,MATCH($B42,Scilympiad!$U:$U,0)))+1,2)),
            _xlfn.NUMBERVALUE(MID(INDEX(Scilympiad!M:M,MATCH($B42,Scilympiad!$U:$U,0)),FIND(":",INDEX(Scilympiad!M:M,MATCH($B42,Scilympiad!$U:$U,0)))+4,2))
        ),
        ""
    )
)</f>
        <v/>
      </c>
      <c r="M42" s="163" t="str">
        <f>IF(C42="",
    "",
    IF(NOT(ISERROR(MATCH($B42,Scilympiad!$U:$U,0))),
        INDEX(Scilympiad!N:N,MATCH($B42,Scilympiad!$U:$U,0)),
        ""
    )
)</f>
        <v/>
      </c>
      <c r="N42" s="163" t="str">
        <f>IF(B42="",
    "",
    IF(NOT(ISERROR(MATCH($B42,SkyCiv!$U:$U,0))),
        INDEX(SkyCiv!C:C,MATCH($B42,SkyCiv!$U:$U,0))+(_xlfn.NUMBERVALUE(LEFT(RIGHT(Instructions!$E$19,4),3))+6)/24,
        ""
    )
)</f>
        <v/>
      </c>
      <c r="O42" s="12" t="str">
        <f>IF(N42="",
    "",
    IF(Instructions!E$19="",
        "TIMEZONE?",
        IF(L42="",
            "START?",
            IF(N42&lt;L42,
                "NEGATIVE",
                (N42-L42)*24*60
            )
        )
    )
)</f>
        <v/>
      </c>
      <c r="P42" s="46" t="str">
        <f>IF(Instructions!$E$20="",
    "",
    IF(AND(ISNUMBER(O42),O42&gt;Instructions!E$20),
        "YES",
        IF(AND(ISNUMBER(O42),O42&lt;=Instructions!E$20),
            "NO",
            IF(O42="NEGATIVE",
                "UNCLEAR",
                ""
            )
        )
    )
)</f>
        <v/>
      </c>
      <c r="Q42" s="72" t="str">
        <f>IF(LEFT(Instructions!E$21)="Y",
    P42,
    ""
)</f>
        <v/>
      </c>
      <c r="R42" s="69" t="str">
        <f>IF(B42="",
    "",
    IF(NOT(ISERROR(MATCH($B42,SkyCiv!$U:$U,0))),
        INDEX(SkyCiv!I:I,MATCH($B42,SkyCiv!$U:$U,0)),
        ""
    )
)</f>
        <v/>
      </c>
      <c r="S42" s="12" t="str">
        <f>IF(B42="",
    "",
    IF(C42="",
        "",
        IF(NOT(ISERROR(MATCH($B42,SkyCiv!$U:$U,0))),
            INDEX(SkyCiv!J:J,MATCH($B42,SkyCiv!$U:$U,0)),
            ""
        )
    )
)</f>
        <v/>
      </c>
      <c r="T42" s="60" t="str">
        <f>IF(B42="",
    "",
    IF(NOT(ISERROR(MATCH($B42,SkyCiv!$U:$U,0))),
        INDEX(SkyCiv!K:K,MATCH($B42,SkyCiv!$U:$U,0)),
        ""
    )
)</f>
        <v/>
      </c>
      <c r="U42" s="76" t="str">
        <f>IF(B42="",
    "",
    IF(NOT(ISERROR(MATCH($B42,SkyCiv!$U:$U,0))),
        INDEX(SkyCiv!L:L,MATCH($B42,SkyCiv!$U:$U,0)),
        ""
    )
)</f>
        <v/>
      </c>
      <c r="V42" s="12" t="str">
        <f>IF(C42="",
    "",
    IF(NOT(ISERROR(MATCH($B42,SkyCiv!$U:$U,0))),
        INDEX(SkyCiv!M:M,MATCH($B42,SkyCiv!$U:$U,0)),
        ""
    )
)</f>
        <v/>
      </c>
      <c r="W42" s="77" t="str">
        <f>IF(D42="",
    "",
    IF(NOT(ISERROR(MATCH($B42,SkyCiv!$U:$U,0))),
        INDEX(SkyCiv!N:N,MATCH($B42,SkyCiv!$U:$U,0)),
        ""
    )
)</f>
        <v/>
      </c>
      <c r="X42" s="45" t="str">
        <f>IF(AND(U42=0,V42=0,W42=0),
    "-",
    IF(U42="",
        "",
        IF(LEFT($B42)="B",
            IF(Instructions!E$15="",
                "",
                IF(ROUND(U42,3)&lt;Instructions!E$15,
                    "YES",
                    "NO"
                )
            ),
            IF(LEFT($B42)="C",
                IF(Instructions!E$17="",
                    "",
                    IF(ROUND(U42,3)&lt;Instructions!E$17,
                        "YES",
                        "NO"
                    )
                ),
                "ERR"
            )
        )
    )
)</f>
        <v/>
      </c>
      <c r="Y42" s="45" t="str">
        <f t="shared" si="17"/>
        <v/>
      </c>
      <c r="Z42" s="45" t="str">
        <f>IF(AND(U42=0,V42=0,W42=0),
    "-",
    IF(W42="",
        "",
        IF(LEFT($B42)="B",
            IF(Instructions!E$16="",
                "",
                IF(ROUND(W42,3)&lt;Instructions!E$16,
                    "YES",
                    "NO"
                )
            ),
            IF(LEFT($B42)="C",
                IF(Instructions!E$18="",
                    "",
                    IF(ROUND(W42,3)&lt;Instructions!E$18,
                        "YES",
                        "NO"
                    )
                ),
                "ERR"
            )
        )
    )
)</f>
        <v/>
      </c>
      <c r="AA42" s="54" t="str">
        <f t="shared" si="18"/>
        <v/>
      </c>
      <c r="AB42" s="14" t="str">
        <f>IF(AND(NOT(ISERROR(MATCH($B42,Scilympiad!$U:$U,0))),ISNUMBER(INDEX(Scilympiad!Y:Y,MATCH($B42,Scilympiad!$U:$U,0)))),
    INDEX(Scilympiad!Y:Y,MATCH($B42,Scilympiad!$U:$U,0)),
    ""
)</f>
        <v/>
      </c>
      <c r="AC42" s="11" t="str">
        <f t="shared" si="19"/>
        <v/>
      </c>
      <c r="AD42" s="10" t="str">
        <f t="shared" si="20"/>
        <v/>
      </c>
      <c r="AE42" s="11" t="str">
        <f t="shared" si="21"/>
        <v/>
      </c>
      <c r="AF42" s="12" t="str">
        <f t="shared" si="22"/>
        <v/>
      </c>
      <c r="AG42" s="136" t="str">
        <f t="shared" si="23"/>
        <v/>
      </c>
      <c r="AH42" s="167"/>
      <c r="AI42" s="133"/>
      <c r="AJ42" s="64" t="str">
        <f t="shared" si="24"/>
        <v/>
      </c>
      <c r="AK42" s="47" t="str">
        <f t="shared" si="25"/>
        <v/>
      </c>
      <c r="AL42" s="65" t="str">
        <f t="shared" si="26"/>
        <v/>
      </c>
      <c r="AM42" s="57" t="str">
        <f t="shared" si="27"/>
        <v/>
      </c>
      <c r="AN42" s="12" t="str">
        <f t="shared" si="28"/>
        <v/>
      </c>
      <c r="AO42" s="10" t="str">
        <f t="shared" si="29"/>
        <v/>
      </c>
      <c r="AP42" s="10" t="str">
        <f t="shared" si="30"/>
        <v/>
      </c>
      <c r="AQ42" s="15" t="str">
        <f t="shared" si="31"/>
        <v/>
      </c>
      <c r="AR42" s="57" t="str">
        <f t="shared" si="32"/>
        <v/>
      </c>
      <c r="AS42" s="12" t="str">
        <f t="shared" si="33"/>
        <v/>
      </c>
      <c r="AT42" s="10" t="str">
        <f t="shared" si="34"/>
        <v/>
      </c>
      <c r="AU42" s="10" t="str">
        <f t="shared" si="35"/>
        <v/>
      </c>
      <c r="AV42" s="15" t="str">
        <f t="shared" si="36"/>
        <v/>
      </c>
    </row>
    <row r="43" spans="2:48">
      <c r="B43" s="14" t="str">
        <f>IF(Scilympiad!C42="",
    "",
    Scilympiad!C42
)</f>
        <v/>
      </c>
      <c r="C43" s="10" t="str">
        <f>IF(Scilympiad!D42="",
    "",
    Scilympiad!D42
)</f>
        <v/>
      </c>
      <c r="D43" s="10" t="str">
        <f>IF(Scilympiad!E42="",
    "",
    Scilympiad!E42
)</f>
        <v/>
      </c>
      <c r="E43" s="44" t="str">
        <f t="shared" si="12"/>
        <v/>
      </c>
      <c r="F43" s="45" t="str">
        <f t="shared" si="13"/>
        <v/>
      </c>
      <c r="G43" s="212" t="str">
        <f t="shared" si="14"/>
        <v/>
      </c>
      <c r="H43" s="45" t="str">
        <f t="shared" si="15"/>
        <v/>
      </c>
      <c r="I43" s="54" t="str">
        <f t="shared" si="16"/>
        <v/>
      </c>
      <c r="J43" s="57" t="str">
        <f>IF(B43="",
    "",
    IF(COUNTIF(Scilympiad!U:U,Scores!$B43)+COUNTIF(SkyCiv!U:U,Scores!$B43)=0,
        "",
        IF(COUNTIF(Scilympiad!U:U,Scores!$B43)=0,
            "NO",
            IF(COUNTIF(Scilympiad!U:U,Scores!$B43)=1,
                "YES",
                IF(COUNTIF(Scilympiad!U:U,Scores!$B43)&gt;1,
                    "MANY",
                    "ERROR"
                )
            )
        )
    )
)</f>
        <v/>
      </c>
      <c r="K43" s="15" t="str">
        <f>IF(B43="",
    "",
    IF(COUNTIF(Scilympiad!U:U,Scores!$B43)+COUNTIF(SkyCiv!U:U,Scores!$B43)=0,
        "",
        IF(COUNTIF(SkyCiv!U:U,Scores!$B43)=0,
            "NO",
            IF(COUNTIF(SkyCiv!U:U,Scores!$B43)=1,
                "YES",
                IF(COUNTIF(SkyCiv!U:U,Scores!$B43)&gt;1,
                    "MANY",
                    "ERROR"
                )
            )
        )
    )
)</f>
        <v/>
      </c>
      <c r="L43" s="162" t="str">
        <f>IF(B43="",
    "",
    IF(NOT(ISERROR(MATCH($B43,Scilympiad!$U:$U,0))),
        DATE(_xlfn.NUMBERVALUE(MID(INDEX(Scilympiad!M:M,MATCH($B43,Scilympiad!$U:$U,0)),FIND("/",INDEX(Scilympiad!M:M,MATCH($B43,Scilympiad!$U:$U,0)))+4,2))+2000,
            _xlfn.NUMBERVALUE(MID(INDEX(Scilympiad!M:M,MATCH($B43,Scilympiad!$U:$U,0)),FIND("/",INDEX(Scilympiad!M:M,MATCH($B43,Scilympiad!$U:$U,0)))-2,2)),
            _xlfn.NUMBERVALUE(MID(INDEX(Scilympiad!M:M,MATCH($B43,Scilympiad!$U:$U,0)),FIND("/",INDEX(Scilympiad!M:M,MATCH($B43,Scilympiad!$U:$U,0)))+1,2))
        )+TIME(IF(MID(INDEX(Scilympiad!M:M,MATCH($B43,Scilympiad!$U:$U,0)),FIND(":",INDEX(Scilympiad!M:M,MATCH($B43,Scilympiad!$U:$U,0)))+7,2)="AM",
                MOD(_xlfn.NUMBERVALUE(MID(INDEX(Scilympiad!M:M,MATCH($B43,Scilympiad!$U:$U,0)),FIND(":",INDEX(Scilympiad!M:M,MATCH($B43,Scilympiad!$U:$U,0)))-2,2)),12),
                MOD(_xlfn.NUMBERVALUE(MID(INDEX(Scilympiad!M:M,MATCH($B43,Scilympiad!$U:$U,0)),FIND(":",INDEX(Scilympiad!M:M,MATCH($B43,Scilympiad!$U:$U,0)))-2,2)),12)+12
            ),
            _xlfn.NUMBERVALUE(MID(INDEX(Scilympiad!M:M,MATCH($B43,Scilympiad!$U:$U,0)),FIND(":",INDEX(Scilympiad!M:M,MATCH($B43,Scilympiad!$U:$U,0)))+1,2)),
            _xlfn.NUMBERVALUE(MID(INDEX(Scilympiad!M:M,MATCH($B43,Scilympiad!$U:$U,0)),FIND(":",INDEX(Scilympiad!M:M,MATCH($B43,Scilympiad!$U:$U,0)))+4,2))
        ),
        ""
    )
)</f>
        <v/>
      </c>
      <c r="M43" s="163" t="str">
        <f>IF(C43="",
    "",
    IF(NOT(ISERROR(MATCH($B43,Scilympiad!$U:$U,0))),
        INDEX(Scilympiad!N:N,MATCH($B43,Scilympiad!$U:$U,0)),
        ""
    )
)</f>
        <v/>
      </c>
      <c r="N43" s="163" t="str">
        <f>IF(B43="",
    "",
    IF(NOT(ISERROR(MATCH($B43,SkyCiv!$U:$U,0))),
        INDEX(SkyCiv!C:C,MATCH($B43,SkyCiv!$U:$U,0))+(_xlfn.NUMBERVALUE(LEFT(RIGHT(Instructions!$E$19,4),3))+6)/24,
        ""
    )
)</f>
        <v/>
      </c>
      <c r="O43" s="12" t="str">
        <f>IF(N43="",
    "",
    IF(Instructions!E$19="",
        "TIMEZONE?",
        IF(L43="",
            "START?",
            IF(N43&lt;L43,
                "NEGATIVE",
                (N43-L43)*24*60
            )
        )
    )
)</f>
        <v/>
      </c>
      <c r="P43" s="46" t="str">
        <f>IF(Instructions!$E$20="",
    "",
    IF(AND(ISNUMBER(O43),O43&gt;Instructions!E$20),
        "YES",
        IF(AND(ISNUMBER(O43),O43&lt;=Instructions!E$20),
            "NO",
            IF(O43="NEGATIVE",
                "UNCLEAR",
                ""
            )
        )
    )
)</f>
        <v/>
      </c>
      <c r="Q43" s="72" t="str">
        <f>IF(LEFT(Instructions!E$21)="Y",
    P43,
    ""
)</f>
        <v/>
      </c>
      <c r="R43" s="69" t="str">
        <f>IF(B43="",
    "",
    IF(NOT(ISERROR(MATCH($B43,SkyCiv!$U:$U,0))),
        INDEX(SkyCiv!I:I,MATCH($B43,SkyCiv!$U:$U,0)),
        ""
    )
)</f>
        <v/>
      </c>
      <c r="S43" s="12" t="str">
        <f>IF(B43="",
    "",
    IF(C43="",
        "",
        IF(NOT(ISERROR(MATCH($B43,SkyCiv!$U:$U,0))),
            INDEX(SkyCiv!J:J,MATCH($B43,SkyCiv!$U:$U,0)),
            ""
        )
    )
)</f>
        <v/>
      </c>
      <c r="T43" s="60" t="str">
        <f>IF(B43="",
    "",
    IF(NOT(ISERROR(MATCH($B43,SkyCiv!$U:$U,0))),
        INDEX(SkyCiv!K:K,MATCH($B43,SkyCiv!$U:$U,0)),
        ""
    )
)</f>
        <v/>
      </c>
      <c r="U43" s="76" t="str">
        <f>IF(B43="",
    "",
    IF(NOT(ISERROR(MATCH($B43,SkyCiv!$U:$U,0))),
        INDEX(SkyCiv!L:L,MATCH($B43,SkyCiv!$U:$U,0)),
        ""
    )
)</f>
        <v/>
      </c>
      <c r="V43" s="12" t="str">
        <f>IF(C43="",
    "",
    IF(NOT(ISERROR(MATCH($B43,SkyCiv!$U:$U,0))),
        INDEX(SkyCiv!M:M,MATCH($B43,SkyCiv!$U:$U,0)),
        ""
    )
)</f>
        <v/>
      </c>
      <c r="W43" s="77" t="str">
        <f>IF(D43="",
    "",
    IF(NOT(ISERROR(MATCH($B43,SkyCiv!$U:$U,0))),
        INDEX(SkyCiv!N:N,MATCH($B43,SkyCiv!$U:$U,0)),
        ""
    )
)</f>
        <v/>
      </c>
      <c r="X43" s="45" t="str">
        <f>IF(AND(U43=0,V43=0,W43=0),
    "-",
    IF(U43="",
        "",
        IF(LEFT($B43)="B",
            IF(Instructions!E$15="",
                "",
                IF(ROUND(U43,3)&lt;Instructions!E$15,
                    "YES",
                    "NO"
                )
            ),
            IF(LEFT($B43)="C",
                IF(Instructions!E$17="",
                    "",
                    IF(ROUND(U43,3)&lt;Instructions!E$17,
                        "YES",
                        "NO"
                    )
                ),
                "ERR"
            )
        )
    )
)</f>
        <v/>
      </c>
      <c r="Y43" s="45" t="str">
        <f t="shared" si="17"/>
        <v/>
      </c>
      <c r="Z43" s="45" t="str">
        <f>IF(AND(U43=0,V43=0,W43=0),
    "-",
    IF(W43="",
        "",
        IF(LEFT($B43)="B",
            IF(Instructions!E$16="",
                "",
                IF(ROUND(W43,3)&lt;Instructions!E$16,
                    "YES",
                    "NO"
                )
            ),
            IF(LEFT($B43)="C",
                IF(Instructions!E$18="",
                    "",
                    IF(ROUND(W43,3)&lt;Instructions!E$18,
                        "YES",
                        "NO"
                    )
                ),
                "ERR"
            )
        )
    )
)</f>
        <v/>
      </c>
      <c r="AA43" s="54" t="str">
        <f t="shared" si="18"/>
        <v/>
      </c>
      <c r="AB43" s="14" t="str">
        <f>IF(AND(NOT(ISERROR(MATCH($B43,Scilympiad!$U:$U,0))),ISNUMBER(INDEX(Scilympiad!Y:Y,MATCH($B43,Scilympiad!$U:$U,0)))),
    INDEX(Scilympiad!Y:Y,MATCH($B43,Scilympiad!$U:$U,0)),
    ""
)</f>
        <v/>
      </c>
      <c r="AC43" s="11" t="str">
        <f t="shared" si="19"/>
        <v/>
      </c>
      <c r="AD43" s="10" t="str">
        <f t="shared" si="20"/>
        <v/>
      </c>
      <c r="AE43" s="11" t="str">
        <f t="shared" si="21"/>
        <v/>
      </c>
      <c r="AF43" s="12" t="str">
        <f t="shared" si="22"/>
        <v/>
      </c>
      <c r="AG43" s="136" t="str">
        <f t="shared" si="23"/>
        <v/>
      </c>
      <c r="AH43" s="167"/>
      <c r="AI43" s="133"/>
      <c r="AJ43" s="64" t="str">
        <f t="shared" si="24"/>
        <v/>
      </c>
      <c r="AK43" s="47" t="str">
        <f t="shared" si="25"/>
        <v/>
      </c>
      <c r="AL43" s="65" t="str">
        <f t="shared" si="26"/>
        <v/>
      </c>
      <c r="AM43" s="57" t="str">
        <f t="shared" si="27"/>
        <v/>
      </c>
      <c r="AN43" s="12" t="str">
        <f t="shared" si="28"/>
        <v/>
      </c>
      <c r="AO43" s="10" t="str">
        <f t="shared" si="29"/>
        <v/>
      </c>
      <c r="AP43" s="10" t="str">
        <f t="shared" si="30"/>
        <v/>
      </c>
      <c r="AQ43" s="15" t="str">
        <f t="shared" si="31"/>
        <v/>
      </c>
      <c r="AR43" s="57" t="str">
        <f t="shared" si="32"/>
        <v/>
      </c>
      <c r="AS43" s="12" t="str">
        <f t="shared" si="33"/>
        <v/>
      </c>
      <c r="AT43" s="10" t="str">
        <f t="shared" si="34"/>
        <v/>
      </c>
      <c r="AU43" s="10" t="str">
        <f t="shared" si="35"/>
        <v/>
      </c>
      <c r="AV43" s="15" t="str">
        <f t="shared" si="36"/>
        <v/>
      </c>
    </row>
    <row r="44" spans="2:48">
      <c r="B44" s="14" t="str">
        <f>IF(Scilympiad!C43="",
    "",
    Scilympiad!C43
)</f>
        <v/>
      </c>
      <c r="C44" s="10" t="str">
        <f>IF(Scilympiad!D43="",
    "",
    Scilympiad!D43
)</f>
        <v/>
      </c>
      <c r="D44" s="10" t="str">
        <f>IF(Scilympiad!E43="",
    "",
    Scilympiad!E43
)</f>
        <v/>
      </c>
      <c r="E44" s="44" t="str">
        <f t="shared" si="12"/>
        <v/>
      </c>
      <c r="F44" s="45" t="str">
        <f t="shared" si="13"/>
        <v/>
      </c>
      <c r="G44" s="212" t="str">
        <f t="shared" si="14"/>
        <v/>
      </c>
      <c r="H44" s="45" t="str">
        <f t="shared" si="15"/>
        <v/>
      </c>
      <c r="I44" s="54" t="str">
        <f t="shared" si="16"/>
        <v/>
      </c>
      <c r="J44" s="57" t="str">
        <f>IF(B44="",
    "",
    IF(COUNTIF(Scilympiad!U:U,Scores!$B44)+COUNTIF(SkyCiv!U:U,Scores!$B44)=0,
        "",
        IF(COUNTIF(Scilympiad!U:U,Scores!$B44)=0,
            "NO",
            IF(COUNTIF(Scilympiad!U:U,Scores!$B44)=1,
                "YES",
                IF(COUNTIF(Scilympiad!U:U,Scores!$B44)&gt;1,
                    "MANY",
                    "ERROR"
                )
            )
        )
    )
)</f>
        <v/>
      </c>
      <c r="K44" s="15" t="str">
        <f>IF(B44="",
    "",
    IF(COUNTIF(Scilympiad!U:U,Scores!$B44)+COUNTIF(SkyCiv!U:U,Scores!$B44)=0,
        "",
        IF(COUNTIF(SkyCiv!U:U,Scores!$B44)=0,
            "NO",
            IF(COUNTIF(SkyCiv!U:U,Scores!$B44)=1,
                "YES",
                IF(COUNTIF(SkyCiv!U:U,Scores!$B44)&gt;1,
                    "MANY",
                    "ERROR"
                )
            )
        )
    )
)</f>
        <v/>
      </c>
      <c r="L44" s="162" t="str">
        <f>IF(B44="",
    "",
    IF(NOT(ISERROR(MATCH($B44,Scilympiad!$U:$U,0))),
        DATE(_xlfn.NUMBERVALUE(MID(INDEX(Scilympiad!M:M,MATCH($B44,Scilympiad!$U:$U,0)),FIND("/",INDEX(Scilympiad!M:M,MATCH($B44,Scilympiad!$U:$U,0)))+4,2))+2000,
            _xlfn.NUMBERVALUE(MID(INDEX(Scilympiad!M:M,MATCH($B44,Scilympiad!$U:$U,0)),FIND("/",INDEX(Scilympiad!M:M,MATCH($B44,Scilympiad!$U:$U,0)))-2,2)),
            _xlfn.NUMBERVALUE(MID(INDEX(Scilympiad!M:M,MATCH($B44,Scilympiad!$U:$U,0)),FIND("/",INDEX(Scilympiad!M:M,MATCH($B44,Scilympiad!$U:$U,0)))+1,2))
        )+TIME(IF(MID(INDEX(Scilympiad!M:M,MATCH($B44,Scilympiad!$U:$U,0)),FIND(":",INDEX(Scilympiad!M:M,MATCH($B44,Scilympiad!$U:$U,0)))+7,2)="AM",
                MOD(_xlfn.NUMBERVALUE(MID(INDEX(Scilympiad!M:M,MATCH($B44,Scilympiad!$U:$U,0)),FIND(":",INDEX(Scilympiad!M:M,MATCH($B44,Scilympiad!$U:$U,0)))-2,2)),12),
                MOD(_xlfn.NUMBERVALUE(MID(INDEX(Scilympiad!M:M,MATCH($B44,Scilympiad!$U:$U,0)),FIND(":",INDEX(Scilympiad!M:M,MATCH($B44,Scilympiad!$U:$U,0)))-2,2)),12)+12
            ),
            _xlfn.NUMBERVALUE(MID(INDEX(Scilympiad!M:M,MATCH($B44,Scilympiad!$U:$U,0)),FIND(":",INDEX(Scilympiad!M:M,MATCH($B44,Scilympiad!$U:$U,0)))+1,2)),
            _xlfn.NUMBERVALUE(MID(INDEX(Scilympiad!M:M,MATCH($B44,Scilympiad!$U:$U,0)),FIND(":",INDEX(Scilympiad!M:M,MATCH($B44,Scilympiad!$U:$U,0)))+4,2))
        ),
        ""
    )
)</f>
        <v/>
      </c>
      <c r="M44" s="163" t="str">
        <f>IF(C44="",
    "",
    IF(NOT(ISERROR(MATCH($B44,Scilympiad!$U:$U,0))),
        INDEX(Scilympiad!N:N,MATCH($B44,Scilympiad!$U:$U,0)),
        ""
    )
)</f>
        <v/>
      </c>
      <c r="N44" s="163" t="str">
        <f>IF(B44="",
    "",
    IF(NOT(ISERROR(MATCH($B44,SkyCiv!$U:$U,0))),
        INDEX(SkyCiv!C:C,MATCH($B44,SkyCiv!$U:$U,0))+(_xlfn.NUMBERVALUE(LEFT(RIGHT(Instructions!$E$19,4),3))+6)/24,
        ""
    )
)</f>
        <v/>
      </c>
      <c r="O44" s="12" t="str">
        <f>IF(N44="",
    "",
    IF(Instructions!E$19="",
        "TIMEZONE?",
        IF(L44="",
            "START?",
            IF(N44&lt;L44,
                "NEGATIVE",
                (N44-L44)*24*60
            )
        )
    )
)</f>
        <v/>
      </c>
      <c r="P44" s="46" t="str">
        <f>IF(Instructions!$E$20="",
    "",
    IF(AND(ISNUMBER(O44),O44&gt;Instructions!E$20),
        "YES",
        IF(AND(ISNUMBER(O44),O44&lt;=Instructions!E$20),
            "NO",
            IF(O44="NEGATIVE",
                "UNCLEAR",
                ""
            )
        )
    )
)</f>
        <v/>
      </c>
      <c r="Q44" s="72" t="str">
        <f>IF(LEFT(Instructions!E$21)="Y",
    P44,
    ""
)</f>
        <v/>
      </c>
      <c r="R44" s="69" t="str">
        <f>IF(B44="",
    "",
    IF(NOT(ISERROR(MATCH($B44,SkyCiv!$U:$U,0))),
        INDEX(SkyCiv!I:I,MATCH($B44,SkyCiv!$U:$U,0)),
        ""
    )
)</f>
        <v/>
      </c>
      <c r="S44" s="12" t="str">
        <f>IF(B44="",
    "",
    IF(C44="",
        "",
        IF(NOT(ISERROR(MATCH($B44,SkyCiv!$U:$U,0))),
            INDEX(SkyCiv!J:J,MATCH($B44,SkyCiv!$U:$U,0)),
            ""
        )
    )
)</f>
        <v/>
      </c>
      <c r="T44" s="60" t="str">
        <f>IF(B44="",
    "",
    IF(NOT(ISERROR(MATCH($B44,SkyCiv!$U:$U,0))),
        INDEX(SkyCiv!K:K,MATCH($B44,SkyCiv!$U:$U,0)),
        ""
    )
)</f>
        <v/>
      </c>
      <c r="U44" s="76" t="str">
        <f>IF(B44="",
    "",
    IF(NOT(ISERROR(MATCH($B44,SkyCiv!$U:$U,0))),
        INDEX(SkyCiv!L:L,MATCH($B44,SkyCiv!$U:$U,0)),
        ""
    )
)</f>
        <v/>
      </c>
      <c r="V44" s="12" t="str">
        <f>IF(C44="",
    "",
    IF(NOT(ISERROR(MATCH($B44,SkyCiv!$U:$U,0))),
        INDEX(SkyCiv!M:M,MATCH($B44,SkyCiv!$U:$U,0)),
        ""
    )
)</f>
        <v/>
      </c>
      <c r="W44" s="77" t="str">
        <f>IF(D44="",
    "",
    IF(NOT(ISERROR(MATCH($B44,SkyCiv!$U:$U,0))),
        INDEX(SkyCiv!N:N,MATCH($B44,SkyCiv!$U:$U,0)),
        ""
    )
)</f>
        <v/>
      </c>
      <c r="X44" s="45" t="str">
        <f>IF(AND(U44=0,V44=0,W44=0),
    "-",
    IF(U44="",
        "",
        IF(LEFT($B44)="B",
            IF(Instructions!E$15="",
                "",
                IF(ROUND(U44,3)&lt;Instructions!E$15,
                    "YES",
                    "NO"
                )
            ),
            IF(LEFT($B44)="C",
                IF(Instructions!E$17="",
                    "",
                    IF(ROUND(U44,3)&lt;Instructions!E$17,
                        "YES",
                        "NO"
                    )
                ),
                "ERR"
            )
        )
    )
)</f>
        <v/>
      </c>
      <c r="Y44" s="45" t="str">
        <f t="shared" si="17"/>
        <v/>
      </c>
      <c r="Z44" s="45" t="str">
        <f>IF(AND(U44=0,V44=0,W44=0),
    "-",
    IF(W44="",
        "",
        IF(LEFT($B44)="B",
            IF(Instructions!E$16="",
                "",
                IF(ROUND(W44,3)&lt;Instructions!E$16,
                    "YES",
                    "NO"
                )
            ),
            IF(LEFT($B44)="C",
                IF(Instructions!E$18="",
                    "",
                    IF(ROUND(W44,3)&lt;Instructions!E$18,
                        "YES",
                        "NO"
                    )
                ),
                "ERR"
            )
        )
    )
)</f>
        <v/>
      </c>
      <c r="AA44" s="54" t="str">
        <f t="shared" si="18"/>
        <v/>
      </c>
      <c r="AB44" s="14" t="str">
        <f>IF(AND(NOT(ISERROR(MATCH($B44,Scilympiad!$U:$U,0))),ISNUMBER(INDEX(Scilympiad!Y:Y,MATCH($B44,Scilympiad!$U:$U,0)))),
    INDEX(Scilympiad!Y:Y,MATCH($B44,Scilympiad!$U:$U,0)),
    ""
)</f>
        <v/>
      </c>
      <c r="AC44" s="11" t="str">
        <f t="shared" si="19"/>
        <v/>
      </c>
      <c r="AD44" s="10" t="str">
        <f t="shared" si="20"/>
        <v/>
      </c>
      <c r="AE44" s="11" t="str">
        <f t="shared" si="21"/>
        <v/>
      </c>
      <c r="AF44" s="12" t="str">
        <f t="shared" si="22"/>
        <v/>
      </c>
      <c r="AG44" s="136" t="str">
        <f t="shared" si="23"/>
        <v/>
      </c>
      <c r="AH44" s="167"/>
      <c r="AI44" s="133"/>
      <c r="AJ44" s="64" t="str">
        <f t="shared" si="24"/>
        <v/>
      </c>
      <c r="AK44" s="47" t="str">
        <f t="shared" si="25"/>
        <v/>
      </c>
      <c r="AL44" s="65" t="str">
        <f t="shared" si="26"/>
        <v/>
      </c>
      <c r="AM44" s="57" t="str">
        <f t="shared" si="27"/>
        <v/>
      </c>
      <c r="AN44" s="12" t="str">
        <f t="shared" si="28"/>
        <v/>
      </c>
      <c r="AO44" s="10" t="str">
        <f t="shared" si="29"/>
        <v/>
      </c>
      <c r="AP44" s="10" t="str">
        <f t="shared" si="30"/>
        <v/>
      </c>
      <c r="AQ44" s="15" t="str">
        <f t="shared" si="31"/>
        <v/>
      </c>
      <c r="AR44" s="57" t="str">
        <f t="shared" si="32"/>
        <v/>
      </c>
      <c r="AS44" s="12" t="str">
        <f t="shared" si="33"/>
        <v/>
      </c>
      <c r="AT44" s="10" t="str">
        <f t="shared" si="34"/>
        <v/>
      </c>
      <c r="AU44" s="10" t="str">
        <f t="shared" si="35"/>
        <v/>
      </c>
      <c r="AV44" s="15" t="str">
        <f t="shared" si="36"/>
        <v/>
      </c>
    </row>
    <row r="45" spans="2:48">
      <c r="B45" s="14" t="str">
        <f>IF(Scilympiad!C44="",
    "",
    Scilympiad!C44
)</f>
        <v/>
      </c>
      <c r="C45" s="10" t="str">
        <f>IF(Scilympiad!D44="",
    "",
    Scilympiad!D44
)</f>
        <v/>
      </c>
      <c r="D45" s="10" t="str">
        <f>IF(Scilympiad!E44="",
    "",
    Scilympiad!E44
)</f>
        <v/>
      </c>
      <c r="E45" s="44" t="str">
        <f t="shared" si="12"/>
        <v/>
      </c>
      <c r="F45" s="45" t="str">
        <f t="shared" si="13"/>
        <v/>
      </c>
      <c r="G45" s="212" t="str">
        <f t="shared" si="14"/>
        <v/>
      </c>
      <c r="H45" s="45" t="str">
        <f t="shared" si="15"/>
        <v/>
      </c>
      <c r="I45" s="54" t="str">
        <f t="shared" si="16"/>
        <v/>
      </c>
      <c r="J45" s="57" t="str">
        <f>IF(B45="",
    "",
    IF(COUNTIF(Scilympiad!U:U,Scores!$B45)+COUNTIF(SkyCiv!U:U,Scores!$B45)=0,
        "",
        IF(COUNTIF(Scilympiad!U:U,Scores!$B45)=0,
            "NO",
            IF(COUNTIF(Scilympiad!U:U,Scores!$B45)=1,
                "YES",
                IF(COUNTIF(Scilympiad!U:U,Scores!$B45)&gt;1,
                    "MANY",
                    "ERROR"
                )
            )
        )
    )
)</f>
        <v/>
      </c>
      <c r="K45" s="15" t="str">
        <f>IF(B45="",
    "",
    IF(COUNTIF(Scilympiad!U:U,Scores!$B45)+COUNTIF(SkyCiv!U:U,Scores!$B45)=0,
        "",
        IF(COUNTIF(SkyCiv!U:U,Scores!$B45)=0,
            "NO",
            IF(COUNTIF(SkyCiv!U:U,Scores!$B45)=1,
                "YES",
                IF(COUNTIF(SkyCiv!U:U,Scores!$B45)&gt;1,
                    "MANY",
                    "ERROR"
                )
            )
        )
    )
)</f>
        <v/>
      </c>
      <c r="L45" s="162" t="str">
        <f>IF(B45="",
    "",
    IF(NOT(ISERROR(MATCH($B45,Scilympiad!$U:$U,0))),
        DATE(_xlfn.NUMBERVALUE(MID(INDEX(Scilympiad!M:M,MATCH($B45,Scilympiad!$U:$U,0)),FIND("/",INDEX(Scilympiad!M:M,MATCH($B45,Scilympiad!$U:$U,0)))+4,2))+2000,
            _xlfn.NUMBERVALUE(MID(INDEX(Scilympiad!M:M,MATCH($B45,Scilympiad!$U:$U,0)),FIND("/",INDEX(Scilympiad!M:M,MATCH($B45,Scilympiad!$U:$U,0)))-2,2)),
            _xlfn.NUMBERVALUE(MID(INDEX(Scilympiad!M:M,MATCH($B45,Scilympiad!$U:$U,0)),FIND("/",INDEX(Scilympiad!M:M,MATCH($B45,Scilympiad!$U:$U,0)))+1,2))
        )+TIME(IF(MID(INDEX(Scilympiad!M:M,MATCH($B45,Scilympiad!$U:$U,0)),FIND(":",INDEX(Scilympiad!M:M,MATCH($B45,Scilympiad!$U:$U,0)))+7,2)="AM",
                MOD(_xlfn.NUMBERVALUE(MID(INDEX(Scilympiad!M:M,MATCH($B45,Scilympiad!$U:$U,0)),FIND(":",INDEX(Scilympiad!M:M,MATCH($B45,Scilympiad!$U:$U,0)))-2,2)),12),
                MOD(_xlfn.NUMBERVALUE(MID(INDEX(Scilympiad!M:M,MATCH($B45,Scilympiad!$U:$U,0)),FIND(":",INDEX(Scilympiad!M:M,MATCH($B45,Scilympiad!$U:$U,0)))-2,2)),12)+12
            ),
            _xlfn.NUMBERVALUE(MID(INDEX(Scilympiad!M:M,MATCH($B45,Scilympiad!$U:$U,0)),FIND(":",INDEX(Scilympiad!M:M,MATCH($B45,Scilympiad!$U:$U,0)))+1,2)),
            _xlfn.NUMBERVALUE(MID(INDEX(Scilympiad!M:M,MATCH($B45,Scilympiad!$U:$U,0)),FIND(":",INDEX(Scilympiad!M:M,MATCH($B45,Scilympiad!$U:$U,0)))+4,2))
        ),
        ""
    )
)</f>
        <v/>
      </c>
      <c r="M45" s="163" t="str">
        <f>IF(C45="",
    "",
    IF(NOT(ISERROR(MATCH($B45,Scilympiad!$U:$U,0))),
        INDEX(Scilympiad!N:N,MATCH($B45,Scilympiad!$U:$U,0)),
        ""
    )
)</f>
        <v/>
      </c>
      <c r="N45" s="163" t="str">
        <f>IF(B45="",
    "",
    IF(NOT(ISERROR(MATCH($B45,SkyCiv!$U:$U,0))),
        INDEX(SkyCiv!C:C,MATCH($B45,SkyCiv!$U:$U,0))+(_xlfn.NUMBERVALUE(LEFT(RIGHT(Instructions!$E$19,4),3))+6)/24,
        ""
    )
)</f>
        <v/>
      </c>
      <c r="O45" s="12" t="str">
        <f>IF(N45="",
    "",
    IF(Instructions!E$19="",
        "TIMEZONE?",
        IF(L45="",
            "START?",
            IF(N45&lt;L45,
                "NEGATIVE",
                (N45-L45)*24*60
            )
        )
    )
)</f>
        <v/>
      </c>
      <c r="P45" s="46" t="str">
        <f>IF(Instructions!$E$20="",
    "",
    IF(AND(ISNUMBER(O45),O45&gt;Instructions!E$20),
        "YES",
        IF(AND(ISNUMBER(O45),O45&lt;=Instructions!E$20),
            "NO",
            IF(O45="NEGATIVE",
                "UNCLEAR",
                ""
            )
        )
    )
)</f>
        <v/>
      </c>
      <c r="Q45" s="72" t="str">
        <f>IF(LEFT(Instructions!E$21)="Y",
    P45,
    ""
)</f>
        <v/>
      </c>
      <c r="R45" s="69" t="str">
        <f>IF(B45="",
    "",
    IF(NOT(ISERROR(MATCH($B45,SkyCiv!$U:$U,0))),
        INDEX(SkyCiv!I:I,MATCH($B45,SkyCiv!$U:$U,0)),
        ""
    )
)</f>
        <v/>
      </c>
      <c r="S45" s="12" t="str">
        <f>IF(B45="",
    "",
    IF(C45="",
        "",
        IF(NOT(ISERROR(MATCH($B45,SkyCiv!$U:$U,0))),
            INDEX(SkyCiv!J:J,MATCH($B45,SkyCiv!$U:$U,0)),
            ""
        )
    )
)</f>
        <v/>
      </c>
      <c r="T45" s="60" t="str">
        <f>IF(B45="",
    "",
    IF(NOT(ISERROR(MATCH($B45,SkyCiv!$U:$U,0))),
        INDEX(SkyCiv!K:K,MATCH($B45,SkyCiv!$U:$U,0)),
        ""
    )
)</f>
        <v/>
      </c>
      <c r="U45" s="76" t="str">
        <f>IF(B45="",
    "",
    IF(NOT(ISERROR(MATCH($B45,SkyCiv!$U:$U,0))),
        INDEX(SkyCiv!L:L,MATCH($B45,SkyCiv!$U:$U,0)),
        ""
    )
)</f>
        <v/>
      </c>
      <c r="V45" s="12" t="str">
        <f>IF(C45="",
    "",
    IF(NOT(ISERROR(MATCH($B45,SkyCiv!$U:$U,0))),
        INDEX(SkyCiv!M:M,MATCH($B45,SkyCiv!$U:$U,0)),
        ""
    )
)</f>
        <v/>
      </c>
      <c r="W45" s="77" t="str">
        <f>IF(D45="",
    "",
    IF(NOT(ISERROR(MATCH($B45,SkyCiv!$U:$U,0))),
        INDEX(SkyCiv!N:N,MATCH($B45,SkyCiv!$U:$U,0)),
        ""
    )
)</f>
        <v/>
      </c>
      <c r="X45" s="45" t="str">
        <f>IF(AND(U45=0,V45=0,W45=0),
    "-",
    IF(U45="",
        "",
        IF(LEFT($B45)="B",
            IF(Instructions!E$15="",
                "",
                IF(ROUND(U45,3)&lt;Instructions!E$15,
                    "YES",
                    "NO"
                )
            ),
            IF(LEFT($B45)="C",
                IF(Instructions!E$17="",
                    "",
                    IF(ROUND(U45,3)&lt;Instructions!E$17,
                        "YES",
                        "NO"
                    )
                ),
                "ERR"
            )
        )
    )
)</f>
        <v/>
      </c>
      <c r="Y45" s="45" t="str">
        <f t="shared" si="17"/>
        <v/>
      </c>
      <c r="Z45" s="45" t="str">
        <f>IF(AND(U45=0,V45=0,W45=0),
    "-",
    IF(W45="",
        "",
        IF(LEFT($B45)="B",
            IF(Instructions!E$16="",
                "",
                IF(ROUND(W45,3)&lt;Instructions!E$16,
                    "YES",
                    "NO"
                )
            ),
            IF(LEFT($B45)="C",
                IF(Instructions!E$18="",
                    "",
                    IF(ROUND(W45,3)&lt;Instructions!E$18,
                        "YES",
                        "NO"
                    )
                ),
                "ERR"
            )
        )
    )
)</f>
        <v/>
      </c>
      <c r="AA45" s="54" t="str">
        <f t="shared" si="18"/>
        <v/>
      </c>
      <c r="AB45" s="14" t="str">
        <f>IF(AND(NOT(ISERROR(MATCH($B45,Scilympiad!$U:$U,0))),ISNUMBER(INDEX(Scilympiad!Y:Y,MATCH($B45,Scilympiad!$U:$U,0)))),
    INDEX(Scilympiad!Y:Y,MATCH($B45,Scilympiad!$U:$U,0)),
    ""
)</f>
        <v/>
      </c>
      <c r="AC45" s="11" t="str">
        <f t="shared" si="19"/>
        <v/>
      </c>
      <c r="AD45" s="10" t="str">
        <f t="shared" si="20"/>
        <v/>
      </c>
      <c r="AE45" s="11" t="str">
        <f t="shared" si="21"/>
        <v/>
      </c>
      <c r="AF45" s="12" t="str">
        <f t="shared" si="22"/>
        <v/>
      </c>
      <c r="AG45" s="136" t="str">
        <f t="shared" si="23"/>
        <v/>
      </c>
      <c r="AH45" s="167"/>
      <c r="AI45" s="133"/>
      <c r="AJ45" s="64" t="str">
        <f t="shared" si="24"/>
        <v/>
      </c>
      <c r="AK45" s="47" t="str">
        <f t="shared" si="25"/>
        <v/>
      </c>
      <c r="AL45" s="65" t="str">
        <f t="shared" si="26"/>
        <v/>
      </c>
      <c r="AM45" s="57" t="str">
        <f t="shared" si="27"/>
        <v/>
      </c>
      <c r="AN45" s="12" t="str">
        <f t="shared" si="28"/>
        <v/>
      </c>
      <c r="AO45" s="10" t="str">
        <f t="shared" si="29"/>
        <v/>
      </c>
      <c r="AP45" s="10" t="str">
        <f t="shared" si="30"/>
        <v/>
      </c>
      <c r="AQ45" s="15" t="str">
        <f t="shared" si="31"/>
        <v/>
      </c>
      <c r="AR45" s="57" t="str">
        <f t="shared" si="32"/>
        <v/>
      </c>
      <c r="AS45" s="12" t="str">
        <f t="shared" si="33"/>
        <v/>
      </c>
      <c r="AT45" s="10" t="str">
        <f t="shared" si="34"/>
        <v/>
      </c>
      <c r="AU45" s="10" t="str">
        <f t="shared" si="35"/>
        <v/>
      </c>
      <c r="AV45" s="15" t="str">
        <f t="shared" si="36"/>
        <v/>
      </c>
    </row>
    <row r="46" spans="2:48">
      <c r="B46" s="14" t="str">
        <f>IF(Scilympiad!C45="",
    "",
    Scilympiad!C45
)</f>
        <v/>
      </c>
      <c r="C46" s="10" t="str">
        <f>IF(Scilympiad!D45="",
    "",
    Scilympiad!D45
)</f>
        <v/>
      </c>
      <c r="D46" s="10" t="str">
        <f>IF(Scilympiad!E45="",
    "",
    Scilympiad!E45
)</f>
        <v/>
      </c>
      <c r="E46" s="44" t="str">
        <f t="shared" si="12"/>
        <v/>
      </c>
      <c r="F46" s="45" t="str">
        <f t="shared" si="13"/>
        <v/>
      </c>
      <c r="G46" s="212" t="str">
        <f t="shared" si="14"/>
        <v/>
      </c>
      <c r="H46" s="45" t="str">
        <f t="shared" si="15"/>
        <v/>
      </c>
      <c r="I46" s="54" t="str">
        <f t="shared" si="16"/>
        <v/>
      </c>
      <c r="J46" s="57" t="str">
        <f>IF(B46="",
    "",
    IF(COUNTIF(Scilympiad!U:U,Scores!$B46)+COUNTIF(SkyCiv!U:U,Scores!$B46)=0,
        "",
        IF(COUNTIF(Scilympiad!U:U,Scores!$B46)=0,
            "NO",
            IF(COUNTIF(Scilympiad!U:U,Scores!$B46)=1,
                "YES",
                IF(COUNTIF(Scilympiad!U:U,Scores!$B46)&gt;1,
                    "MANY",
                    "ERROR"
                )
            )
        )
    )
)</f>
        <v/>
      </c>
      <c r="K46" s="15" t="str">
        <f>IF(B46="",
    "",
    IF(COUNTIF(Scilympiad!U:U,Scores!$B46)+COUNTIF(SkyCiv!U:U,Scores!$B46)=0,
        "",
        IF(COUNTIF(SkyCiv!U:U,Scores!$B46)=0,
            "NO",
            IF(COUNTIF(SkyCiv!U:U,Scores!$B46)=1,
                "YES",
                IF(COUNTIF(SkyCiv!U:U,Scores!$B46)&gt;1,
                    "MANY",
                    "ERROR"
                )
            )
        )
    )
)</f>
        <v/>
      </c>
      <c r="L46" s="162" t="str">
        <f>IF(B46="",
    "",
    IF(NOT(ISERROR(MATCH($B46,Scilympiad!$U:$U,0))),
        DATE(_xlfn.NUMBERVALUE(MID(INDEX(Scilympiad!M:M,MATCH($B46,Scilympiad!$U:$U,0)),FIND("/",INDEX(Scilympiad!M:M,MATCH($B46,Scilympiad!$U:$U,0)))+4,2))+2000,
            _xlfn.NUMBERVALUE(MID(INDEX(Scilympiad!M:M,MATCH($B46,Scilympiad!$U:$U,0)),FIND("/",INDEX(Scilympiad!M:M,MATCH($B46,Scilympiad!$U:$U,0)))-2,2)),
            _xlfn.NUMBERVALUE(MID(INDEX(Scilympiad!M:M,MATCH($B46,Scilympiad!$U:$U,0)),FIND("/",INDEX(Scilympiad!M:M,MATCH($B46,Scilympiad!$U:$U,0)))+1,2))
        )+TIME(IF(MID(INDEX(Scilympiad!M:M,MATCH($B46,Scilympiad!$U:$U,0)),FIND(":",INDEX(Scilympiad!M:M,MATCH($B46,Scilympiad!$U:$U,0)))+7,2)="AM",
                MOD(_xlfn.NUMBERVALUE(MID(INDEX(Scilympiad!M:M,MATCH($B46,Scilympiad!$U:$U,0)),FIND(":",INDEX(Scilympiad!M:M,MATCH($B46,Scilympiad!$U:$U,0)))-2,2)),12),
                MOD(_xlfn.NUMBERVALUE(MID(INDEX(Scilympiad!M:M,MATCH($B46,Scilympiad!$U:$U,0)),FIND(":",INDEX(Scilympiad!M:M,MATCH($B46,Scilympiad!$U:$U,0)))-2,2)),12)+12
            ),
            _xlfn.NUMBERVALUE(MID(INDEX(Scilympiad!M:M,MATCH($B46,Scilympiad!$U:$U,0)),FIND(":",INDEX(Scilympiad!M:M,MATCH($B46,Scilympiad!$U:$U,0)))+1,2)),
            _xlfn.NUMBERVALUE(MID(INDEX(Scilympiad!M:M,MATCH($B46,Scilympiad!$U:$U,0)),FIND(":",INDEX(Scilympiad!M:M,MATCH($B46,Scilympiad!$U:$U,0)))+4,2))
        ),
        ""
    )
)</f>
        <v/>
      </c>
      <c r="M46" s="163" t="str">
        <f>IF(C46="",
    "",
    IF(NOT(ISERROR(MATCH($B46,Scilympiad!$U:$U,0))),
        INDEX(Scilympiad!N:N,MATCH($B46,Scilympiad!$U:$U,0)),
        ""
    )
)</f>
        <v/>
      </c>
      <c r="N46" s="163" t="str">
        <f>IF(B46="",
    "",
    IF(NOT(ISERROR(MATCH($B46,SkyCiv!$U:$U,0))),
        INDEX(SkyCiv!C:C,MATCH($B46,SkyCiv!$U:$U,0))+(_xlfn.NUMBERVALUE(LEFT(RIGHT(Instructions!$E$19,4),3))+6)/24,
        ""
    )
)</f>
        <v/>
      </c>
      <c r="O46" s="12" t="str">
        <f>IF(N46="",
    "",
    IF(Instructions!E$19="",
        "TIMEZONE?",
        IF(L46="",
            "START?",
            IF(N46&lt;L46,
                "NEGATIVE",
                (N46-L46)*24*60
            )
        )
    )
)</f>
        <v/>
      </c>
      <c r="P46" s="46" t="str">
        <f>IF(Instructions!$E$20="",
    "",
    IF(AND(ISNUMBER(O46),O46&gt;Instructions!E$20),
        "YES",
        IF(AND(ISNUMBER(O46),O46&lt;=Instructions!E$20),
            "NO",
            IF(O46="NEGATIVE",
                "UNCLEAR",
                ""
            )
        )
    )
)</f>
        <v/>
      </c>
      <c r="Q46" s="72" t="str">
        <f>IF(LEFT(Instructions!E$21)="Y",
    P46,
    ""
)</f>
        <v/>
      </c>
      <c r="R46" s="69" t="str">
        <f>IF(B46="",
    "",
    IF(NOT(ISERROR(MATCH($B46,SkyCiv!$U:$U,0))),
        INDEX(SkyCiv!I:I,MATCH($B46,SkyCiv!$U:$U,0)),
        ""
    )
)</f>
        <v/>
      </c>
      <c r="S46" s="12" t="str">
        <f>IF(B46="",
    "",
    IF(C46="",
        "",
        IF(NOT(ISERROR(MATCH($B46,SkyCiv!$U:$U,0))),
            INDEX(SkyCiv!J:J,MATCH($B46,SkyCiv!$U:$U,0)),
            ""
        )
    )
)</f>
        <v/>
      </c>
      <c r="T46" s="60" t="str">
        <f>IF(B46="",
    "",
    IF(NOT(ISERROR(MATCH($B46,SkyCiv!$U:$U,0))),
        INDEX(SkyCiv!K:K,MATCH($B46,SkyCiv!$U:$U,0)),
        ""
    )
)</f>
        <v/>
      </c>
      <c r="U46" s="76" t="str">
        <f>IF(B46="",
    "",
    IF(NOT(ISERROR(MATCH($B46,SkyCiv!$U:$U,0))),
        INDEX(SkyCiv!L:L,MATCH($B46,SkyCiv!$U:$U,0)),
        ""
    )
)</f>
        <v/>
      </c>
      <c r="V46" s="12" t="str">
        <f>IF(C46="",
    "",
    IF(NOT(ISERROR(MATCH($B46,SkyCiv!$U:$U,0))),
        INDEX(SkyCiv!M:M,MATCH($B46,SkyCiv!$U:$U,0)),
        ""
    )
)</f>
        <v/>
      </c>
      <c r="W46" s="77" t="str">
        <f>IF(D46="",
    "",
    IF(NOT(ISERROR(MATCH($B46,SkyCiv!$U:$U,0))),
        INDEX(SkyCiv!N:N,MATCH($B46,SkyCiv!$U:$U,0)),
        ""
    )
)</f>
        <v/>
      </c>
      <c r="X46" s="45" t="str">
        <f>IF(AND(U46=0,V46=0,W46=0),
    "-",
    IF(U46="",
        "",
        IF(LEFT($B46)="B",
            IF(Instructions!E$15="",
                "",
                IF(ROUND(U46,3)&lt;Instructions!E$15,
                    "YES",
                    "NO"
                )
            ),
            IF(LEFT($B46)="C",
                IF(Instructions!E$17="",
                    "",
                    IF(ROUND(U46,3)&lt;Instructions!E$17,
                        "YES",
                        "NO"
                    )
                ),
                "ERR"
            )
        )
    )
)</f>
        <v/>
      </c>
      <c r="Y46" s="45" t="str">
        <f t="shared" si="17"/>
        <v/>
      </c>
      <c r="Z46" s="45" t="str">
        <f>IF(AND(U46=0,V46=0,W46=0),
    "-",
    IF(W46="",
        "",
        IF(LEFT($B46)="B",
            IF(Instructions!E$16="",
                "",
                IF(ROUND(W46,3)&lt;Instructions!E$16,
                    "YES",
                    "NO"
                )
            ),
            IF(LEFT($B46)="C",
                IF(Instructions!E$18="",
                    "",
                    IF(ROUND(W46,3)&lt;Instructions!E$18,
                        "YES",
                        "NO"
                    )
                ),
                "ERR"
            )
        )
    )
)</f>
        <v/>
      </c>
      <c r="AA46" s="54" t="str">
        <f t="shared" si="18"/>
        <v/>
      </c>
      <c r="AB46" s="14" t="str">
        <f>IF(AND(NOT(ISERROR(MATCH($B46,Scilympiad!$U:$U,0))),ISNUMBER(INDEX(Scilympiad!Y:Y,MATCH($B46,Scilympiad!$U:$U,0)))),
    INDEX(Scilympiad!Y:Y,MATCH($B46,Scilympiad!$U:$U,0)),
    ""
)</f>
        <v/>
      </c>
      <c r="AC46" s="11" t="str">
        <f t="shared" si="19"/>
        <v/>
      </c>
      <c r="AD46" s="10" t="str">
        <f t="shared" si="20"/>
        <v/>
      </c>
      <c r="AE46" s="11" t="str">
        <f t="shared" si="21"/>
        <v/>
      </c>
      <c r="AF46" s="12" t="str">
        <f t="shared" si="22"/>
        <v/>
      </c>
      <c r="AG46" s="136" t="str">
        <f t="shared" si="23"/>
        <v/>
      </c>
      <c r="AH46" s="167"/>
      <c r="AI46" s="133"/>
      <c r="AJ46" s="64" t="str">
        <f t="shared" si="24"/>
        <v/>
      </c>
      <c r="AK46" s="47" t="str">
        <f t="shared" si="25"/>
        <v/>
      </c>
      <c r="AL46" s="65" t="str">
        <f t="shared" si="26"/>
        <v/>
      </c>
      <c r="AM46" s="57" t="str">
        <f t="shared" si="27"/>
        <v/>
      </c>
      <c r="AN46" s="12" t="str">
        <f t="shared" si="28"/>
        <v/>
      </c>
      <c r="AO46" s="10" t="str">
        <f t="shared" si="29"/>
        <v/>
      </c>
      <c r="AP46" s="10" t="str">
        <f t="shared" si="30"/>
        <v/>
      </c>
      <c r="AQ46" s="15" t="str">
        <f t="shared" si="31"/>
        <v/>
      </c>
      <c r="AR46" s="57" t="str">
        <f t="shared" si="32"/>
        <v/>
      </c>
      <c r="AS46" s="12" t="str">
        <f t="shared" si="33"/>
        <v/>
      </c>
      <c r="AT46" s="10" t="str">
        <f t="shared" si="34"/>
        <v/>
      </c>
      <c r="AU46" s="10" t="str">
        <f t="shared" si="35"/>
        <v/>
      </c>
      <c r="AV46" s="15" t="str">
        <f t="shared" si="36"/>
        <v/>
      </c>
    </row>
    <row r="47" spans="2:48">
      <c r="B47" s="14" t="str">
        <f>IF(Scilympiad!C46="",
    "",
    Scilympiad!C46
)</f>
        <v/>
      </c>
      <c r="C47" s="10" t="str">
        <f>IF(Scilympiad!D46="",
    "",
    Scilympiad!D46
)</f>
        <v/>
      </c>
      <c r="D47" s="10" t="str">
        <f>IF(Scilympiad!E46="",
    "",
    Scilympiad!E46
)</f>
        <v/>
      </c>
      <c r="E47" s="44" t="str">
        <f t="shared" si="12"/>
        <v/>
      </c>
      <c r="F47" s="45" t="str">
        <f t="shared" si="13"/>
        <v/>
      </c>
      <c r="G47" s="212" t="str">
        <f t="shared" si="14"/>
        <v/>
      </c>
      <c r="H47" s="45" t="str">
        <f t="shared" si="15"/>
        <v/>
      </c>
      <c r="I47" s="54" t="str">
        <f t="shared" si="16"/>
        <v/>
      </c>
      <c r="J47" s="57" t="str">
        <f>IF(B47="",
    "",
    IF(COUNTIF(Scilympiad!U:U,Scores!$B47)+COUNTIF(SkyCiv!U:U,Scores!$B47)=0,
        "",
        IF(COUNTIF(Scilympiad!U:U,Scores!$B47)=0,
            "NO",
            IF(COUNTIF(Scilympiad!U:U,Scores!$B47)=1,
                "YES",
                IF(COUNTIF(Scilympiad!U:U,Scores!$B47)&gt;1,
                    "MANY",
                    "ERROR"
                )
            )
        )
    )
)</f>
        <v/>
      </c>
      <c r="K47" s="15" t="str">
        <f>IF(B47="",
    "",
    IF(COUNTIF(Scilympiad!U:U,Scores!$B47)+COUNTIF(SkyCiv!U:U,Scores!$B47)=0,
        "",
        IF(COUNTIF(SkyCiv!U:U,Scores!$B47)=0,
            "NO",
            IF(COUNTIF(SkyCiv!U:U,Scores!$B47)=1,
                "YES",
                IF(COUNTIF(SkyCiv!U:U,Scores!$B47)&gt;1,
                    "MANY",
                    "ERROR"
                )
            )
        )
    )
)</f>
        <v/>
      </c>
      <c r="L47" s="162" t="str">
        <f>IF(B47="",
    "",
    IF(NOT(ISERROR(MATCH($B47,Scilympiad!$U:$U,0))),
        DATE(_xlfn.NUMBERVALUE(MID(INDEX(Scilympiad!M:M,MATCH($B47,Scilympiad!$U:$U,0)),FIND("/",INDEX(Scilympiad!M:M,MATCH($B47,Scilympiad!$U:$U,0)))+4,2))+2000,
            _xlfn.NUMBERVALUE(MID(INDEX(Scilympiad!M:M,MATCH($B47,Scilympiad!$U:$U,0)),FIND("/",INDEX(Scilympiad!M:M,MATCH($B47,Scilympiad!$U:$U,0)))-2,2)),
            _xlfn.NUMBERVALUE(MID(INDEX(Scilympiad!M:M,MATCH($B47,Scilympiad!$U:$U,0)),FIND("/",INDEX(Scilympiad!M:M,MATCH($B47,Scilympiad!$U:$U,0)))+1,2))
        )+TIME(IF(MID(INDEX(Scilympiad!M:M,MATCH($B47,Scilympiad!$U:$U,0)),FIND(":",INDEX(Scilympiad!M:M,MATCH($B47,Scilympiad!$U:$U,0)))+7,2)="AM",
                MOD(_xlfn.NUMBERVALUE(MID(INDEX(Scilympiad!M:M,MATCH($B47,Scilympiad!$U:$U,0)),FIND(":",INDEX(Scilympiad!M:M,MATCH($B47,Scilympiad!$U:$U,0)))-2,2)),12),
                MOD(_xlfn.NUMBERVALUE(MID(INDEX(Scilympiad!M:M,MATCH($B47,Scilympiad!$U:$U,0)),FIND(":",INDEX(Scilympiad!M:M,MATCH($B47,Scilympiad!$U:$U,0)))-2,2)),12)+12
            ),
            _xlfn.NUMBERVALUE(MID(INDEX(Scilympiad!M:M,MATCH($B47,Scilympiad!$U:$U,0)),FIND(":",INDEX(Scilympiad!M:M,MATCH($B47,Scilympiad!$U:$U,0)))+1,2)),
            _xlfn.NUMBERVALUE(MID(INDEX(Scilympiad!M:M,MATCH($B47,Scilympiad!$U:$U,0)),FIND(":",INDEX(Scilympiad!M:M,MATCH($B47,Scilympiad!$U:$U,0)))+4,2))
        ),
        ""
    )
)</f>
        <v/>
      </c>
      <c r="M47" s="163" t="str">
        <f>IF(C47="",
    "",
    IF(NOT(ISERROR(MATCH($B47,Scilympiad!$U:$U,0))),
        INDEX(Scilympiad!N:N,MATCH($B47,Scilympiad!$U:$U,0)),
        ""
    )
)</f>
        <v/>
      </c>
      <c r="N47" s="163" t="str">
        <f>IF(B47="",
    "",
    IF(NOT(ISERROR(MATCH($B47,SkyCiv!$U:$U,0))),
        INDEX(SkyCiv!C:C,MATCH($B47,SkyCiv!$U:$U,0))+(_xlfn.NUMBERVALUE(LEFT(RIGHT(Instructions!$E$19,4),3))+6)/24,
        ""
    )
)</f>
        <v/>
      </c>
      <c r="O47" s="12" t="str">
        <f>IF(N47="",
    "",
    IF(Instructions!E$19="",
        "TIMEZONE?",
        IF(L47="",
            "START?",
            IF(N47&lt;L47,
                "NEGATIVE",
                (N47-L47)*24*60
            )
        )
    )
)</f>
        <v/>
      </c>
      <c r="P47" s="46" t="str">
        <f>IF(Instructions!$E$20="",
    "",
    IF(AND(ISNUMBER(O47),O47&gt;Instructions!E$20),
        "YES",
        IF(AND(ISNUMBER(O47),O47&lt;=Instructions!E$20),
            "NO",
            IF(O47="NEGATIVE",
                "UNCLEAR",
                ""
            )
        )
    )
)</f>
        <v/>
      </c>
      <c r="Q47" s="72" t="str">
        <f>IF(LEFT(Instructions!E$21)="Y",
    P47,
    ""
)</f>
        <v/>
      </c>
      <c r="R47" s="69" t="str">
        <f>IF(B47="",
    "",
    IF(NOT(ISERROR(MATCH($B47,SkyCiv!$U:$U,0))),
        INDEX(SkyCiv!I:I,MATCH($B47,SkyCiv!$U:$U,0)),
        ""
    )
)</f>
        <v/>
      </c>
      <c r="S47" s="12" t="str">
        <f>IF(B47="",
    "",
    IF(C47="",
        "",
        IF(NOT(ISERROR(MATCH($B47,SkyCiv!$U:$U,0))),
            INDEX(SkyCiv!J:J,MATCH($B47,SkyCiv!$U:$U,0)),
            ""
        )
    )
)</f>
        <v/>
      </c>
      <c r="T47" s="60" t="str">
        <f>IF(B47="",
    "",
    IF(NOT(ISERROR(MATCH($B47,SkyCiv!$U:$U,0))),
        INDEX(SkyCiv!K:K,MATCH($B47,SkyCiv!$U:$U,0)),
        ""
    )
)</f>
        <v/>
      </c>
      <c r="U47" s="76" t="str">
        <f>IF(B47="",
    "",
    IF(NOT(ISERROR(MATCH($B47,SkyCiv!$U:$U,0))),
        INDEX(SkyCiv!L:L,MATCH($B47,SkyCiv!$U:$U,0)),
        ""
    )
)</f>
        <v/>
      </c>
      <c r="V47" s="12" t="str">
        <f>IF(C47="",
    "",
    IF(NOT(ISERROR(MATCH($B47,SkyCiv!$U:$U,0))),
        INDEX(SkyCiv!M:M,MATCH($B47,SkyCiv!$U:$U,0)),
        ""
    )
)</f>
        <v/>
      </c>
      <c r="W47" s="77" t="str">
        <f>IF(D47="",
    "",
    IF(NOT(ISERROR(MATCH($B47,SkyCiv!$U:$U,0))),
        INDEX(SkyCiv!N:N,MATCH($B47,SkyCiv!$U:$U,0)),
        ""
    )
)</f>
        <v/>
      </c>
      <c r="X47" s="45" t="str">
        <f>IF(AND(U47=0,V47=0,W47=0),
    "-",
    IF(U47="",
        "",
        IF(LEFT($B47)="B",
            IF(Instructions!E$15="",
                "",
                IF(ROUND(U47,3)&lt;Instructions!E$15,
                    "YES",
                    "NO"
                )
            ),
            IF(LEFT($B47)="C",
                IF(Instructions!E$17="",
                    "",
                    IF(ROUND(U47,3)&lt;Instructions!E$17,
                        "YES",
                        "NO"
                    )
                ),
                "ERR"
            )
        )
    )
)</f>
        <v/>
      </c>
      <c r="Y47" s="45" t="str">
        <f t="shared" si="17"/>
        <v/>
      </c>
      <c r="Z47" s="45" t="str">
        <f>IF(AND(U47=0,V47=0,W47=0),
    "-",
    IF(W47="",
        "",
        IF(LEFT($B47)="B",
            IF(Instructions!E$16="",
                "",
                IF(ROUND(W47,3)&lt;Instructions!E$16,
                    "YES",
                    "NO"
                )
            ),
            IF(LEFT($B47)="C",
                IF(Instructions!E$18="",
                    "",
                    IF(ROUND(W47,3)&lt;Instructions!E$18,
                        "YES",
                        "NO"
                    )
                ),
                "ERR"
            )
        )
    )
)</f>
        <v/>
      </c>
      <c r="AA47" s="54" t="str">
        <f t="shared" si="18"/>
        <v/>
      </c>
      <c r="AB47" s="14" t="str">
        <f>IF(AND(NOT(ISERROR(MATCH($B47,Scilympiad!$U:$U,0))),ISNUMBER(INDEX(Scilympiad!Y:Y,MATCH($B47,Scilympiad!$U:$U,0)))),
    INDEX(Scilympiad!Y:Y,MATCH($B47,Scilympiad!$U:$U,0)),
    ""
)</f>
        <v/>
      </c>
      <c r="AC47" s="11" t="str">
        <f t="shared" si="19"/>
        <v/>
      </c>
      <c r="AD47" s="10" t="str">
        <f t="shared" si="20"/>
        <v/>
      </c>
      <c r="AE47" s="11" t="str">
        <f t="shared" si="21"/>
        <v/>
      </c>
      <c r="AF47" s="12" t="str">
        <f t="shared" si="22"/>
        <v/>
      </c>
      <c r="AG47" s="136" t="str">
        <f t="shared" si="23"/>
        <v/>
      </c>
      <c r="AH47" s="167"/>
      <c r="AI47" s="133"/>
      <c r="AJ47" s="64" t="str">
        <f t="shared" si="24"/>
        <v/>
      </c>
      <c r="AK47" s="47" t="str">
        <f t="shared" si="25"/>
        <v/>
      </c>
      <c r="AL47" s="65" t="str">
        <f t="shared" si="26"/>
        <v/>
      </c>
      <c r="AM47" s="57" t="str">
        <f t="shared" si="27"/>
        <v/>
      </c>
      <c r="AN47" s="12" t="str">
        <f t="shared" si="28"/>
        <v/>
      </c>
      <c r="AO47" s="10" t="str">
        <f t="shared" si="29"/>
        <v/>
      </c>
      <c r="AP47" s="10" t="str">
        <f t="shared" si="30"/>
        <v/>
      </c>
      <c r="AQ47" s="15" t="str">
        <f t="shared" si="31"/>
        <v/>
      </c>
      <c r="AR47" s="57" t="str">
        <f t="shared" si="32"/>
        <v/>
      </c>
      <c r="AS47" s="12" t="str">
        <f t="shared" si="33"/>
        <v/>
      </c>
      <c r="AT47" s="10" t="str">
        <f t="shared" si="34"/>
        <v/>
      </c>
      <c r="AU47" s="10" t="str">
        <f t="shared" si="35"/>
        <v/>
      </c>
      <c r="AV47" s="15" t="str">
        <f t="shared" si="36"/>
        <v/>
      </c>
    </row>
    <row r="48" spans="2:48">
      <c r="B48" s="14" t="str">
        <f>IF(Scilympiad!C47="",
    "",
    Scilympiad!C47
)</f>
        <v/>
      </c>
      <c r="C48" s="10" t="str">
        <f>IF(Scilympiad!D47="",
    "",
    Scilympiad!D47
)</f>
        <v/>
      </c>
      <c r="D48" s="10" t="str">
        <f>IF(Scilympiad!E47="",
    "",
    Scilympiad!E47
)</f>
        <v/>
      </c>
      <c r="E48" s="44" t="str">
        <f t="shared" si="12"/>
        <v/>
      </c>
      <c r="F48" s="45" t="str">
        <f t="shared" si="13"/>
        <v/>
      </c>
      <c r="G48" s="212" t="str">
        <f t="shared" si="14"/>
        <v/>
      </c>
      <c r="H48" s="45" t="str">
        <f t="shared" si="15"/>
        <v/>
      </c>
      <c r="I48" s="54" t="str">
        <f t="shared" si="16"/>
        <v/>
      </c>
      <c r="J48" s="57" t="str">
        <f>IF(B48="",
    "",
    IF(COUNTIF(Scilympiad!U:U,Scores!$B48)+COUNTIF(SkyCiv!U:U,Scores!$B48)=0,
        "",
        IF(COUNTIF(Scilympiad!U:U,Scores!$B48)=0,
            "NO",
            IF(COUNTIF(Scilympiad!U:U,Scores!$B48)=1,
                "YES",
                IF(COUNTIF(Scilympiad!U:U,Scores!$B48)&gt;1,
                    "MANY",
                    "ERROR"
                )
            )
        )
    )
)</f>
        <v/>
      </c>
      <c r="K48" s="15" t="str">
        <f>IF(B48="",
    "",
    IF(COUNTIF(Scilympiad!U:U,Scores!$B48)+COUNTIF(SkyCiv!U:U,Scores!$B48)=0,
        "",
        IF(COUNTIF(SkyCiv!U:U,Scores!$B48)=0,
            "NO",
            IF(COUNTIF(SkyCiv!U:U,Scores!$B48)=1,
                "YES",
                IF(COUNTIF(SkyCiv!U:U,Scores!$B48)&gt;1,
                    "MANY",
                    "ERROR"
                )
            )
        )
    )
)</f>
        <v/>
      </c>
      <c r="L48" s="162" t="str">
        <f>IF(B48="",
    "",
    IF(NOT(ISERROR(MATCH($B48,Scilympiad!$U:$U,0))),
        DATE(_xlfn.NUMBERVALUE(MID(INDEX(Scilympiad!M:M,MATCH($B48,Scilympiad!$U:$U,0)),FIND("/",INDEX(Scilympiad!M:M,MATCH($B48,Scilympiad!$U:$U,0)))+4,2))+2000,
            _xlfn.NUMBERVALUE(MID(INDEX(Scilympiad!M:M,MATCH($B48,Scilympiad!$U:$U,0)),FIND("/",INDEX(Scilympiad!M:M,MATCH($B48,Scilympiad!$U:$U,0)))-2,2)),
            _xlfn.NUMBERVALUE(MID(INDEX(Scilympiad!M:M,MATCH($B48,Scilympiad!$U:$U,0)),FIND("/",INDEX(Scilympiad!M:M,MATCH($B48,Scilympiad!$U:$U,0)))+1,2))
        )+TIME(IF(MID(INDEX(Scilympiad!M:M,MATCH($B48,Scilympiad!$U:$U,0)),FIND(":",INDEX(Scilympiad!M:M,MATCH($B48,Scilympiad!$U:$U,0)))+7,2)="AM",
                MOD(_xlfn.NUMBERVALUE(MID(INDEX(Scilympiad!M:M,MATCH($B48,Scilympiad!$U:$U,0)),FIND(":",INDEX(Scilympiad!M:M,MATCH($B48,Scilympiad!$U:$U,0)))-2,2)),12),
                MOD(_xlfn.NUMBERVALUE(MID(INDEX(Scilympiad!M:M,MATCH($B48,Scilympiad!$U:$U,0)),FIND(":",INDEX(Scilympiad!M:M,MATCH($B48,Scilympiad!$U:$U,0)))-2,2)),12)+12
            ),
            _xlfn.NUMBERVALUE(MID(INDEX(Scilympiad!M:M,MATCH($B48,Scilympiad!$U:$U,0)),FIND(":",INDEX(Scilympiad!M:M,MATCH($B48,Scilympiad!$U:$U,0)))+1,2)),
            _xlfn.NUMBERVALUE(MID(INDEX(Scilympiad!M:M,MATCH($B48,Scilympiad!$U:$U,0)),FIND(":",INDEX(Scilympiad!M:M,MATCH($B48,Scilympiad!$U:$U,0)))+4,2))
        ),
        ""
    )
)</f>
        <v/>
      </c>
      <c r="M48" s="163" t="str">
        <f>IF(C48="",
    "",
    IF(NOT(ISERROR(MATCH($B48,Scilympiad!$U:$U,0))),
        INDEX(Scilympiad!N:N,MATCH($B48,Scilympiad!$U:$U,0)),
        ""
    )
)</f>
        <v/>
      </c>
      <c r="N48" s="163" t="str">
        <f>IF(B48="",
    "",
    IF(NOT(ISERROR(MATCH($B48,SkyCiv!$U:$U,0))),
        INDEX(SkyCiv!C:C,MATCH($B48,SkyCiv!$U:$U,0))+(_xlfn.NUMBERVALUE(LEFT(RIGHT(Instructions!$E$19,4),3))+6)/24,
        ""
    )
)</f>
        <v/>
      </c>
      <c r="O48" s="12" t="str">
        <f>IF(N48="",
    "",
    IF(Instructions!E$19="",
        "TIMEZONE?",
        IF(L48="",
            "START?",
            IF(N48&lt;L48,
                "NEGATIVE",
                (N48-L48)*24*60
            )
        )
    )
)</f>
        <v/>
      </c>
      <c r="P48" s="46" t="str">
        <f>IF(Instructions!$E$20="",
    "",
    IF(AND(ISNUMBER(O48),O48&gt;Instructions!E$20),
        "YES",
        IF(AND(ISNUMBER(O48),O48&lt;=Instructions!E$20),
            "NO",
            IF(O48="NEGATIVE",
                "UNCLEAR",
                ""
            )
        )
    )
)</f>
        <v/>
      </c>
      <c r="Q48" s="72" t="str">
        <f>IF(LEFT(Instructions!E$21)="Y",
    P48,
    ""
)</f>
        <v/>
      </c>
      <c r="R48" s="69" t="str">
        <f>IF(B48="",
    "",
    IF(NOT(ISERROR(MATCH($B48,SkyCiv!$U:$U,0))),
        INDEX(SkyCiv!I:I,MATCH($B48,SkyCiv!$U:$U,0)),
        ""
    )
)</f>
        <v/>
      </c>
      <c r="S48" s="12" t="str">
        <f>IF(B48="",
    "",
    IF(C48="",
        "",
        IF(NOT(ISERROR(MATCH($B48,SkyCiv!$U:$U,0))),
            INDEX(SkyCiv!J:J,MATCH($B48,SkyCiv!$U:$U,0)),
            ""
        )
    )
)</f>
        <v/>
      </c>
      <c r="T48" s="60" t="str">
        <f>IF(B48="",
    "",
    IF(NOT(ISERROR(MATCH($B48,SkyCiv!$U:$U,0))),
        INDEX(SkyCiv!K:K,MATCH($B48,SkyCiv!$U:$U,0)),
        ""
    )
)</f>
        <v/>
      </c>
      <c r="U48" s="76" t="str">
        <f>IF(B48="",
    "",
    IF(NOT(ISERROR(MATCH($B48,SkyCiv!$U:$U,0))),
        INDEX(SkyCiv!L:L,MATCH($B48,SkyCiv!$U:$U,0)),
        ""
    )
)</f>
        <v/>
      </c>
      <c r="V48" s="12" t="str">
        <f>IF(C48="",
    "",
    IF(NOT(ISERROR(MATCH($B48,SkyCiv!$U:$U,0))),
        INDEX(SkyCiv!M:M,MATCH($B48,SkyCiv!$U:$U,0)),
        ""
    )
)</f>
        <v/>
      </c>
      <c r="W48" s="77" t="str">
        <f>IF(D48="",
    "",
    IF(NOT(ISERROR(MATCH($B48,SkyCiv!$U:$U,0))),
        INDEX(SkyCiv!N:N,MATCH($B48,SkyCiv!$U:$U,0)),
        ""
    )
)</f>
        <v/>
      </c>
      <c r="X48" s="45" t="str">
        <f>IF(AND(U48=0,V48=0,W48=0),
    "-",
    IF(U48="",
        "",
        IF(LEFT($B48)="B",
            IF(Instructions!E$15="",
                "",
                IF(ROUND(U48,3)&lt;Instructions!E$15,
                    "YES",
                    "NO"
                )
            ),
            IF(LEFT($B48)="C",
                IF(Instructions!E$17="",
                    "",
                    IF(ROUND(U48,3)&lt;Instructions!E$17,
                        "YES",
                        "NO"
                    )
                ),
                "ERR"
            )
        )
    )
)</f>
        <v/>
      </c>
      <c r="Y48" s="45" t="str">
        <f t="shared" si="17"/>
        <v/>
      </c>
      <c r="Z48" s="45" t="str">
        <f>IF(AND(U48=0,V48=0,W48=0),
    "-",
    IF(W48="",
        "",
        IF(LEFT($B48)="B",
            IF(Instructions!E$16="",
                "",
                IF(ROUND(W48,3)&lt;Instructions!E$16,
                    "YES",
                    "NO"
                )
            ),
            IF(LEFT($B48)="C",
                IF(Instructions!E$18="",
                    "",
                    IF(ROUND(W48,3)&lt;Instructions!E$18,
                        "YES",
                        "NO"
                    )
                ),
                "ERR"
            )
        )
    )
)</f>
        <v/>
      </c>
      <c r="AA48" s="54" t="str">
        <f t="shared" si="18"/>
        <v/>
      </c>
      <c r="AB48" s="14" t="str">
        <f>IF(AND(NOT(ISERROR(MATCH($B48,Scilympiad!$U:$U,0))),ISNUMBER(INDEX(Scilympiad!Y:Y,MATCH($B48,Scilympiad!$U:$U,0)))),
    INDEX(Scilympiad!Y:Y,MATCH($B48,Scilympiad!$U:$U,0)),
    ""
)</f>
        <v/>
      </c>
      <c r="AC48" s="11" t="str">
        <f t="shared" si="19"/>
        <v/>
      </c>
      <c r="AD48" s="10" t="str">
        <f t="shared" si="20"/>
        <v/>
      </c>
      <c r="AE48" s="11" t="str">
        <f t="shared" si="21"/>
        <v/>
      </c>
      <c r="AF48" s="12" t="str">
        <f t="shared" si="22"/>
        <v/>
      </c>
      <c r="AG48" s="136" t="str">
        <f t="shared" si="23"/>
        <v/>
      </c>
      <c r="AH48" s="167"/>
      <c r="AI48" s="133"/>
      <c r="AJ48" s="64" t="str">
        <f t="shared" si="24"/>
        <v/>
      </c>
      <c r="AK48" s="47" t="str">
        <f t="shared" si="25"/>
        <v/>
      </c>
      <c r="AL48" s="65" t="str">
        <f t="shared" si="26"/>
        <v/>
      </c>
      <c r="AM48" s="57" t="str">
        <f t="shared" si="27"/>
        <v/>
      </c>
      <c r="AN48" s="12" t="str">
        <f t="shared" si="28"/>
        <v/>
      </c>
      <c r="AO48" s="10" t="str">
        <f t="shared" si="29"/>
        <v/>
      </c>
      <c r="AP48" s="10" t="str">
        <f t="shared" si="30"/>
        <v/>
      </c>
      <c r="AQ48" s="15" t="str">
        <f t="shared" si="31"/>
        <v/>
      </c>
      <c r="AR48" s="57" t="str">
        <f t="shared" si="32"/>
        <v/>
      </c>
      <c r="AS48" s="12" t="str">
        <f t="shared" si="33"/>
        <v/>
      </c>
      <c r="AT48" s="10" t="str">
        <f t="shared" si="34"/>
        <v/>
      </c>
      <c r="AU48" s="10" t="str">
        <f t="shared" si="35"/>
        <v/>
      </c>
      <c r="AV48" s="15" t="str">
        <f t="shared" si="36"/>
        <v/>
      </c>
    </row>
    <row r="49" spans="2:48">
      <c r="B49" s="14" t="str">
        <f>IF(Scilympiad!C48="",
    "",
    Scilympiad!C48
)</f>
        <v/>
      </c>
      <c r="C49" s="10" t="str">
        <f>IF(Scilympiad!D48="",
    "",
    Scilympiad!D48
)</f>
        <v/>
      </c>
      <c r="D49" s="10" t="str">
        <f>IF(Scilympiad!E48="",
    "",
    Scilympiad!E48
)</f>
        <v/>
      </c>
      <c r="E49" s="44" t="str">
        <f t="shared" si="12"/>
        <v/>
      </c>
      <c r="F49" s="45" t="str">
        <f t="shared" si="13"/>
        <v/>
      </c>
      <c r="G49" s="212" t="str">
        <f t="shared" si="14"/>
        <v/>
      </c>
      <c r="H49" s="45" t="str">
        <f t="shared" si="15"/>
        <v/>
      </c>
      <c r="I49" s="54" t="str">
        <f t="shared" si="16"/>
        <v/>
      </c>
      <c r="J49" s="57" t="str">
        <f>IF(B49="",
    "",
    IF(COUNTIF(Scilympiad!U:U,Scores!$B49)+COUNTIF(SkyCiv!U:U,Scores!$B49)=0,
        "",
        IF(COUNTIF(Scilympiad!U:U,Scores!$B49)=0,
            "NO",
            IF(COUNTIF(Scilympiad!U:U,Scores!$B49)=1,
                "YES",
                IF(COUNTIF(Scilympiad!U:U,Scores!$B49)&gt;1,
                    "MANY",
                    "ERROR"
                )
            )
        )
    )
)</f>
        <v/>
      </c>
      <c r="K49" s="15" t="str">
        <f>IF(B49="",
    "",
    IF(COUNTIF(Scilympiad!U:U,Scores!$B49)+COUNTIF(SkyCiv!U:U,Scores!$B49)=0,
        "",
        IF(COUNTIF(SkyCiv!U:U,Scores!$B49)=0,
            "NO",
            IF(COUNTIF(SkyCiv!U:U,Scores!$B49)=1,
                "YES",
                IF(COUNTIF(SkyCiv!U:U,Scores!$B49)&gt;1,
                    "MANY",
                    "ERROR"
                )
            )
        )
    )
)</f>
        <v/>
      </c>
      <c r="L49" s="162" t="str">
        <f>IF(B49="",
    "",
    IF(NOT(ISERROR(MATCH($B49,Scilympiad!$U:$U,0))),
        DATE(_xlfn.NUMBERVALUE(MID(INDEX(Scilympiad!M:M,MATCH($B49,Scilympiad!$U:$U,0)),FIND("/",INDEX(Scilympiad!M:M,MATCH($B49,Scilympiad!$U:$U,0)))+4,2))+2000,
            _xlfn.NUMBERVALUE(MID(INDEX(Scilympiad!M:M,MATCH($B49,Scilympiad!$U:$U,0)),FIND("/",INDEX(Scilympiad!M:M,MATCH($B49,Scilympiad!$U:$U,0)))-2,2)),
            _xlfn.NUMBERVALUE(MID(INDEX(Scilympiad!M:M,MATCH($B49,Scilympiad!$U:$U,0)),FIND("/",INDEX(Scilympiad!M:M,MATCH($B49,Scilympiad!$U:$U,0)))+1,2))
        )+TIME(IF(MID(INDEX(Scilympiad!M:M,MATCH($B49,Scilympiad!$U:$U,0)),FIND(":",INDEX(Scilympiad!M:M,MATCH($B49,Scilympiad!$U:$U,0)))+7,2)="AM",
                MOD(_xlfn.NUMBERVALUE(MID(INDEX(Scilympiad!M:M,MATCH($B49,Scilympiad!$U:$U,0)),FIND(":",INDEX(Scilympiad!M:M,MATCH($B49,Scilympiad!$U:$U,0)))-2,2)),12),
                MOD(_xlfn.NUMBERVALUE(MID(INDEX(Scilympiad!M:M,MATCH($B49,Scilympiad!$U:$U,0)),FIND(":",INDEX(Scilympiad!M:M,MATCH($B49,Scilympiad!$U:$U,0)))-2,2)),12)+12
            ),
            _xlfn.NUMBERVALUE(MID(INDEX(Scilympiad!M:M,MATCH($B49,Scilympiad!$U:$U,0)),FIND(":",INDEX(Scilympiad!M:M,MATCH($B49,Scilympiad!$U:$U,0)))+1,2)),
            _xlfn.NUMBERVALUE(MID(INDEX(Scilympiad!M:M,MATCH($B49,Scilympiad!$U:$U,0)),FIND(":",INDEX(Scilympiad!M:M,MATCH($B49,Scilympiad!$U:$U,0)))+4,2))
        ),
        ""
    )
)</f>
        <v/>
      </c>
      <c r="M49" s="163" t="str">
        <f>IF(C49="",
    "",
    IF(NOT(ISERROR(MATCH($B49,Scilympiad!$U:$U,0))),
        INDEX(Scilympiad!N:N,MATCH($B49,Scilympiad!$U:$U,0)),
        ""
    )
)</f>
        <v/>
      </c>
      <c r="N49" s="163" t="str">
        <f>IF(B49="",
    "",
    IF(NOT(ISERROR(MATCH($B49,SkyCiv!$U:$U,0))),
        INDEX(SkyCiv!C:C,MATCH($B49,SkyCiv!$U:$U,0))+(_xlfn.NUMBERVALUE(LEFT(RIGHT(Instructions!$E$19,4),3))+6)/24,
        ""
    )
)</f>
        <v/>
      </c>
      <c r="O49" s="12" t="str">
        <f>IF(N49="",
    "",
    IF(Instructions!E$19="",
        "TIMEZONE?",
        IF(L49="",
            "START?",
            IF(N49&lt;L49,
                "NEGATIVE",
                (N49-L49)*24*60
            )
        )
    )
)</f>
        <v/>
      </c>
      <c r="P49" s="46" t="str">
        <f>IF(Instructions!$E$20="",
    "",
    IF(AND(ISNUMBER(O49),O49&gt;Instructions!E$20),
        "YES",
        IF(AND(ISNUMBER(O49),O49&lt;=Instructions!E$20),
            "NO",
            IF(O49="NEGATIVE",
                "UNCLEAR",
                ""
            )
        )
    )
)</f>
        <v/>
      </c>
      <c r="Q49" s="72" t="str">
        <f>IF(LEFT(Instructions!E$21)="Y",
    P49,
    ""
)</f>
        <v/>
      </c>
      <c r="R49" s="69" t="str">
        <f>IF(B49="",
    "",
    IF(NOT(ISERROR(MATCH($B49,SkyCiv!$U:$U,0))),
        INDEX(SkyCiv!I:I,MATCH($B49,SkyCiv!$U:$U,0)),
        ""
    )
)</f>
        <v/>
      </c>
      <c r="S49" s="12" t="str">
        <f>IF(B49="",
    "",
    IF(C49="",
        "",
        IF(NOT(ISERROR(MATCH($B49,SkyCiv!$U:$U,0))),
            INDEX(SkyCiv!J:J,MATCH($B49,SkyCiv!$U:$U,0)),
            ""
        )
    )
)</f>
        <v/>
      </c>
      <c r="T49" s="60" t="str">
        <f>IF(B49="",
    "",
    IF(NOT(ISERROR(MATCH($B49,SkyCiv!$U:$U,0))),
        INDEX(SkyCiv!K:K,MATCH($B49,SkyCiv!$U:$U,0)),
        ""
    )
)</f>
        <v/>
      </c>
      <c r="U49" s="76" t="str">
        <f>IF(B49="",
    "",
    IF(NOT(ISERROR(MATCH($B49,SkyCiv!$U:$U,0))),
        INDEX(SkyCiv!L:L,MATCH($B49,SkyCiv!$U:$U,0)),
        ""
    )
)</f>
        <v/>
      </c>
      <c r="V49" s="12" t="str">
        <f>IF(C49="",
    "",
    IF(NOT(ISERROR(MATCH($B49,SkyCiv!$U:$U,0))),
        INDEX(SkyCiv!M:M,MATCH($B49,SkyCiv!$U:$U,0)),
        ""
    )
)</f>
        <v/>
      </c>
      <c r="W49" s="77" t="str">
        <f>IF(D49="",
    "",
    IF(NOT(ISERROR(MATCH($B49,SkyCiv!$U:$U,0))),
        INDEX(SkyCiv!N:N,MATCH($B49,SkyCiv!$U:$U,0)),
        ""
    )
)</f>
        <v/>
      </c>
      <c r="X49" s="45" t="str">
        <f>IF(AND(U49=0,V49=0,W49=0),
    "-",
    IF(U49="",
        "",
        IF(LEFT($B49)="B",
            IF(Instructions!E$15="",
                "",
                IF(ROUND(U49,3)&lt;Instructions!E$15,
                    "YES",
                    "NO"
                )
            ),
            IF(LEFT($B49)="C",
                IF(Instructions!E$17="",
                    "",
                    IF(ROUND(U49,3)&lt;Instructions!E$17,
                        "YES",
                        "NO"
                    )
                ),
                "ERR"
            )
        )
    )
)</f>
        <v/>
      </c>
      <c r="Y49" s="45" t="str">
        <f t="shared" si="17"/>
        <v/>
      </c>
      <c r="Z49" s="45" t="str">
        <f>IF(AND(U49=0,V49=0,W49=0),
    "-",
    IF(W49="",
        "",
        IF(LEFT($B49)="B",
            IF(Instructions!E$16="",
                "",
                IF(ROUND(W49,3)&lt;Instructions!E$16,
                    "YES",
                    "NO"
                )
            ),
            IF(LEFT($B49)="C",
                IF(Instructions!E$18="",
                    "",
                    IF(ROUND(W49,3)&lt;Instructions!E$18,
                        "YES",
                        "NO"
                    )
                ),
                "ERR"
            )
        )
    )
)</f>
        <v/>
      </c>
      <c r="AA49" s="54" t="str">
        <f t="shared" si="18"/>
        <v/>
      </c>
      <c r="AB49" s="14" t="str">
        <f>IF(AND(NOT(ISERROR(MATCH($B49,Scilympiad!$U:$U,0))),ISNUMBER(INDEX(Scilympiad!Y:Y,MATCH($B49,Scilympiad!$U:$U,0)))),
    INDEX(Scilympiad!Y:Y,MATCH($B49,Scilympiad!$U:$U,0)),
    ""
)</f>
        <v/>
      </c>
      <c r="AC49" s="11" t="str">
        <f t="shared" si="19"/>
        <v/>
      </c>
      <c r="AD49" s="10" t="str">
        <f t="shared" si="20"/>
        <v/>
      </c>
      <c r="AE49" s="11" t="str">
        <f t="shared" si="21"/>
        <v/>
      </c>
      <c r="AF49" s="12" t="str">
        <f t="shared" si="22"/>
        <v/>
      </c>
      <c r="AG49" s="136" t="str">
        <f t="shared" si="23"/>
        <v/>
      </c>
      <c r="AH49" s="167"/>
      <c r="AI49" s="133"/>
      <c r="AJ49" s="64" t="str">
        <f t="shared" si="24"/>
        <v/>
      </c>
      <c r="AK49" s="47" t="str">
        <f t="shared" si="25"/>
        <v/>
      </c>
      <c r="AL49" s="65" t="str">
        <f t="shared" si="26"/>
        <v/>
      </c>
      <c r="AM49" s="57" t="str">
        <f t="shared" si="27"/>
        <v/>
      </c>
      <c r="AN49" s="12" t="str">
        <f t="shared" si="28"/>
        <v/>
      </c>
      <c r="AO49" s="10" t="str">
        <f t="shared" si="29"/>
        <v/>
      </c>
      <c r="AP49" s="10" t="str">
        <f t="shared" si="30"/>
        <v/>
      </c>
      <c r="AQ49" s="15" t="str">
        <f t="shared" si="31"/>
        <v/>
      </c>
      <c r="AR49" s="57" t="str">
        <f t="shared" si="32"/>
        <v/>
      </c>
      <c r="AS49" s="12" t="str">
        <f t="shared" si="33"/>
        <v/>
      </c>
      <c r="AT49" s="10" t="str">
        <f t="shared" si="34"/>
        <v/>
      </c>
      <c r="AU49" s="10" t="str">
        <f t="shared" si="35"/>
        <v/>
      </c>
      <c r="AV49" s="15" t="str">
        <f t="shared" si="36"/>
        <v/>
      </c>
    </row>
    <row r="50" spans="2:48">
      <c r="B50" s="14" t="str">
        <f>IF(Scilympiad!C49="",
    "",
    Scilympiad!C49
)</f>
        <v/>
      </c>
      <c r="C50" s="10" t="str">
        <f>IF(Scilympiad!D49="",
    "",
    Scilympiad!D49
)</f>
        <v/>
      </c>
      <c r="D50" s="10" t="str">
        <f>IF(Scilympiad!E49="",
    "",
    Scilympiad!E49
)</f>
        <v/>
      </c>
      <c r="E50" s="44" t="str">
        <f t="shared" si="12"/>
        <v/>
      </c>
      <c r="F50" s="45" t="str">
        <f t="shared" si="13"/>
        <v/>
      </c>
      <c r="G50" s="212" t="str">
        <f t="shared" si="14"/>
        <v/>
      </c>
      <c r="H50" s="45" t="str">
        <f t="shared" si="15"/>
        <v/>
      </c>
      <c r="I50" s="54" t="str">
        <f t="shared" si="16"/>
        <v/>
      </c>
      <c r="J50" s="57" t="str">
        <f>IF(B50="",
    "",
    IF(COUNTIF(Scilympiad!U:U,Scores!$B50)+COUNTIF(SkyCiv!U:U,Scores!$B50)=0,
        "",
        IF(COUNTIF(Scilympiad!U:U,Scores!$B50)=0,
            "NO",
            IF(COUNTIF(Scilympiad!U:U,Scores!$B50)=1,
                "YES",
                IF(COUNTIF(Scilympiad!U:U,Scores!$B50)&gt;1,
                    "MANY",
                    "ERROR"
                )
            )
        )
    )
)</f>
        <v/>
      </c>
      <c r="K50" s="15" t="str">
        <f>IF(B50="",
    "",
    IF(COUNTIF(Scilympiad!U:U,Scores!$B50)+COUNTIF(SkyCiv!U:U,Scores!$B50)=0,
        "",
        IF(COUNTIF(SkyCiv!U:U,Scores!$B50)=0,
            "NO",
            IF(COUNTIF(SkyCiv!U:U,Scores!$B50)=1,
                "YES",
                IF(COUNTIF(SkyCiv!U:U,Scores!$B50)&gt;1,
                    "MANY",
                    "ERROR"
                )
            )
        )
    )
)</f>
        <v/>
      </c>
      <c r="L50" s="162" t="str">
        <f>IF(B50="",
    "",
    IF(NOT(ISERROR(MATCH($B50,Scilympiad!$U:$U,0))),
        DATE(_xlfn.NUMBERVALUE(MID(INDEX(Scilympiad!M:M,MATCH($B50,Scilympiad!$U:$U,0)),FIND("/",INDEX(Scilympiad!M:M,MATCH($B50,Scilympiad!$U:$U,0)))+4,2))+2000,
            _xlfn.NUMBERVALUE(MID(INDEX(Scilympiad!M:M,MATCH($B50,Scilympiad!$U:$U,0)),FIND("/",INDEX(Scilympiad!M:M,MATCH($B50,Scilympiad!$U:$U,0)))-2,2)),
            _xlfn.NUMBERVALUE(MID(INDEX(Scilympiad!M:M,MATCH($B50,Scilympiad!$U:$U,0)),FIND("/",INDEX(Scilympiad!M:M,MATCH($B50,Scilympiad!$U:$U,0)))+1,2))
        )+TIME(IF(MID(INDEX(Scilympiad!M:M,MATCH($B50,Scilympiad!$U:$U,0)),FIND(":",INDEX(Scilympiad!M:M,MATCH($B50,Scilympiad!$U:$U,0)))+7,2)="AM",
                MOD(_xlfn.NUMBERVALUE(MID(INDEX(Scilympiad!M:M,MATCH($B50,Scilympiad!$U:$U,0)),FIND(":",INDEX(Scilympiad!M:M,MATCH($B50,Scilympiad!$U:$U,0)))-2,2)),12),
                MOD(_xlfn.NUMBERVALUE(MID(INDEX(Scilympiad!M:M,MATCH($B50,Scilympiad!$U:$U,0)),FIND(":",INDEX(Scilympiad!M:M,MATCH($B50,Scilympiad!$U:$U,0)))-2,2)),12)+12
            ),
            _xlfn.NUMBERVALUE(MID(INDEX(Scilympiad!M:M,MATCH($B50,Scilympiad!$U:$U,0)),FIND(":",INDEX(Scilympiad!M:M,MATCH($B50,Scilympiad!$U:$U,0)))+1,2)),
            _xlfn.NUMBERVALUE(MID(INDEX(Scilympiad!M:M,MATCH($B50,Scilympiad!$U:$U,0)),FIND(":",INDEX(Scilympiad!M:M,MATCH($B50,Scilympiad!$U:$U,0)))+4,2))
        ),
        ""
    )
)</f>
        <v/>
      </c>
      <c r="M50" s="163" t="str">
        <f>IF(C50="",
    "",
    IF(NOT(ISERROR(MATCH($B50,Scilympiad!$U:$U,0))),
        INDEX(Scilympiad!N:N,MATCH($B50,Scilympiad!$U:$U,0)),
        ""
    )
)</f>
        <v/>
      </c>
      <c r="N50" s="163" t="str">
        <f>IF(B50="",
    "",
    IF(NOT(ISERROR(MATCH($B50,SkyCiv!$U:$U,0))),
        INDEX(SkyCiv!C:C,MATCH($B50,SkyCiv!$U:$U,0))+(_xlfn.NUMBERVALUE(LEFT(RIGHT(Instructions!$E$19,4),3))+6)/24,
        ""
    )
)</f>
        <v/>
      </c>
      <c r="O50" s="12" t="str">
        <f>IF(N50="",
    "",
    IF(Instructions!E$19="",
        "TIMEZONE?",
        IF(L50="",
            "START?",
            IF(N50&lt;L50,
                "NEGATIVE",
                (N50-L50)*24*60
            )
        )
    )
)</f>
        <v/>
      </c>
      <c r="P50" s="46" t="str">
        <f>IF(Instructions!$E$20="",
    "",
    IF(AND(ISNUMBER(O50),O50&gt;Instructions!E$20),
        "YES",
        IF(AND(ISNUMBER(O50),O50&lt;=Instructions!E$20),
            "NO",
            IF(O50="NEGATIVE",
                "UNCLEAR",
                ""
            )
        )
    )
)</f>
        <v/>
      </c>
      <c r="Q50" s="72" t="str">
        <f>IF(LEFT(Instructions!E$21)="Y",
    P50,
    ""
)</f>
        <v/>
      </c>
      <c r="R50" s="69" t="str">
        <f>IF(B50="",
    "",
    IF(NOT(ISERROR(MATCH($B50,SkyCiv!$U:$U,0))),
        INDEX(SkyCiv!I:I,MATCH($B50,SkyCiv!$U:$U,0)),
        ""
    )
)</f>
        <v/>
      </c>
      <c r="S50" s="12" t="str">
        <f>IF(B50="",
    "",
    IF(C50="",
        "",
        IF(NOT(ISERROR(MATCH($B50,SkyCiv!$U:$U,0))),
            INDEX(SkyCiv!J:J,MATCH($B50,SkyCiv!$U:$U,0)),
            ""
        )
    )
)</f>
        <v/>
      </c>
      <c r="T50" s="60" t="str">
        <f>IF(B50="",
    "",
    IF(NOT(ISERROR(MATCH($B50,SkyCiv!$U:$U,0))),
        INDEX(SkyCiv!K:K,MATCH($B50,SkyCiv!$U:$U,0)),
        ""
    )
)</f>
        <v/>
      </c>
      <c r="U50" s="76" t="str">
        <f>IF(B50="",
    "",
    IF(NOT(ISERROR(MATCH($B50,SkyCiv!$U:$U,0))),
        INDEX(SkyCiv!L:L,MATCH($B50,SkyCiv!$U:$U,0)),
        ""
    )
)</f>
        <v/>
      </c>
      <c r="V50" s="12" t="str">
        <f>IF(C50="",
    "",
    IF(NOT(ISERROR(MATCH($B50,SkyCiv!$U:$U,0))),
        INDEX(SkyCiv!M:M,MATCH($B50,SkyCiv!$U:$U,0)),
        ""
    )
)</f>
        <v/>
      </c>
      <c r="W50" s="77" t="str">
        <f>IF(D50="",
    "",
    IF(NOT(ISERROR(MATCH($B50,SkyCiv!$U:$U,0))),
        INDEX(SkyCiv!N:N,MATCH($B50,SkyCiv!$U:$U,0)),
        ""
    )
)</f>
        <v/>
      </c>
      <c r="X50" s="45" t="str">
        <f>IF(AND(U50=0,V50=0,W50=0),
    "-",
    IF(U50="",
        "",
        IF(LEFT($B50)="B",
            IF(Instructions!E$15="",
                "",
                IF(ROUND(U50,3)&lt;Instructions!E$15,
                    "YES",
                    "NO"
                )
            ),
            IF(LEFT($B50)="C",
                IF(Instructions!E$17="",
                    "",
                    IF(ROUND(U50,3)&lt;Instructions!E$17,
                        "YES",
                        "NO"
                    )
                ),
                "ERR"
            )
        )
    )
)</f>
        <v/>
      </c>
      <c r="Y50" s="45" t="str">
        <f t="shared" si="17"/>
        <v/>
      </c>
      <c r="Z50" s="45" t="str">
        <f>IF(AND(U50=0,V50=0,W50=0),
    "-",
    IF(W50="",
        "",
        IF(LEFT($B50)="B",
            IF(Instructions!E$16="",
                "",
                IF(ROUND(W50,3)&lt;Instructions!E$16,
                    "YES",
                    "NO"
                )
            ),
            IF(LEFT($B50)="C",
                IF(Instructions!E$18="",
                    "",
                    IF(ROUND(W50,3)&lt;Instructions!E$18,
                        "YES",
                        "NO"
                    )
                ),
                "ERR"
            )
        )
    )
)</f>
        <v/>
      </c>
      <c r="AA50" s="54" t="str">
        <f t="shared" si="18"/>
        <v/>
      </c>
      <c r="AB50" s="14" t="str">
        <f>IF(AND(NOT(ISERROR(MATCH($B50,Scilympiad!$U:$U,0))),ISNUMBER(INDEX(Scilympiad!Y:Y,MATCH($B50,Scilympiad!$U:$U,0)))),
    INDEX(Scilympiad!Y:Y,MATCH($B50,Scilympiad!$U:$U,0)),
    ""
)</f>
        <v/>
      </c>
      <c r="AC50" s="11" t="str">
        <f t="shared" si="19"/>
        <v/>
      </c>
      <c r="AD50" s="10" t="str">
        <f t="shared" si="20"/>
        <v/>
      </c>
      <c r="AE50" s="11" t="str">
        <f t="shared" si="21"/>
        <v/>
      </c>
      <c r="AF50" s="12" t="str">
        <f t="shared" si="22"/>
        <v/>
      </c>
      <c r="AG50" s="136" t="str">
        <f t="shared" si="23"/>
        <v/>
      </c>
      <c r="AH50" s="167"/>
      <c r="AI50" s="133"/>
      <c r="AJ50" s="64" t="str">
        <f t="shared" si="24"/>
        <v/>
      </c>
      <c r="AK50" s="47" t="str">
        <f t="shared" si="25"/>
        <v/>
      </c>
      <c r="AL50" s="65" t="str">
        <f t="shared" si="26"/>
        <v/>
      </c>
      <c r="AM50" s="57" t="str">
        <f t="shared" si="27"/>
        <v/>
      </c>
      <c r="AN50" s="12" t="str">
        <f t="shared" si="28"/>
        <v/>
      </c>
      <c r="AO50" s="10" t="str">
        <f t="shared" si="29"/>
        <v/>
      </c>
      <c r="AP50" s="10" t="str">
        <f t="shared" si="30"/>
        <v/>
      </c>
      <c r="AQ50" s="15" t="str">
        <f t="shared" si="31"/>
        <v/>
      </c>
      <c r="AR50" s="57" t="str">
        <f t="shared" si="32"/>
        <v/>
      </c>
      <c r="AS50" s="12" t="str">
        <f t="shared" si="33"/>
        <v/>
      </c>
      <c r="AT50" s="10" t="str">
        <f t="shared" si="34"/>
        <v/>
      </c>
      <c r="AU50" s="10" t="str">
        <f t="shared" si="35"/>
        <v/>
      </c>
      <c r="AV50" s="15" t="str">
        <f t="shared" si="36"/>
        <v/>
      </c>
    </row>
    <row r="51" spans="2:48">
      <c r="B51" s="14" t="str">
        <f>IF(Scilympiad!C50="",
    "",
    Scilympiad!C50
)</f>
        <v/>
      </c>
      <c r="C51" s="10" t="str">
        <f>IF(Scilympiad!D50="",
    "",
    Scilympiad!D50
)</f>
        <v/>
      </c>
      <c r="D51" s="10" t="str">
        <f>IF(Scilympiad!E50="",
    "",
    Scilympiad!E50
)</f>
        <v/>
      </c>
      <c r="E51" s="44" t="str">
        <f t="shared" si="12"/>
        <v/>
      </c>
      <c r="F51" s="45" t="str">
        <f t="shared" si="13"/>
        <v/>
      </c>
      <c r="G51" s="212" t="str">
        <f t="shared" si="14"/>
        <v/>
      </c>
      <c r="H51" s="45" t="str">
        <f t="shared" si="15"/>
        <v/>
      </c>
      <c r="I51" s="54" t="str">
        <f t="shared" si="16"/>
        <v/>
      </c>
      <c r="J51" s="57" t="str">
        <f>IF(B51="",
    "",
    IF(COUNTIF(Scilympiad!U:U,Scores!$B51)+COUNTIF(SkyCiv!U:U,Scores!$B51)=0,
        "",
        IF(COUNTIF(Scilympiad!U:U,Scores!$B51)=0,
            "NO",
            IF(COUNTIF(Scilympiad!U:U,Scores!$B51)=1,
                "YES",
                IF(COUNTIF(Scilympiad!U:U,Scores!$B51)&gt;1,
                    "MANY",
                    "ERROR"
                )
            )
        )
    )
)</f>
        <v/>
      </c>
      <c r="K51" s="15" t="str">
        <f>IF(B51="",
    "",
    IF(COUNTIF(Scilympiad!U:U,Scores!$B51)+COUNTIF(SkyCiv!U:U,Scores!$B51)=0,
        "",
        IF(COUNTIF(SkyCiv!U:U,Scores!$B51)=0,
            "NO",
            IF(COUNTIF(SkyCiv!U:U,Scores!$B51)=1,
                "YES",
                IF(COUNTIF(SkyCiv!U:U,Scores!$B51)&gt;1,
                    "MANY",
                    "ERROR"
                )
            )
        )
    )
)</f>
        <v/>
      </c>
      <c r="L51" s="162" t="str">
        <f>IF(B51="",
    "",
    IF(NOT(ISERROR(MATCH($B51,Scilympiad!$U:$U,0))),
        DATE(_xlfn.NUMBERVALUE(MID(INDEX(Scilympiad!M:M,MATCH($B51,Scilympiad!$U:$U,0)),FIND("/",INDEX(Scilympiad!M:M,MATCH($B51,Scilympiad!$U:$U,0)))+4,2))+2000,
            _xlfn.NUMBERVALUE(MID(INDEX(Scilympiad!M:M,MATCH($B51,Scilympiad!$U:$U,0)),FIND("/",INDEX(Scilympiad!M:M,MATCH($B51,Scilympiad!$U:$U,0)))-2,2)),
            _xlfn.NUMBERVALUE(MID(INDEX(Scilympiad!M:M,MATCH($B51,Scilympiad!$U:$U,0)),FIND("/",INDEX(Scilympiad!M:M,MATCH($B51,Scilympiad!$U:$U,0)))+1,2))
        )+TIME(IF(MID(INDEX(Scilympiad!M:M,MATCH($B51,Scilympiad!$U:$U,0)),FIND(":",INDEX(Scilympiad!M:M,MATCH($B51,Scilympiad!$U:$U,0)))+7,2)="AM",
                MOD(_xlfn.NUMBERVALUE(MID(INDEX(Scilympiad!M:M,MATCH($B51,Scilympiad!$U:$U,0)),FIND(":",INDEX(Scilympiad!M:M,MATCH($B51,Scilympiad!$U:$U,0)))-2,2)),12),
                MOD(_xlfn.NUMBERVALUE(MID(INDEX(Scilympiad!M:M,MATCH($B51,Scilympiad!$U:$U,0)),FIND(":",INDEX(Scilympiad!M:M,MATCH($B51,Scilympiad!$U:$U,0)))-2,2)),12)+12
            ),
            _xlfn.NUMBERVALUE(MID(INDEX(Scilympiad!M:M,MATCH($B51,Scilympiad!$U:$U,0)),FIND(":",INDEX(Scilympiad!M:M,MATCH($B51,Scilympiad!$U:$U,0)))+1,2)),
            _xlfn.NUMBERVALUE(MID(INDEX(Scilympiad!M:M,MATCH($B51,Scilympiad!$U:$U,0)),FIND(":",INDEX(Scilympiad!M:M,MATCH($B51,Scilympiad!$U:$U,0)))+4,2))
        ),
        ""
    )
)</f>
        <v/>
      </c>
      <c r="M51" s="163" t="str">
        <f>IF(C51="",
    "",
    IF(NOT(ISERROR(MATCH($B51,Scilympiad!$U:$U,0))),
        INDEX(Scilympiad!N:N,MATCH($B51,Scilympiad!$U:$U,0)),
        ""
    )
)</f>
        <v/>
      </c>
      <c r="N51" s="163" t="str">
        <f>IF(B51="",
    "",
    IF(NOT(ISERROR(MATCH($B51,SkyCiv!$U:$U,0))),
        INDEX(SkyCiv!C:C,MATCH($B51,SkyCiv!$U:$U,0))+(_xlfn.NUMBERVALUE(LEFT(RIGHT(Instructions!$E$19,4),3))+6)/24,
        ""
    )
)</f>
        <v/>
      </c>
      <c r="O51" s="12" t="str">
        <f>IF(N51="",
    "",
    IF(Instructions!E$19="",
        "TIMEZONE?",
        IF(L51="",
            "START?",
            IF(N51&lt;L51,
                "NEGATIVE",
                (N51-L51)*24*60
            )
        )
    )
)</f>
        <v/>
      </c>
      <c r="P51" s="46" t="str">
        <f>IF(Instructions!$E$20="",
    "",
    IF(AND(ISNUMBER(O51),O51&gt;Instructions!E$20),
        "YES",
        IF(AND(ISNUMBER(O51),O51&lt;=Instructions!E$20),
            "NO",
            IF(O51="NEGATIVE",
                "UNCLEAR",
                ""
            )
        )
    )
)</f>
        <v/>
      </c>
      <c r="Q51" s="72" t="str">
        <f>IF(LEFT(Instructions!E$21)="Y",
    P51,
    ""
)</f>
        <v/>
      </c>
      <c r="R51" s="69" t="str">
        <f>IF(B51="",
    "",
    IF(NOT(ISERROR(MATCH($B51,SkyCiv!$U:$U,0))),
        INDEX(SkyCiv!I:I,MATCH($B51,SkyCiv!$U:$U,0)),
        ""
    )
)</f>
        <v/>
      </c>
      <c r="S51" s="12" t="str">
        <f>IF(B51="",
    "",
    IF(C51="",
        "",
        IF(NOT(ISERROR(MATCH($B51,SkyCiv!$U:$U,0))),
            INDEX(SkyCiv!J:J,MATCH($B51,SkyCiv!$U:$U,0)),
            ""
        )
    )
)</f>
        <v/>
      </c>
      <c r="T51" s="60" t="str">
        <f>IF(B51="",
    "",
    IF(NOT(ISERROR(MATCH($B51,SkyCiv!$U:$U,0))),
        INDEX(SkyCiv!K:K,MATCH($B51,SkyCiv!$U:$U,0)),
        ""
    )
)</f>
        <v/>
      </c>
      <c r="U51" s="76" t="str">
        <f>IF(B51="",
    "",
    IF(NOT(ISERROR(MATCH($B51,SkyCiv!$U:$U,0))),
        INDEX(SkyCiv!L:L,MATCH($B51,SkyCiv!$U:$U,0)),
        ""
    )
)</f>
        <v/>
      </c>
      <c r="V51" s="12" t="str">
        <f>IF(C51="",
    "",
    IF(NOT(ISERROR(MATCH($B51,SkyCiv!$U:$U,0))),
        INDEX(SkyCiv!M:M,MATCH($B51,SkyCiv!$U:$U,0)),
        ""
    )
)</f>
        <v/>
      </c>
      <c r="W51" s="77" t="str">
        <f>IF(D51="",
    "",
    IF(NOT(ISERROR(MATCH($B51,SkyCiv!$U:$U,0))),
        INDEX(SkyCiv!N:N,MATCH($B51,SkyCiv!$U:$U,0)),
        ""
    )
)</f>
        <v/>
      </c>
      <c r="X51" s="45" t="str">
        <f>IF(AND(U51=0,V51=0,W51=0),
    "-",
    IF(U51="",
        "",
        IF(LEFT($B51)="B",
            IF(Instructions!E$15="",
                "",
                IF(ROUND(U51,3)&lt;Instructions!E$15,
                    "YES",
                    "NO"
                )
            ),
            IF(LEFT($B51)="C",
                IF(Instructions!E$17="",
                    "",
                    IF(ROUND(U51,3)&lt;Instructions!E$17,
                        "YES",
                        "NO"
                    )
                ),
                "ERR"
            )
        )
    )
)</f>
        <v/>
      </c>
      <c r="Y51" s="45" t="str">
        <f t="shared" si="17"/>
        <v/>
      </c>
      <c r="Z51" s="45" t="str">
        <f>IF(AND(U51=0,V51=0,W51=0),
    "-",
    IF(W51="",
        "",
        IF(LEFT($B51)="B",
            IF(Instructions!E$16="",
                "",
                IF(ROUND(W51,3)&lt;Instructions!E$16,
                    "YES",
                    "NO"
                )
            ),
            IF(LEFT($B51)="C",
                IF(Instructions!E$18="",
                    "",
                    IF(ROUND(W51,3)&lt;Instructions!E$18,
                        "YES",
                        "NO"
                    )
                ),
                "ERR"
            )
        )
    )
)</f>
        <v/>
      </c>
      <c r="AA51" s="54" t="str">
        <f t="shared" si="18"/>
        <v/>
      </c>
      <c r="AB51" s="14" t="str">
        <f>IF(AND(NOT(ISERROR(MATCH($B51,Scilympiad!$U:$U,0))),ISNUMBER(INDEX(Scilympiad!Y:Y,MATCH($B51,Scilympiad!$U:$U,0)))),
    INDEX(Scilympiad!Y:Y,MATCH($B51,Scilympiad!$U:$U,0)),
    ""
)</f>
        <v/>
      </c>
      <c r="AC51" s="11" t="str">
        <f t="shared" si="19"/>
        <v/>
      </c>
      <c r="AD51" s="10" t="str">
        <f t="shared" si="20"/>
        <v/>
      </c>
      <c r="AE51" s="11" t="str">
        <f t="shared" si="21"/>
        <v/>
      </c>
      <c r="AF51" s="12" t="str">
        <f t="shared" si="22"/>
        <v/>
      </c>
      <c r="AG51" s="136" t="str">
        <f t="shared" si="23"/>
        <v/>
      </c>
      <c r="AH51" s="167"/>
      <c r="AI51" s="133"/>
      <c r="AJ51" s="64" t="str">
        <f t="shared" si="24"/>
        <v/>
      </c>
      <c r="AK51" s="47" t="str">
        <f t="shared" si="25"/>
        <v/>
      </c>
      <c r="AL51" s="65" t="str">
        <f t="shared" si="26"/>
        <v/>
      </c>
      <c r="AM51" s="57" t="str">
        <f t="shared" si="27"/>
        <v/>
      </c>
      <c r="AN51" s="12" t="str">
        <f t="shared" si="28"/>
        <v/>
      </c>
      <c r="AO51" s="10" t="str">
        <f t="shared" si="29"/>
        <v/>
      </c>
      <c r="AP51" s="10" t="str">
        <f t="shared" si="30"/>
        <v/>
      </c>
      <c r="AQ51" s="15" t="str">
        <f t="shared" si="31"/>
        <v/>
      </c>
      <c r="AR51" s="57" t="str">
        <f t="shared" si="32"/>
        <v/>
      </c>
      <c r="AS51" s="12" t="str">
        <f t="shared" si="33"/>
        <v/>
      </c>
      <c r="AT51" s="10" t="str">
        <f t="shared" si="34"/>
        <v/>
      </c>
      <c r="AU51" s="10" t="str">
        <f t="shared" si="35"/>
        <v/>
      </c>
      <c r="AV51" s="15" t="str">
        <f t="shared" si="36"/>
        <v/>
      </c>
    </row>
    <row r="52" spans="2:48">
      <c r="B52" s="14" t="str">
        <f>IF(Scilympiad!C51="",
    "",
    Scilympiad!C51
)</f>
        <v/>
      </c>
      <c r="C52" s="10" t="str">
        <f>IF(Scilympiad!D51="",
    "",
    Scilympiad!D51
)</f>
        <v/>
      </c>
      <c r="D52" s="10" t="str">
        <f>IF(Scilympiad!E51="",
    "",
    Scilympiad!E51
)</f>
        <v/>
      </c>
      <c r="E52" s="44" t="str">
        <f t="shared" si="12"/>
        <v/>
      </c>
      <c r="F52" s="45" t="str">
        <f t="shared" si="13"/>
        <v/>
      </c>
      <c r="G52" s="212" t="str">
        <f t="shared" si="14"/>
        <v/>
      </c>
      <c r="H52" s="45" t="str">
        <f t="shared" si="15"/>
        <v/>
      </c>
      <c r="I52" s="54" t="str">
        <f t="shared" si="16"/>
        <v/>
      </c>
      <c r="J52" s="57" t="str">
        <f>IF(B52="",
    "",
    IF(COUNTIF(Scilympiad!U:U,Scores!$B52)+COUNTIF(SkyCiv!U:U,Scores!$B52)=0,
        "",
        IF(COUNTIF(Scilympiad!U:U,Scores!$B52)=0,
            "NO",
            IF(COUNTIF(Scilympiad!U:U,Scores!$B52)=1,
                "YES",
                IF(COUNTIF(Scilympiad!U:U,Scores!$B52)&gt;1,
                    "MANY",
                    "ERROR"
                )
            )
        )
    )
)</f>
        <v/>
      </c>
      <c r="K52" s="15" t="str">
        <f>IF(B52="",
    "",
    IF(COUNTIF(Scilympiad!U:U,Scores!$B52)+COUNTIF(SkyCiv!U:U,Scores!$B52)=0,
        "",
        IF(COUNTIF(SkyCiv!U:U,Scores!$B52)=0,
            "NO",
            IF(COUNTIF(SkyCiv!U:U,Scores!$B52)=1,
                "YES",
                IF(COUNTIF(SkyCiv!U:U,Scores!$B52)&gt;1,
                    "MANY",
                    "ERROR"
                )
            )
        )
    )
)</f>
        <v/>
      </c>
      <c r="L52" s="162" t="str">
        <f>IF(B52="",
    "",
    IF(NOT(ISERROR(MATCH($B52,Scilympiad!$U:$U,0))),
        DATE(_xlfn.NUMBERVALUE(MID(INDEX(Scilympiad!M:M,MATCH($B52,Scilympiad!$U:$U,0)),FIND("/",INDEX(Scilympiad!M:M,MATCH($B52,Scilympiad!$U:$U,0)))+4,2))+2000,
            _xlfn.NUMBERVALUE(MID(INDEX(Scilympiad!M:M,MATCH($B52,Scilympiad!$U:$U,0)),FIND("/",INDEX(Scilympiad!M:M,MATCH($B52,Scilympiad!$U:$U,0)))-2,2)),
            _xlfn.NUMBERVALUE(MID(INDEX(Scilympiad!M:M,MATCH($B52,Scilympiad!$U:$U,0)),FIND("/",INDEX(Scilympiad!M:M,MATCH($B52,Scilympiad!$U:$U,0)))+1,2))
        )+TIME(IF(MID(INDEX(Scilympiad!M:M,MATCH($B52,Scilympiad!$U:$U,0)),FIND(":",INDEX(Scilympiad!M:M,MATCH($B52,Scilympiad!$U:$U,0)))+7,2)="AM",
                MOD(_xlfn.NUMBERVALUE(MID(INDEX(Scilympiad!M:M,MATCH($B52,Scilympiad!$U:$U,0)),FIND(":",INDEX(Scilympiad!M:M,MATCH($B52,Scilympiad!$U:$U,0)))-2,2)),12),
                MOD(_xlfn.NUMBERVALUE(MID(INDEX(Scilympiad!M:M,MATCH($B52,Scilympiad!$U:$U,0)),FIND(":",INDEX(Scilympiad!M:M,MATCH($B52,Scilympiad!$U:$U,0)))-2,2)),12)+12
            ),
            _xlfn.NUMBERVALUE(MID(INDEX(Scilympiad!M:M,MATCH($B52,Scilympiad!$U:$U,0)),FIND(":",INDEX(Scilympiad!M:M,MATCH($B52,Scilympiad!$U:$U,0)))+1,2)),
            _xlfn.NUMBERVALUE(MID(INDEX(Scilympiad!M:M,MATCH($B52,Scilympiad!$U:$U,0)),FIND(":",INDEX(Scilympiad!M:M,MATCH($B52,Scilympiad!$U:$U,0)))+4,2))
        ),
        ""
    )
)</f>
        <v/>
      </c>
      <c r="M52" s="163" t="str">
        <f>IF(C52="",
    "",
    IF(NOT(ISERROR(MATCH($B52,Scilympiad!$U:$U,0))),
        INDEX(Scilympiad!N:N,MATCH($B52,Scilympiad!$U:$U,0)),
        ""
    )
)</f>
        <v/>
      </c>
      <c r="N52" s="163" t="str">
        <f>IF(B52="",
    "",
    IF(NOT(ISERROR(MATCH($B52,SkyCiv!$U:$U,0))),
        INDEX(SkyCiv!C:C,MATCH($B52,SkyCiv!$U:$U,0))+(_xlfn.NUMBERVALUE(LEFT(RIGHT(Instructions!$E$19,4),3))+6)/24,
        ""
    )
)</f>
        <v/>
      </c>
      <c r="O52" s="12" t="str">
        <f>IF(N52="",
    "",
    IF(Instructions!E$19="",
        "TIMEZONE?",
        IF(L52="",
            "START?",
            IF(N52&lt;L52,
                "NEGATIVE",
                (N52-L52)*24*60
            )
        )
    )
)</f>
        <v/>
      </c>
      <c r="P52" s="46" t="str">
        <f>IF(Instructions!$E$20="",
    "",
    IF(AND(ISNUMBER(O52),O52&gt;Instructions!E$20),
        "YES",
        IF(AND(ISNUMBER(O52),O52&lt;=Instructions!E$20),
            "NO",
            IF(O52="NEGATIVE",
                "UNCLEAR",
                ""
            )
        )
    )
)</f>
        <v/>
      </c>
      <c r="Q52" s="72" t="str">
        <f>IF(LEFT(Instructions!E$21)="Y",
    P52,
    ""
)</f>
        <v/>
      </c>
      <c r="R52" s="69" t="str">
        <f>IF(B52="",
    "",
    IF(NOT(ISERROR(MATCH($B52,SkyCiv!$U:$U,0))),
        INDEX(SkyCiv!I:I,MATCH($B52,SkyCiv!$U:$U,0)),
        ""
    )
)</f>
        <v/>
      </c>
      <c r="S52" s="12" t="str">
        <f>IF(B52="",
    "",
    IF(C52="",
        "",
        IF(NOT(ISERROR(MATCH($B52,SkyCiv!$U:$U,0))),
            INDEX(SkyCiv!J:J,MATCH($B52,SkyCiv!$U:$U,0)),
            ""
        )
    )
)</f>
        <v/>
      </c>
      <c r="T52" s="60" t="str">
        <f>IF(B52="",
    "",
    IF(NOT(ISERROR(MATCH($B52,SkyCiv!$U:$U,0))),
        INDEX(SkyCiv!K:K,MATCH($B52,SkyCiv!$U:$U,0)),
        ""
    )
)</f>
        <v/>
      </c>
      <c r="U52" s="76" t="str">
        <f>IF(B52="",
    "",
    IF(NOT(ISERROR(MATCH($B52,SkyCiv!$U:$U,0))),
        INDEX(SkyCiv!L:L,MATCH($B52,SkyCiv!$U:$U,0)),
        ""
    )
)</f>
        <v/>
      </c>
      <c r="V52" s="12" t="str">
        <f>IF(C52="",
    "",
    IF(NOT(ISERROR(MATCH($B52,SkyCiv!$U:$U,0))),
        INDEX(SkyCiv!M:M,MATCH($B52,SkyCiv!$U:$U,0)),
        ""
    )
)</f>
        <v/>
      </c>
      <c r="W52" s="77" t="str">
        <f>IF(D52="",
    "",
    IF(NOT(ISERROR(MATCH($B52,SkyCiv!$U:$U,0))),
        INDEX(SkyCiv!N:N,MATCH($B52,SkyCiv!$U:$U,0)),
        ""
    )
)</f>
        <v/>
      </c>
      <c r="X52" s="45" t="str">
        <f>IF(AND(U52=0,V52=0,W52=0),
    "-",
    IF(U52="",
        "",
        IF(LEFT($B52)="B",
            IF(Instructions!E$15="",
                "",
                IF(ROUND(U52,3)&lt;Instructions!E$15,
                    "YES",
                    "NO"
                )
            ),
            IF(LEFT($B52)="C",
                IF(Instructions!E$17="",
                    "",
                    IF(ROUND(U52,3)&lt;Instructions!E$17,
                        "YES",
                        "NO"
                    )
                ),
                "ERR"
            )
        )
    )
)</f>
        <v/>
      </c>
      <c r="Y52" s="45" t="str">
        <f t="shared" si="17"/>
        <v/>
      </c>
      <c r="Z52" s="45" t="str">
        <f>IF(AND(U52=0,V52=0,W52=0),
    "-",
    IF(W52="",
        "",
        IF(LEFT($B52)="B",
            IF(Instructions!E$16="",
                "",
                IF(ROUND(W52,3)&lt;Instructions!E$16,
                    "YES",
                    "NO"
                )
            ),
            IF(LEFT($B52)="C",
                IF(Instructions!E$18="",
                    "",
                    IF(ROUND(W52,3)&lt;Instructions!E$18,
                        "YES",
                        "NO"
                    )
                ),
                "ERR"
            )
        )
    )
)</f>
        <v/>
      </c>
      <c r="AA52" s="54" t="str">
        <f t="shared" si="18"/>
        <v/>
      </c>
      <c r="AB52" s="14" t="str">
        <f>IF(AND(NOT(ISERROR(MATCH($B52,Scilympiad!$U:$U,0))),ISNUMBER(INDEX(Scilympiad!Y:Y,MATCH($B52,Scilympiad!$U:$U,0)))),
    INDEX(Scilympiad!Y:Y,MATCH($B52,Scilympiad!$U:$U,0)),
    ""
)</f>
        <v/>
      </c>
      <c r="AC52" s="11" t="str">
        <f t="shared" si="19"/>
        <v/>
      </c>
      <c r="AD52" s="10" t="str">
        <f t="shared" si="20"/>
        <v/>
      </c>
      <c r="AE52" s="11" t="str">
        <f t="shared" si="21"/>
        <v/>
      </c>
      <c r="AF52" s="12" t="str">
        <f t="shared" si="22"/>
        <v/>
      </c>
      <c r="AG52" s="136" t="str">
        <f t="shared" si="23"/>
        <v/>
      </c>
      <c r="AH52" s="167"/>
      <c r="AI52" s="133"/>
      <c r="AJ52" s="64" t="str">
        <f t="shared" si="24"/>
        <v/>
      </c>
      <c r="AK52" s="47" t="str">
        <f t="shared" si="25"/>
        <v/>
      </c>
      <c r="AL52" s="65" t="str">
        <f t="shared" si="26"/>
        <v/>
      </c>
      <c r="AM52" s="57" t="str">
        <f t="shared" si="27"/>
        <v/>
      </c>
      <c r="AN52" s="12" t="str">
        <f t="shared" si="28"/>
        <v/>
      </c>
      <c r="AO52" s="10" t="str">
        <f t="shared" si="29"/>
        <v/>
      </c>
      <c r="AP52" s="10" t="str">
        <f t="shared" si="30"/>
        <v/>
      </c>
      <c r="AQ52" s="15" t="str">
        <f t="shared" si="31"/>
        <v/>
      </c>
      <c r="AR52" s="57" t="str">
        <f t="shared" si="32"/>
        <v/>
      </c>
      <c r="AS52" s="12" t="str">
        <f t="shared" si="33"/>
        <v/>
      </c>
      <c r="AT52" s="10" t="str">
        <f t="shared" si="34"/>
        <v/>
      </c>
      <c r="AU52" s="10" t="str">
        <f t="shared" si="35"/>
        <v/>
      </c>
      <c r="AV52" s="15" t="str">
        <f t="shared" si="36"/>
        <v/>
      </c>
    </row>
    <row r="53" spans="2:48">
      <c r="B53" s="14" t="str">
        <f>IF(Scilympiad!C52="",
    "",
    Scilympiad!C52
)</f>
        <v/>
      </c>
      <c r="C53" s="10" t="str">
        <f>IF(Scilympiad!D52="",
    "",
    Scilympiad!D52
)</f>
        <v/>
      </c>
      <c r="D53" s="10" t="str">
        <f>IF(Scilympiad!E52="",
    "",
    Scilympiad!E52
)</f>
        <v/>
      </c>
      <c r="E53" s="44" t="str">
        <f t="shared" si="12"/>
        <v/>
      </c>
      <c r="F53" s="45" t="str">
        <f t="shared" si="13"/>
        <v/>
      </c>
      <c r="G53" s="212" t="str">
        <f t="shared" si="14"/>
        <v/>
      </c>
      <c r="H53" s="45" t="str">
        <f t="shared" si="15"/>
        <v/>
      </c>
      <c r="I53" s="54" t="str">
        <f t="shared" si="16"/>
        <v/>
      </c>
      <c r="J53" s="57" t="str">
        <f>IF(B53="",
    "",
    IF(COUNTIF(Scilympiad!U:U,Scores!$B53)+COUNTIF(SkyCiv!U:U,Scores!$B53)=0,
        "",
        IF(COUNTIF(Scilympiad!U:U,Scores!$B53)=0,
            "NO",
            IF(COUNTIF(Scilympiad!U:U,Scores!$B53)=1,
                "YES",
                IF(COUNTIF(Scilympiad!U:U,Scores!$B53)&gt;1,
                    "MANY",
                    "ERROR"
                )
            )
        )
    )
)</f>
        <v/>
      </c>
      <c r="K53" s="15" t="str">
        <f>IF(B53="",
    "",
    IF(COUNTIF(Scilympiad!U:U,Scores!$B53)+COUNTIF(SkyCiv!U:U,Scores!$B53)=0,
        "",
        IF(COUNTIF(SkyCiv!U:U,Scores!$B53)=0,
            "NO",
            IF(COUNTIF(SkyCiv!U:U,Scores!$B53)=1,
                "YES",
                IF(COUNTIF(SkyCiv!U:U,Scores!$B53)&gt;1,
                    "MANY",
                    "ERROR"
                )
            )
        )
    )
)</f>
        <v/>
      </c>
      <c r="L53" s="162" t="str">
        <f>IF(B53="",
    "",
    IF(NOT(ISERROR(MATCH($B53,Scilympiad!$U:$U,0))),
        DATE(_xlfn.NUMBERVALUE(MID(INDEX(Scilympiad!M:M,MATCH($B53,Scilympiad!$U:$U,0)),FIND("/",INDEX(Scilympiad!M:M,MATCH($B53,Scilympiad!$U:$U,0)))+4,2))+2000,
            _xlfn.NUMBERVALUE(MID(INDEX(Scilympiad!M:M,MATCH($B53,Scilympiad!$U:$U,0)),FIND("/",INDEX(Scilympiad!M:M,MATCH($B53,Scilympiad!$U:$U,0)))-2,2)),
            _xlfn.NUMBERVALUE(MID(INDEX(Scilympiad!M:M,MATCH($B53,Scilympiad!$U:$U,0)),FIND("/",INDEX(Scilympiad!M:M,MATCH($B53,Scilympiad!$U:$U,0)))+1,2))
        )+TIME(IF(MID(INDEX(Scilympiad!M:M,MATCH($B53,Scilympiad!$U:$U,0)),FIND(":",INDEX(Scilympiad!M:M,MATCH($B53,Scilympiad!$U:$U,0)))+7,2)="AM",
                MOD(_xlfn.NUMBERVALUE(MID(INDEX(Scilympiad!M:M,MATCH($B53,Scilympiad!$U:$U,0)),FIND(":",INDEX(Scilympiad!M:M,MATCH($B53,Scilympiad!$U:$U,0)))-2,2)),12),
                MOD(_xlfn.NUMBERVALUE(MID(INDEX(Scilympiad!M:M,MATCH($B53,Scilympiad!$U:$U,0)),FIND(":",INDEX(Scilympiad!M:M,MATCH($B53,Scilympiad!$U:$U,0)))-2,2)),12)+12
            ),
            _xlfn.NUMBERVALUE(MID(INDEX(Scilympiad!M:M,MATCH($B53,Scilympiad!$U:$U,0)),FIND(":",INDEX(Scilympiad!M:M,MATCH($B53,Scilympiad!$U:$U,0)))+1,2)),
            _xlfn.NUMBERVALUE(MID(INDEX(Scilympiad!M:M,MATCH($B53,Scilympiad!$U:$U,0)),FIND(":",INDEX(Scilympiad!M:M,MATCH($B53,Scilympiad!$U:$U,0)))+4,2))
        ),
        ""
    )
)</f>
        <v/>
      </c>
      <c r="M53" s="163" t="str">
        <f>IF(C53="",
    "",
    IF(NOT(ISERROR(MATCH($B53,Scilympiad!$U:$U,0))),
        INDEX(Scilympiad!N:N,MATCH($B53,Scilympiad!$U:$U,0)),
        ""
    )
)</f>
        <v/>
      </c>
      <c r="N53" s="163" t="str">
        <f>IF(B53="",
    "",
    IF(NOT(ISERROR(MATCH($B53,SkyCiv!$U:$U,0))),
        INDEX(SkyCiv!C:C,MATCH($B53,SkyCiv!$U:$U,0))+(_xlfn.NUMBERVALUE(LEFT(RIGHT(Instructions!$E$19,4),3))+6)/24,
        ""
    )
)</f>
        <v/>
      </c>
      <c r="O53" s="12" t="str">
        <f>IF(N53="",
    "",
    IF(Instructions!E$19="",
        "TIMEZONE?",
        IF(L53="",
            "START?",
            IF(N53&lt;L53,
                "NEGATIVE",
                (N53-L53)*24*60
            )
        )
    )
)</f>
        <v/>
      </c>
      <c r="P53" s="46" t="str">
        <f>IF(Instructions!$E$20="",
    "",
    IF(AND(ISNUMBER(O53),O53&gt;Instructions!E$20),
        "YES",
        IF(AND(ISNUMBER(O53),O53&lt;=Instructions!E$20),
            "NO",
            IF(O53="NEGATIVE",
                "UNCLEAR",
                ""
            )
        )
    )
)</f>
        <v/>
      </c>
      <c r="Q53" s="72" t="str">
        <f>IF(LEFT(Instructions!E$21)="Y",
    P53,
    ""
)</f>
        <v/>
      </c>
      <c r="R53" s="69" t="str">
        <f>IF(B53="",
    "",
    IF(NOT(ISERROR(MATCH($B53,SkyCiv!$U:$U,0))),
        INDEX(SkyCiv!I:I,MATCH($B53,SkyCiv!$U:$U,0)),
        ""
    )
)</f>
        <v/>
      </c>
      <c r="S53" s="12" t="str">
        <f>IF(B53="",
    "",
    IF(C53="",
        "",
        IF(NOT(ISERROR(MATCH($B53,SkyCiv!$U:$U,0))),
            INDEX(SkyCiv!J:J,MATCH($B53,SkyCiv!$U:$U,0)),
            ""
        )
    )
)</f>
        <v/>
      </c>
      <c r="T53" s="60" t="str">
        <f>IF(B53="",
    "",
    IF(NOT(ISERROR(MATCH($B53,SkyCiv!$U:$U,0))),
        INDEX(SkyCiv!K:K,MATCH($B53,SkyCiv!$U:$U,0)),
        ""
    )
)</f>
        <v/>
      </c>
      <c r="U53" s="76" t="str">
        <f>IF(B53="",
    "",
    IF(NOT(ISERROR(MATCH($B53,SkyCiv!$U:$U,0))),
        INDEX(SkyCiv!L:L,MATCH($B53,SkyCiv!$U:$U,0)),
        ""
    )
)</f>
        <v/>
      </c>
      <c r="V53" s="12" t="str">
        <f>IF(C53="",
    "",
    IF(NOT(ISERROR(MATCH($B53,SkyCiv!$U:$U,0))),
        INDEX(SkyCiv!M:M,MATCH($B53,SkyCiv!$U:$U,0)),
        ""
    )
)</f>
        <v/>
      </c>
      <c r="W53" s="77" t="str">
        <f>IF(D53="",
    "",
    IF(NOT(ISERROR(MATCH($B53,SkyCiv!$U:$U,0))),
        INDEX(SkyCiv!N:N,MATCH($B53,SkyCiv!$U:$U,0)),
        ""
    )
)</f>
        <v/>
      </c>
      <c r="X53" s="45" t="str">
        <f>IF(AND(U53=0,V53=0,W53=0),
    "-",
    IF(U53="",
        "",
        IF(LEFT($B53)="B",
            IF(Instructions!E$15="",
                "",
                IF(ROUND(U53,3)&lt;Instructions!E$15,
                    "YES",
                    "NO"
                )
            ),
            IF(LEFT($B53)="C",
                IF(Instructions!E$17="",
                    "",
                    IF(ROUND(U53,3)&lt;Instructions!E$17,
                        "YES",
                        "NO"
                    )
                ),
                "ERR"
            )
        )
    )
)</f>
        <v/>
      </c>
      <c r="Y53" s="45" t="str">
        <f t="shared" si="17"/>
        <v/>
      </c>
      <c r="Z53" s="45" t="str">
        <f>IF(AND(U53=0,V53=0,W53=0),
    "-",
    IF(W53="",
        "",
        IF(LEFT($B53)="B",
            IF(Instructions!E$16="",
                "",
                IF(ROUND(W53,3)&lt;Instructions!E$16,
                    "YES",
                    "NO"
                )
            ),
            IF(LEFT($B53)="C",
                IF(Instructions!E$18="",
                    "",
                    IF(ROUND(W53,3)&lt;Instructions!E$18,
                        "YES",
                        "NO"
                    )
                ),
                "ERR"
            )
        )
    )
)</f>
        <v/>
      </c>
      <c r="AA53" s="54" t="str">
        <f t="shared" si="18"/>
        <v/>
      </c>
      <c r="AB53" s="14" t="str">
        <f>IF(AND(NOT(ISERROR(MATCH($B53,Scilympiad!$U:$U,0))),ISNUMBER(INDEX(Scilympiad!Y:Y,MATCH($B53,Scilympiad!$U:$U,0)))),
    INDEX(Scilympiad!Y:Y,MATCH($B53,Scilympiad!$U:$U,0)),
    ""
)</f>
        <v/>
      </c>
      <c r="AC53" s="11" t="str">
        <f t="shared" si="19"/>
        <v/>
      </c>
      <c r="AD53" s="10" t="str">
        <f t="shared" si="20"/>
        <v/>
      </c>
      <c r="AE53" s="11" t="str">
        <f t="shared" si="21"/>
        <v/>
      </c>
      <c r="AF53" s="12" t="str">
        <f t="shared" si="22"/>
        <v/>
      </c>
      <c r="AG53" s="136" t="str">
        <f t="shared" si="23"/>
        <v/>
      </c>
      <c r="AH53" s="167"/>
      <c r="AI53" s="133"/>
      <c r="AJ53" s="64" t="str">
        <f t="shared" si="24"/>
        <v/>
      </c>
      <c r="AK53" s="47" t="str">
        <f t="shared" si="25"/>
        <v/>
      </c>
      <c r="AL53" s="65" t="str">
        <f t="shared" si="26"/>
        <v/>
      </c>
      <c r="AM53" s="57" t="str">
        <f t="shared" si="27"/>
        <v/>
      </c>
      <c r="AN53" s="12" t="str">
        <f t="shared" si="28"/>
        <v/>
      </c>
      <c r="AO53" s="10" t="str">
        <f t="shared" si="29"/>
        <v/>
      </c>
      <c r="AP53" s="10" t="str">
        <f t="shared" si="30"/>
        <v/>
      </c>
      <c r="AQ53" s="15" t="str">
        <f t="shared" si="31"/>
        <v/>
      </c>
      <c r="AR53" s="57" t="str">
        <f t="shared" si="32"/>
        <v/>
      </c>
      <c r="AS53" s="12" t="str">
        <f t="shared" si="33"/>
        <v/>
      </c>
      <c r="AT53" s="10" t="str">
        <f t="shared" si="34"/>
        <v/>
      </c>
      <c r="AU53" s="10" t="str">
        <f t="shared" si="35"/>
        <v/>
      </c>
      <c r="AV53" s="15" t="str">
        <f t="shared" si="36"/>
        <v/>
      </c>
    </row>
    <row r="54" spans="2:48">
      <c r="B54" s="14" t="str">
        <f>IF(Scilympiad!C53="",
    "",
    Scilympiad!C53
)</f>
        <v/>
      </c>
      <c r="C54" s="10" t="str">
        <f>IF(Scilympiad!D53="",
    "",
    Scilympiad!D53
)</f>
        <v/>
      </c>
      <c r="D54" s="10" t="str">
        <f>IF(Scilympiad!E53="",
    "",
    Scilympiad!E53
)</f>
        <v/>
      </c>
      <c r="E54" s="44" t="str">
        <f t="shared" si="12"/>
        <v/>
      </c>
      <c r="F54" s="45" t="str">
        <f t="shared" si="13"/>
        <v/>
      </c>
      <c r="G54" s="212" t="str">
        <f t="shared" si="14"/>
        <v/>
      </c>
      <c r="H54" s="45" t="str">
        <f t="shared" si="15"/>
        <v/>
      </c>
      <c r="I54" s="54" t="str">
        <f t="shared" si="16"/>
        <v/>
      </c>
      <c r="J54" s="57" t="str">
        <f>IF(B54="",
    "",
    IF(COUNTIF(Scilympiad!U:U,Scores!$B54)+COUNTIF(SkyCiv!U:U,Scores!$B54)=0,
        "",
        IF(COUNTIF(Scilympiad!U:U,Scores!$B54)=0,
            "NO",
            IF(COUNTIF(Scilympiad!U:U,Scores!$B54)=1,
                "YES",
                IF(COUNTIF(Scilympiad!U:U,Scores!$B54)&gt;1,
                    "MANY",
                    "ERROR"
                )
            )
        )
    )
)</f>
        <v/>
      </c>
      <c r="K54" s="15" t="str">
        <f>IF(B54="",
    "",
    IF(COUNTIF(Scilympiad!U:U,Scores!$B54)+COUNTIF(SkyCiv!U:U,Scores!$B54)=0,
        "",
        IF(COUNTIF(SkyCiv!U:U,Scores!$B54)=0,
            "NO",
            IF(COUNTIF(SkyCiv!U:U,Scores!$B54)=1,
                "YES",
                IF(COUNTIF(SkyCiv!U:U,Scores!$B54)&gt;1,
                    "MANY",
                    "ERROR"
                )
            )
        )
    )
)</f>
        <v/>
      </c>
      <c r="L54" s="162" t="str">
        <f>IF(B54="",
    "",
    IF(NOT(ISERROR(MATCH($B54,Scilympiad!$U:$U,0))),
        DATE(_xlfn.NUMBERVALUE(MID(INDEX(Scilympiad!M:M,MATCH($B54,Scilympiad!$U:$U,0)),FIND("/",INDEX(Scilympiad!M:M,MATCH($B54,Scilympiad!$U:$U,0)))+4,2))+2000,
            _xlfn.NUMBERVALUE(MID(INDEX(Scilympiad!M:M,MATCH($B54,Scilympiad!$U:$U,0)),FIND("/",INDEX(Scilympiad!M:M,MATCH($B54,Scilympiad!$U:$U,0)))-2,2)),
            _xlfn.NUMBERVALUE(MID(INDEX(Scilympiad!M:M,MATCH($B54,Scilympiad!$U:$U,0)),FIND("/",INDEX(Scilympiad!M:M,MATCH($B54,Scilympiad!$U:$U,0)))+1,2))
        )+TIME(IF(MID(INDEX(Scilympiad!M:M,MATCH($B54,Scilympiad!$U:$U,0)),FIND(":",INDEX(Scilympiad!M:M,MATCH($B54,Scilympiad!$U:$U,0)))+7,2)="AM",
                MOD(_xlfn.NUMBERVALUE(MID(INDEX(Scilympiad!M:M,MATCH($B54,Scilympiad!$U:$U,0)),FIND(":",INDEX(Scilympiad!M:M,MATCH($B54,Scilympiad!$U:$U,0)))-2,2)),12),
                MOD(_xlfn.NUMBERVALUE(MID(INDEX(Scilympiad!M:M,MATCH($B54,Scilympiad!$U:$U,0)),FIND(":",INDEX(Scilympiad!M:M,MATCH($B54,Scilympiad!$U:$U,0)))-2,2)),12)+12
            ),
            _xlfn.NUMBERVALUE(MID(INDEX(Scilympiad!M:M,MATCH($B54,Scilympiad!$U:$U,0)),FIND(":",INDEX(Scilympiad!M:M,MATCH($B54,Scilympiad!$U:$U,0)))+1,2)),
            _xlfn.NUMBERVALUE(MID(INDEX(Scilympiad!M:M,MATCH($B54,Scilympiad!$U:$U,0)),FIND(":",INDEX(Scilympiad!M:M,MATCH($B54,Scilympiad!$U:$U,0)))+4,2))
        ),
        ""
    )
)</f>
        <v/>
      </c>
      <c r="M54" s="163" t="str">
        <f>IF(C54="",
    "",
    IF(NOT(ISERROR(MATCH($B54,Scilympiad!$U:$U,0))),
        INDEX(Scilympiad!N:N,MATCH($B54,Scilympiad!$U:$U,0)),
        ""
    )
)</f>
        <v/>
      </c>
      <c r="N54" s="163" t="str">
        <f>IF(B54="",
    "",
    IF(NOT(ISERROR(MATCH($B54,SkyCiv!$U:$U,0))),
        INDEX(SkyCiv!C:C,MATCH($B54,SkyCiv!$U:$U,0))+(_xlfn.NUMBERVALUE(LEFT(RIGHT(Instructions!$E$19,4),3))+6)/24,
        ""
    )
)</f>
        <v/>
      </c>
      <c r="O54" s="12" t="str">
        <f>IF(N54="",
    "",
    IF(Instructions!E$19="",
        "TIMEZONE?",
        IF(L54="",
            "START?",
            IF(N54&lt;L54,
                "NEGATIVE",
                (N54-L54)*24*60
            )
        )
    )
)</f>
        <v/>
      </c>
      <c r="P54" s="46" t="str">
        <f>IF(Instructions!$E$20="",
    "",
    IF(AND(ISNUMBER(O54),O54&gt;Instructions!E$20),
        "YES",
        IF(AND(ISNUMBER(O54),O54&lt;=Instructions!E$20),
            "NO",
            IF(O54="NEGATIVE",
                "UNCLEAR",
                ""
            )
        )
    )
)</f>
        <v/>
      </c>
      <c r="Q54" s="72" t="str">
        <f>IF(LEFT(Instructions!E$21)="Y",
    P54,
    ""
)</f>
        <v/>
      </c>
      <c r="R54" s="69" t="str">
        <f>IF(B54="",
    "",
    IF(NOT(ISERROR(MATCH($B54,SkyCiv!$U:$U,0))),
        INDEX(SkyCiv!I:I,MATCH($B54,SkyCiv!$U:$U,0)),
        ""
    )
)</f>
        <v/>
      </c>
      <c r="S54" s="12" t="str">
        <f>IF(B54="",
    "",
    IF(C54="",
        "",
        IF(NOT(ISERROR(MATCH($B54,SkyCiv!$U:$U,0))),
            INDEX(SkyCiv!J:J,MATCH($B54,SkyCiv!$U:$U,0)),
            ""
        )
    )
)</f>
        <v/>
      </c>
      <c r="T54" s="60" t="str">
        <f>IF(B54="",
    "",
    IF(NOT(ISERROR(MATCH($B54,SkyCiv!$U:$U,0))),
        INDEX(SkyCiv!K:K,MATCH($B54,SkyCiv!$U:$U,0)),
        ""
    )
)</f>
        <v/>
      </c>
      <c r="U54" s="76" t="str">
        <f>IF(B54="",
    "",
    IF(NOT(ISERROR(MATCH($B54,SkyCiv!$U:$U,0))),
        INDEX(SkyCiv!L:L,MATCH($B54,SkyCiv!$U:$U,0)),
        ""
    )
)</f>
        <v/>
      </c>
      <c r="V54" s="12" t="str">
        <f>IF(C54="",
    "",
    IF(NOT(ISERROR(MATCH($B54,SkyCiv!$U:$U,0))),
        INDEX(SkyCiv!M:M,MATCH($B54,SkyCiv!$U:$U,0)),
        ""
    )
)</f>
        <v/>
      </c>
      <c r="W54" s="77" t="str">
        <f>IF(D54="",
    "",
    IF(NOT(ISERROR(MATCH($B54,SkyCiv!$U:$U,0))),
        INDEX(SkyCiv!N:N,MATCH($B54,SkyCiv!$U:$U,0)),
        ""
    )
)</f>
        <v/>
      </c>
      <c r="X54" s="45" t="str">
        <f>IF(AND(U54=0,V54=0,W54=0),
    "-",
    IF(U54="",
        "",
        IF(LEFT($B54)="B",
            IF(Instructions!E$15="",
                "",
                IF(ROUND(U54,3)&lt;Instructions!E$15,
                    "YES",
                    "NO"
                )
            ),
            IF(LEFT($B54)="C",
                IF(Instructions!E$17="",
                    "",
                    IF(ROUND(U54,3)&lt;Instructions!E$17,
                        "YES",
                        "NO"
                    )
                ),
                "ERR"
            )
        )
    )
)</f>
        <v/>
      </c>
      <c r="Y54" s="45" t="str">
        <f t="shared" si="17"/>
        <v/>
      </c>
      <c r="Z54" s="45" t="str">
        <f>IF(AND(U54=0,V54=0,W54=0),
    "-",
    IF(W54="",
        "",
        IF(LEFT($B54)="B",
            IF(Instructions!E$16="",
                "",
                IF(ROUND(W54,3)&lt;Instructions!E$16,
                    "YES",
                    "NO"
                )
            ),
            IF(LEFT($B54)="C",
                IF(Instructions!E$18="",
                    "",
                    IF(ROUND(W54,3)&lt;Instructions!E$18,
                        "YES",
                        "NO"
                    )
                ),
                "ERR"
            )
        )
    )
)</f>
        <v/>
      </c>
      <c r="AA54" s="54" t="str">
        <f t="shared" si="18"/>
        <v/>
      </c>
      <c r="AB54" s="14" t="str">
        <f>IF(AND(NOT(ISERROR(MATCH($B54,Scilympiad!$U:$U,0))),ISNUMBER(INDEX(Scilympiad!Y:Y,MATCH($B54,Scilympiad!$U:$U,0)))),
    INDEX(Scilympiad!Y:Y,MATCH($B54,Scilympiad!$U:$U,0)),
    ""
)</f>
        <v/>
      </c>
      <c r="AC54" s="11" t="str">
        <f t="shared" si="19"/>
        <v/>
      </c>
      <c r="AD54" s="10" t="str">
        <f t="shared" si="20"/>
        <v/>
      </c>
      <c r="AE54" s="11" t="str">
        <f t="shared" si="21"/>
        <v/>
      </c>
      <c r="AF54" s="12" t="str">
        <f t="shared" si="22"/>
        <v/>
      </c>
      <c r="AG54" s="136" t="str">
        <f t="shared" si="23"/>
        <v/>
      </c>
      <c r="AH54" s="167"/>
      <c r="AI54" s="133"/>
      <c r="AJ54" s="64" t="str">
        <f t="shared" si="24"/>
        <v/>
      </c>
      <c r="AK54" s="47" t="str">
        <f t="shared" si="25"/>
        <v/>
      </c>
      <c r="AL54" s="65" t="str">
        <f t="shared" si="26"/>
        <v/>
      </c>
      <c r="AM54" s="57" t="str">
        <f t="shared" si="27"/>
        <v/>
      </c>
      <c r="AN54" s="12" t="str">
        <f t="shared" si="28"/>
        <v/>
      </c>
      <c r="AO54" s="10" t="str">
        <f t="shared" si="29"/>
        <v/>
      </c>
      <c r="AP54" s="10" t="str">
        <f t="shared" si="30"/>
        <v/>
      </c>
      <c r="AQ54" s="15" t="str">
        <f t="shared" si="31"/>
        <v/>
      </c>
      <c r="AR54" s="57" t="str">
        <f t="shared" si="32"/>
        <v/>
      </c>
      <c r="AS54" s="12" t="str">
        <f t="shared" si="33"/>
        <v/>
      </c>
      <c r="AT54" s="10" t="str">
        <f t="shared" si="34"/>
        <v/>
      </c>
      <c r="AU54" s="10" t="str">
        <f t="shared" si="35"/>
        <v/>
      </c>
      <c r="AV54" s="15" t="str">
        <f t="shared" si="36"/>
        <v/>
      </c>
    </row>
    <row r="55" spans="2:48">
      <c r="B55" s="14" t="str">
        <f>IF(Scilympiad!C54="",
    "",
    Scilympiad!C54
)</f>
        <v/>
      </c>
      <c r="C55" s="10" t="str">
        <f>IF(Scilympiad!D54="",
    "",
    Scilympiad!D54
)</f>
        <v/>
      </c>
      <c r="D55" s="10" t="str">
        <f>IF(Scilympiad!E54="",
    "",
    Scilympiad!E54
)</f>
        <v/>
      </c>
      <c r="E55" s="44" t="str">
        <f t="shared" si="12"/>
        <v/>
      </c>
      <c r="F55" s="45" t="str">
        <f t="shared" si="13"/>
        <v/>
      </c>
      <c r="G55" s="212" t="str">
        <f t="shared" si="14"/>
        <v/>
      </c>
      <c r="H55" s="45" t="str">
        <f t="shared" si="15"/>
        <v/>
      </c>
      <c r="I55" s="54" t="str">
        <f t="shared" si="16"/>
        <v/>
      </c>
      <c r="J55" s="57" t="str">
        <f>IF(B55="",
    "",
    IF(COUNTIF(Scilympiad!U:U,Scores!$B55)+COUNTIF(SkyCiv!U:U,Scores!$B55)=0,
        "",
        IF(COUNTIF(Scilympiad!U:U,Scores!$B55)=0,
            "NO",
            IF(COUNTIF(Scilympiad!U:U,Scores!$B55)=1,
                "YES",
                IF(COUNTIF(Scilympiad!U:U,Scores!$B55)&gt;1,
                    "MANY",
                    "ERROR"
                )
            )
        )
    )
)</f>
        <v/>
      </c>
      <c r="K55" s="15" t="str">
        <f>IF(B55="",
    "",
    IF(COUNTIF(Scilympiad!U:U,Scores!$B55)+COUNTIF(SkyCiv!U:U,Scores!$B55)=0,
        "",
        IF(COUNTIF(SkyCiv!U:U,Scores!$B55)=0,
            "NO",
            IF(COUNTIF(SkyCiv!U:U,Scores!$B55)=1,
                "YES",
                IF(COUNTIF(SkyCiv!U:U,Scores!$B55)&gt;1,
                    "MANY",
                    "ERROR"
                )
            )
        )
    )
)</f>
        <v/>
      </c>
      <c r="L55" s="162" t="str">
        <f>IF(B55="",
    "",
    IF(NOT(ISERROR(MATCH($B55,Scilympiad!$U:$U,0))),
        DATE(_xlfn.NUMBERVALUE(MID(INDEX(Scilympiad!M:M,MATCH($B55,Scilympiad!$U:$U,0)),FIND("/",INDEX(Scilympiad!M:M,MATCH($B55,Scilympiad!$U:$U,0)))+4,2))+2000,
            _xlfn.NUMBERVALUE(MID(INDEX(Scilympiad!M:M,MATCH($B55,Scilympiad!$U:$U,0)),FIND("/",INDEX(Scilympiad!M:M,MATCH($B55,Scilympiad!$U:$U,0)))-2,2)),
            _xlfn.NUMBERVALUE(MID(INDEX(Scilympiad!M:M,MATCH($B55,Scilympiad!$U:$U,0)),FIND("/",INDEX(Scilympiad!M:M,MATCH($B55,Scilympiad!$U:$U,0)))+1,2))
        )+TIME(IF(MID(INDEX(Scilympiad!M:M,MATCH($B55,Scilympiad!$U:$U,0)),FIND(":",INDEX(Scilympiad!M:M,MATCH($B55,Scilympiad!$U:$U,0)))+7,2)="AM",
                MOD(_xlfn.NUMBERVALUE(MID(INDEX(Scilympiad!M:M,MATCH($B55,Scilympiad!$U:$U,0)),FIND(":",INDEX(Scilympiad!M:M,MATCH($B55,Scilympiad!$U:$U,0)))-2,2)),12),
                MOD(_xlfn.NUMBERVALUE(MID(INDEX(Scilympiad!M:M,MATCH($B55,Scilympiad!$U:$U,0)),FIND(":",INDEX(Scilympiad!M:M,MATCH($B55,Scilympiad!$U:$U,0)))-2,2)),12)+12
            ),
            _xlfn.NUMBERVALUE(MID(INDEX(Scilympiad!M:M,MATCH($B55,Scilympiad!$U:$U,0)),FIND(":",INDEX(Scilympiad!M:M,MATCH($B55,Scilympiad!$U:$U,0)))+1,2)),
            _xlfn.NUMBERVALUE(MID(INDEX(Scilympiad!M:M,MATCH($B55,Scilympiad!$U:$U,0)),FIND(":",INDEX(Scilympiad!M:M,MATCH($B55,Scilympiad!$U:$U,0)))+4,2))
        ),
        ""
    )
)</f>
        <v/>
      </c>
      <c r="M55" s="163" t="str">
        <f>IF(C55="",
    "",
    IF(NOT(ISERROR(MATCH($B55,Scilympiad!$U:$U,0))),
        INDEX(Scilympiad!N:N,MATCH($B55,Scilympiad!$U:$U,0)),
        ""
    )
)</f>
        <v/>
      </c>
      <c r="N55" s="163" t="str">
        <f>IF(B55="",
    "",
    IF(NOT(ISERROR(MATCH($B55,SkyCiv!$U:$U,0))),
        INDEX(SkyCiv!C:C,MATCH($B55,SkyCiv!$U:$U,0))+(_xlfn.NUMBERVALUE(LEFT(RIGHT(Instructions!$E$19,4),3))+6)/24,
        ""
    )
)</f>
        <v/>
      </c>
      <c r="O55" s="12" t="str">
        <f>IF(N55="",
    "",
    IF(Instructions!E$19="",
        "TIMEZONE?",
        IF(L55="",
            "START?",
            IF(N55&lt;L55,
                "NEGATIVE",
                (N55-L55)*24*60
            )
        )
    )
)</f>
        <v/>
      </c>
      <c r="P55" s="46" t="str">
        <f>IF(Instructions!$E$20="",
    "",
    IF(AND(ISNUMBER(O55),O55&gt;Instructions!E$20),
        "YES",
        IF(AND(ISNUMBER(O55),O55&lt;=Instructions!E$20),
            "NO",
            IF(O55="NEGATIVE",
                "UNCLEAR",
                ""
            )
        )
    )
)</f>
        <v/>
      </c>
      <c r="Q55" s="72" t="str">
        <f>IF(LEFT(Instructions!E$21)="Y",
    P55,
    ""
)</f>
        <v/>
      </c>
      <c r="R55" s="69" t="str">
        <f>IF(B55="",
    "",
    IF(NOT(ISERROR(MATCH($B55,SkyCiv!$U:$U,0))),
        INDEX(SkyCiv!I:I,MATCH($B55,SkyCiv!$U:$U,0)),
        ""
    )
)</f>
        <v/>
      </c>
      <c r="S55" s="12" t="str">
        <f>IF(B55="",
    "",
    IF(C55="",
        "",
        IF(NOT(ISERROR(MATCH($B55,SkyCiv!$U:$U,0))),
            INDEX(SkyCiv!J:J,MATCH($B55,SkyCiv!$U:$U,0)),
            ""
        )
    )
)</f>
        <v/>
      </c>
      <c r="T55" s="60" t="str">
        <f>IF(B55="",
    "",
    IF(NOT(ISERROR(MATCH($B55,SkyCiv!$U:$U,0))),
        INDEX(SkyCiv!K:K,MATCH($B55,SkyCiv!$U:$U,0)),
        ""
    )
)</f>
        <v/>
      </c>
      <c r="U55" s="76" t="str">
        <f>IF(B55="",
    "",
    IF(NOT(ISERROR(MATCH($B55,SkyCiv!$U:$U,0))),
        INDEX(SkyCiv!L:L,MATCH($B55,SkyCiv!$U:$U,0)),
        ""
    )
)</f>
        <v/>
      </c>
      <c r="V55" s="12" t="str">
        <f>IF(C55="",
    "",
    IF(NOT(ISERROR(MATCH($B55,SkyCiv!$U:$U,0))),
        INDEX(SkyCiv!M:M,MATCH($B55,SkyCiv!$U:$U,0)),
        ""
    )
)</f>
        <v/>
      </c>
      <c r="W55" s="77" t="str">
        <f>IF(D55="",
    "",
    IF(NOT(ISERROR(MATCH($B55,SkyCiv!$U:$U,0))),
        INDEX(SkyCiv!N:N,MATCH($B55,SkyCiv!$U:$U,0)),
        ""
    )
)</f>
        <v/>
      </c>
      <c r="X55" s="45" t="str">
        <f>IF(AND(U55=0,V55=0,W55=0),
    "-",
    IF(U55="",
        "",
        IF(LEFT($B55)="B",
            IF(Instructions!E$15="",
                "",
                IF(ROUND(U55,3)&lt;Instructions!E$15,
                    "YES",
                    "NO"
                )
            ),
            IF(LEFT($B55)="C",
                IF(Instructions!E$17="",
                    "",
                    IF(ROUND(U55,3)&lt;Instructions!E$17,
                        "YES",
                        "NO"
                    )
                ),
                "ERR"
            )
        )
    )
)</f>
        <v/>
      </c>
      <c r="Y55" s="45" t="str">
        <f t="shared" si="17"/>
        <v/>
      </c>
      <c r="Z55" s="45" t="str">
        <f>IF(AND(U55=0,V55=0,W55=0),
    "-",
    IF(W55="",
        "",
        IF(LEFT($B55)="B",
            IF(Instructions!E$16="",
                "",
                IF(ROUND(W55,3)&lt;Instructions!E$16,
                    "YES",
                    "NO"
                )
            ),
            IF(LEFT($B55)="C",
                IF(Instructions!E$18="",
                    "",
                    IF(ROUND(W55,3)&lt;Instructions!E$18,
                        "YES",
                        "NO"
                    )
                ),
                "ERR"
            )
        )
    )
)</f>
        <v/>
      </c>
      <c r="AA55" s="54" t="str">
        <f t="shared" si="18"/>
        <v/>
      </c>
      <c r="AB55" s="14" t="str">
        <f>IF(AND(NOT(ISERROR(MATCH($B55,Scilympiad!$U:$U,0))),ISNUMBER(INDEX(Scilympiad!Y:Y,MATCH($B55,Scilympiad!$U:$U,0)))),
    INDEX(Scilympiad!Y:Y,MATCH($B55,Scilympiad!$U:$U,0)),
    ""
)</f>
        <v/>
      </c>
      <c r="AC55" s="11" t="str">
        <f t="shared" si="19"/>
        <v/>
      </c>
      <c r="AD55" s="10" t="str">
        <f t="shared" si="20"/>
        <v/>
      </c>
      <c r="AE55" s="11" t="str">
        <f t="shared" si="21"/>
        <v/>
      </c>
      <c r="AF55" s="12" t="str">
        <f t="shared" si="22"/>
        <v/>
      </c>
      <c r="AG55" s="136" t="str">
        <f t="shared" si="23"/>
        <v/>
      </c>
      <c r="AH55" s="167"/>
      <c r="AI55" s="133"/>
      <c r="AJ55" s="64" t="str">
        <f t="shared" si="24"/>
        <v/>
      </c>
      <c r="AK55" s="47" t="str">
        <f t="shared" si="25"/>
        <v/>
      </c>
      <c r="AL55" s="65" t="str">
        <f t="shared" si="26"/>
        <v/>
      </c>
      <c r="AM55" s="57" t="str">
        <f t="shared" si="27"/>
        <v/>
      </c>
      <c r="AN55" s="12" t="str">
        <f t="shared" si="28"/>
        <v/>
      </c>
      <c r="AO55" s="10" t="str">
        <f t="shared" si="29"/>
        <v/>
      </c>
      <c r="AP55" s="10" t="str">
        <f t="shared" si="30"/>
        <v/>
      </c>
      <c r="AQ55" s="15" t="str">
        <f t="shared" si="31"/>
        <v/>
      </c>
      <c r="AR55" s="57" t="str">
        <f t="shared" si="32"/>
        <v/>
      </c>
      <c r="AS55" s="12" t="str">
        <f t="shared" si="33"/>
        <v/>
      </c>
      <c r="AT55" s="10" t="str">
        <f t="shared" si="34"/>
        <v/>
      </c>
      <c r="AU55" s="10" t="str">
        <f t="shared" si="35"/>
        <v/>
      </c>
      <c r="AV55" s="15" t="str">
        <f t="shared" si="36"/>
        <v/>
      </c>
    </row>
    <row r="56" spans="2:48">
      <c r="B56" s="14" t="str">
        <f>IF(Scilympiad!C55="",
    "",
    Scilympiad!C55
)</f>
        <v/>
      </c>
      <c r="C56" s="10" t="str">
        <f>IF(Scilympiad!D55="",
    "",
    Scilympiad!D55
)</f>
        <v/>
      </c>
      <c r="D56" s="10" t="str">
        <f>IF(Scilympiad!E55="",
    "",
    Scilympiad!E55
)</f>
        <v/>
      </c>
      <c r="E56" s="44" t="str">
        <f t="shared" si="12"/>
        <v/>
      </c>
      <c r="F56" s="45" t="str">
        <f t="shared" si="13"/>
        <v/>
      </c>
      <c r="G56" s="212" t="str">
        <f t="shared" si="14"/>
        <v/>
      </c>
      <c r="H56" s="45" t="str">
        <f t="shared" si="15"/>
        <v/>
      </c>
      <c r="I56" s="54" t="str">
        <f t="shared" si="16"/>
        <v/>
      </c>
      <c r="J56" s="57" t="str">
        <f>IF(B56="",
    "",
    IF(COUNTIF(Scilympiad!U:U,Scores!$B56)+COUNTIF(SkyCiv!U:U,Scores!$B56)=0,
        "",
        IF(COUNTIF(Scilympiad!U:U,Scores!$B56)=0,
            "NO",
            IF(COUNTIF(Scilympiad!U:U,Scores!$B56)=1,
                "YES",
                IF(COUNTIF(Scilympiad!U:U,Scores!$B56)&gt;1,
                    "MANY",
                    "ERROR"
                )
            )
        )
    )
)</f>
        <v/>
      </c>
      <c r="K56" s="15" t="str">
        <f>IF(B56="",
    "",
    IF(COUNTIF(Scilympiad!U:U,Scores!$B56)+COUNTIF(SkyCiv!U:U,Scores!$B56)=0,
        "",
        IF(COUNTIF(SkyCiv!U:U,Scores!$B56)=0,
            "NO",
            IF(COUNTIF(SkyCiv!U:U,Scores!$B56)=1,
                "YES",
                IF(COUNTIF(SkyCiv!U:U,Scores!$B56)&gt;1,
                    "MANY",
                    "ERROR"
                )
            )
        )
    )
)</f>
        <v/>
      </c>
      <c r="L56" s="162" t="str">
        <f>IF(B56="",
    "",
    IF(NOT(ISERROR(MATCH($B56,Scilympiad!$U:$U,0))),
        DATE(_xlfn.NUMBERVALUE(MID(INDEX(Scilympiad!M:M,MATCH($B56,Scilympiad!$U:$U,0)),FIND("/",INDEX(Scilympiad!M:M,MATCH($B56,Scilympiad!$U:$U,0)))+4,2))+2000,
            _xlfn.NUMBERVALUE(MID(INDEX(Scilympiad!M:M,MATCH($B56,Scilympiad!$U:$U,0)),FIND("/",INDEX(Scilympiad!M:M,MATCH($B56,Scilympiad!$U:$U,0)))-2,2)),
            _xlfn.NUMBERVALUE(MID(INDEX(Scilympiad!M:M,MATCH($B56,Scilympiad!$U:$U,0)),FIND("/",INDEX(Scilympiad!M:M,MATCH($B56,Scilympiad!$U:$U,0)))+1,2))
        )+TIME(IF(MID(INDEX(Scilympiad!M:M,MATCH($B56,Scilympiad!$U:$U,0)),FIND(":",INDEX(Scilympiad!M:M,MATCH($B56,Scilympiad!$U:$U,0)))+7,2)="AM",
                MOD(_xlfn.NUMBERVALUE(MID(INDEX(Scilympiad!M:M,MATCH($B56,Scilympiad!$U:$U,0)),FIND(":",INDEX(Scilympiad!M:M,MATCH($B56,Scilympiad!$U:$U,0)))-2,2)),12),
                MOD(_xlfn.NUMBERVALUE(MID(INDEX(Scilympiad!M:M,MATCH($B56,Scilympiad!$U:$U,0)),FIND(":",INDEX(Scilympiad!M:M,MATCH($B56,Scilympiad!$U:$U,0)))-2,2)),12)+12
            ),
            _xlfn.NUMBERVALUE(MID(INDEX(Scilympiad!M:M,MATCH($B56,Scilympiad!$U:$U,0)),FIND(":",INDEX(Scilympiad!M:M,MATCH($B56,Scilympiad!$U:$U,0)))+1,2)),
            _xlfn.NUMBERVALUE(MID(INDEX(Scilympiad!M:M,MATCH($B56,Scilympiad!$U:$U,0)),FIND(":",INDEX(Scilympiad!M:M,MATCH($B56,Scilympiad!$U:$U,0)))+4,2))
        ),
        ""
    )
)</f>
        <v/>
      </c>
      <c r="M56" s="163" t="str">
        <f>IF(C56="",
    "",
    IF(NOT(ISERROR(MATCH($B56,Scilympiad!$U:$U,0))),
        INDEX(Scilympiad!N:N,MATCH($B56,Scilympiad!$U:$U,0)),
        ""
    )
)</f>
        <v/>
      </c>
      <c r="N56" s="163" t="str">
        <f>IF(B56="",
    "",
    IF(NOT(ISERROR(MATCH($B56,SkyCiv!$U:$U,0))),
        INDEX(SkyCiv!C:C,MATCH($B56,SkyCiv!$U:$U,0))+(_xlfn.NUMBERVALUE(LEFT(RIGHT(Instructions!$E$19,4),3))+6)/24,
        ""
    )
)</f>
        <v/>
      </c>
      <c r="O56" s="12" t="str">
        <f>IF(N56="",
    "",
    IF(Instructions!E$19="",
        "TIMEZONE?",
        IF(L56="",
            "START?",
            IF(N56&lt;L56,
                "NEGATIVE",
                (N56-L56)*24*60
            )
        )
    )
)</f>
        <v/>
      </c>
      <c r="P56" s="46" t="str">
        <f>IF(Instructions!$E$20="",
    "",
    IF(AND(ISNUMBER(O56),O56&gt;Instructions!E$20),
        "YES",
        IF(AND(ISNUMBER(O56),O56&lt;=Instructions!E$20),
            "NO",
            IF(O56="NEGATIVE",
                "UNCLEAR",
                ""
            )
        )
    )
)</f>
        <v/>
      </c>
      <c r="Q56" s="72" t="str">
        <f>IF(LEFT(Instructions!E$21)="Y",
    P56,
    ""
)</f>
        <v/>
      </c>
      <c r="R56" s="69" t="str">
        <f>IF(B56="",
    "",
    IF(NOT(ISERROR(MATCH($B56,SkyCiv!$U:$U,0))),
        INDEX(SkyCiv!I:I,MATCH($B56,SkyCiv!$U:$U,0)),
        ""
    )
)</f>
        <v/>
      </c>
      <c r="S56" s="12" t="str">
        <f>IF(B56="",
    "",
    IF(C56="",
        "",
        IF(NOT(ISERROR(MATCH($B56,SkyCiv!$U:$U,0))),
            INDEX(SkyCiv!J:J,MATCH($B56,SkyCiv!$U:$U,0)),
            ""
        )
    )
)</f>
        <v/>
      </c>
      <c r="T56" s="60" t="str">
        <f>IF(B56="",
    "",
    IF(NOT(ISERROR(MATCH($B56,SkyCiv!$U:$U,0))),
        INDEX(SkyCiv!K:K,MATCH($B56,SkyCiv!$U:$U,0)),
        ""
    )
)</f>
        <v/>
      </c>
      <c r="U56" s="76" t="str">
        <f>IF(B56="",
    "",
    IF(NOT(ISERROR(MATCH($B56,SkyCiv!$U:$U,0))),
        INDEX(SkyCiv!L:L,MATCH($B56,SkyCiv!$U:$U,0)),
        ""
    )
)</f>
        <v/>
      </c>
      <c r="V56" s="12" t="str">
        <f>IF(C56="",
    "",
    IF(NOT(ISERROR(MATCH($B56,SkyCiv!$U:$U,0))),
        INDEX(SkyCiv!M:M,MATCH($B56,SkyCiv!$U:$U,0)),
        ""
    )
)</f>
        <v/>
      </c>
      <c r="W56" s="77" t="str">
        <f>IF(D56="",
    "",
    IF(NOT(ISERROR(MATCH($B56,SkyCiv!$U:$U,0))),
        INDEX(SkyCiv!N:N,MATCH($B56,SkyCiv!$U:$U,0)),
        ""
    )
)</f>
        <v/>
      </c>
      <c r="X56" s="45" t="str">
        <f>IF(AND(U56=0,V56=0,W56=0),
    "-",
    IF(U56="",
        "",
        IF(LEFT($B56)="B",
            IF(Instructions!E$15="",
                "",
                IF(ROUND(U56,3)&lt;Instructions!E$15,
                    "YES",
                    "NO"
                )
            ),
            IF(LEFT($B56)="C",
                IF(Instructions!E$17="",
                    "",
                    IF(ROUND(U56,3)&lt;Instructions!E$17,
                        "YES",
                        "NO"
                    )
                ),
                "ERR"
            )
        )
    )
)</f>
        <v/>
      </c>
      <c r="Y56" s="45" t="str">
        <f t="shared" si="17"/>
        <v/>
      </c>
      <c r="Z56" s="45" t="str">
        <f>IF(AND(U56=0,V56=0,W56=0),
    "-",
    IF(W56="",
        "",
        IF(LEFT($B56)="B",
            IF(Instructions!E$16="",
                "",
                IF(ROUND(W56,3)&lt;Instructions!E$16,
                    "YES",
                    "NO"
                )
            ),
            IF(LEFT($B56)="C",
                IF(Instructions!E$18="",
                    "",
                    IF(ROUND(W56,3)&lt;Instructions!E$18,
                        "YES",
                        "NO"
                    )
                ),
                "ERR"
            )
        )
    )
)</f>
        <v/>
      </c>
      <c r="AA56" s="54" t="str">
        <f t="shared" si="18"/>
        <v/>
      </c>
      <c r="AB56" s="14" t="str">
        <f>IF(AND(NOT(ISERROR(MATCH($B56,Scilympiad!$U:$U,0))),ISNUMBER(INDEX(Scilympiad!Y:Y,MATCH($B56,Scilympiad!$U:$U,0)))),
    INDEX(Scilympiad!Y:Y,MATCH($B56,Scilympiad!$U:$U,0)),
    ""
)</f>
        <v/>
      </c>
      <c r="AC56" s="11" t="str">
        <f t="shared" si="19"/>
        <v/>
      </c>
      <c r="AD56" s="10" t="str">
        <f t="shared" si="20"/>
        <v/>
      </c>
      <c r="AE56" s="11" t="str">
        <f t="shared" si="21"/>
        <v/>
      </c>
      <c r="AF56" s="12" t="str">
        <f t="shared" si="22"/>
        <v/>
      </c>
      <c r="AG56" s="136" t="str">
        <f t="shared" si="23"/>
        <v/>
      </c>
      <c r="AH56" s="167"/>
      <c r="AI56" s="133"/>
      <c r="AJ56" s="64" t="str">
        <f t="shared" si="24"/>
        <v/>
      </c>
      <c r="AK56" s="47" t="str">
        <f t="shared" si="25"/>
        <v/>
      </c>
      <c r="AL56" s="65" t="str">
        <f t="shared" si="26"/>
        <v/>
      </c>
      <c r="AM56" s="57" t="str">
        <f t="shared" si="27"/>
        <v/>
      </c>
      <c r="AN56" s="12" t="str">
        <f t="shared" si="28"/>
        <v/>
      </c>
      <c r="AO56" s="10" t="str">
        <f t="shared" si="29"/>
        <v/>
      </c>
      <c r="AP56" s="10" t="str">
        <f t="shared" si="30"/>
        <v/>
      </c>
      <c r="AQ56" s="15" t="str">
        <f t="shared" si="31"/>
        <v/>
      </c>
      <c r="AR56" s="57" t="str">
        <f t="shared" si="32"/>
        <v/>
      </c>
      <c r="AS56" s="12" t="str">
        <f t="shared" si="33"/>
        <v/>
      </c>
      <c r="AT56" s="10" t="str">
        <f t="shared" si="34"/>
        <v/>
      </c>
      <c r="AU56" s="10" t="str">
        <f t="shared" si="35"/>
        <v/>
      </c>
      <c r="AV56" s="15" t="str">
        <f t="shared" si="36"/>
        <v/>
      </c>
    </row>
    <row r="57" spans="2:48">
      <c r="B57" s="14" t="str">
        <f>IF(Scilympiad!C56="",
    "",
    Scilympiad!C56
)</f>
        <v/>
      </c>
      <c r="C57" s="10" t="str">
        <f>IF(Scilympiad!D56="",
    "",
    Scilympiad!D56
)</f>
        <v/>
      </c>
      <c r="D57" s="10" t="str">
        <f>IF(Scilympiad!E56="",
    "",
    Scilympiad!E56
)</f>
        <v/>
      </c>
      <c r="E57" s="44" t="str">
        <f t="shared" si="12"/>
        <v/>
      </c>
      <c r="F57" s="45" t="str">
        <f t="shared" si="13"/>
        <v/>
      </c>
      <c r="G57" s="212" t="str">
        <f t="shared" si="14"/>
        <v/>
      </c>
      <c r="H57" s="45" t="str">
        <f t="shared" si="15"/>
        <v/>
      </c>
      <c r="I57" s="54" t="str">
        <f t="shared" si="16"/>
        <v/>
      </c>
      <c r="J57" s="57" t="str">
        <f>IF(B57="",
    "",
    IF(COUNTIF(Scilympiad!U:U,Scores!$B57)+COUNTIF(SkyCiv!U:U,Scores!$B57)=0,
        "",
        IF(COUNTIF(Scilympiad!U:U,Scores!$B57)=0,
            "NO",
            IF(COUNTIF(Scilympiad!U:U,Scores!$B57)=1,
                "YES",
                IF(COUNTIF(Scilympiad!U:U,Scores!$B57)&gt;1,
                    "MANY",
                    "ERROR"
                )
            )
        )
    )
)</f>
        <v/>
      </c>
      <c r="K57" s="15" t="str">
        <f>IF(B57="",
    "",
    IF(COUNTIF(Scilympiad!U:U,Scores!$B57)+COUNTIF(SkyCiv!U:U,Scores!$B57)=0,
        "",
        IF(COUNTIF(SkyCiv!U:U,Scores!$B57)=0,
            "NO",
            IF(COUNTIF(SkyCiv!U:U,Scores!$B57)=1,
                "YES",
                IF(COUNTIF(SkyCiv!U:U,Scores!$B57)&gt;1,
                    "MANY",
                    "ERROR"
                )
            )
        )
    )
)</f>
        <v/>
      </c>
      <c r="L57" s="162" t="str">
        <f>IF(B57="",
    "",
    IF(NOT(ISERROR(MATCH($B57,Scilympiad!$U:$U,0))),
        DATE(_xlfn.NUMBERVALUE(MID(INDEX(Scilympiad!M:M,MATCH($B57,Scilympiad!$U:$U,0)),FIND("/",INDEX(Scilympiad!M:M,MATCH($B57,Scilympiad!$U:$U,0)))+4,2))+2000,
            _xlfn.NUMBERVALUE(MID(INDEX(Scilympiad!M:M,MATCH($B57,Scilympiad!$U:$U,0)),FIND("/",INDEX(Scilympiad!M:M,MATCH($B57,Scilympiad!$U:$U,0)))-2,2)),
            _xlfn.NUMBERVALUE(MID(INDEX(Scilympiad!M:M,MATCH($B57,Scilympiad!$U:$U,0)),FIND("/",INDEX(Scilympiad!M:M,MATCH($B57,Scilympiad!$U:$U,0)))+1,2))
        )+TIME(IF(MID(INDEX(Scilympiad!M:M,MATCH($B57,Scilympiad!$U:$U,0)),FIND(":",INDEX(Scilympiad!M:M,MATCH($B57,Scilympiad!$U:$U,0)))+7,2)="AM",
                MOD(_xlfn.NUMBERVALUE(MID(INDEX(Scilympiad!M:M,MATCH($B57,Scilympiad!$U:$U,0)),FIND(":",INDEX(Scilympiad!M:M,MATCH($B57,Scilympiad!$U:$U,0)))-2,2)),12),
                MOD(_xlfn.NUMBERVALUE(MID(INDEX(Scilympiad!M:M,MATCH($B57,Scilympiad!$U:$U,0)),FIND(":",INDEX(Scilympiad!M:M,MATCH($B57,Scilympiad!$U:$U,0)))-2,2)),12)+12
            ),
            _xlfn.NUMBERVALUE(MID(INDEX(Scilympiad!M:M,MATCH($B57,Scilympiad!$U:$U,0)),FIND(":",INDEX(Scilympiad!M:M,MATCH($B57,Scilympiad!$U:$U,0)))+1,2)),
            _xlfn.NUMBERVALUE(MID(INDEX(Scilympiad!M:M,MATCH($B57,Scilympiad!$U:$U,0)),FIND(":",INDEX(Scilympiad!M:M,MATCH($B57,Scilympiad!$U:$U,0)))+4,2))
        ),
        ""
    )
)</f>
        <v/>
      </c>
      <c r="M57" s="163" t="str">
        <f>IF(C57="",
    "",
    IF(NOT(ISERROR(MATCH($B57,Scilympiad!$U:$U,0))),
        INDEX(Scilympiad!N:N,MATCH($B57,Scilympiad!$U:$U,0)),
        ""
    )
)</f>
        <v/>
      </c>
      <c r="N57" s="163" t="str">
        <f>IF(B57="",
    "",
    IF(NOT(ISERROR(MATCH($B57,SkyCiv!$U:$U,0))),
        INDEX(SkyCiv!C:C,MATCH($B57,SkyCiv!$U:$U,0))+(_xlfn.NUMBERVALUE(LEFT(RIGHT(Instructions!$E$19,4),3))+6)/24,
        ""
    )
)</f>
        <v/>
      </c>
      <c r="O57" s="12" t="str">
        <f>IF(N57="",
    "",
    IF(Instructions!E$19="",
        "TIMEZONE?",
        IF(L57="",
            "START?",
            IF(N57&lt;L57,
                "NEGATIVE",
                (N57-L57)*24*60
            )
        )
    )
)</f>
        <v/>
      </c>
      <c r="P57" s="46" t="str">
        <f>IF(Instructions!$E$20="",
    "",
    IF(AND(ISNUMBER(O57),O57&gt;Instructions!E$20),
        "YES",
        IF(AND(ISNUMBER(O57),O57&lt;=Instructions!E$20),
            "NO",
            IF(O57="NEGATIVE",
                "UNCLEAR",
                ""
            )
        )
    )
)</f>
        <v/>
      </c>
      <c r="Q57" s="72" t="str">
        <f>IF(LEFT(Instructions!E$21)="Y",
    P57,
    ""
)</f>
        <v/>
      </c>
      <c r="R57" s="69" t="str">
        <f>IF(B57="",
    "",
    IF(NOT(ISERROR(MATCH($B57,SkyCiv!$U:$U,0))),
        INDEX(SkyCiv!I:I,MATCH($B57,SkyCiv!$U:$U,0)),
        ""
    )
)</f>
        <v/>
      </c>
      <c r="S57" s="12" t="str">
        <f>IF(B57="",
    "",
    IF(C57="",
        "",
        IF(NOT(ISERROR(MATCH($B57,SkyCiv!$U:$U,0))),
            INDEX(SkyCiv!J:J,MATCH($B57,SkyCiv!$U:$U,0)),
            ""
        )
    )
)</f>
        <v/>
      </c>
      <c r="T57" s="60" t="str">
        <f>IF(B57="",
    "",
    IF(NOT(ISERROR(MATCH($B57,SkyCiv!$U:$U,0))),
        INDEX(SkyCiv!K:K,MATCH($B57,SkyCiv!$U:$U,0)),
        ""
    )
)</f>
        <v/>
      </c>
      <c r="U57" s="76" t="str">
        <f>IF(B57="",
    "",
    IF(NOT(ISERROR(MATCH($B57,SkyCiv!$U:$U,0))),
        INDEX(SkyCiv!L:L,MATCH($B57,SkyCiv!$U:$U,0)),
        ""
    )
)</f>
        <v/>
      </c>
      <c r="V57" s="12" t="str">
        <f>IF(C57="",
    "",
    IF(NOT(ISERROR(MATCH($B57,SkyCiv!$U:$U,0))),
        INDEX(SkyCiv!M:M,MATCH($B57,SkyCiv!$U:$U,0)),
        ""
    )
)</f>
        <v/>
      </c>
      <c r="W57" s="77" t="str">
        <f>IF(D57="",
    "",
    IF(NOT(ISERROR(MATCH($B57,SkyCiv!$U:$U,0))),
        INDEX(SkyCiv!N:N,MATCH($B57,SkyCiv!$U:$U,0)),
        ""
    )
)</f>
        <v/>
      </c>
      <c r="X57" s="45" t="str">
        <f>IF(AND(U57=0,V57=0,W57=0),
    "-",
    IF(U57="",
        "",
        IF(LEFT($B57)="B",
            IF(Instructions!E$15="",
                "",
                IF(ROUND(U57,3)&lt;Instructions!E$15,
                    "YES",
                    "NO"
                )
            ),
            IF(LEFT($B57)="C",
                IF(Instructions!E$17="",
                    "",
                    IF(ROUND(U57,3)&lt;Instructions!E$17,
                        "YES",
                        "NO"
                    )
                ),
                "ERR"
            )
        )
    )
)</f>
        <v/>
      </c>
      <c r="Y57" s="45" t="str">
        <f t="shared" si="17"/>
        <v/>
      </c>
      <c r="Z57" s="45" t="str">
        <f>IF(AND(U57=0,V57=0,W57=0),
    "-",
    IF(W57="",
        "",
        IF(LEFT($B57)="B",
            IF(Instructions!E$16="",
                "",
                IF(ROUND(W57,3)&lt;Instructions!E$16,
                    "YES",
                    "NO"
                )
            ),
            IF(LEFT($B57)="C",
                IF(Instructions!E$18="",
                    "",
                    IF(ROUND(W57,3)&lt;Instructions!E$18,
                        "YES",
                        "NO"
                    )
                ),
                "ERR"
            )
        )
    )
)</f>
        <v/>
      </c>
      <c r="AA57" s="54" t="str">
        <f t="shared" si="18"/>
        <v/>
      </c>
      <c r="AB57" s="14" t="str">
        <f>IF(AND(NOT(ISERROR(MATCH($B57,Scilympiad!$U:$U,0))),ISNUMBER(INDEX(Scilympiad!Y:Y,MATCH($B57,Scilympiad!$U:$U,0)))),
    INDEX(Scilympiad!Y:Y,MATCH($B57,Scilympiad!$U:$U,0)),
    ""
)</f>
        <v/>
      </c>
      <c r="AC57" s="11" t="str">
        <f t="shared" si="19"/>
        <v/>
      </c>
      <c r="AD57" s="10" t="str">
        <f t="shared" si="20"/>
        <v/>
      </c>
      <c r="AE57" s="11" t="str">
        <f t="shared" si="21"/>
        <v/>
      </c>
      <c r="AF57" s="12" t="str">
        <f t="shared" si="22"/>
        <v/>
      </c>
      <c r="AG57" s="136" t="str">
        <f t="shared" si="23"/>
        <v/>
      </c>
      <c r="AH57" s="167"/>
      <c r="AI57" s="133"/>
      <c r="AJ57" s="64" t="str">
        <f t="shared" si="24"/>
        <v/>
      </c>
      <c r="AK57" s="47" t="str">
        <f t="shared" si="25"/>
        <v/>
      </c>
      <c r="AL57" s="65" t="str">
        <f t="shared" si="26"/>
        <v/>
      </c>
      <c r="AM57" s="57" t="str">
        <f t="shared" si="27"/>
        <v/>
      </c>
      <c r="AN57" s="12" t="str">
        <f t="shared" si="28"/>
        <v/>
      </c>
      <c r="AO57" s="10" t="str">
        <f t="shared" si="29"/>
        <v/>
      </c>
      <c r="AP57" s="10" t="str">
        <f t="shared" si="30"/>
        <v/>
      </c>
      <c r="AQ57" s="15" t="str">
        <f t="shared" si="31"/>
        <v/>
      </c>
      <c r="AR57" s="57" t="str">
        <f t="shared" si="32"/>
        <v/>
      </c>
      <c r="AS57" s="12" t="str">
        <f t="shared" si="33"/>
        <v/>
      </c>
      <c r="AT57" s="10" t="str">
        <f t="shared" si="34"/>
        <v/>
      </c>
      <c r="AU57" s="10" t="str">
        <f t="shared" si="35"/>
        <v/>
      </c>
      <c r="AV57" s="15" t="str">
        <f t="shared" si="36"/>
        <v/>
      </c>
    </row>
    <row r="58" spans="2:48">
      <c r="B58" s="14" t="str">
        <f>IF(Scilympiad!C57="",
    "",
    Scilympiad!C57
)</f>
        <v/>
      </c>
      <c r="C58" s="10" t="str">
        <f>IF(Scilympiad!D57="",
    "",
    Scilympiad!D57
)</f>
        <v/>
      </c>
      <c r="D58" s="10" t="str">
        <f>IF(Scilympiad!E57="",
    "",
    Scilympiad!E57
)</f>
        <v/>
      </c>
      <c r="E58" s="44" t="str">
        <f t="shared" si="12"/>
        <v/>
      </c>
      <c r="F58" s="45" t="str">
        <f t="shared" si="13"/>
        <v/>
      </c>
      <c r="G58" s="212" t="str">
        <f t="shared" si="14"/>
        <v/>
      </c>
      <c r="H58" s="45" t="str">
        <f t="shared" si="15"/>
        <v/>
      </c>
      <c r="I58" s="54" t="str">
        <f t="shared" si="16"/>
        <v/>
      </c>
      <c r="J58" s="57" t="str">
        <f>IF(B58="",
    "",
    IF(COUNTIF(Scilympiad!U:U,Scores!$B58)+COUNTIF(SkyCiv!U:U,Scores!$B58)=0,
        "",
        IF(COUNTIF(Scilympiad!U:U,Scores!$B58)=0,
            "NO",
            IF(COUNTIF(Scilympiad!U:U,Scores!$B58)=1,
                "YES",
                IF(COUNTIF(Scilympiad!U:U,Scores!$B58)&gt;1,
                    "MANY",
                    "ERROR"
                )
            )
        )
    )
)</f>
        <v/>
      </c>
      <c r="K58" s="15" t="str">
        <f>IF(B58="",
    "",
    IF(COUNTIF(Scilympiad!U:U,Scores!$B58)+COUNTIF(SkyCiv!U:U,Scores!$B58)=0,
        "",
        IF(COUNTIF(SkyCiv!U:U,Scores!$B58)=0,
            "NO",
            IF(COUNTIF(SkyCiv!U:U,Scores!$B58)=1,
                "YES",
                IF(COUNTIF(SkyCiv!U:U,Scores!$B58)&gt;1,
                    "MANY",
                    "ERROR"
                )
            )
        )
    )
)</f>
        <v/>
      </c>
      <c r="L58" s="162" t="str">
        <f>IF(B58="",
    "",
    IF(NOT(ISERROR(MATCH($B58,Scilympiad!$U:$U,0))),
        DATE(_xlfn.NUMBERVALUE(MID(INDEX(Scilympiad!M:M,MATCH($B58,Scilympiad!$U:$U,0)),FIND("/",INDEX(Scilympiad!M:M,MATCH($B58,Scilympiad!$U:$U,0)))+4,2))+2000,
            _xlfn.NUMBERVALUE(MID(INDEX(Scilympiad!M:M,MATCH($B58,Scilympiad!$U:$U,0)),FIND("/",INDEX(Scilympiad!M:M,MATCH($B58,Scilympiad!$U:$U,0)))-2,2)),
            _xlfn.NUMBERVALUE(MID(INDEX(Scilympiad!M:M,MATCH($B58,Scilympiad!$U:$U,0)),FIND("/",INDEX(Scilympiad!M:M,MATCH($B58,Scilympiad!$U:$U,0)))+1,2))
        )+TIME(IF(MID(INDEX(Scilympiad!M:M,MATCH($B58,Scilympiad!$U:$U,0)),FIND(":",INDEX(Scilympiad!M:M,MATCH($B58,Scilympiad!$U:$U,0)))+7,2)="AM",
                MOD(_xlfn.NUMBERVALUE(MID(INDEX(Scilympiad!M:M,MATCH($B58,Scilympiad!$U:$U,0)),FIND(":",INDEX(Scilympiad!M:M,MATCH($B58,Scilympiad!$U:$U,0)))-2,2)),12),
                MOD(_xlfn.NUMBERVALUE(MID(INDEX(Scilympiad!M:M,MATCH($B58,Scilympiad!$U:$U,0)),FIND(":",INDEX(Scilympiad!M:M,MATCH($B58,Scilympiad!$U:$U,0)))-2,2)),12)+12
            ),
            _xlfn.NUMBERVALUE(MID(INDEX(Scilympiad!M:M,MATCH($B58,Scilympiad!$U:$U,0)),FIND(":",INDEX(Scilympiad!M:M,MATCH($B58,Scilympiad!$U:$U,0)))+1,2)),
            _xlfn.NUMBERVALUE(MID(INDEX(Scilympiad!M:M,MATCH($B58,Scilympiad!$U:$U,0)),FIND(":",INDEX(Scilympiad!M:M,MATCH($B58,Scilympiad!$U:$U,0)))+4,2))
        ),
        ""
    )
)</f>
        <v/>
      </c>
      <c r="M58" s="163" t="str">
        <f>IF(C58="",
    "",
    IF(NOT(ISERROR(MATCH($B58,Scilympiad!$U:$U,0))),
        INDEX(Scilympiad!N:N,MATCH($B58,Scilympiad!$U:$U,0)),
        ""
    )
)</f>
        <v/>
      </c>
      <c r="N58" s="163" t="str">
        <f>IF(B58="",
    "",
    IF(NOT(ISERROR(MATCH($B58,SkyCiv!$U:$U,0))),
        INDEX(SkyCiv!C:C,MATCH($B58,SkyCiv!$U:$U,0))+(_xlfn.NUMBERVALUE(LEFT(RIGHT(Instructions!$E$19,4),3))+6)/24,
        ""
    )
)</f>
        <v/>
      </c>
      <c r="O58" s="12" t="str">
        <f>IF(N58="",
    "",
    IF(Instructions!E$19="",
        "TIMEZONE?",
        IF(L58="",
            "START?",
            IF(N58&lt;L58,
                "NEGATIVE",
                (N58-L58)*24*60
            )
        )
    )
)</f>
        <v/>
      </c>
      <c r="P58" s="46" t="str">
        <f>IF(Instructions!$E$20="",
    "",
    IF(AND(ISNUMBER(O58),O58&gt;Instructions!E$20),
        "YES",
        IF(AND(ISNUMBER(O58),O58&lt;=Instructions!E$20),
            "NO",
            IF(O58="NEGATIVE",
                "UNCLEAR",
                ""
            )
        )
    )
)</f>
        <v/>
      </c>
      <c r="Q58" s="72" t="str">
        <f>IF(LEFT(Instructions!E$21)="Y",
    P58,
    ""
)</f>
        <v/>
      </c>
      <c r="R58" s="69" t="str">
        <f>IF(B58="",
    "",
    IF(NOT(ISERROR(MATCH($B58,SkyCiv!$U:$U,0))),
        INDEX(SkyCiv!I:I,MATCH($B58,SkyCiv!$U:$U,0)),
        ""
    )
)</f>
        <v/>
      </c>
      <c r="S58" s="12" t="str">
        <f>IF(B58="",
    "",
    IF(C58="",
        "",
        IF(NOT(ISERROR(MATCH($B58,SkyCiv!$U:$U,0))),
            INDEX(SkyCiv!J:J,MATCH($B58,SkyCiv!$U:$U,0)),
            ""
        )
    )
)</f>
        <v/>
      </c>
      <c r="T58" s="60" t="str">
        <f>IF(B58="",
    "",
    IF(NOT(ISERROR(MATCH($B58,SkyCiv!$U:$U,0))),
        INDEX(SkyCiv!K:K,MATCH($B58,SkyCiv!$U:$U,0)),
        ""
    )
)</f>
        <v/>
      </c>
      <c r="U58" s="76" t="str">
        <f>IF(B58="",
    "",
    IF(NOT(ISERROR(MATCH($B58,SkyCiv!$U:$U,0))),
        INDEX(SkyCiv!L:L,MATCH($B58,SkyCiv!$U:$U,0)),
        ""
    )
)</f>
        <v/>
      </c>
      <c r="V58" s="12" t="str">
        <f>IF(C58="",
    "",
    IF(NOT(ISERROR(MATCH($B58,SkyCiv!$U:$U,0))),
        INDEX(SkyCiv!M:M,MATCH($B58,SkyCiv!$U:$U,0)),
        ""
    )
)</f>
        <v/>
      </c>
      <c r="W58" s="77" t="str">
        <f>IF(D58="",
    "",
    IF(NOT(ISERROR(MATCH($B58,SkyCiv!$U:$U,0))),
        INDEX(SkyCiv!N:N,MATCH($B58,SkyCiv!$U:$U,0)),
        ""
    )
)</f>
        <v/>
      </c>
      <c r="X58" s="45" t="str">
        <f>IF(AND(U58=0,V58=0,W58=0),
    "-",
    IF(U58="",
        "",
        IF(LEFT($B58)="B",
            IF(Instructions!E$15="",
                "",
                IF(ROUND(U58,3)&lt;Instructions!E$15,
                    "YES",
                    "NO"
                )
            ),
            IF(LEFT($B58)="C",
                IF(Instructions!E$17="",
                    "",
                    IF(ROUND(U58,3)&lt;Instructions!E$17,
                        "YES",
                        "NO"
                    )
                ),
                "ERR"
            )
        )
    )
)</f>
        <v/>
      </c>
      <c r="Y58" s="45" t="str">
        <f t="shared" si="17"/>
        <v/>
      </c>
      <c r="Z58" s="45" t="str">
        <f>IF(AND(U58=0,V58=0,W58=0),
    "-",
    IF(W58="",
        "",
        IF(LEFT($B58)="B",
            IF(Instructions!E$16="",
                "",
                IF(ROUND(W58,3)&lt;Instructions!E$16,
                    "YES",
                    "NO"
                )
            ),
            IF(LEFT($B58)="C",
                IF(Instructions!E$18="",
                    "",
                    IF(ROUND(W58,3)&lt;Instructions!E$18,
                        "YES",
                        "NO"
                    )
                ),
                "ERR"
            )
        )
    )
)</f>
        <v/>
      </c>
      <c r="AA58" s="54" t="str">
        <f t="shared" si="18"/>
        <v/>
      </c>
      <c r="AB58" s="14" t="str">
        <f>IF(AND(NOT(ISERROR(MATCH($B58,Scilympiad!$U:$U,0))),ISNUMBER(INDEX(Scilympiad!Y:Y,MATCH($B58,Scilympiad!$U:$U,0)))),
    INDEX(Scilympiad!Y:Y,MATCH($B58,Scilympiad!$U:$U,0)),
    ""
)</f>
        <v/>
      </c>
      <c r="AC58" s="11" t="str">
        <f t="shared" si="19"/>
        <v/>
      </c>
      <c r="AD58" s="10" t="str">
        <f t="shared" si="20"/>
        <v/>
      </c>
      <c r="AE58" s="11" t="str">
        <f t="shared" si="21"/>
        <v/>
      </c>
      <c r="AF58" s="12" t="str">
        <f t="shared" si="22"/>
        <v/>
      </c>
      <c r="AG58" s="136" t="str">
        <f t="shared" si="23"/>
        <v/>
      </c>
      <c r="AH58" s="167"/>
      <c r="AI58" s="133"/>
      <c r="AJ58" s="64" t="str">
        <f t="shared" si="24"/>
        <v/>
      </c>
      <c r="AK58" s="47" t="str">
        <f t="shared" si="25"/>
        <v/>
      </c>
      <c r="AL58" s="65" t="str">
        <f t="shared" si="26"/>
        <v/>
      </c>
      <c r="AM58" s="57" t="str">
        <f t="shared" si="27"/>
        <v/>
      </c>
      <c r="AN58" s="12" t="str">
        <f t="shared" si="28"/>
        <v/>
      </c>
      <c r="AO58" s="10" t="str">
        <f t="shared" si="29"/>
        <v/>
      </c>
      <c r="AP58" s="10" t="str">
        <f t="shared" si="30"/>
        <v/>
      </c>
      <c r="AQ58" s="15" t="str">
        <f t="shared" si="31"/>
        <v/>
      </c>
      <c r="AR58" s="57" t="str">
        <f t="shared" si="32"/>
        <v/>
      </c>
      <c r="AS58" s="12" t="str">
        <f t="shared" si="33"/>
        <v/>
      </c>
      <c r="AT58" s="10" t="str">
        <f t="shared" si="34"/>
        <v/>
      </c>
      <c r="AU58" s="10" t="str">
        <f t="shared" si="35"/>
        <v/>
      </c>
      <c r="AV58" s="15" t="str">
        <f t="shared" si="36"/>
        <v/>
      </c>
    </row>
    <row r="59" spans="2:48">
      <c r="B59" s="14" t="str">
        <f>IF(Scilympiad!C58="",
    "",
    Scilympiad!C58
)</f>
        <v/>
      </c>
      <c r="C59" s="10" t="str">
        <f>IF(Scilympiad!D58="",
    "",
    Scilympiad!D58
)</f>
        <v/>
      </c>
      <c r="D59" s="10" t="str">
        <f>IF(Scilympiad!E58="",
    "",
    Scilympiad!E58
)</f>
        <v/>
      </c>
      <c r="E59" s="44" t="str">
        <f t="shared" si="12"/>
        <v/>
      </c>
      <c r="F59" s="45" t="str">
        <f t="shared" si="13"/>
        <v/>
      </c>
      <c r="G59" s="212" t="str">
        <f t="shared" si="14"/>
        <v/>
      </c>
      <c r="H59" s="45" t="str">
        <f t="shared" si="15"/>
        <v/>
      </c>
      <c r="I59" s="54" t="str">
        <f t="shared" si="16"/>
        <v/>
      </c>
      <c r="J59" s="57" t="str">
        <f>IF(B59="",
    "",
    IF(COUNTIF(Scilympiad!U:U,Scores!$B59)+COUNTIF(SkyCiv!U:U,Scores!$B59)=0,
        "",
        IF(COUNTIF(Scilympiad!U:U,Scores!$B59)=0,
            "NO",
            IF(COUNTIF(Scilympiad!U:U,Scores!$B59)=1,
                "YES",
                IF(COUNTIF(Scilympiad!U:U,Scores!$B59)&gt;1,
                    "MANY",
                    "ERROR"
                )
            )
        )
    )
)</f>
        <v/>
      </c>
      <c r="K59" s="15" t="str">
        <f>IF(B59="",
    "",
    IF(COUNTIF(Scilympiad!U:U,Scores!$B59)+COUNTIF(SkyCiv!U:U,Scores!$B59)=0,
        "",
        IF(COUNTIF(SkyCiv!U:U,Scores!$B59)=0,
            "NO",
            IF(COUNTIF(SkyCiv!U:U,Scores!$B59)=1,
                "YES",
                IF(COUNTIF(SkyCiv!U:U,Scores!$B59)&gt;1,
                    "MANY",
                    "ERROR"
                )
            )
        )
    )
)</f>
        <v/>
      </c>
      <c r="L59" s="162" t="str">
        <f>IF(B59="",
    "",
    IF(NOT(ISERROR(MATCH($B59,Scilympiad!$U:$U,0))),
        DATE(_xlfn.NUMBERVALUE(MID(INDEX(Scilympiad!M:M,MATCH($B59,Scilympiad!$U:$U,0)),FIND("/",INDEX(Scilympiad!M:M,MATCH($B59,Scilympiad!$U:$U,0)))+4,2))+2000,
            _xlfn.NUMBERVALUE(MID(INDEX(Scilympiad!M:M,MATCH($B59,Scilympiad!$U:$U,0)),FIND("/",INDEX(Scilympiad!M:M,MATCH($B59,Scilympiad!$U:$U,0)))-2,2)),
            _xlfn.NUMBERVALUE(MID(INDEX(Scilympiad!M:M,MATCH($B59,Scilympiad!$U:$U,0)),FIND("/",INDEX(Scilympiad!M:M,MATCH($B59,Scilympiad!$U:$U,0)))+1,2))
        )+TIME(IF(MID(INDEX(Scilympiad!M:M,MATCH($B59,Scilympiad!$U:$U,0)),FIND(":",INDEX(Scilympiad!M:M,MATCH($B59,Scilympiad!$U:$U,0)))+7,2)="AM",
                MOD(_xlfn.NUMBERVALUE(MID(INDEX(Scilympiad!M:M,MATCH($B59,Scilympiad!$U:$U,0)),FIND(":",INDEX(Scilympiad!M:M,MATCH($B59,Scilympiad!$U:$U,0)))-2,2)),12),
                MOD(_xlfn.NUMBERVALUE(MID(INDEX(Scilympiad!M:M,MATCH($B59,Scilympiad!$U:$U,0)),FIND(":",INDEX(Scilympiad!M:M,MATCH($B59,Scilympiad!$U:$U,0)))-2,2)),12)+12
            ),
            _xlfn.NUMBERVALUE(MID(INDEX(Scilympiad!M:M,MATCH($B59,Scilympiad!$U:$U,0)),FIND(":",INDEX(Scilympiad!M:M,MATCH($B59,Scilympiad!$U:$U,0)))+1,2)),
            _xlfn.NUMBERVALUE(MID(INDEX(Scilympiad!M:M,MATCH($B59,Scilympiad!$U:$U,0)),FIND(":",INDEX(Scilympiad!M:M,MATCH($B59,Scilympiad!$U:$U,0)))+4,2))
        ),
        ""
    )
)</f>
        <v/>
      </c>
      <c r="M59" s="163" t="str">
        <f>IF(C59="",
    "",
    IF(NOT(ISERROR(MATCH($B59,Scilympiad!$U:$U,0))),
        INDEX(Scilympiad!N:N,MATCH($B59,Scilympiad!$U:$U,0)),
        ""
    )
)</f>
        <v/>
      </c>
      <c r="N59" s="163" t="str">
        <f>IF(B59="",
    "",
    IF(NOT(ISERROR(MATCH($B59,SkyCiv!$U:$U,0))),
        INDEX(SkyCiv!C:C,MATCH($B59,SkyCiv!$U:$U,0))+(_xlfn.NUMBERVALUE(LEFT(RIGHT(Instructions!$E$19,4),3))+6)/24,
        ""
    )
)</f>
        <v/>
      </c>
      <c r="O59" s="12" t="str">
        <f>IF(N59="",
    "",
    IF(Instructions!E$19="",
        "TIMEZONE?",
        IF(L59="",
            "START?",
            IF(N59&lt;L59,
                "NEGATIVE",
                (N59-L59)*24*60
            )
        )
    )
)</f>
        <v/>
      </c>
      <c r="P59" s="46" t="str">
        <f>IF(Instructions!$E$20="",
    "",
    IF(AND(ISNUMBER(O59),O59&gt;Instructions!E$20),
        "YES",
        IF(AND(ISNUMBER(O59),O59&lt;=Instructions!E$20),
            "NO",
            IF(O59="NEGATIVE",
                "UNCLEAR",
                ""
            )
        )
    )
)</f>
        <v/>
      </c>
      <c r="Q59" s="72" t="str">
        <f>IF(LEFT(Instructions!E$21)="Y",
    P59,
    ""
)</f>
        <v/>
      </c>
      <c r="R59" s="69" t="str">
        <f>IF(B59="",
    "",
    IF(NOT(ISERROR(MATCH($B59,SkyCiv!$U:$U,0))),
        INDEX(SkyCiv!I:I,MATCH($B59,SkyCiv!$U:$U,0)),
        ""
    )
)</f>
        <v/>
      </c>
      <c r="S59" s="12" t="str">
        <f>IF(B59="",
    "",
    IF(C59="",
        "",
        IF(NOT(ISERROR(MATCH($B59,SkyCiv!$U:$U,0))),
            INDEX(SkyCiv!J:J,MATCH($B59,SkyCiv!$U:$U,0)),
            ""
        )
    )
)</f>
        <v/>
      </c>
      <c r="T59" s="60" t="str">
        <f>IF(B59="",
    "",
    IF(NOT(ISERROR(MATCH($B59,SkyCiv!$U:$U,0))),
        INDEX(SkyCiv!K:K,MATCH($B59,SkyCiv!$U:$U,0)),
        ""
    )
)</f>
        <v/>
      </c>
      <c r="U59" s="76" t="str">
        <f>IF(B59="",
    "",
    IF(NOT(ISERROR(MATCH($B59,SkyCiv!$U:$U,0))),
        INDEX(SkyCiv!L:L,MATCH($B59,SkyCiv!$U:$U,0)),
        ""
    )
)</f>
        <v/>
      </c>
      <c r="V59" s="12" t="str">
        <f>IF(C59="",
    "",
    IF(NOT(ISERROR(MATCH($B59,SkyCiv!$U:$U,0))),
        INDEX(SkyCiv!M:M,MATCH($B59,SkyCiv!$U:$U,0)),
        ""
    )
)</f>
        <v/>
      </c>
      <c r="W59" s="77" t="str">
        <f>IF(D59="",
    "",
    IF(NOT(ISERROR(MATCH($B59,SkyCiv!$U:$U,0))),
        INDEX(SkyCiv!N:N,MATCH($B59,SkyCiv!$U:$U,0)),
        ""
    )
)</f>
        <v/>
      </c>
      <c r="X59" s="45" t="str">
        <f>IF(AND(U59=0,V59=0,W59=0),
    "-",
    IF(U59="",
        "",
        IF(LEFT($B59)="B",
            IF(Instructions!E$15="",
                "",
                IF(ROUND(U59,3)&lt;Instructions!E$15,
                    "YES",
                    "NO"
                )
            ),
            IF(LEFT($B59)="C",
                IF(Instructions!E$17="",
                    "",
                    IF(ROUND(U59,3)&lt;Instructions!E$17,
                        "YES",
                        "NO"
                    )
                ),
                "ERR"
            )
        )
    )
)</f>
        <v/>
      </c>
      <c r="Y59" s="45" t="str">
        <f t="shared" si="17"/>
        <v/>
      </c>
      <c r="Z59" s="45" t="str">
        <f>IF(AND(U59=0,V59=0,W59=0),
    "-",
    IF(W59="",
        "",
        IF(LEFT($B59)="B",
            IF(Instructions!E$16="",
                "",
                IF(ROUND(W59,3)&lt;Instructions!E$16,
                    "YES",
                    "NO"
                )
            ),
            IF(LEFT($B59)="C",
                IF(Instructions!E$18="",
                    "",
                    IF(ROUND(W59,3)&lt;Instructions!E$18,
                        "YES",
                        "NO"
                    )
                ),
                "ERR"
            )
        )
    )
)</f>
        <v/>
      </c>
      <c r="AA59" s="54" t="str">
        <f t="shared" si="18"/>
        <v/>
      </c>
      <c r="AB59" s="14" t="str">
        <f>IF(AND(NOT(ISERROR(MATCH($B59,Scilympiad!$U:$U,0))),ISNUMBER(INDEX(Scilympiad!Y:Y,MATCH($B59,Scilympiad!$U:$U,0)))),
    INDEX(Scilympiad!Y:Y,MATCH($B59,Scilympiad!$U:$U,0)),
    ""
)</f>
        <v/>
      </c>
      <c r="AC59" s="11" t="str">
        <f t="shared" si="19"/>
        <v/>
      </c>
      <c r="AD59" s="10" t="str">
        <f t="shared" si="20"/>
        <v/>
      </c>
      <c r="AE59" s="11" t="str">
        <f t="shared" si="21"/>
        <v/>
      </c>
      <c r="AF59" s="12" t="str">
        <f t="shared" si="22"/>
        <v/>
      </c>
      <c r="AG59" s="136" t="str">
        <f t="shared" si="23"/>
        <v/>
      </c>
      <c r="AH59" s="167"/>
      <c r="AI59" s="133"/>
      <c r="AJ59" s="64" t="str">
        <f t="shared" si="24"/>
        <v/>
      </c>
      <c r="AK59" s="47" t="str">
        <f t="shared" si="25"/>
        <v/>
      </c>
      <c r="AL59" s="65" t="str">
        <f t="shared" si="26"/>
        <v/>
      </c>
      <c r="AM59" s="57" t="str">
        <f t="shared" si="27"/>
        <v/>
      </c>
      <c r="AN59" s="12" t="str">
        <f t="shared" si="28"/>
        <v/>
      </c>
      <c r="AO59" s="10" t="str">
        <f t="shared" si="29"/>
        <v/>
      </c>
      <c r="AP59" s="10" t="str">
        <f t="shared" si="30"/>
        <v/>
      </c>
      <c r="AQ59" s="15" t="str">
        <f t="shared" si="31"/>
        <v/>
      </c>
      <c r="AR59" s="57" t="str">
        <f t="shared" si="32"/>
        <v/>
      </c>
      <c r="AS59" s="12" t="str">
        <f t="shared" si="33"/>
        <v/>
      </c>
      <c r="AT59" s="10" t="str">
        <f t="shared" si="34"/>
        <v/>
      </c>
      <c r="AU59" s="10" t="str">
        <f t="shared" si="35"/>
        <v/>
      </c>
      <c r="AV59" s="15" t="str">
        <f t="shared" si="36"/>
        <v/>
      </c>
    </row>
    <row r="60" spans="2:48">
      <c r="B60" s="14" t="str">
        <f>IF(Scilympiad!C59="",
    "",
    Scilympiad!C59
)</f>
        <v/>
      </c>
      <c r="C60" s="10" t="str">
        <f>IF(Scilympiad!D59="",
    "",
    Scilympiad!D59
)</f>
        <v/>
      </c>
      <c r="D60" s="10" t="str">
        <f>IF(Scilympiad!E59="",
    "",
    Scilympiad!E59
)</f>
        <v/>
      </c>
      <c r="E60" s="44" t="str">
        <f t="shared" si="12"/>
        <v/>
      </c>
      <c r="F60" s="45" t="str">
        <f t="shared" si="13"/>
        <v/>
      </c>
      <c r="G60" s="212" t="str">
        <f t="shared" si="14"/>
        <v/>
      </c>
      <c r="H60" s="45" t="str">
        <f t="shared" si="15"/>
        <v/>
      </c>
      <c r="I60" s="54" t="str">
        <f t="shared" si="16"/>
        <v/>
      </c>
      <c r="J60" s="57" t="str">
        <f>IF(B60="",
    "",
    IF(COUNTIF(Scilympiad!U:U,Scores!$B60)+COUNTIF(SkyCiv!U:U,Scores!$B60)=0,
        "",
        IF(COUNTIF(Scilympiad!U:U,Scores!$B60)=0,
            "NO",
            IF(COUNTIF(Scilympiad!U:U,Scores!$B60)=1,
                "YES",
                IF(COUNTIF(Scilympiad!U:U,Scores!$B60)&gt;1,
                    "MANY",
                    "ERROR"
                )
            )
        )
    )
)</f>
        <v/>
      </c>
      <c r="K60" s="15" t="str">
        <f>IF(B60="",
    "",
    IF(COUNTIF(Scilympiad!U:U,Scores!$B60)+COUNTIF(SkyCiv!U:U,Scores!$B60)=0,
        "",
        IF(COUNTIF(SkyCiv!U:U,Scores!$B60)=0,
            "NO",
            IF(COUNTIF(SkyCiv!U:U,Scores!$B60)=1,
                "YES",
                IF(COUNTIF(SkyCiv!U:U,Scores!$B60)&gt;1,
                    "MANY",
                    "ERROR"
                )
            )
        )
    )
)</f>
        <v/>
      </c>
      <c r="L60" s="162" t="str">
        <f>IF(B60="",
    "",
    IF(NOT(ISERROR(MATCH($B60,Scilympiad!$U:$U,0))),
        DATE(_xlfn.NUMBERVALUE(MID(INDEX(Scilympiad!M:M,MATCH($B60,Scilympiad!$U:$U,0)),FIND("/",INDEX(Scilympiad!M:M,MATCH($B60,Scilympiad!$U:$U,0)))+4,2))+2000,
            _xlfn.NUMBERVALUE(MID(INDEX(Scilympiad!M:M,MATCH($B60,Scilympiad!$U:$U,0)),FIND("/",INDEX(Scilympiad!M:M,MATCH($B60,Scilympiad!$U:$U,0)))-2,2)),
            _xlfn.NUMBERVALUE(MID(INDEX(Scilympiad!M:M,MATCH($B60,Scilympiad!$U:$U,0)),FIND("/",INDEX(Scilympiad!M:M,MATCH($B60,Scilympiad!$U:$U,0)))+1,2))
        )+TIME(IF(MID(INDEX(Scilympiad!M:M,MATCH($B60,Scilympiad!$U:$U,0)),FIND(":",INDEX(Scilympiad!M:M,MATCH($B60,Scilympiad!$U:$U,0)))+7,2)="AM",
                MOD(_xlfn.NUMBERVALUE(MID(INDEX(Scilympiad!M:M,MATCH($B60,Scilympiad!$U:$U,0)),FIND(":",INDEX(Scilympiad!M:M,MATCH($B60,Scilympiad!$U:$U,0)))-2,2)),12),
                MOD(_xlfn.NUMBERVALUE(MID(INDEX(Scilympiad!M:M,MATCH($B60,Scilympiad!$U:$U,0)),FIND(":",INDEX(Scilympiad!M:M,MATCH($B60,Scilympiad!$U:$U,0)))-2,2)),12)+12
            ),
            _xlfn.NUMBERVALUE(MID(INDEX(Scilympiad!M:M,MATCH($B60,Scilympiad!$U:$U,0)),FIND(":",INDEX(Scilympiad!M:M,MATCH($B60,Scilympiad!$U:$U,0)))+1,2)),
            _xlfn.NUMBERVALUE(MID(INDEX(Scilympiad!M:M,MATCH($B60,Scilympiad!$U:$U,0)),FIND(":",INDEX(Scilympiad!M:M,MATCH($B60,Scilympiad!$U:$U,0)))+4,2))
        ),
        ""
    )
)</f>
        <v/>
      </c>
      <c r="M60" s="163" t="str">
        <f>IF(C60="",
    "",
    IF(NOT(ISERROR(MATCH($B60,Scilympiad!$U:$U,0))),
        INDEX(Scilympiad!N:N,MATCH($B60,Scilympiad!$U:$U,0)),
        ""
    )
)</f>
        <v/>
      </c>
      <c r="N60" s="163" t="str">
        <f>IF(B60="",
    "",
    IF(NOT(ISERROR(MATCH($B60,SkyCiv!$U:$U,0))),
        INDEX(SkyCiv!C:C,MATCH($B60,SkyCiv!$U:$U,0))+(_xlfn.NUMBERVALUE(LEFT(RIGHT(Instructions!$E$19,4),3))+6)/24,
        ""
    )
)</f>
        <v/>
      </c>
      <c r="O60" s="12" t="str">
        <f>IF(N60="",
    "",
    IF(Instructions!E$19="",
        "TIMEZONE?",
        IF(L60="",
            "START?",
            IF(N60&lt;L60,
                "NEGATIVE",
                (N60-L60)*24*60
            )
        )
    )
)</f>
        <v/>
      </c>
      <c r="P60" s="46" t="str">
        <f>IF(Instructions!$E$20="",
    "",
    IF(AND(ISNUMBER(O60),O60&gt;Instructions!E$20),
        "YES",
        IF(AND(ISNUMBER(O60),O60&lt;=Instructions!E$20),
            "NO",
            IF(O60="NEGATIVE",
                "UNCLEAR",
                ""
            )
        )
    )
)</f>
        <v/>
      </c>
      <c r="Q60" s="72" t="str">
        <f>IF(LEFT(Instructions!E$21)="Y",
    P60,
    ""
)</f>
        <v/>
      </c>
      <c r="R60" s="69" t="str">
        <f>IF(B60="",
    "",
    IF(NOT(ISERROR(MATCH($B60,SkyCiv!$U:$U,0))),
        INDEX(SkyCiv!I:I,MATCH($B60,SkyCiv!$U:$U,0)),
        ""
    )
)</f>
        <v/>
      </c>
      <c r="S60" s="12" t="str">
        <f>IF(B60="",
    "",
    IF(C60="",
        "",
        IF(NOT(ISERROR(MATCH($B60,SkyCiv!$U:$U,0))),
            INDEX(SkyCiv!J:J,MATCH($B60,SkyCiv!$U:$U,0)),
            ""
        )
    )
)</f>
        <v/>
      </c>
      <c r="T60" s="60" t="str">
        <f>IF(B60="",
    "",
    IF(NOT(ISERROR(MATCH($B60,SkyCiv!$U:$U,0))),
        INDEX(SkyCiv!K:K,MATCH($B60,SkyCiv!$U:$U,0)),
        ""
    )
)</f>
        <v/>
      </c>
      <c r="U60" s="76" t="str">
        <f>IF(B60="",
    "",
    IF(NOT(ISERROR(MATCH($B60,SkyCiv!$U:$U,0))),
        INDEX(SkyCiv!L:L,MATCH($B60,SkyCiv!$U:$U,0)),
        ""
    )
)</f>
        <v/>
      </c>
      <c r="V60" s="12" t="str">
        <f>IF(C60="",
    "",
    IF(NOT(ISERROR(MATCH($B60,SkyCiv!$U:$U,0))),
        INDEX(SkyCiv!M:M,MATCH($B60,SkyCiv!$U:$U,0)),
        ""
    )
)</f>
        <v/>
      </c>
      <c r="W60" s="77" t="str">
        <f>IF(D60="",
    "",
    IF(NOT(ISERROR(MATCH($B60,SkyCiv!$U:$U,0))),
        INDEX(SkyCiv!N:N,MATCH($B60,SkyCiv!$U:$U,0)),
        ""
    )
)</f>
        <v/>
      </c>
      <c r="X60" s="45" t="str">
        <f>IF(AND(U60=0,V60=0,W60=0),
    "-",
    IF(U60="",
        "",
        IF(LEFT($B60)="B",
            IF(Instructions!E$15="",
                "",
                IF(ROUND(U60,3)&lt;Instructions!E$15,
                    "YES",
                    "NO"
                )
            ),
            IF(LEFT($B60)="C",
                IF(Instructions!E$17="",
                    "",
                    IF(ROUND(U60,3)&lt;Instructions!E$17,
                        "YES",
                        "NO"
                    )
                ),
                "ERR"
            )
        )
    )
)</f>
        <v/>
      </c>
      <c r="Y60" s="45" t="str">
        <f t="shared" si="17"/>
        <v/>
      </c>
      <c r="Z60" s="45" t="str">
        <f>IF(AND(U60=0,V60=0,W60=0),
    "-",
    IF(W60="",
        "",
        IF(LEFT($B60)="B",
            IF(Instructions!E$16="",
                "",
                IF(ROUND(W60,3)&lt;Instructions!E$16,
                    "YES",
                    "NO"
                )
            ),
            IF(LEFT($B60)="C",
                IF(Instructions!E$18="",
                    "",
                    IF(ROUND(W60,3)&lt;Instructions!E$18,
                        "YES",
                        "NO"
                    )
                ),
                "ERR"
            )
        )
    )
)</f>
        <v/>
      </c>
      <c r="AA60" s="54" t="str">
        <f t="shared" si="18"/>
        <v/>
      </c>
      <c r="AB60" s="14" t="str">
        <f>IF(AND(NOT(ISERROR(MATCH($B60,Scilympiad!$U:$U,0))),ISNUMBER(INDEX(Scilympiad!Y:Y,MATCH($B60,Scilympiad!$U:$U,0)))),
    INDEX(Scilympiad!Y:Y,MATCH($B60,Scilympiad!$U:$U,0)),
    ""
)</f>
        <v/>
      </c>
      <c r="AC60" s="11" t="str">
        <f t="shared" si="19"/>
        <v/>
      </c>
      <c r="AD60" s="10" t="str">
        <f t="shared" si="20"/>
        <v/>
      </c>
      <c r="AE60" s="11" t="str">
        <f t="shared" si="21"/>
        <v/>
      </c>
      <c r="AF60" s="12" t="str">
        <f t="shared" si="22"/>
        <v/>
      </c>
      <c r="AG60" s="136" t="str">
        <f t="shared" si="23"/>
        <v/>
      </c>
      <c r="AH60" s="167"/>
      <c r="AI60" s="133"/>
      <c r="AJ60" s="64" t="str">
        <f t="shared" si="24"/>
        <v/>
      </c>
      <c r="AK60" s="47" t="str">
        <f t="shared" si="25"/>
        <v/>
      </c>
      <c r="AL60" s="65" t="str">
        <f t="shared" si="26"/>
        <v/>
      </c>
      <c r="AM60" s="57" t="str">
        <f t="shared" si="27"/>
        <v/>
      </c>
      <c r="AN60" s="12" t="str">
        <f t="shared" si="28"/>
        <v/>
      </c>
      <c r="AO60" s="10" t="str">
        <f t="shared" si="29"/>
        <v/>
      </c>
      <c r="AP60" s="10" t="str">
        <f t="shared" si="30"/>
        <v/>
      </c>
      <c r="AQ60" s="15" t="str">
        <f t="shared" si="31"/>
        <v/>
      </c>
      <c r="AR60" s="57" t="str">
        <f t="shared" si="32"/>
        <v/>
      </c>
      <c r="AS60" s="12" t="str">
        <f t="shared" si="33"/>
        <v/>
      </c>
      <c r="AT60" s="10" t="str">
        <f t="shared" si="34"/>
        <v/>
      </c>
      <c r="AU60" s="10" t="str">
        <f t="shared" si="35"/>
        <v/>
      </c>
      <c r="AV60" s="15" t="str">
        <f t="shared" si="36"/>
        <v/>
      </c>
    </row>
    <row r="61" spans="2:48">
      <c r="B61" s="14" t="str">
        <f>IF(Scilympiad!C60="",
    "",
    Scilympiad!C60
)</f>
        <v/>
      </c>
      <c r="C61" s="10" t="str">
        <f>IF(Scilympiad!D60="",
    "",
    Scilympiad!D60
)</f>
        <v/>
      </c>
      <c r="D61" s="10" t="str">
        <f>IF(Scilympiad!E60="",
    "",
    Scilympiad!E60
)</f>
        <v/>
      </c>
      <c r="E61" s="44" t="str">
        <f t="shared" si="12"/>
        <v/>
      </c>
      <c r="F61" s="45" t="str">
        <f t="shared" si="13"/>
        <v/>
      </c>
      <c r="G61" s="212" t="str">
        <f t="shared" si="14"/>
        <v/>
      </c>
      <c r="H61" s="45" t="str">
        <f t="shared" si="15"/>
        <v/>
      </c>
      <c r="I61" s="54" t="str">
        <f t="shared" si="16"/>
        <v/>
      </c>
      <c r="J61" s="57" t="str">
        <f>IF(B61="",
    "",
    IF(COUNTIF(Scilympiad!U:U,Scores!$B61)+COUNTIF(SkyCiv!U:U,Scores!$B61)=0,
        "",
        IF(COUNTIF(Scilympiad!U:U,Scores!$B61)=0,
            "NO",
            IF(COUNTIF(Scilympiad!U:U,Scores!$B61)=1,
                "YES",
                IF(COUNTIF(Scilympiad!U:U,Scores!$B61)&gt;1,
                    "MANY",
                    "ERROR"
                )
            )
        )
    )
)</f>
        <v/>
      </c>
      <c r="K61" s="15" t="str">
        <f>IF(B61="",
    "",
    IF(COUNTIF(Scilympiad!U:U,Scores!$B61)+COUNTIF(SkyCiv!U:U,Scores!$B61)=0,
        "",
        IF(COUNTIF(SkyCiv!U:U,Scores!$B61)=0,
            "NO",
            IF(COUNTIF(SkyCiv!U:U,Scores!$B61)=1,
                "YES",
                IF(COUNTIF(SkyCiv!U:U,Scores!$B61)&gt;1,
                    "MANY",
                    "ERROR"
                )
            )
        )
    )
)</f>
        <v/>
      </c>
      <c r="L61" s="162" t="str">
        <f>IF(B61="",
    "",
    IF(NOT(ISERROR(MATCH($B61,Scilympiad!$U:$U,0))),
        DATE(_xlfn.NUMBERVALUE(MID(INDEX(Scilympiad!M:M,MATCH($B61,Scilympiad!$U:$U,0)),FIND("/",INDEX(Scilympiad!M:M,MATCH($B61,Scilympiad!$U:$U,0)))+4,2))+2000,
            _xlfn.NUMBERVALUE(MID(INDEX(Scilympiad!M:M,MATCH($B61,Scilympiad!$U:$U,0)),FIND("/",INDEX(Scilympiad!M:M,MATCH($B61,Scilympiad!$U:$U,0)))-2,2)),
            _xlfn.NUMBERVALUE(MID(INDEX(Scilympiad!M:M,MATCH($B61,Scilympiad!$U:$U,0)),FIND("/",INDEX(Scilympiad!M:M,MATCH($B61,Scilympiad!$U:$U,0)))+1,2))
        )+TIME(IF(MID(INDEX(Scilympiad!M:M,MATCH($B61,Scilympiad!$U:$U,0)),FIND(":",INDEX(Scilympiad!M:M,MATCH($B61,Scilympiad!$U:$U,0)))+7,2)="AM",
                MOD(_xlfn.NUMBERVALUE(MID(INDEX(Scilympiad!M:M,MATCH($B61,Scilympiad!$U:$U,0)),FIND(":",INDEX(Scilympiad!M:M,MATCH($B61,Scilympiad!$U:$U,0)))-2,2)),12),
                MOD(_xlfn.NUMBERVALUE(MID(INDEX(Scilympiad!M:M,MATCH($B61,Scilympiad!$U:$U,0)),FIND(":",INDEX(Scilympiad!M:M,MATCH($B61,Scilympiad!$U:$U,0)))-2,2)),12)+12
            ),
            _xlfn.NUMBERVALUE(MID(INDEX(Scilympiad!M:M,MATCH($B61,Scilympiad!$U:$U,0)),FIND(":",INDEX(Scilympiad!M:M,MATCH($B61,Scilympiad!$U:$U,0)))+1,2)),
            _xlfn.NUMBERVALUE(MID(INDEX(Scilympiad!M:M,MATCH($B61,Scilympiad!$U:$U,0)),FIND(":",INDEX(Scilympiad!M:M,MATCH($B61,Scilympiad!$U:$U,0)))+4,2))
        ),
        ""
    )
)</f>
        <v/>
      </c>
      <c r="M61" s="163" t="str">
        <f>IF(C61="",
    "",
    IF(NOT(ISERROR(MATCH($B61,Scilympiad!$U:$U,0))),
        INDEX(Scilympiad!N:N,MATCH($B61,Scilympiad!$U:$U,0)),
        ""
    )
)</f>
        <v/>
      </c>
      <c r="N61" s="163" t="str">
        <f>IF(B61="",
    "",
    IF(NOT(ISERROR(MATCH($B61,SkyCiv!$U:$U,0))),
        INDEX(SkyCiv!C:C,MATCH($B61,SkyCiv!$U:$U,0))+(_xlfn.NUMBERVALUE(LEFT(RIGHT(Instructions!$E$19,4),3))+6)/24,
        ""
    )
)</f>
        <v/>
      </c>
      <c r="O61" s="12" t="str">
        <f>IF(N61="",
    "",
    IF(Instructions!E$19="",
        "TIMEZONE?",
        IF(L61="",
            "START?",
            IF(N61&lt;L61,
                "NEGATIVE",
                (N61-L61)*24*60
            )
        )
    )
)</f>
        <v/>
      </c>
      <c r="P61" s="46" t="str">
        <f>IF(Instructions!$E$20="",
    "",
    IF(AND(ISNUMBER(O61),O61&gt;Instructions!E$20),
        "YES",
        IF(AND(ISNUMBER(O61),O61&lt;=Instructions!E$20),
            "NO",
            IF(O61="NEGATIVE",
                "UNCLEAR",
                ""
            )
        )
    )
)</f>
        <v/>
      </c>
      <c r="Q61" s="72" t="str">
        <f>IF(LEFT(Instructions!E$21)="Y",
    P61,
    ""
)</f>
        <v/>
      </c>
      <c r="R61" s="69" t="str">
        <f>IF(B61="",
    "",
    IF(NOT(ISERROR(MATCH($B61,SkyCiv!$U:$U,0))),
        INDEX(SkyCiv!I:I,MATCH($B61,SkyCiv!$U:$U,0)),
        ""
    )
)</f>
        <v/>
      </c>
      <c r="S61" s="12" t="str">
        <f>IF(B61="",
    "",
    IF(C61="",
        "",
        IF(NOT(ISERROR(MATCH($B61,SkyCiv!$U:$U,0))),
            INDEX(SkyCiv!J:J,MATCH($B61,SkyCiv!$U:$U,0)),
            ""
        )
    )
)</f>
        <v/>
      </c>
      <c r="T61" s="60" t="str">
        <f>IF(B61="",
    "",
    IF(NOT(ISERROR(MATCH($B61,SkyCiv!$U:$U,0))),
        INDEX(SkyCiv!K:K,MATCH($B61,SkyCiv!$U:$U,0)),
        ""
    )
)</f>
        <v/>
      </c>
      <c r="U61" s="76" t="str">
        <f>IF(B61="",
    "",
    IF(NOT(ISERROR(MATCH($B61,SkyCiv!$U:$U,0))),
        INDEX(SkyCiv!L:L,MATCH($B61,SkyCiv!$U:$U,0)),
        ""
    )
)</f>
        <v/>
      </c>
      <c r="V61" s="12" t="str">
        <f>IF(C61="",
    "",
    IF(NOT(ISERROR(MATCH($B61,SkyCiv!$U:$U,0))),
        INDEX(SkyCiv!M:M,MATCH($B61,SkyCiv!$U:$U,0)),
        ""
    )
)</f>
        <v/>
      </c>
      <c r="W61" s="77" t="str">
        <f>IF(D61="",
    "",
    IF(NOT(ISERROR(MATCH($B61,SkyCiv!$U:$U,0))),
        INDEX(SkyCiv!N:N,MATCH($B61,SkyCiv!$U:$U,0)),
        ""
    )
)</f>
        <v/>
      </c>
      <c r="X61" s="45" t="str">
        <f>IF(AND(U61=0,V61=0,W61=0),
    "-",
    IF(U61="",
        "",
        IF(LEFT($B61)="B",
            IF(Instructions!E$15="",
                "",
                IF(ROUND(U61,3)&lt;Instructions!E$15,
                    "YES",
                    "NO"
                )
            ),
            IF(LEFT($B61)="C",
                IF(Instructions!E$17="",
                    "",
                    IF(ROUND(U61,3)&lt;Instructions!E$17,
                        "YES",
                        "NO"
                    )
                ),
                "ERR"
            )
        )
    )
)</f>
        <v/>
      </c>
      <c r="Y61" s="45" t="str">
        <f t="shared" si="17"/>
        <v/>
      </c>
      <c r="Z61" s="45" t="str">
        <f>IF(AND(U61=0,V61=0,W61=0),
    "-",
    IF(W61="",
        "",
        IF(LEFT($B61)="B",
            IF(Instructions!E$16="",
                "",
                IF(ROUND(W61,3)&lt;Instructions!E$16,
                    "YES",
                    "NO"
                )
            ),
            IF(LEFT($B61)="C",
                IF(Instructions!E$18="",
                    "",
                    IF(ROUND(W61,3)&lt;Instructions!E$18,
                        "YES",
                        "NO"
                    )
                ),
                "ERR"
            )
        )
    )
)</f>
        <v/>
      </c>
      <c r="AA61" s="54" t="str">
        <f t="shared" si="18"/>
        <v/>
      </c>
      <c r="AB61" s="14" t="str">
        <f>IF(AND(NOT(ISERROR(MATCH($B61,Scilympiad!$U:$U,0))),ISNUMBER(INDEX(Scilympiad!Y:Y,MATCH($B61,Scilympiad!$U:$U,0)))),
    INDEX(Scilympiad!Y:Y,MATCH($B61,Scilympiad!$U:$U,0)),
    ""
)</f>
        <v/>
      </c>
      <c r="AC61" s="11" t="str">
        <f t="shared" si="19"/>
        <v/>
      </c>
      <c r="AD61" s="10" t="str">
        <f t="shared" si="20"/>
        <v/>
      </c>
      <c r="AE61" s="11" t="str">
        <f t="shared" si="21"/>
        <v/>
      </c>
      <c r="AF61" s="12" t="str">
        <f t="shared" si="22"/>
        <v/>
      </c>
      <c r="AG61" s="136" t="str">
        <f t="shared" si="23"/>
        <v/>
      </c>
      <c r="AH61" s="167"/>
      <c r="AI61" s="133"/>
      <c r="AJ61" s="64" t="str">
        <f t="shared" si="24"/>
        <v/>
      </c>
      <c r="AK61" s="47" t="str">
        <f t="shared" si="25"/>
        <v/>
      </c>
      <c r="AL61" s="65" t="str">
        <f t="shared" si="26"/>
        <v/>
      </c>
      <c r="AM61" s="57" t="str">
        <f t="shared" si="27"/>
        <v/>
      </c>
      <c r="AN61" s="12" t="str">
        <f t="shared" si="28"/>
        <v/>
      </c>
      <c r="AO61" s="10" t="str">
        <f t="shared" si="29"/>
        <v/>
      </c>
      <c r="AP61" s="10" t="str">
        <f t="shared" si="30"/>
        <v/>
      </c>
      <c r="AQ61" s="15" t="str">
        <f t="shared" si="31"/>
        <v/>
      </c>
      <c r="AR61" s="57" t="str">
        <f t="shared" si="32"/>
        <v/>
      </c>
      <c r="AS61" s="12" t="str">
        <f t="shared" si="33"/>
        <v/>
      </c>
      <c r="AT61" s="10" t="str">
        <f t="shared" si="34"/>
        <v/>
      </c>
      <c r="AU61" s="10" t="str">
        <f t="shared" si="35"/>
        <v/>
      </c>
      <c r="AV61" s="15" t="str">
        <f t="shared" si="36"/>
        <v/>
      </c>
    </row>
    <row r="62" spans="2:48">
      <c r="B62" s="14" t="str">
        <f>IF(Scilympiad!C61="",
    "",
    Scilympiad!C61
)</f>
        <v/>
      </c>
      <c r="C62" s="10" t="str">
        <f>IF(Scilympiad!D61="",
    "",
    Scilympiad!D61
)</f>
        <v/>
      </c>
      <c r="D62" s="10" t="str">
        <f>IF(Scilympiad!E61="",
    "",
    Scilympiad!E61
)</f>
        <v/>
      </c>
      <c r="E62" s="44" t="str">
        <f t="shared" si="12"/>
        <v/>
      </c>
      <c r="F62" s="45" t="str">
        <f t="shared" si="13"/>
        <v/>
      </c>
      <c r="G62" s="212" t="str">
        <f t="shared" si="14"/>
        <v/>
      </c>
      <c r="H62" s="45" t="str">
        <f t="shared" si="15"/>
        <v/>
      </c>
      <c r="I62" s="54" t="str">
        <f t="shared" si="16"/>
        <v/>
      </c>
      <c r="J62" s="57" t="str">
        <f>IF(B62="",
    "",
    IF(COUNTIF(Scilympiad!U:U,Scores!$B62)+COUNTIF(SkyCiv!U:U,Scores!$B62)=0,
        "",
        IF(COUNTIF(Scilympiad!U:U,Scores!$B62)=0,
            "NO",
            IF(COUNTIF(Scilympiad!U:U,Scores!$B62)=1,
                "YES",
                IF(COUNTIF(Scilympiad!U:U,Scores!$B62)&gt;1,
                    "MANY",
                    "ERROR"
                )
            )
        )
    )
)</f>
        <v/>
      </c>
      <c r="K62" s="15" t="str">
        <f>IF(B62="",
    "",
    IF(COUNTIF(Scilympiad!U:U,Scores!$B62)+COUNTIF(SkyCiv!U:U,Scores!$B62)=0,
        "",
        IF(COUNTIF(SkyCiv!U:U,Scores!$B62)=0,
            "NO",
            IF(COUNTIF(SkyCiv!U:U,Scores!$B62)=1,
                "YES",
                IF(COUNTIF(SkyCiv!U:U,Scores!$B62)&gt;1,
                    "MANY",
                    "ERROR"
                )
            )
        )
    )
)</f>
        <v/>
      </c>
      <c r="L62" s="162" t="str">
        <f>IF(B62="",
    "",
    IF(NOT(ISERROR(MATCH($B62,Scilympiad!$U:$U,0))),
        DATE(_xlfn.NUMBERVALUE(MID(INDEX(Scilympiad!M:M,MATCH($B62,Scilympiad!$U:$U,0)),FIND("/",INDEX(Scilympiad!M:M,MATCH($B62,Scilympiad!$U:$U,0)))+4,2))+2000,
            _xlfn.NUMBERVALUE(MID(INDEX(Scilympiad!M:M,MATCH($B62,Scilympiad!$U:$U,0)),FIND("/",INDEX(Scilympiad!M:M,MATCH($B62,Scilympiad!$U:$U,0)))-2,2)),
            _xlfn.NUMBERVALUE(MID(INDEX(Scilympiad!M:M,MATCH($B62,Scilympiad!$U:$U,0)),FIND("/",INDEX(Scilympiad!M:M,MATCH($B62,Scilympiad!$U:$U,0)))+1,2))
        )+TIME(IF(MID(INDEX(Scilympiad!M:M,MATCH($B62,Scilympiad!$U:$U,0)),FIND(":",INDEX(Scilympiad!M:M,MATCH($B62,Scilympiad!$U:$U,0)))+7,2)="AM",
                MOD(_xlfn.NUMBERVALUE(MID(INDEX(Scilympiad!M:M,MATCH($B62,Scilympiad!$U:$U,0)),FIND(":",INDEX(Scilympiad!M:M,MATCH($B62,Scilympiad!$U:$U,0)))-2,2)),12),
                MOD(_xlfn.NUMBERVALUE(MID(INDEX(Scilympiad!M:M,MATCH($B62,Scilympiad!$U:$U,0)),FIND(":",INDEX(Scilympiad!M:M,MATCH($B62,Scilympiad!$U:$U,0)))-2,2)),12)+12
            ),
            _xlfn.NUMBERVALUE(MID(INDEX(Scilympiad!M:M,MATCH($B62,Scilympiad!$U:$U,0)),FIND(":",INDEX(Scilympiad!M:M,MATCH($B62,Scilympiad!$U:$U,0)))+1,2)),
            _xlfn.NUMBERVALUE(MID(INDEX(Scilympiad!M:M,MATCH($B62,Scilympiad!$U:$U,0)),FIND(":",INDEX(Scilympiad!M:M,MATCH($B62,Scilympiad!$U:$U,0)))+4,2))
        ),
        ""
    )
)</f>
        <v/>
      </c>
      <c r="M62" s="163" t="str">
        <f>IF(C62="",
    "",
    IF(NOT(ISERROR(MATCH($B62,Scilympiad!$U:$U,0))),
        INDEX(Scilympiad!N:N,MATCH($B62,Scilympiad!$U:$U,0)),
        ""
    )
)</f>
        <v/>
      </c>
      <c r="N62" s="163" t="str">
        <f>IF(B62="",
    "",
    IF(NOT(ISERROR(MATCH($B62,SkyCiv!$U:$U,0))),
        INDEX(SkyCiv!C:C,MATCH($B62,SkyCiv!$U:$U,0))+(_xlfn.NUMBERVALUE(LEFT(RIGHT(Instructions!$E$19,4),3))+6)/24,
        ""
    )
)</f>
        <v/>
      </c>
      <c r="O62" s="12" t="str">
        <f>IF(N62="",
    "",
    IF(Instructions!E$19="",
        "TIMEZONE?",
        IF(L62="",
            "START?",
            IF(N62&lt;L62,
                "NEGATIVE",
                (N62-L62)*24*60
            )
        )
    )
)</f>
        <v/>
      </c>
      <c r="P62" s="46" t="str">
        <f>IF(Instructions!$E$20="",
    "",
    IF(AND(ISNUMBER(O62),O62&gt;Instructions!E$20),
        "YES",
        IF(AND(ISNUMBER(O62),O62&lt;=Instructions!E$20),
            "NO",
            IF(O62="NEGATIVE",
                "UNCLEAR",
                ""
            )
        )
    )
)</f>
        <v/>
      </c>
      <c r="Q62" s="72" t="str">
        <f>IF(LEFT(Instructions!E$21)="Y",
    P62,
    ""
)</f>
        <v/>
      </c>
      <c r="R62" s="69" t="str">
        <f>IF(B62="",
    "",
    IF(NOT(ISERROR(MATCH($B62,SkyCiv!$U:$U,0))),
        INDEX(SkyCiv!I:I,MATCH($B62,SkyCiv!$U:$U,0)),
        ""
    )
)</f>
        <v/>
      </c>
      <c r="S62" s="12" t="str">
        <f>IF(B62="",
    "",
    IF(C62="",
        "",
        IF(NOT(ISERROR(MATCH($B62,SkyCiv!$U:$U,0))),
            INDEX(SkyCiv!J:J,MATCH($B62,SkyCiv!$U:$U,0)),
            ""
        )
    )
)</f>
        <v/>
      </c>
      <c r="T62" s="60" t="str">
        <f>IF(B62="",
    "",
    IF(NOT(ISERROR(MATCH($B62,SkyCiv!$U:$U,0))),
        INDEX(SkyCiv!K:K,MATCH($B62,SkyCiv!$U:$U,0)),
        ""
    )
)</f>
        <v/>
      </c>
      <c r="U62" s="76" t="str">
        <f>IF(B62="",
    "",
    IF(NOT(ISERROR(MATCH($B62,SkyCiv!$U:$U,0))),
        INDEX(SkyCiv!L:L,MATCH($B62,SkyCiv!$U:$U,0)),
        ""
    )
)</f>
        <v/>
      </c>
      <c r="V62" s="12" t="str">
        <f>IF(C62="",
    "",
    IF(NOT(ISERROR(MATCH($B62,SkyCiv!$U:$U,0))),
        INDEX(SkyCiv!M:M,MATCH($B62,SkyCiv!$U:$U,0)),
        ""
    )
)</f>
        <v/>
      </c>
      <c r="W62" s="77" t="str">
        <f>IF(D62="",
    "",
    IF(NOT(ISERROR(MATCH($B62,SkyCiv!$U:$U,0))),
        INDEX(SkyCiv!N:N,MATCH($B62,SkyCiv!$U:$U,0)),
        ""
    )
)</f>
        <v/>
      </c>
      <c r="X62" s="45" t="str">
        <f>IF(AND(U62=0,V62=0,W62=0),
    "-",
    IF(U62="",
        "",
        IF(LEFT($B62)="B",
            IF(Instructions!E$15="",
                "",
                IF(ROUND(U62,3)&lt;Instructions!E$15,
                    "YES",
                    "NO"
                )
            ),
            IF(LEFT($B62)="C",
                IF(Instructions!E$17="",
                    "",
                    IF(ROUND(U62,3)&lt;Instructions!E$17,
                        "YES",
                        "NO"
                    )
                ),
                "ERR"
            )
        )
    )
)</f>
        <v/>
      </c>
      <c r="Y62" s="45" t="str">
        <f t="shared" si="17"/>
        <v/>
      </c>
      <c r="Z62" s="45" t="str">
        <f>IF(AND(U62=0,V62=0,W62=0),
    "-",
    IF(W62="",
        "",
        IF(LEFT($B62)="B",
            IF(Instructions!E$16="",
                "",
                IF(ROUND(W62,3)&lt;Instructions!E$16,
                    "YES",
                    "NO"
                )
            ),
            IF(LEFT($B62)="C",
                IF(Instructions!E$18="",
                    "",
                    IF(ROUND(W62,3)&lt;Instructions!E$18,
                        "YES",
                        "NO"
                    )
                ),
                "ERR"
            )
        )
    )
)</f>
        <v/>
      </c>
      <c r="AA62" s="54" t="str">
        <f t="shared" si="18"/>
        <v/>
      </c>
      <c r="AB62" s="14" t="str">
        <f>IF(AND(NOT(ISERROR(MATCH($B62,Scilympiad!$U:$U,0))),ISNUMBER(INDEX(Scilympiad!Y:Y,MATCH($B62,Scilympiad!$U:$U,0)))),
    INDEX(Scilympiad!Y:Y,MATCH($B62,Scilympiad!$U:$U,0)),
    ""
)</f>
        <v/>
      </c>
      <c r="AC62" s="11" t="str">
        <f t="shared" si="19"/>
        <v/>
      </c>
      <c r="AD62" s="10" t="str">
        <f t="shared" si="20"/>
        <v/>
      </c>
      <c r="AE62" s="11" t="str">
        <f t="shared" si="21"/>
        <v/>
      </c>
      <c r="AF62" s="12" t="str">
        <f t="shared" si="22"/>
        <v/>
      </c>
      <c r="AG62" s="136" t="str">
        <f t="shared" si="23"/>
        <v/>
      </c>
      <c r="AH62" s="167"/>
      <c r="AI62" s="133"/>
      <c r="AJ62" s="64" t="str">
        <f t="shared" si="24"/>
        <v/>
      </c>
      <c r="AK62" s="47" t="str">
        <f t="shared" si="25"/>
        <v/>
      </c>
      <c r="AL62" s="65" t="str">
        <f t="shared" si="26"/>
        <v/>
      </c>
      <c r="AM62" s="57" t="str">
        <f t="shared" si="27"/>
        <v/>
      </c>
      <c r="AN62" s="12" t="str">
        <f t="shared" si="28"/>
        <v/>
      </c>
      <c r="AO62" s="10" t="str">
        <f t="shared" si="29"/>
        <v/>
      </c>
      <c r="AP62" s="10" t="str">
        <f t="shared" si="30"/>
        <v/>
      </c>
      <c r="AQ62" s="15" t="str">
        <f t="shared" si="31"/>
        <v/>
      </c>
      <c r="AR62" s="57" t="str">
        <f t="shared" si="32"/>
        <v/>
      </c>
      <c r="AS62" s="12" t="str">
        <f t="shared" si="33"/>
        <v/>
      </c>
      <c r="AT62" s="10" t="str">
        <f t="shared" si="34"/>
        <v/>
      </c>
      <c r="AU62" s="10" t="str">
        <f t="shared" si="35"/>
        <v/>
      </c>
      <c r="AV62" s="15" t="str">
        <f t="shared" si="36"/>
        <v/>
      </c>
    </row>
    <row r="63" spans="2:48">
      <c r="B63" s="14" t="str">
        <f>IF(Scilympiad!C62="",
    "",
    Scilympiad!C62
)</f>
        <v/>
      </c>
      <c r="C63" s="10" t="str">
        <f>IF(Scilympiad!D62="",
    "",
    Scilympiad!D62
)</f>
        <v/>
      </c>
      <c r="D63" s="10" t="str">
        <f>IF(Scilympiad!E62="",
    "",
    Scilympiad!E62
)</f>
        <v/>
      </c>
      <c r="E63" s="44" t="str">
        <f t="shared" si="12"/>
        <v/>
      </c>
      <c r="F63" s="45" t="str">
        <f t="shared" si="13"/>
        <v/>
      </c>
      <c r="G63" s="212" t="str">
        <f t="shared" si="14"/>
        <v/>
      </c>
      <c r="H63" s="45" t="str">
        <f t="shared" si="15"/>
        <v/>
      </c>
      <c r="I63" s="54" t="str">
        <f t="shared" si="16"/>
        <v/>
      </c>
      <c r="J63" s="57" t="str">
        <f>IF(B63="",
    "",
    IF(COUNTIF(Scilympiad!U:U,Scores!$B63)+COUNTIF(SkyCiv!U:U,Scores!$B63)=0,
        "",
        IF(COUNTIF(Scilympiad!U:U,Scores!$B63)=0,
            "NO",
            IF(COUNTIF(Scilympiad!U:U,Scores!$B63)=1,
                "YES",
                IF(COUNTIF(Scilympiad!U:U,Scores!$B63)&gt;1,
                    "MANY",
                    "ERROR"
                )
            )
        )
    )
)</f>
        <v/>
      </c>
      <c r="K63" s="15" t="str">
        <f>IF(B63="",
    "",
    IF(COUNTIF(Scilympiad!U:U,Scores!$B63)+COUNTIF(SkyCiv!U:U,Scores!$B63)=0,
        "",
        IF(COUNTIF(SkyCiv!U:U,Scores!$B63)=0,
            "NO",
            IF(COUNTIF(SkyCiv!U:U,Scores!$B63)=1,
                "YES",
                IF(COUNTIF(SkyCiv!U:U,Scores!$B63)&gt;1,
                    "MANY",
                    "ERROR"
                )
            )
        )
    )
)</f>
        <v/>
      </c>
      <c r="L63" s="162" t="str">
        <f>IF(B63="",
    "",
    IF(NOT(ISERROR(MATCH($B63,Scilympiad!$U:$U,0))),
        DATE(_xlfn.NUMBERVALUE(MID(INDEX(Scilympiad!M:M,MATCH($B63,Scilympiad!$U:$U,0)),FIND("/",INDEX(Scilympiad!M:M,MATCH($B63,Scilympiad!$U:$U,0)))+4,2))+2000,
            _xlfn.NUMBERVALUE(MID(INDEX(Scilympiad!M:M,MATCH($B63,Scilympiad!$U:$U,0)),FIND("/",INDEX(Scilympiad!M:M,MATCH($B63,Scilympiad!$U:$U,0)))-2,2)),
            _xlfn.NUMBERVALUE(MID(INDEX(Scilympiad!M:M,MATCH($B63,Scilympiad!$U:$U,0)),FIND("/",INDEX(Scilympiad!M:M,MATCH($B63,Scilympiad!$U:$U,0)))+1,2))
        )+TIME(IF(MID(INDEX(Scilympiad!M:M,MATCH($B63,Scilympiad!$U:$U,0)),FIND(":",INDEX(Scilympiad!M:M,MATCH($B63,Scilympiad!$U:$U,0)))+7,2)="AM",
                MOD(_xlfn.NUMBERVALUE(MID(INDEX(Scilympiad!M:M,MATCH($B63,Scilympiad!$U:$U,0)),FIND(":",INDEX(Scilympiad!M:M,MATCH($B63,Scilympiad!$U:$U,0)))-2,2)),12),
                MOD(_xlfn.NUMBERVALUE(MID(INDEX(Scilympiad!M:M,MATCH($B63,Scilympiad!$U:$U,0)),FIND(":",INDEX(Scilympiad!M:M,MATCH($B63,Scilympiad!$U:$U,0)))-2,2)),12)+12
            ),
            _xlfn.NUMBERVALUE(MID(INDEX(Scilympiad!M:M,MATCH($B63,Scilympiad!$U:$U,0)),FIND(":",INDEX(Scilympiad!M:M,MATCH($B63,Scilympiad!$U:$U,0)))+1,2)),
            _xlfn.NUMBERVALUE(MID(INDEX(Scilympiad!M:M,MATCH($B63,Scilympiad!$U:$U,0)),FIND(":",INDEX(Scilympiad!M:M,MATCH($B63,Scilympiad!$U:$U,0)))+4,2))
        ),
        ""
    )
)</f>
        <v/>
      </c>
      <c r="M63" s="163" t="str">
        <f>IF(C63="",
    "",
    IF(NOT(ISERROR(MATCH($B63,Scilympiad!$U:$U,0))),
        INDEX(Scilympiad!N:N,MATCH($B63,Scilympiad!$U:$U,0)),
        ""
    )
)</f>
        <v/>
      </c>
      <c r="N63" s="163" t="str">
        <f>IF(B63="",
    "",
    IF(NOT(ISERROR(MATCH($B63,SkyCiv!$U:$U,0))),
        INDEX(SkyCiv!C:C,MATCH($B63,SkyCiv!$U:$U,0))+(_xlfn.NUMBERVALUE(LEFT(RIGHT(Instructions!$E$19,4),3))+6)/24,
        ""
    )
)</f>
        <v/>
      </c>
      <c r="O63" s="12" t="str">
        <f>IF(N63="",
    "",
    IF(Instructions!E$19="",
        "TIMEZONE?",
        IF(L63="",
            "START?",
            IF(N63&lt;L63,
                "NEGATIVE",
                (N63-L63)*24*60
            )
        )
    )
)</f>
        <v/>
      </c>
      <c r="P63" s="46" t="str">
        <f>IF(Instructions!$E$20="",
    "",
    IF(AND(ISNUMBER(O63),O63&gt;Instructions!E$20),
        "YES",
        IF(AND(ISNUMBER(O63),O63&lt;=Instructions!E$20),
            "NO",
            IF(O63="NEGATIVE",
                "UNCLEAR",
                ""
            )
        )
    )
)</f>
        <v/>
      </c>
      <c r="Q63" s="72" t="str">
        <f>IF(LEFT(Instructions!E$21)="Y",
    P63,
    ""
)</f>
        <v/>
      </c>
      <c r="R63" s="69" t="str">
        <f>IF(B63="",
    "",
    IF(NOT(ISERROR(MATCH($B63,SkyCiv!$U:$U,0))),
        INDEX(SkyCiv!I:I,MATCH($B63,SkyCiv!$U:$U,0)),
        ""
    )
)</f>
        <v/>
      </c>
      <c r="S63" s="12" t="str">
        <f>IF(B63="",
    "",
    IF(C63="",
        "",
        IF(NOT(ISERROR(MATCH($B63,SkyCiv!$U:$U,0))),
            INDEX(SkyCiv!J:J,MATCH($B63,SkyCiv!$U:$U,0)),
            ""
        )
    )
)</f>
        <v/>
      </c>
      <c r="T63" s="60" t="str">
        <f>IF(B63="",
    "",
    IF(NOT(ISERROR(MATCH($B63,SkyCiv!$U:$U,0))),
        INDEX(SkyCiv!K:K,MATCH($B63,SkyCiv!$U:$U,0)),
        ""
    )
)</f>
        <v/>
      </c>
      <c r="U63" s="76" t="str">
        <f>IF(B63="",
    "",
    IF(NOT(ISERROR(MATCH($B63,SkyCiv!$U:$U,0))),
        INDEX(SkyCiv!L:L,MATCH($B63,SkyCiv!$U:$U,0)),
        ""
    )
)</f>
        <v/>
      </c>
      <c r="V63" s="12" t="str">
        <f>IF(C63="",
    "",
    IF(NOT(ISERROR(MATCH($B63,SkyCiv!$U:$U,0))),
        INDEX(SkyCiv!M:M,MATCH($B63,SkyCiv!$U:$U,0)),
        ""
    )
)</f>
        <v/>
      </c>
      <c r="W63" s="77" t="str">
        <f>IF(D63="",
    "",
    IF(NOT(ISERROR(MATCH($B63,SkyCiv!$U:$U,0))),
        INDEX(SkyCiv!N:N,MATCH($B63,SkyCiv!$U:$U,0)),
        ""
    )
)</f>
        <v/>
      </c>
      <c r="X63" s="45" t="str">
        <f>IF(AND(U63=0,V63=0,W63=0),
    "-",
    IF(U63="",
        "",
        IF(LEFT($B63)="B",
            IF(Instructions!E$15="",
                "",
                IF(ROUND(U63,3)&lt;Instructions!E$15,
                    "YES",
                    "NO"
                )
            ),
            IF(LEFT($B63)="C",
                IF(Instructions!E$17="",
                    "",
                    IF(ROUND(U63,3)&lt;Instructions!E$17,
                        "YES",
                        "NO"
                    )
                ),
                "ERR"
            )
        )
    )
)</f>
        <v/>
      </c>
      <c r="Y63" s="45" t="str">
        <f t="shared" si="17"/>
        <v/>
      </c>
      <c r="Z63" s="45" t="str">
        <f>IF(AND(U63=0,V63=0,W63=0),
    "-",
    IF(W63="",
        "",
        IF(LEFT($B63)="B",
            IF(Instructions!E$16="",
                "",
                IF(ROUND(W63,3)&lt;Instructions!E$16,
                    "YES",
                    "NO"
                )
            ),
            IF(LEFT($B63)="C",
                IF(Instructions!E$18="",
                    "",
                    IF(ROUND(W63,3)&lt;Instructions!E$18,
                        "YES",
                        "NO"
                    )
                ),
                "ERR"
            )
        )
    )
)</f>
        <v/>
      </c>
      <c r="AA63" s="54" t="str">
        <f t="shared" si="18"/>
        <v/>
      </c>
      <c r="AB63" s="14" t="str">
        <f>IF(AND(NOT(ISERROR(MATCH($B63,Scilympiad!$U:$U,0))),ISNUMBER(INDEX(Scilympiad!Y:Y,MATCH($B63,Scilympiad!$U:$U,0)))),
    INDEX(Scilympiad!Y:Y,MATCH($B63,Scilympiad!$U:$U,0)),
    ""
)</f>
        <v/>
      </c>
      <c r="AC63" s="11" t="str">
        <f t="shared" si="19"/>
        <v/>
      </c>
      <c r="AD63" s="10" t="str">
        <f t="shared" si="20"/>
        <v/>
      </c>
      <c r="AE63" s="11" t="str">
        <f t="shared" si="21"/>
        <v/>
      </c>
      <c r="AF63" s="12" t="str">
        <f t="shared" si="22"/>
        <v/>
      </c>
      <c r="AG63" s="136" t="str">
        <f t="shared" si="23"/>
        <v/>
      </c>
      <c r="AH63" s="167"/>
      <c r="AI63" s="133"/>
      <c r="AJ63" s="64" t="str">
        <f t="shared" si="24"/>
        <v/>
      </c>
      <c r="AK63" s="47" t="str">
        <f t="shared" si="25"/>
        <v/>
      </c>
      <c r="AL63" s="65" t="str">
        <f t="shared" si="26"/>
        <v/>
      </c>
      <c r="AM63" s="57" t="str">
        <f t="shared" si="27"/>
        <v/>
      </c>
      <c r="AN63" s="12" t="str">
        <f t="shared" si="28"/>
        <v/>
      </c>
      <c r="AO63" s="10" t="str">
        <f t="shared" si="29"/>
        <v/>
      </c>
      <c r="AP63" s="10" t="str">
        <f t="shared" si="30"/>
        <v/>
      </c>
      <c r="AQ63" s="15" t="str">
        <f t="shared" si="31"/>
        <v/>
      </c>
      <c r="AR63" s="57" t="str">
        <f t="shared" si="32"/>
        <v/>
      </c>
      <c r="AS63" s="12" t="str">
        <f t="shared" si="33"/>
        <v/>
      </c>
      <c r="AT63" s="10" t="str">
        <f t="shared" si="34"/>
        <v/>
      </c>
      <c r="AU63" s="10" t="str">
        <f t="shared" si="35"/>
        <v/>
      </c>
      <c r="AV63" s="15" t="str">
        <f t="shared" si="36"/>
        <v/>
      </c>
    </row>
    <row r="64" spans="2:48">
      <c r="B64" s="14" t="str">
        <f>IF(Scilympiad!C63="",
    "",
    Scilympiad!C63
)</f>
        <v/>
      </c>
      <c r="C64" s="10" t="str">
        <f>IF(Scilympiad!D63="",
    "",
    Scilympiad!D63
)</f>
        <v/>
      </c>
      <c r="D64" s="10" t="str">
        <f>IF(Scilympiad!E63="",
    "",
    Scilympiad!E63
)</f>
        <v/>
      </c>
      <c r="E64" s="44" t="str">
        <f t="shared" si="12"/>
        <v/>
      </c>
      <c r="F64" s="45" t="str">
        <f t="shared" si="13"/>
        <v/>
      </c>
      <c r="G64" s="212" t="str">
        <f t="shared" si="14"/>
        <v/>
      </c>
      <c r="H64" s="45" t="str">
        <f t="shared" si="15"/>
        <v/>
      </c>
      <c r="I64" s="54" t="str">
        <f t="shared" si="16"/>
        <v/>
      </c>
      <c r="J64" s="57" t="str">
        <f>IF(B64="",
    "",
    IF(COUNTIF(Scilympiad!U:U,Scores!$B64)+COUNTIF(SkyCiv!U:U,Scores!$B64)=0,
        "",
        IF(COUNTIF(Scilympiad!U:U,Scores!$B64)=0,
            "NO",
            IF(COUNTIF(Scilympiad!U:U,Scores!$B64)=1,
                "YES",
                IF(COUNTIF(Scilympiad!U:U,Scores!$B64)&gt;1,
                    "MANY",
                    "ERROR"
                )
            )
        )
    )
)</f>
        <v/>
      </c>
      <c r="K64" s="15" t="str">
        <f>IF(B64="",
    "",
    IF(COUNTIF(Scilympiad!U:U,Scores!$B64)+COUNTIF(SkyCiv!U:U,Scores!$B64)=0,
        "",
        IF(COUNTIF(SkyCiv!U:U,Scores!$B64)=0,
            "NO",
            IF(COUNTIF(SkyCiv!U:U,Scores!$B64)=1,
                "YES",
                IF(COUNTIF(SkyCiv!U:U,Scores!$B64)&gt;1,
                    "MANY",
                    "ERROR"
                )
            )
        )
    )
)</f>
        <v/>
      </c>
      <c r="L64" s="162" t="str">
        <f>IF(B64="",
    "",
    IF(NOT(ISERROR(MATCH($B64,Scilympiad!$U:$U,0))),
        DATE(_xlfn.NUMBERVALUE(MID(INDEX(Scilympiad!M:M,MATCH($B64,Scilympiad!$U:$U,0)),FIND("/",INDEX(Scilympiad!M:M,MATCH($B64,Scilympiad!$U:$U,0)))+4,2))+2000,
            _xlfn.NUMBERVALUE(MID(INDEX(Scilympiad!M:M,MATCH($B64,Scilympiad!$U:$U,0)),FIND("/",INDEX(Scilympiad!M:M,MATCH($B64,Scilympiad!$U:$U,0)))-2,2)),
            _xlfn.NUMBERVALUE(MID(INDEX(Scilympiad!M:M,MATCH($B64,Scilympiad!$U:$U,0)),FIND("/",INDEX(Scilympiad!M:M,MATCH($B64,Scilympiad!$U:$U,0)))+1,2))
        )+TIME(IF(MID(INDEX(Scilympiad!M:M,MATCH($B64,Scilympiad!$U:$U,0)),FIND(":",INDEX(Scilympiad!M:M,MATCH($B64,Scilympiad!$U:$U,0)))+7,2)="AM",
                MOD(_xlfn.NUMBERVALUE(MID(INDEX(Scilympiad!M:M,MATCH($B64,Scilympiad!$U:$U,0)),FIND(":",INDEX(Scilympiad!M:M,MATCH($B64,Scilympiad!$U:$U,0)))-2,2)),12),
                MOD(_xlfn.NUMBERVALUE(MID(INDEX(Scilympiad!M:M,MATCH($B64,Scilympiad!$U:$U,0)),FIND(":",INDEX(Scilympiad!M:M,MATCH($B64,Scilympiad!$U:$U,0)))-2,2)),12)+12
            ),
            _xlfn.NUMBERVALUE(MID(INDEX(Scilympiad!M:M,MATCH($B64,Scilympiad!$U:$U,0)),FIND(":",INDEX(Scilympiad!M:M,MATCH($B64,Scilympiad!$U:$U,0)))+1,2)),
            _xlfn.NUMBERVALUE(MID(INDEX(Scilympiad!M:M,MATCH($B64,Scilympiad!$U:$U,0)),FIND(":",INDEX(Scilympiad!M:M,MATCH($B64,Scilympiad!$U:$U,0)))+4,2))
        ),
        ""
    )
)</f>
        <v/>
      </c>
      <c r="M64" s="163" t="str">
        <f>IF(C64="",
    "",
    IF(NOT(ISERROR(MATCH($B64,Scilympiad!$U:$U,0))),
        INDEX(Scilympiad!N:N,MATCH($B64,Scilympiad!$U:$U,0)),
        ""
    )
)</f>
        <v/>
      </c>
      <c r="N64" s="163" t="str">
        <f>IF(B64="",
    "",
    IF(NOT(ISERROR(MATCH($B64,SkyCiv!$U:$U,0))),
        INDEX(SkyCiv!C:C,MATCH($B64,SkyCiv!$U:$U,0))+(_xlfn.NUMBERVALUE(LEFT(RIGHT(Instructions!$E$19,4),3))+6)/24,
        ""
    )
)</f>
        <v/>
      </c>
      <c r="O64" s="12" t="str">
        <f>IF(N64="",
    "",
    IF(Instructions!E$19="",
        "TIMEZONE?",
        IF(L64="",
            "START?",
            IF(N64&lt;L64,
                "NEGATIVE",
                (N64-L64)*24*60
            )
        )
    )
)</f>
        <v/>
      </c>
      <c r="P64" s="46" t="str">
        <f>IF(Instructions!$E$20="",
    "",
    IF(AND(ISNUMBER(O64),O64&gt;Instructions!E$20),
        "YES",
        IF(AND(ISNUMBER(O64),O64&lt;=Instructions!E$20),
            "NO",
            IF(O64="NEGATIVE",
                "UNCLEAR",
                ""
            )
        )
    )
)</f>
        <v/>
      </c>
      <c r="Q64" s="72" t="str">
        <f>IF(LEFT(Instructions!E$21)="Y",
    P64,
    ""
)</f>
        <v/>
      </c>
      <c r="R64" s="69" t="str">
        <f>IF(B64="",
    "",
    IF(NOT(ISERROR(MATCH($B64,SkyCiv!$U:$U,0))),
        INDEX(SkyCiv!I:I,MATCH($B64,SkyCiv!$U:$U,0)),
        ""
    )
)</f>
        <v/>
      </c>
      <c r="S64" s="12" t="str">
        <f>IF(B64="",
    "",
    IF(C64="",
        "",
        IF(NOT(ISERROR(MATCH($B64,SkyCiv!$U:$U,0))),
            INDEX(SkyCiv!J:J,MATCH($B64,SkyCiv!$U:$U,0)),
            ""
        )
    )
)</f>
        <v/>
      </c>
      <c r="T64" s="60" t="str">
        <f>IF(B64="",
    "",
    IF(NOT(ISERROR(MATCH($B64,SkyCiv!$U:$U,0))),
        INDEX(SkyCiv!K:K,MATCH($B64,SkyCiv!$U:$U,0)),
        ""
    )
)</f>
        <v/>
      </c>
      <c r="U64" s="76" t="str">
        <f>IF(B64="",
    "",
    IF(NOT(ISERROR(MATCH($B64,SkyCiv!$U:$U,0))),
        INDEX(SkyCiv!L:L,MATCH($B64,SkyCiv!$U:$U,0)),
        ""
    )
)</f>
        <v/>
      </c>
      <c r="V64" s="12" t="str">
        <f>IF(C64="",
    "",
    IF(NOT(ISERROR(MATCH($B64,SkyCiv!$U:$U,0))),
        INDEX(SkyCiv!M:M,MATCH($B64,SkyCiv!$U:$U,0)),
        ""
    )
)</f>
        <v/>
      </c>
      <c r="W64" s="77" t="str">
        <f>IF(D64="",
    "",
    IF(NOT(ISERROR(MATCH($B64,SkyCiv!$U:$U,0))),
        INDEX(SkyCiv!N:N,MATCH($B64,SkyCiv!$U:$U,0)),
        ""
    )
)</f>
        <v/>
      </c>
      <c r="X64" s="45" t="str">
        <f>IF(AND(U64=0,V64=0,W64=0),
    "-",
    IF(U64="",
        "",
        IF(LEFT($B64)="B",
            IF(Instructions!E$15="",
                "",
                IF(ROUND(U64,3)&lt;Instructions!E$15,
                    "YES",
                    "NO"
                )
            ),
            IF(LEFT($B64)="C",
                IF(Instructions!E$17="",
                    "",
                    IF(ROUND(U64,3)&lt;Instructions!E$17,
                        "YES",
                        "NO"
                    )
                ),
                "ERR"
            )
        )
    )
)</f>
        <v/>
      </c>
      <c r="Y64" s="45" t="str">
        <f t="shared" si="17"/>
        <v/>
      </c>
      <c r="Z64" s="45" t="str">
        <f>IF(AND(U64=0,V64=0,W64=0),
    "-",
    IF(W64="",
        "",
        IF(LEFT($B64)="B",
            IF(Instructions!E$16="",
                "",
                IF(ROUND(W64,3)&lt;Instructions!E$16,
                    "YES",
                    "NO"
                )
            ),
            IF(LEFT($B64)="C",
                IF(Instructions!E$18="",
                    "",
                    IF(ROUND(W64,3)&lt;Instructions!E$18,
                        "YES",
                        "NO"
                    )
                ),
                "ERR"
            )
        )
    )
)</f>
        <v/>
      </c>
      <c r="AA64" s="54" t="str">
        <f t="shared" si="18"/>
        <v/>
      </c>
      <c r="AB64" s="14" t="str">
        <f>IF(AND(NOT(ISERROR(MATCH($B64,Scilympiad!$U:$U,0))),ISNUMBER(INDEX(Scilympiad!Y:Y,MATCH($B64,Scilympiad!$U:$U,0)))),
    INDEX(Scilympiad!Y:Y,MATCH($B64,Scilympiad!$U:$U,0)),
    ""
)</f>
        <v/>
      </c>
      <c r="AC64" s="11" t="str">
        <f t="shared" si="19"/>
        <v/>
      </c>
      <c r="AD64" s="10" t="str">
        <f t="shared" si="20"/>
        <v/>
      </c>
      <c r="AE64" s="11" t="str">
        <f t="shared" si="21"/>
        <v/>
      </c>
      <c r="AF64" s="12" t="str">
        <f t="shared" si="22"/>
        <v/>
      </c>
      <c r="AG64" s="136" t="str">
        <f t="shared" si="23"/>
        <v/>
      </c>
      <c r="AH64" s="167"/>
      <c r="AI64" s="133"/>
      <c r="AJ64" s="64" t="str">
        <f t="shared" si="24"/>
        <v/>
      </c>
      <c r="AK64" s="47" t="str">
        <f t="shared" si="25"/>
        <v/>
      </c>
      <c r="AL64" s="65" t="str">
        <f t="shared" si="26"/>
        <v/>
      </c>
      <c r="AM64" s="57" t="str">
        <f t="shared" si="27"/>
        <v/>
      </c>
      <c r="AN64" s="12" t="str">
        <f t="shared" si="28"/>
        <v/>
      </c>
      <c r="AO64" s="10" t="str">
        <f t="shared" si="29"/>
        <v/>
      </c>
      <c r="AP64" s="10" t="str">
        <f t="shared" si="30"/>
        <v/>
      </c>
      <c r="AQ64" s="15" t="str">
        <f t="shared" si="31"/>
        <v/>
      </c>
      <c r="AR64" s="57" t="str">
        <f t="shared" si="32"/>
        <v/>
      </c>
      <c r="AS64" s="12" t="str">
        <f t="shared" si="33"/>
        <v/>
      </c>
      <c r="AT64" s="10" t="str">
        <f t="shared" si="34"/>
        <v/>
      </c>
      <c r="AU64" s="10" t="str">
        <f t="shared" si="35"/>
        <v/>
      </c>
      <c r="AV64" s="15" t="str">
        <f t="shared" si="36"/>
        <v/>
      </c>
    </row>
    <row r="65" spans="2:48">
      <c r="B65" s="14" t="str">
        <f>IF(Scilympiad!C64="",
    "",
    Scilympiad!C64
)</f>
        <v/>
      </c>
      <c r="C65" s="10" t="str">
        <f>IF(Scilympiad!D64="",
    "",
    Scilympiad!D64
)</f>
        <v/>
      </c>
      <c r="D65" s="10" t="str">
        <f>IF(Scilympiad!E64="",
    "",
    Scilympiad!E64
)</f>
        <v/>
      </c>
      <c r="E65" s="44" t="str">
        <f t="shared" si="12"/>
        <v/>
      </c>
      <c r="F65" s="45" t="str">
        <f t="shared" si="13"/>
        <v/>
      </c>
      <c r="G65" s="212" t="str">
        <f t="shared" si="14"/>
        <v/>
      </c>
      <c r="H65" s="45" t="str">
        <f t="shared" si="15"/>
        <v/>
      </c>
      <c r="I65" s="54" t="str">
        <f t="shared" si="16"/>
        <v/>
      </c>
      <c r="J65" s="57" t="str">
        <f>IF(B65="",
    "",
    IF(COUNTIF(Scilympiad!U:U,Scores!$B65)+COUNTIF(SkyCiv!U:U,Scores!$B65)=0,
        "",
        IF(COUNTIF(Scilympiad!U:U,Scores!$B65)=0,
            "NO",
            IF(COUNTIF(Scilympiad!U:U,Scores!$B65)=1,
                "YES",
                IF(COUNTIF(Scilympiad!U:U,Scores!$B65)&gt;1,
                    "MANY",
                    "ERROR"
                )
            )
        )
    )
)</f>
        <v/>
      </c>
      <c r="K65" s="15" t="str">
        <f>IF(B65="",
    "",
    IF(COUNTIF(Scilympiad!U:U,Scores!$B65)+COUNTIF(SkyCiv!U:U,Scores!$B65)=0,
        "",
        IF(COUNTIF(SkyCiv!U:U,Scores!$B65)=0,
            "NO",
            IF(COUNTIF(SkyCiv!U:U,Scores!$B65)=1,
                "YES",
                IF(COUNTIF(SkyCiv!U:U,Scores!$B65)&gt;1,
                    "MANY",
                    "ERROR"
                )
            )
        )
    )
)</f>
        <v/>
      </c>
      <c r="L65" s="162" t="str">
        <f>IF(B65="",
    "",
    IF(NOT(ISERROR(MATCH($B65,Scilympiad!$U:$U,0))),
        DATE(_xlfn.NUMBERVALUE(MID(INDEX(Scilympiad!M:M,MATCH($B65,Scilympiad!$U:$U,0)),FIND("/",INDEX(Scilympiad!M:M,MATCH($B65,Scilympiad!$U:$U,0)))+4,2))+2000,
            _xlfn.NUMBERVALUE(MID(INDEX(Scilympiad!M:M,MATCH($B65,Scilympiad!$U:$U,0)),FIND("/",INDEX(Scilympiad!M:M,MATCH($B65,Scilympiad!$U:$U,0)))-2,2)),
            _xlfn.NUMBERVALUE(MID(INDEX(Scilympiad!M:M,MATCH($B65,Scilympiad!$U:$U,0)),FIND("/",INDEX(Scilympiad!M:M,MATCH($B65,Scilympiad!$U:$U,0)))+1,2))
        )+TIME(IF(MID(INDEX(Scilympiad!M:M,MATCH($B65,Scilympiad!$U:$U,0)),FIND(":",INDEX(Scilympiad!M:M,MATCH($B65,Scilympiad!$U:$U,0)))+7,2)="AM",
                MOD(_xlfn.NUMBERVALUE(MID(INDEX(Scilympiad!M:M,MATCH($B65,Scilympiad!$U:$U,0)),FIND(":",INDEX(Scilympiad!M:M,MATCH($B65,Scilympiad!$U:$U,0)))-2,2)),12),
                MOD(_xlfn.NUMBERVALUE(MID(INDEX(Scilympiad!M:M,MATCH($B65,Scilympiad!$U:$U,0)),FIND(":",INDEX(Scilympiad!M:M,MATCH($B65,Scilympiad!$U:$U,0)))-2,2)),12)+12
            ),
            _xlfn.NUMBERVALUE(MID(INDEX(Scilympiad!M:M,MATCH($B65,Scilympiad!$U:$U,0)),FIND(":",INDEX(Scilympiad!M:M,MATCH($B65,Scilympiad!$U:$U,0)))+1,2)),
            _xlfn.NUMBERVALUE(MID(INDEX(Scilympiad!M:M,MATCH($B65,Scilympiad!$U:$U,0)),FIND(":",INDEX(Scilympiad!M:M,MATCH($B65,Scilympiad!$U:$U,0)))+4,2))
        ),
        ""
    )
)</f>
        <v/>
      </c>
      <c r="M65" s="163" t="str">
        <f>IF(C65="",
    "",
    IF(NOT(ISERROR(MATCH($B65,Scilympiad!$U:$U,0))),
        INDEX(Scilympiad!N:N,MATCH($B65,Scilympiad!$U:$U,0)),
        ""
    )
)</f>
        <v/>
      </c>
      <c r="N65" s="163" t="str">
        <f>IF(B65="",
    "",
    IF(NOT(ISERROR(MATCH($B65,SkyCiv!$U:$U,0))),
        INDEX(SkyCiv!C:C,MATCH($B65,SkyCiv!$U:$U,0))+(_xlfn.NUMBERVALUE(LEFT(RIGHT(Instructions!$E$19,4),3))+6)/24,
        ""
    )
)</f>
        <v/>
      </c>
      <c r="O65" s="12" t="str">
        <f>IF(N65="",
    "",
    IF(Instructions!E$19="",
        "TIMEZONE?",
        IF(L65="",
            "START?",
            IF(N65&lt;L65,
                "NEGATIVE",
                (N65-L65)*24*60
            )
        )
    )
)</f>
        <v/>
      </c>
      <c r="P65" s="46" t="str">
        <f>IF(Instructions!$E$20="",
    "",
    IF(AND(ISNUMBER(O65),O65&gt;Instructions!E$20),
        "YES",
        IF(AND(ISNUMBER(O65),O65&lt;=Instructions!E$20),
            "NO",
            IF(O65="NEGATIVE",
                "UNCLEAR",
                ""
            )
        )
    )
)</f>
        <v/>
      </c>
      <c r="Q65" s="72" t="str">
        <f>IF(LEFT(Instructions!E$21)="Y",
    P65,
    ""
)</f>
        <v/>
      </c>
      <c r="R65" s="69" t="str">
        <f>IF(B65="",
    "",
    IF(NOT(ISERROR(MATCH($B65,SkyCiv!$U:$U,0))),
        INDEX(SkyCiv!I:I,MATCH($B65,SkyCiv!$U:$U,0)),
        ""
    )
)</f>
        <v/>
      </c>
      <c r="S65" s="12" t="str">
        <f>IF(B65="",
    "",
    IF(C65="",
        "",
        IF(NOT(ISERROR(MATCH($B65,SkyCiv!$U:$U,0))),
            INDEX(SkyCiv!J:J,MATCH($B65,SkyCiv!$U:$U,0)),
            ""
        )
    )
)</f>
        <v/>
      </c>
      <c r="T65" s="60" t="str">
        <f>IF(B65="",
    "",
    IF(NOT(ISERROR(MATCH($B65,SkyCiv!$U:$U,0))),
        INDEX(SkyCiv!K:K,MATCH($B65,SkyCiv!$U:$U,0)),
        ""
    )
)</f>
        <v/>
      </c>
      <c r="U65" s="76" t="str">
        <f>IF(B65="",
    "",
    IF(NOT(ISERROR(MATCH($B65,SkyCiv!$U:$U,0))),
        INDEX(SkyCiv!L:L,MATCH($B65,SkyCiv!$U:$U,0)),
        ""
    )
)</f>
        <v/>
      </c>
      <c r="V65" s="12" t="str">
        <f>IF(C65="",
    "",
    IF(NOT(ISERROR(MATCH($B65,SkyCiv!$U:$U,0))),
        INDEX(SkyCiv!M:M,MATCH($B65,SkyCiv!$U:$U,0)),
        ""
    )
)</f>
        <v/>
      </c>
      <c r="W65" s="77" t="str">
        <f>IF(D65="",
    "",
    IF(NOT(ISERROR(MATCH($B65,SkyCiv!$U:$U,0))),
        INDEX(SkyCiv!N:N,MATCH($B65,SkyCiv!$U:$U,0)),
        ""
    )
)</f>
        <v/>
      </c>
      <c r="X65" s="45" t="str">
        <f>IF(AND(U65=0,V65=0,W65=0),
    "-",
    IF(U65="",
        "",
        IF(LEFT($B65)="B",
            IF(Instructions!E$15="",
                "",
                IF(ROUND(U65,3)&lt;Instructions!E$15,
                    "YES",
                    "NO"
                )
            ),
            IF(LEFT($B65)="C",
                IF(Instructions!E$17="",
                    "",
                    IF(ROUND(U65,3)&lt;Instructions!E$17,
                        "YES",
                        "NO"
                    )
                ),
                "ERR"
            )
        )
    )
)</f>
        <v/>
      </c>
      <c r="Y65" s="45" t="str">
        <f t="shared" si="17"/>
        <v/>
      </c>
      <c r="Z65" s="45" t="str">
        <f>IF(AND(U65=0,V65=0,W65=0),
    "-",
    IF(W65="",
        "",
        IF(LEFT($B65)="B",
            IF(Instructions!E$16="",
                "",
                IF(ROUND(W65,3)&lt;Instructions!E$16,
                    "YES",
                    "NO"
                )
            ),
            IF(LEFT($B65)="C",
                IF(Instructions!E$18="",
                    "",
                    IF(ROUND(W65,3)&lt;Instructions!E$18,
                        "YES",
                        "NO"
                    )
                ),
                "ERR"
            )
        )
    )
)</f>
        <v/>
      </c>
      <c r="AA65" s="54" t="str">
        <f t="shared" si="18"/>
        <v/>
      </c>
      <c r="AB65" s="14" t="str">
        <f>IF(AND(NOT(ISERROR(MATCH($B65,Scilympiad!$U:$U,0))),ISNUMBER(INDEX(Scilympiad!Y:Y,MATCH($B65,Scilympiad!$U:$U,0)))),
    INDEX(Scilympiad!Y:Y,MATCH($B65,Scilympiad!$U:$U,0)),
    ""
)</f>
        <v/>
      </c>
      <c r="AC65" s="11" t="str">
        <f t="shared" si="19"/>
        <v/>
      </c>
      <c r="AD65" s="10" t="str">
        <f t="shared" si="20"/>
        <v/>
      </c>
      <c r="AE65" s="11" t="str">
        <f t="shared" si="21"/>
        <v/>
      </c>
      <c r="AF65" s="12" t="str">
        <f t="shared" si="22"/>
        <v/>
      </c>
      <c r="AG65" s="136" t="str">
        <f t="shared" si="23"/>
        <v/>
      </c>
      <c r="AH65" s="167"/>
      <c r="AI65" s="133"/>
      <c r="AJ65" s="64" t="str">
        <f t="shared" si="24"/>
        <v/>
      </c>
      <c r="AK65" s="47" t="str">
        <f t="shared" si="25"/>
        <v/>
      </c>
      <c r="AL65" s="65" t="str">
        <f t="shared" si="26"/>
        <v/>
      </c>
      <c r="AM65" s="57" t="str">
        <f t="shared" si="27"/>
        <v/>
      </c>
      <c r="AN65" s="12" t="str">
        <f t="shared" si="28"/>
        <v/>
      </c>
      <c r="AO65" s="10" t="str">
        <f t="shared" si="29"/>
        <v/>
      </c>
      <c r="AP65" s="10" t="str">
        <f t="shared" si="30"/>
        <v/>
      </c>
      <c r="AQ65" s="15" t="str">
        <f t="shared" si="31"/>
        <v/>
      </c>
      <c r="AR65" s="57" t="str">
        <f t="shared" si="32"/>
        <v/>
      </c>
      <c r="AS65" s="12" t="str">
        <f t="shared" si="33"/>
        <v/>
      </c>
      <c r="AT65" s="10" t="str">
        <f t="shared" si="34"/>
        <v/>
      </c>
      <c r="AU65" s="10" t="str">
        <f t="shared" si="35"/>
        <v/>
      </c>
      <c r="AV65" s="15" t="str">
        <f t="shared" si="36"/>
        <v/>
      </c>
    </row>
    <row r="66" spans="2:48">
      <c r="B66" s="14" t="str">
        <f>IF(Scilympiad!C65="",
    "",
    Scilympiad!C65
)</f>
        <v/>
      </c>
      <c r="C66" s="10" t="str">
        <f>IF(Scilympiad!D65="",
    "",
    Scilympiad!D65
)</f>
        <v/>
      </c>
      <c r="D66" s="10" t="str">
        <f>IF(Scilympiad!E65="",
    "",
    Scilympiad!E65
)</f>
        <v/>
      </c>
      <c r="E66" s="44" t="str">
        <f t="shared" si="12"/>
        <v/>
      </c>
      <c r="F66" s="45" t="str">
        <f t="shared" si="13"/>
        <v/>
      </c>
      <c r="G66" s="212" t="str">
        <f t="shared" si="14"/>
        <v/>
      </c>
      <c r="H66" s="45" t="str">
        <f t="shared" si="15"/>
        <v/>
      </c>
      <c r="I66" s="54" t="str">
        <f t="shared" si="16"/>
        <v/>
      </c>
      <c r="J66" s="57" t="str">
        <f>IF(B66="",
    "",
    IF(COUNTIF(Scilympiad!U:U,Scores!$B66)+COUNTIF(SkyCiv!U:U,Scores!$B66)=0,
        "",
        IF(COUNTIF(Scilympiad!U:U,Scores!$B66)=0,
            "NO",
            IF(COUNTIF(Scilympiad!U:U,Scores!$B66)=1,
                "YES",
                IF(COUNTIF(Scilympiad!U:U,Scores!$B66)&gt;1,
                    "MANY",
                    "ERROR"
                )
            )
        )
    )
)</f>
        <v/>
      </c>
      <c r="K66" s="15" t="str">
        <f>IF(B66="",
    "",
    IF(COUNTIF(Scilympiad!U:U,Scores!$B66)+COUNTIF(SkyCiv!U:U,Scores!$B66)=0,
        "",
        IF(COUNTIF(SkyCiv!U:U,Scores!$B66)=0,
            "NO",
            IF(COUNTIF(SkyCiv!U:U,Scores!$B66)=1,
                "YES",
                IF(COUNTIF(SkyCiv!U:U,Scores!$B66)&gt;1,
                    "MANY",
                    "ERROR"
                )
            )
        )
    )
)</f>
        <v/>
      </c>
      <c r="L66" s="162" t="str">
        <f>IF(B66="",
    "",
    IF(NOT(ISERROR(MATCH($B66,Scilympiad!$U:$U,0))),
        DATE(_xlfn.NUMBERVALUE(MID(INDEX(Scilympiad!M:M,MATCH($B66,Scilympiad!$U:$U,0)),FIND("/",INDEX(Scilympiad!M:M,MATCH($B66,Scilympiad!$U:$U,0)))+4,2))+2000,
            _xlfn.NUMBERVALUE(MID(INDEX(Scilympiad!M:M,MATCH($B66,Scilympiad!$U:$U,0)),FIND("/",INDEX(Scilympiad!M:M,MATCH($B66,Scilympiad!$U:$U,0)))-2,2)),
            _xlfn.NUMBERVALUE(MID(INDEX(Scilympiad!M:M,MATCH($B66,Scilympiad!$U:$U,0)),FIND("/",INDEX(Scilympiad!M:M,MATCH($B66,Scilympiad!$U:$U,0)))+1,2))
        )+TIME(IF(MID(INDEX(Scilympiad!M:M,MATCH($B66,Scilympiad!$U:$U,0)),FIND(":",INDEX(Scilympiad!M:M,MATCH($B66,Scilympiad!$U:$U,0)))+7,2)="AM",
                MOD(_xlfn.NUMBERVALUE(MID(INDEX(Scilympiad!M:M,MATCH($B66,Scilympiad!$U:$U,0)),FIND(":",INDEX(Scilympiad!M:M,MATCH($B66,Scilympiad!$U:$U,0)))-2,2)),12),
                MOD(_xlfn.NUMBERVALUE(MID(INDEX(Scilympiad!M:M,MATCH($B66,Scilympiad!$U:$U,0)),FIND(":",INDEX(Scilympiad!M:M,MATCH($B66,Scilympiad!$U:$U,0)))-2,2)),12)+12
            ),
            _xlfn.NUMBERVALUE(MID(INDEX(Scilympiad!M:M,MATCH($B66,Scilympiad!$U:$U,0)),FIND(":",INDEX(Scilympiad!M:M,MATCH($B66,Scilympiad!$U:$U,0)))+1,2)),
            _xlfn.NUMBERVALUE(MID(INDEX(Scilympiad!M:M,MATCH($B66,Scilympiad!$U:$U,0)),FIND(":",INDEX(Scilympiad!M:M,MATCH($B66,Scilympiad!$U:$U,0)))+4,2))
        ),
        ""
    )
)</f>
        <v/>
      </c>
      <c r="M66" s="163" t="str">
        <f>IF(C66="",
    "",
    IF(NOT(ISERROR(MATCH($B66,Scilympiad!$U:$U,0))),
        INDEX(Scilympiad!N:N,MATCH($B66,Scilympiad!$U:$U,0)),
        ""
    )
)</f>
        <v/>
      </c>
      <c r="N66" s="163" t="str">
        <f>IF(B66="",
    "",
    IF(NOT(ISERROR(MATCH($B66,SkyCiv!$U:$U,0))),
        INDEX(SkyCiv!C:C,MATCH($B66,SkyCiv!$U:$U,0))+(_xlfn.NUMBERVALUE(LEFT(RIGHT(Instructions!$E$19,4),3))+6)/24,
        ""
    )
)</f>
        <v/>
      </c>
      <c r="O66" s="12" t="str">
        <f>IF(N66="",
    "",
    IF(Instructions!E$19="",
        "TIMEZONE?",
        IF(L66="",
            "START?",
            IF(N66&lt;L66,
                "NEGATIVE",
                (N66-L66)*24*60
            )
        )
    )
)</f>
        <v/>
      </c>
      <c r="P66" s="46" t="str">
        <f>IF(Instructions!$E$20="",
    "",
    IF(AND(ISNUMBER(O66),O66&gt;Instructions!E$20),
        "YES",
        IF(AND(ISNUMBER(O66),O66&lt;=Instructions!E$20),
            "NO",
            IF(O66="NEGATIVE",
                "UNCLEAR",
                ""
            )
        )
    )
)</f>
        <v/>
      </c>
      <c r="Q66" s="72" t="str">
        <f>IF(LEFT(Instructions!E$21)="Y",
    P66,
    ""
)</f>
        <v/>
      </c>
      <c r="R66" s="69" t="str">
        <f>IF(B66="",
    "",
    IF(NOT(ISERROR(MATCH($B66,SkyCiv!$U:$U,0))),
        INDEX(SkyCiv!I:I,MATCH($B66,SkyCiv!$U:$U,0)),
        ""
    )
)</f>
        <v/>
      </c>
      <c r="S66" s="12" t="str">
        <f>IF(B66="",
    "",
    IF(C66="",
        "",
        IF(NOT(ISERROR(MATCH($B66,SkyCiv!$U:$U,0))),
            INDEX(SkyCiv!J:J,MATCH($B66,SkyCiv!$U:$U,0)),
            ""
        )
    )
)</f>
        <v/>
      </c>
      <c r="T66" s="60" t="str">
        <f>IF(B66="",
    "",
    IF(NOT(ISERROR(MATCH($B66,SkyCiv!$U:$U,0))),
        INDEX(SkyCiv!K:K,MATCH($B66,SkyCiv!$U:$U,0)),
        ""
    )
)</f>
        <v/>
      </c>
      <c r="U66" s="76" t="str">
        <f>IF(B66="",
    "",
    IF(NOT(ISERROR(MATCH($B66,SkyCiv!$U:$U,0))),
        INDEX(SkyCiv!L:L,MATCH($B66,SkyCiv!$U:$U,0)),
        ""
    )
)</f>
        <v/>
      </c>
      <c r="V66" s="12" t="str">
        <f>IF(C66="",
    "",
    IF(NOT(ISERROR(MATCH($B66,SkyCiv!$U:$U,0))),
        INDEX(SkyCiv!M:M,MATCH($B66,SkyCiv!$U:$U,0)),
        ""
    )
)</f>
        <v/>
      </c>
      <c r="W66" s="77" t="str">
        <f>IF(D66="",
    "",
    IF(NOT(ISERROR(MATCH($B66,SkyCiv!$U:$U,0))),
        INDEX(SkyCiv!N:N,MATCH($B66,SkyCiv!$U:$U,0)),
        ""
    )
)</f>
        <v/>
      </c>
      <c r="X66" s="45" t="str">
        <f>IF(AND(U66=0,V66=0,W66=0),
    "-",
    IF(U66="",
        "",
        IF(LEFT($B66)="B",
            IF(Instructions!E$15="",
                "",
                IF(ROUND(U66,3)&lt;Instructions!E$15,
                    "YES",
                    "NO"
                )
            ),
            IF(LEFT($B66)="C",
                IF(Instructions!E$17="",
                    "",
                    IF(ROUND(U66,3)&lt;Instructions!E$17,
                        "YES",
                        "NO"
                    )
                ),
                "ERR"
            )
        )
    )
)</f>
        <v/>
      </c>
      <c r="Y66" s="45" t="str">
        <f t="shared" si="17"/>
        <v/>
      </c>
      <c r="Z66" s="45" t="str">
        <f>IF(AND(U66=0,V66=0,W66=0),
    "-",
    IF(W66="",
        "",
        IF(LEFT($B66)="B",
            IF(Instructions!E$16="",
                "",
                IF(ROUND(W66,3)&lt;Instructions!E$16,
                    "YES",
                    "NO"
                )
            ),
            IF(LEFT($B66)="C",
                IF(Instructions!E$18="",
                    "",
                    IF(ROUND(W66,3)&lt;Instructions!E$18,
                        "YES",
                        "NO"
                    )
                ),
                "ERR"
            )
        )
    )
)</f>
        <v/>
      </c>
      <c r="AA66" s="54" t="str">
        <f t="shared" si="18"/>
        <v/>
      </c>
      <c r="AB66" s="14" t="str">
        <f>IF(AND(NOT(ISERROR(MATCH($B66,Scilympiad!$U:$U,0))),ISNUMBER(INDEX(Scilympiad!Y:Y,MATCH($B66,Scilympiad!$U:$U,0)))),
    INDEX(Scilympiad!Y:Y,MATCH($B66,Scilympiad!$U:$U,0)),
    ""
)</f>
        <v/>
      </c>
      <c r="AC66" s="11" t="str">
        <f t="shared" si="19"/>
        <v/>
      </c>
      <c r="AD66" s="10" t="str">
        <f t="shared" si="20"/>
        <v/>
      </c>
      <c r="AE66" s="11" t="str">
        <f t="shared" si="21"/>
        <v/>
      </c>
      <c r="AF66" s="12" t="str">
        <f t="shared" si="22"/>
        <v/>
      </c>
      <c r="AG66" s="136" t="str">
        <f t="shared" si="23"/>
        <v/>
      </c>
      <c r="AH66" s="167"/>
      <c r="AI66" s="133"/>
      <c r="AJ66" s="64" t="str">
        <f t="shared" si="24"/>
        <v/>
      </c>
      <c r="AK66" s="47" t="str">
        <f t="shared" si="25"/>
        <v/>
      </c>
      <c r="AL66" s="65" t="str">
        <f t="shared" si="26"/>
        <v/>
      </c>
      <c r="AM66" s="57" t="str">
        <f t="shared" si="27"/>
        <v/>
      </c>
      <c r="AN66" s="12" t="str">
        <f t="shared" si="28"/>
        <v/>
      </c>
      <c r="AO66" s="10" t="str">
        <f t="shared" si="29"/>
        <v/>
      </c>
      <c r="AP66" s="10" t="str">
        <f t="shared" si="30"/>
        <v/>
      </c>
      <c r="AQ66" s="15" t="str">
        <f t="shared" si="31"/>
        <v/>
      </c>
      <c r="AR66" s="57" t="str">
        <f t="shared" si="32"/>
        <v/>
      </c>
      <c r="AS66" s="12" t="str">
        <f t="shared" si="33"/>
        <v/>
      </c>
      <c r="AT66" s="10" t="str">
        <f t="shared" si="34"/>
        <v/>
      </c>
      <c r="AU66" s="10" t="str">
        <f t="shared" si="35"/>
        <v/>
      </c>
      <c r="AV66" s="15" t="str">
        <f t="shared" si="36"/>
        <v/>
      </c>
    </row>
    <row r="67" spans="2:48">
      <c r="B67" s="14" t="str">
        <f>IF(Scilympiad!C66="",
    "",
    Scilympiad!C66
)</f>
        <v/>
      </c>
      <c r="C67" s="10" t="str">
        <f>IF(Scilympiad!D66="",
    "",
    Scilympiad!D66
)</f>
        <v/>
      </c>
      <c r="D67" s="10" t="str">
        <f>IF(Scilympiad!E66="",
    "",
    Scilympiad!E66
)</f>
        <v/>
      </c>
      <c r="E67" s="44" t="str">
        <f t="shared" si="12"/>
        <v/>
      </c>
      <c r="F67" s="45" t="str">
        <f t="shared" si="13"/>
        <v/>
      </c>
      <c r="G67" s="212" t="str">
        <f t="shared" si="14"/>
        <v/>
      </c>
      <c r="H67" s="45" t="str">
        <f t="shared" si="15"/>
        <v/>
      </c>
      <c r="I67" s="54" t="str">
        <f t="shared" si="16"/>
        <v/>
      </c>
      <c r="J67" s="57" t="str">
        <f>IF(B67="",
    "",
    IF(COUNTIF(Scilympiad!U:U,Scores!$B67)+COUNTIF(SkyCiv!U:U,Scores!$B67)=0,
        "",
        IF(COUNTIF(Scilympiad!U:U,Scores!$B67)=0,
            "NO",
            IF(COUNTIF(Scilympiad!U:U,Scores!$B67)=1,
                "YES",
                IF(COUNTIF(Scilympiad!U:U,Scores!$B67)&gt;1,
                    "MANY",
                    "ERROR"
                )
            )
        )
    )
)</f>
        <v/>
      </c>
      <c r="K67" s="15" t="str">
        <f>IF(B67="",
    "",
    IF(COUNTIF(Scilympiad!U:U,Scores!$B67)+COUNTIF(SkyCiv!U:U,Scores!$B67)=0,
        "",
        IF(COUNTIF(SkyCiv!U:U,Scores!$B67)=0,
            "NO",
            IF(COUNTIF(SkyCiv!U:U,Scores!$B67)=1,
                "YES",
                IF(COUNTIF(SkyCiv!U:U,Scores!$B67)&gt;1,
                    "MANY",
                    "ERROR"
                )
            )
        )
    )
)</f>
        <v/>
      </c>
      <c r="L67" s="162" t="str">
        <f>IF(B67="",
    "",
    IF(NOT(ISERROR(MATCH($B67,Scilympiad!$U:$U,0))),
        DATE(_xlfn.NUMBERVALUE(MID(INDEX(Scilympiad!M:M,MATCH($B67,Scilympiad!$U:$U,0)),FIND("/",INDEX(Scilympiad!M:M,MATCH($B67,Scilympiad!$U:$U,0)))+4,2))+2000,
            _xlfn.NUMBERVALUE(MID(INDEX(Scilympiad!M:M,MATCH($B67,Scilympiad!$U:$U,0)),FIND("/",INDEX(Scilympiad!M:M,MATCH($B67,Scilympiad!$U:$U,0)))-2,2)),
            _xlfn.NUMBERVALUE(MID(INDEX(Scilympiad!M:M,MATCH($B67,Scilympiad!$U:$U,0)),FIND("/",INDEX(Scilympiad!M:M,MATCH($B67,Scilympiad!$U:$U,0)))+1,2))
        )+TIME(IF(MID(INDEX(Scilympiad!M:M,MATCH($B67,Scilympiad!$U:$U,0)),FIND(":",INDEX(Scilympiad!M:M,MATCH($B67,Scilympiad!$U:$U,0)))+7,2)="AM",
                MOD(_xlfn.NUMBERVALUE(MID(INDEX(Scilympiad!M:M,MATCH($B67,Scilympiad!$U:$U,0)),FIND(":",INDEX(Scilympiad!M:M,MATCH($B67,Scilympiad!$U:$U,0)))-2,2)),12),
                MOD(_xlfn.NUMBERVALUE(MID(INDEX(Scilympiad!M:M,MATCH($B67,Scilympiad!$U:$U,0)),FIND(":",INDEX(Scilympiad!M:M,MATCH($B67,Scilympiad!$U:$U,0)))-2,2)),12)+12
            ),
            _xlfn.NUMBERVALUE(MID(INDEX(Scilympiad!M:M,MATCH($B67,Scilympiad!$U:$U,0)),FIND(":",INDEX(Scilympiad!M:M,MATCH($B67,Scilympiad!$U:$U,0)))+1,2)),
            _xlfn.NUMBERVALUE(MID(INDEX(Scilympiad!M:M,MATCH($B67,Scilympiad!$U:$U,0)),FIND(":",INDEX(Scilympiad!M:M,MATCH($B67,Scilympiad!$U:$U,0)))+4,2))
        ),
        ""
    )
)</f>
        <v/>
      </c>
      <c r="M67" s="163" t="str">
        <f>IF(C67="",
    "",
    IF(NOT(ISERROR(MATCH($B67,Scilympiad!$U:$U,0))),
        INDEX(Scilympiad!N:N,MATCH($B67,Scilympiad!$U:$U,0)),
        ""
    )
)</f>
        <v/>
      </c>
      <c r="N67" s="163" t="str">
        <f>IF(B67="",
    "",
    IF(NOT(ISERROR(MATCH($B67,SkyCiv!$U:$U,0))),
        INDEX(SkyCiv!C:C,MATCH($B67,SkyCiv!$U:$U,0))+(_xlfn.NUMBERVALUE(LEFT(RIGHT(Instructions!$E$19,4),3))+6)/24,
        ""
    )
)</f>
        <v/>
      </c>
      <c r="O67" s="12" t="str">
        <f>IF(N67="",
    "",
    IF(Instructions!E$19="",
        "TIMEZONE?",
        IF(L67="",
            "START?",
            IF(N67&lt;L67,
                "NEGATIVE",
                (N67-L67)*24*60
            )
        )
    )
)</f>
        <v/>
      </c>
      <c r="P67" s="46" t="str">
        <f>IF(Instructions!$E$20="",
    "",
    IF(AND(ISNUMBER(O67),O67&gt;Instructions!E$20),
        "YES",
        IF(AND(ISNUMBER(O67),O67&lt;=Instructions!E$20),
            "NO",
            IF(O67="NEGATIVE",
                "UNCLEAR",
                ""
            )
        )
    )
)</f>
        <v/>
      </c>
      <c r="Q67" s="72" t="str">
        <f>IF(LEFT(Instructions!E$21)="Y",
    P67,
    ""
)</f>
        <v/>
      </c>
      <c r="R67" s="69" t="str">
        <f>IF(B67="",
    "",
    IF(NOT(ISERROR(MATCH($B67,SkyCiv!$U:$U,0))),
        INDEX(SkyCiv!I:I,MATCH($B67,SkyCiv!$U:$U,0)),
        ""
    )
)</f>
        <v/>
      </c>
      <c r="S67" s="12" t="str">
        <f>IF(B67="",
    "",
    IF(C67="",
        "",
        IF(NOT(ISERROR(MATCH($B67,SkyCiv!$U:$U,0))),
            INDEX(SkyCiv!J:J,MATCH($B67,SkyCiv!$U:$U,0)),
            ""
        )
    )
)</f>
        <v/>
      </c>
      <c r="T67" s="60" t="str">
        <f>IF(B67="",
    "",
    IF(NOT(ISERROR(MATCH($B67,SkyCiv!$U:$U,0))),
        INDEX(SkyCiv!K:K,MATCH($B67,SkyCiv!$U:$U,0)),
        ""
    )
)</f>
        <v/>
      </c>
      <c r="U67" s="76" t="str">
        <f>IF(B67="",
    "",
    IF(NOT(ISERROR(MATCH($B67,SkyCiv!$U:$U,0))),
        INDEX(SkyCiv!L:L,MATCH($B67,SkyCiv!$U:$U,0)),
        ""
    )
)</f>
        <v/>
      </c>
      <c r="V67" s="12" t="str">
        <f>IF(C67="",
    "",
    IF(NOT(ISERROR(MATCH($B67,SkyCiv!$U:$U,0))),
        INDEX(SkyCiv!M:M,MATCH($B67,SkyCiv!$U:$U,0)),
        ""
    )
)</f>
        <v/>
      </c>
      <c r="W67" s="77" t="str">
        <f>IF(D67="",
    "",
    IF(NOT(ISERROR(MATCH($B67,SkyCiv!$U:$U,0))),
        INDEX(SkyCiv!N:N,MATCH($B67,SkyCiv!$U:$U,0)),
        ""
    )
)</f>
        <v/>
      </c>
      <c r="X67" s="45" t="str">
        <f>IF(AND(U67=0,V67=0,W67=0),
    "-",
    IF(U67="",
        "",
        IF(LEFT($B67)="B",
            IF(Instructions!E$15="",
                "",
                IF(ROUND(U67,3)&lt;Instructions!E$15,
                    "YES",
                    "NO"
                )
            ),
            IF(LEFT($B67)="C",
                IF(Instructions!E$17="",
                    "",
                    IF(ROUND(U67,3)&lt;Instructions!E$17,
                        "YES",
                        "NO"
                    )
                ),
                "ERR"
            )
        )
    )
)</f>
        <v/>
      </c>
      <c r="Y67" s="45" t="str">
        <f t="shared" si="17"/>
        <v/>
      </c>
      <c r="Z67" s="45" t="str">
        <f>IF(AND(U67=0,V67=0,W67=0),
    "-",
    IF(W67="",
        "",
        IF(LEFT($B67)="B",
            IF(Instructions!E$16="",
                "",
                IF(ROUND(W67,3)&lt;Instructions!E$16,
                    "YES",
                    "NO"
                )
            ),
            IF(LEFT($B67)="C",
                IF(Instructions!E$18="",
                    "",
                    IF(ROUND(W67,3)&lt;Instructions!E$18,
                        "YES",
                        "NO"
                    )
                ),
                "ERR"
            )
        )
    )
)</f>
        <v/>
      </c>
      <c r="AA67" s="54" t="str">
        <f t="shared" si="18"/>
        <v/>
      </c>
      <c r="AB67" s="14" t="str">
        <f>IF(AND(NOT(ISERROR(MATCH($B67,Scilympiad!$U:$U,0))),ISNUMBER(INDEX(Scilympiad!Y:Y,MATCH($B67,Scilympiad!$U:$U,0)))),
    INDEX(Scilympiad!Y:Y,MATCH($B67,Scilympiad!$U:$U,0)),
    ""
)</f>
        <v/>
      </c>
      <c r="AC67" s="11" t="str">
        <f t="shared" si="19"/>
        <v/>
      </c>
      <c r="AD67" s="10" t="str">
        <f t="shared" si="20"/>
        <v/>
      </c>
      <c r="AE67" s="11" t="str">
        <f t="shared" si="21"/>
        <v/>
      </c>
      <c r="AF67" s="12" t="str">
        <f t="shared" si="22"/>
        <v/>
      </c>
      <c r="AG67" s="136" t="str">
        <f t="shared" si="23"/>
        <v/>
      </c>
      <c r="AH67" s="167"/>
      <c r="AI67" s="133"/>
      <c r="AJ67" s="64" t="str">
        <f t="shared" si="24"/>
        <v/>
      </c>
      <c r="AK67" s="47" t="str">
        <f t="shared" si="25"/>
        <v/>
      </c>
      <c r="AL67" s="65" t="str">
        <f t="shared" si="26"/>
        <v/>
      </c>
      <c r="AM67" s="57" t="str">
        <f t="shared" si="27"/>
        <v/>
      </c>
      <c r="AN67" s="12" t="str">
        <f t="shared" si="28"/>
        <v/>
      </c>
      <c r="AO67" s="10" t="str">
        <f t="shared" si="29"/>
        <v/>
      </c>
      <c r="AP67" s="10" t="str">
        <f t="shared" si="30"/>
        <v/>
      </c>
      <c r="AQ67" s="15" t="str">
        <f t="shared" si="31"/>
        <v/>
      </c>
      <c r="AR67" s="57" t="str">
        <f t="shared" si="32"/>
        <v/>
      </c>
      <c r="AS67" s="12" t="str">
        <f t="shared" si="33"/>
        <v/>
      </c>
      <c r="AT67" s="10" t="str">
        <f t="shared" si="34"/>
        <v/>
      </c>
      <c r="AU67" s="10" t="str">
        <f t="shared" si="35"/>
        <v/>
      </c>
      <c r="AV67" s="15" t="str">
        <f t="shared" si="36"/>
        <v/>
      </c>
    </row>
    <row r="68" spans="2:48">
      <c r="B68" s="14" t="str">
        <f>IF(Scilympiad!C67="",
    "",
    Scilympiad!C67
)</f>
        <v/>
      </c>
      <c r="C68" s="10" t="str">
        <f>IF(Scilympiad!D67="",
    "",
    Scilympiad!D67
)</f>
        <v/>
      </c>
      <c r="D68" s="10" t="str">
        <f>IF(Scilympiad!E67="",
    "",
    Scilympiad!E67
)</f>
        <v/>
      </c>
      <c r="E68" s="44" t="str">
        <f t="shared" si="12"/>
        <v/>
      </c>
      <c r="F68" s="45" t="str">
        <f t="shared" si="13"/>
        <v/>
      </c>
      <c r="G68" s="212" t="str">
        <f t="shared" si="14"/>
        <v/>
      </c>
      <c r="H68" s="45" t="str">
        <f t="shared" si="15"/>
        <v/>
      </c>
      <c r="I68" s="54" t="str">
        <f t="shared" si="16"/>
        <v/>
      </c>
      <c r="J68" s="57" t="str">
        <f>IF(B68="",
    "",
    IF(COUNTIF(Scilympiad!U:U,Scores!$B68)+COUNTIF(SkyCiv!U:U,Scores!$B68)=0,
        "",
        IF(COUNTIF(Scilympiad!U:U,Scores!$B68)=0,
            "NO",
            IF(COUNTIF(Scilympiad!U:U,Scores!$B68)=1,
                "YES",
                IF(COUNTIF(Scilympiad!U:U,Scores!$B68)&gt;1,
                    "MANY",
                    "ERROR"
                )
            )
        )
    )
)</f>
        <v/>
      </c>
      <c r="K68" s="15" t="str">
        <f>IF(B68="",
    "",
    IF(COUNTIF(Scilympiad!U:U,Scores!$B68)+COUNTIF(SkyCiv!U:U,Scores!$B68)=0,
        "",
        IF(COUNTIF(SkyCiv!U:U,Scores!$B68)=0,
            "NO",
            IF(COUNTIF(SkyCiv!U:U,Scores!$B68)=1,
                "YES",
                IF(COUNTIF(SkyCiv!U:U,Scores!$B68)&gt;1,
                    "MANY",
                    "ERROR"
                )
            )
        )
    )
)</f>
        <v/>
      </c>
      <c r="L68" s="162" t="str">
        <f>IF(B68="",
    "",
    IF(NOT(ISERROR(MATCH($B68,Scilympiad!$U:$U,0))),
        DATE(_xlfn.NUMBERVALUE(MID(INDEX(Scilympiad!M:M,MATCH($B68,Scilympiad!$U:$U,0)),FIND("/",INDEX(Scilympiad!M:M,MATCH($B68,Scilympiad!$U:$U,0)))+4,2))+2000,
            _xlfn.NUMBERVALUE(MID(INDEX(Scilympiad!M:M,MATCH($B68,Scilympiad!$U:$U,0)),FIND("/",INDEX(Scilympiad!M:M,MATCH($B68,Scilympiad!$U:$U,0)))-2,2)),
            _xlfn.NUMBERVALUE(MID(INDEX(Scilympiad!M:M,MATCH($B68,Scilympiad!$U:$U,0)),FIND("/",INDEX(Scilympiad!M:M,MATCH($B68,Scilympiad!$U:$U,0)))+1,2))
        )+TIME(IF(MID(INDEX(Scilympiad!M:M,MATCH($B68,Scilympiad!$U:$U,0)),FIND(":",INDEX(Scilympiad!M:M,MATCH($B68,Scilympiad!$U:$U,0)))+7,2)="AM",
                MOD(_xlfn.NUMBERVALUE(MID(INDEX(Scilympiad!M:M,MATCH($B68,Scilympiad!$U:$U,0)),FIND(":",INDEX(Scilympiad!M:M,MATCH($B68,Scilympiad!$U:$U,0)))-2,2)),12),
                MOD(_xlfn.NUMBERVALUE(MID(INDEX(Scilympiad!M:M,MATCH($B68,Scilympiad!$U:$U,0)),FIND(":",INDEX(Scilympiad!M:M,MATCH($B68,Scilympiad!$U:$U,0)))-2,2)),12)+12
            ),
            _xlfn.NUMBERVALUE(MID(INDEX(Scilympiad!M:M,MATCH($B68,Scilympiad!$U:$U,0)),FIND(":",INDEX(Scilympiad!M:M,MATCH($B68,Scilympiad!$U:$U,0)))+1,2)),
            _xlfn.NUMBERVALUE(MID(INDEX(Scilympiad!M:M,MATCH($B68,Scilympiad!$U:$U,0)),FIND(":",INDEX(Scilympiad!M:M,MATCH($B68,Scilympiad!$U:$U,0)))+4,2))
        ),
        ""
    )
)</f>
        <v/>
      </c>
      <c r="M68" s="163" t="str">
        <f>IF(C68="",
    "",
    IF(NOT(ISERROR(MATCH($B68,Scilympiad!$U:$U,0))),
        INDEX(Scilympiad!N:N,MATCH($B68,Scilympiad!$U:$U,0)),
        ""
    )
)</f>
        <v/>
      </c>
      <c r="N68" s="163" t="str">
        <f>IF(B68="",
    "",
    IF(NOT(ISERROR(MATCH($B68,SkyCiv!$U:$U,0))),
        INDEX(SkyCiv!C:C,MATCH($B68,SkyCiv!$U:$U,0))+(_xlfn.NUMBERVALUE(LEFT(RIGHT(Instructions!$E$19,4),3))+6)/24,
        ""
    )
)</f>
        <v/>
      </c>
      <c r="O68" s="12" t="str">
        <f>IF(N68="",
    "",
    IF(Instructions!E$19="",
        "TIMEZONE?",
        IF(L68="",
            "START?",
            IF(N68&lt;L68,
                "NEGATIVE",
                (N68-L68)*24*60
            )
        )
    )
)</f>
        <v/>
      </c>
      <c r="P68" s="46" t="str">
        <f>IF(Instructions!$E$20="",
    "",
    IF(AND(ISNUMBER(O68),O68&gt;Instructions!E$20),
        "YES",
        IF(AND(ISNUMBER(O68),O68&lt;=Instructions!E$20),
            "NO",
            IF(O68="NEGATIVE",
                "UNCLEAR",
                ""
            )
        )
    )
)</f>
        <v/>
      </c>
      <c r="Q68" s="72" t="str">
        <f>IF(LEFT(Instructions!E$21)="Y",
    P68,
    ""
)</f>
        <v/>
      </c>
      <c r="R68" s="69" t="str">
        <f>IF(B68="",
    "",
    IF(NOT(ISERROR(MATCH($B68,SkyCiv!$U:$U,0))),
        INDEX(SkyCiv!I:I,MATCH($B68,SkyCiv!$U:$U,0)),
        ""
    )
)</f>
        <v/>
      </c>
      <c r="S68" s="12" t="str">
        <f>IF(B68="",
    "",
    IF(C68="",
        "",
        IF(NOT(ISERROR(MATCH($B68,SkyCiv!$U:$U,0))),
            INDEX(SkyCiv!J:J,MATCH($B68,SkyCiv!$U:$U,0)),
            ""
        )
    )
)</f>
        <v/>
      </c>
      <c r="T68" s="60" t="str">
        <f>IF(B68="",
    "",
    IF(NOT(ISERROR(MATCH($B68,SkyCiv!$U:$U,0))),
        INDEX(SkyCiv!K:K,MATCH($B68,SkyCiv!$U:$U,0)),
        ""
    )
)</f>
        <v/>
      </c>
      <c r="U68" s="76" t="str">
        <f>IF(B68="",
    "",
    IF(NOT(ISERROR(MATCH($B68,SkyCiv!$U:$U,0))),
        INDEX(SkyCiv!L:L,MATCH($B68,SkyCiv!$U:$U,0)),
        ""
    )
)</f>
        <v/>
      </c>
      <c r="V68" s="12" t="str">
        <f>IF(C68="",
    "",
    IF(NOT(ISERROR(MATCH($B68,SkyCiv!$U:$U,0))),
        INDEX(SkyCiv!M:M,MATCH($B68,SkyCiv!$U:$U,0)),
        ""
    )
)</f>
        <v/>
      </c>
      <c r="W68" s="77" t="str">
        <f>IF(D68="",
    "",
    IF(NOT(ISERROR(MATCH($B68,SkyCiv!$U:$U,0))),
        INDEX(SkyCiv!N:N,MATCH($B68,SkyCiv!$U:$U,0)),
        ""
    )
)</f>
        <v/>
      </c>
      <c r="X68" s="45" t="str">
        <f>IF(AND(U68=0,V68=0,W68=0),
    "-",
    IF(U68="",
        "",
        IF(LEFT($B68)="B",
            IF(Instructions!E$15="",
                "",
                IF(ROUND(U68,3)&lt;Instructions!E$15,
                    "YES",
                    "NO"
                )
            ),
            IF(LEFT($B68)="C",
                IF(Instructions!E$17="",
                    "",
                    IF(ROUND(U68,3)&lt;Instructions!E$17,
                        "YES",
                        "NO"
                    )
                ),
                "ERR"
            )
        )
    )
)</f>
        <v/>
      </c>
      <c r="Y68" s="45" t="str">
        <f t="shared" si="17"/>
        <v/>
      </c>
      <c r="Z68" s="45" t="str">
        <f>IF(AND(U68=0,V68=0,W68=0),
    "-",
    IF(W68="",
        "",
        IF(LEFT($B68)="B",
            IF(Instructions!E$16="",
                "",
                IF(ROUND(W68,3)&lt;Instructions!E$16,
                    "YES",
                    "NO"
                )
            ),
            IF(LEFT($B68)="C",
                IF(Instructions!E$18="",
                    "",
                    IF(ROUND(W68,3)&lt;Instructions!E$18,
                        "YES",
                        "NO"
                    )
                ),
                "ERR"
            )
        )
    )
)</f>
        <v/>
      </c>
      <c r="AA68" s="54" t="str">
        <f t="shared" si="18"/>
        <v/>
      </c>
      <c r="AB68" s="14" t="str">
        <f>IF(AND(NOT(ISERROR(MATCH($B68,Scilympiad!$U:$U,0))),ISNUMBER(INDEX(Scilympiad!Y:Y,MATCH($B68,Scilympiad!$U:$U,0)))),
    INDEX(Scilympiad!Y:Y,MATCH($B68,Scilympiad!$U:$U,0)),
    ""
)</f>
        <v/>
      </c>
      <c r="AC68" s="11" t="str">
        <f t="shared" si="19"/>
        <v/>
      </c>
      <c r="AD68" s="10" t="str">
        <f t="shared" si="20"/>
        <v/>
      </c>
      <c r="AE68" s="11" t="str">
        <f t="shared" si="21"/>
        <v/>
      </c>
      <c r="AF68" s="12" t="str">
        <f t="shared" si="22"/>
        <v/>
      </c>
      <c r="AG68" s="136" t="str">
        <f t="shared" si="23"/>
        <v/>
      </c>
      <c r="AH68" s="167"/>
      <c r="AI68" s="133"/>
      <c r="AJ68" s="64" t="str">
        <f t="shared" si="24"/>
        <v/>
      </c>
      <c r="AK68" s="47" t="str">
        <f t="shared" si="25"/>
        <v/>
      </c>
      <c r="AL68" s="65" t="str">
        <f t="shared" si="26"/>
        <v/>
      </c>
      <c r="AM68" s="57" t="str">
        <f t="shared" si="27"/>
        <v/>
      </c>
      <c r="AN68" s="12" t="str">
        <f t="shared" si="28"/>
        <v/>
      </c>
      <c r="AO68" s="10" t="str">
        <f t="shared" si="29"/>
        <v/>
      </c>
      <c r="AP68" s="10" t="str">
        <f t="shared" si="30"/>
        <v/>
      </c>
      <c r="AQ68" s="15" t="str">
        <f t="shared" si="31"/>
        <v/>
      </c>
      <c r="AR68" s="57" t="str">
        <f t="shared" si="32"/>
        <v/>
      </c>
      <c r="AS68" s="12" t="str">
        <f t="shared" si="33"/>
        <v/>
      </c>
      <c r="AT68" s="10" t="str">
        <f t="shared" si="34"/>
        <v/>
      </c>
      <c r="AU68" s="10" t="str">
        <f t="shared" si="35"/>
        <v/>
      </c>
      <c r="AV68" s="15" t="str">
        <f t="shared" si="36"/>
        <v/>
      </c>
    </row>
    <row r="69" spans="2:48">
      <c r="B69" s="14" t="str">
        <f>IF(Scilympiad!C68="",
    "",
    Scilympiad!C68
)</f>
        <v/>
      </c>
      <c r="C69" s="10" t="str">
        <f>IF(Scilympiad!D68="",
    "",
    Scilympiad!D68
)</f>
        <v/>
      </c>
      <c r="D69" s="10" t="str">
        <f>IF(Scilympiad!E68="",
    "",
    Scilympiad!E68
)</f>
        <v/>
      </c>
      <c r="E69" s="44" t="str">
        <f t="shared" ref="E69:E103" si="37">IF(AG69="",
    F69,
    AG69
)</f>
        <v/>
      </c>
      <c r="F69" s="45" t="str">
        <f t="shared" ref="F69:F103" si="38">IF(AM69="",
    AR69,
    AM69
)</f>
        <v/>
      </c>
      <c r="G69" s="212" t="str">
        <f t="shared" ref="G69:G103" si="39">IF(OR(AQ69="?",AV69="?"),
    "?",
    IF(NOT(AQ69=""),
        IF(NOT(ISNUMBER(AQ69)),
            "-",
            IF(COUNTIFS(AO:AO,"&gt;="&amp;FLOOR(AO69,1),AO:AO,"&lt;"&amp;FLOOR(AO69,1)+1)&gt;1,
                (COUNTIFS(AO:AO,"&gt;="&amp;FLOOR(AO69,1),AO:AO,"&lt;"&amp;FLOOR(AO69,1)+1)-(AQ69-FLOOR(AO69,1))-1)*0.01,
                "-"
            )
        ),
        IF(NOT(AV69=""),
            IF(NOT(ISNUMBER(AV69)),
                "-",
                IF(COUNTIFS(AT:AT,"&gt;="&amp;FLOOR(AT69,1),AT:AT,"&lt;"&amp;FLOOR(AT69,1)+1)&gt;1,
                    (COUNTIFS(AT:AT,"&gt;="&amp;FLOOR(AT69,1),AT:AT,"&lt;"&amp;FLOOR(AT69,1)+1)-(AV69-FLOOR(AT69,1))-1)*0.01,
                    "-"
                )
            ),
            ""
        )
    )
)</f>
        <v/>
      </c>
      <c r="H69" s="45" t="str">
        <f t="shared" ref="H69:H103" si="40">IF(AQ69="",
    AV69,
    AQ69
)</f>
        <v/>
      </c>
      <c r="I69" s="54" t="str">
        <f t="shared" ref="I69:I103" si="41">IF(ISNUMBER(H69),
    H69,
    IF(H69="P",
        IF(LEFT(B69)="B",COUNTIF(B$4:B$102,"B*"),COUNTIF(B$4:B$102,"C*")),
        IF(H69="NS",
            IF(LEFT(B69)="B",COUNTIF(B$4:B$102,"B*")+1,COUNTIF(B$4:B$102,"C*")+1),
            IF(H69="DQ",
                IF(LEFT(B69)="B",COUNTIF(B$4:B$102,"B*")+2,COUNTIF(B$4:B$102,"C*")+2),
                H69
            )
        )
    )
)</f>
        <v/>
      </c>
      <c r="J69" s="57" t="str">
        <f>IF(B69="",
    "",
    IF(COUNTIF(Scilympiad!U:U,Scores!$B69)+COUNTIF(SkyCiv!U:U,Scores!$B69)=0,
        "",
        IF(COUNTIF(Scilympiad!U:U,Scores!$B69)=0,
            "NO",
            IF(COUNTIF(Scilympiad!U:U,Scores!$B69)=1,
                "YES",
                IF(COUNTIF(Scilympiad!U:U,Scores!$B69)&gt;1,
                    "MANY",
                    "ERROR"
                )
            )
        )
    )
)</f>
        <v/>
      </c>
      <c r="K69" s="15" t="str">
        <f>IF(B69="",
    "",
    IF(COUNTIF(Scilympiad!U:U,Scores!$B69)+COUNTIF(SkyCiv!U:U,Scores!$B69)=0,
        "",
        IF(COUNTIF(SkyCiv!U:U,Scores!$B69)=0,
            "NO",
            IF(COUNTIF(SkyCiv!U:U,Scores!$B69)=1,
                "YES",
                IF(COUNTIF(SkyCiv!U:U,Scores!$B69)&gt;1,
                    "MANY",
                    "ERROR"
                )
            )
        )
    )
)</f>
        <v/>
      </c>
      <c r="L69" s="162" t="str">
        <f>IF(B69="",
    "",
    IF(NOT(ISERROR(MATCH($B69,Scilympiad!$U:$U,0))),
        DATE(_xlfn.NUMBERVALUE(MID(INDEX(Scilympiad!M:M,MATCH($B69,Scilympiad!$U:$U,0)),FIND("/",INDEX(Scilympiad!M:M,MATCH($B69,Scilympiad!$U:$U,0)))+4,2))+2000,
            _xlfn.NUMBERVALUE(MID(INDEX(Scilympiad!M:M,MATCH($B69,Scilympiad!$U:$U,0)),FIND("/",INDEX(Scilympiad!M:M,MATCH($B69,Scilympiad!$U:$U,0)))-2,2)),
            _xlfn.NUMBERVALUE(MID(INDEX(Scilympiad!M:M,MATCH($B69,Scilympiad!$U:$U,0)),FIND("/",INDEX(Scilympiad!M:M,MATCH($B69,Scilympiad!$U:$U,0)))+1,2))
        )+TIME(IF(MID(INDEX(Scilympiad!M:M,MATCH($B69,Scilympiad!$U:$U,0)),FIND(":",INDEX(Scilympiad!M:M,MATCH($B69,Scilympiad!$U:$U,0)))+7,2)="AM",
                MOD(_xlfn.NUMBERVALUE(MID(INDEX(Scilympiad!M:M,MATCH($B69,Scilympiad!$U:$U,0)),FIND(":",INDEX(Scilympiad!M:M,MATCH($B69,Scilympiad!$U:$U,0)))-2,2)),12),
                MOD(_xlfn.NUMBERVALUE(MID(INDEX(Scilympiad!M:M,MATCH($B69,Scilympiad!$U:$U,0)),FIND(":",INDEX(Scilympiad!M:M,MATCH($B69,Scilympiad!$U:$U,0)))-2,2)),12)+12
            ),
            _xlfn.NUMBERVALUE(MID(INDEX(Scilympiad!M:M,MATCH($B69,Scilympiad!$U:$U,0)),FIND(":",INDEX(Scilympiad!M:M,MATCH($B69,Scilympiad!$U:$U,0)))+1,2)),
            _xlfn.NUMBERVALUE(MID(INDEX(Scilympiad!M:M,MATCH($B69,Scilympiad!$U:$U,0)),FIND(":",INDEX(Scilympiad!M:M,MATCH($B69,Scilympiad!$U:$U,0)))+4,2))
        ),
        ""
    )
)</f>
        <v/>
      </c>
      <c r="M69" s="163" t="str">
        <f>IF(C69="",
    "",
    IF(NOT(ISERROR(MATCH($B69,Scilympiad!$U:$U,0))),
        INDEX(Scilympiad!N:N,MATCH($B69,Scilympiad!$U:$U,0)),
        ""
    )
)</f>
        <v/>
      </c>
      <c r="N69" s="163" t="str">
        <f>IF(B69="",
    "",
    IF(NOT(ISERROR(MATCH($B69,SkyCiv!$U:$U,0))),
        INDEX(SkyCiv!C:C,MATCH($B69,SkyCiv!$U:$U,0))+(_xlfn.NUMBERVALUE(LEFT(RIGHT(Instructions!$E$19,4),3))+6)/24,
        ""
    )
)</f>
        <v/>
      </c>
      <c r="O69" s="12" t="str">
        <f>IF(N69="",
    "",
    IF(Instructions!E$19="",
        "TIMEZONE?",
        IF(L69="",
            "START?",
            IF(N69&lt;L69,
                "NEGATIVE",
                (N69-L69)*24*60
            )
        )
    )
)</f>
        <v/>
      </c>
      <c r="P69" s="46" t="str">
        <f>IF(Instructions!$E$20="",
    "",
    IF(AND(ISNUMBER(O69),O69&gt;Instructions!E$20),
        "YES",
        IF(AND(ISNUMBER(O69),O69&lt;=Instructions!E$20),
            "NO",
            IF(O69="NEGATIVE",
                "UNCLEAR",
                ""
            )
        )
    )
)</f>
        <v/>
      </c>
      <c r="Q69" s="72" t="str">
        <f>IF(LEFT(Instructions!E$21)="Y",
    P69,
    ""
)</f>
        <v/>
      </c>
      <c r="R69" s="69" t="str">
        <f>IF(B69="",
    "",
    IF(NOT(ISERROR(MATCH($B69,SkyCiv!$U:$U,0))),
        INDEX(SkyCiv!I:I,MATCH($B69,SkyCiv!$U:$U,0)),
        ""
    )
)</f>
        <v/>
      </c>
      <c r="S69" s="12" t="str">
        <f>IF(B69="",
    "",
    IF(C69="",
        "",
        IF(NOT(ISERROR(MATCH($B69,SkyCiv!$U:$U,0))),
            INDEX(SkyCiv!J:J,MATCH($B69,SkyCiv!$U:$U,0)),
            ""
        )
    )
)</f>
        <v/>
      </c>
      <c r="T69" s="60" t="str">
        <f>IF(B69="",
    "",
    IF(NOT(ISERROR(MATCH($B69,SkyCiv!$U:$U,0))),
        INDEX(SkyCiv!K:K,MATCH($B69,SkyCiv!$U:$U,0)),
        ""
    )
)</f>
        <v/>
      </c>
      <c r="U69" s="76" t="str">
        <f>IF(B69="",
    "",
    IF(NOT(ISERROR(MATCH($B69,SkyCiv!$U:$U,0))),
        INDEX(SkyCiv!L:L,MATCH($B69,SkyCiv!$U:$U,0)),
        ""
    )
)</f>
        <v/>
      </c>
      <c r="V69" s="12" t="str">
        <f>IF(C69="",
    "",
    IF(NOT(ISERROR(MATCH($B69,SkyCiv!$U:$U,0))),
        INDEX(SkyCiv!M:M,MATCH($B69,SkyCiv!$U:$U,0)),
        ""
    )
)</f>
        <v/>
      </c>
      <c r="W69" s="77" t="str">
        <f>IF(D69="",
    "",
    IF(NOT(ISERROR(MATCH($B69,SkyCiv!$U:$U,0))),
        INDEX(SkyCiv!N:N,MATCH($B69,SkyCiv!$U:$U,0)),
        ""
    )
)</f>
        <v/>
      </c>
      <c r="X69" s="45" t="str">
        <f>IF(AND(U69=0,V69=0,W69=0),
    "-",
    IF(U69="",
        "",
        IF(LEFT($B69)="B",
            IF(Instructions!E$15="",
                "",
                IF(ROUND(U69,3)&lt;Instructions!E$15,
                    "YES",
                    "NO"
                )
            ),
            IF(LEFT($B69)="C",
                IF(Instructions!E$17="",
                    "",
                    IF(ROUND(U69,3)&lt;Instructions!E$17,
                        "YES",
                        "NO"
                    )
                ),
                "ERR"
            )
        )
    )
)</f>
        <v/>
      </c>
      <c r="Y69" s="45" t="str">
        <f t="shared" ref="Y69:Y103" si="42">IF(AND(U69=0,V69=0,W69=0),
    "-",
    IF(V69="",
        "",
        IF(LEFT($B69)="B",
            IF(ROUND(V69,3)&gt;200,
                "YES",
                "NO"
            ),
            IF(LEFT($B69)="C",
                IF(ROUND(V69,3)&gt;150,
                    "YES",
                    "NO"
                ),
                "ERR"
            )
        )
    )
)</f>
        <v/>
      </c>
      <c r="Z69" s="45" t="str">
        <f>IF(AND(U69=0,V69=0,W69=0),
    "-",
    IF(W69="",
        "",
        IF(LEFT($B69)="B",
            IF(Instructions!E$16="",
                "",
                IF(ROUND(W69,3)&lt;Instructions!E$16,
                    "YES",
                    "NO"
                )
            ),
            IF(LEFT($B69)="C",
                IF(Instructions!E$18="",
                    "",
                    IF(ROUND(W69,3)&lt;Instructions!E$18,
                        "YES",
                        "NO"
                    )
                ),
                "ERR"
            )
        )
    )
)</f>
        <v/>
      </c>
      <c r="AA69" s="54" t="str">
        <f t="shared" ref="AA69:AA103" si="43">IF(AND(U69=0,V69=0,W69=0),
    "-",
    IF(COUNTIF(X69:Z69,"")+COUNTIF(X69:Z69,"ERR")=0,
        IF(COUNTIF(X69:Z69,"YES")&gt;0,
            "YES",
            "NO"
        ),
        IF(OR(COUNTIF(X69:Z69,"")&lt;3,COUNTIF(X69:Z69,"ERR")&gt;0),
            "?",
            ""
        )
    )
)</f>
        <v/>
      </c>
      <c r="AB69" s="14" t="str">
        <f>IF(AND(NOT(ISERROR(MATCH($B69,Scilympiad!$U:$U,0))),ISNUMBER(INDEX(Scilympiad!Y:Y,MATCH($B69,Scilympiad!$U:$U,0)))),
    INDEX(Scilympiad!Y:Y,MATCH($B69,Scilympiad!$U:$U,0)),
    ""
)</f>
        <v/>
      </c>
      <c r="AC69" s="11" t="str">
        <f t="shared" ref="AC69:AC103" si="44">IF(R69="",
    "",
    IF(R69&gt;15000,
        15000,
        R69
    )
)</f>
        <v/>
      </c>
      <c r="AD69" s="10" t="str">
        <f t="shared" ref="AD69:AD103" si="45">IF(AC69="",
    "",
    IF(AC69=15000,
        5000,
        0
    )
)</f>
        <v/>
      </c>
      <c r="AE69" s="11" t="str">
        <f t="shared" ref="AE69:AE103" si="46">IF(AC69="",
    "",
    AC69+AD69
)</f>
        <v/>
      </c>
      <c r="AF69" s="12" t="str">
        <f t="shared" ref="AF69:AF103" si="47">IF(S69="",
    "",
    S69
)</f>
        <v/>
      </c>
      <c r="AG69" s="136" t="str">
        <f t="shared" ref="AG69:AG103" si="48">IF(AND(AE69="",AF69=""),
    "",
    IF(OR(AE69="",AF69="",AF69=0),
        0,
        AE69/AF69
    )
)</f>
        <v/>
      </c>
      <c r="AH69" s="167"/>
      <c r="AI69" s="133"/>
      <c r="AJ69" s="64" t="str">
        <f t="shared" ref="AJ69:AJ103" si="49">IF(AND(AB69="",AC69=""),
    "",
    IF(OR(AB69="",AB69="N/A",AC69=""),
        -15000,
        IF((AC69-AB69)&gt;=0,
            15000-(AC69-AB69),
            AC69-AB69
        )
    )
)</f>
        <v/>
      </c>
      <c r="AK69" s="47" t="str">
        <f t="shared" ref="AK69:AK103" si="50">IF(AJ69="",
    "",
    RANK(AJ69,AJ:AJ)
)</f>
        <v/>
      </c>
      <c r="AL69" s="65" t="str">
        <f t="shared" ref="AL69:AL103" si="51">IF(AND(AF69="",AG69=""),
    "",
    IF(AF69="",
        COUNTA(AB:AG),
        RANK(AF69,AF:AF,-1)
    )
)</f>
        <v/>
      </c>
      <c r="AM69" s="57" t="str">
        <f t="shared" ref="AM69:AM103" si="52">IF(LEFT($B69)=RIGHT(AM$2),
    IF(OR(LEFT($AI69)="Y",LEFT($AI69)="T",$AI69=1),
        "DQ",
        IF(AND($J69="",$K69=""),
            "NS",
            IF(OR(LEFT($AH69)="Y",LEFT($AH69)="T",$AH69=1,AND($J69="YES",$K69="NO")),
                "P",
                IF($AA69="?",
                    "?",
                    IF(OR($AC69=0,$AG69=0),
                        3,
                        IF(OR($Q69="YES",$AA69="YES"),
                            2,
                            1
                        )
                    )
                )
            )
        )
    ),
    ""
)</f>
        <v/>
      </c>
      <c r="AN69" s="12" t="str">
        <f t="shared" ref="AN69:AN103" si="53">IF(ISNUMBER(AM69),
    IF(AND(LEFT($B69)=RIGHT(AM$2)),
        $AG69-(AM69-1)*POWER(10,LEN(ROUND(MAX($AG:$AG),0))),
        ""
    ),
    ""
)</f>
        <v/>
      </c>
      <c r="AO69" s="10" t="str">
        <f t="shared" ref="AO69:AO103" si="54">IF(AN69="",
    "",
    RANK(AN69,AN:AN)+$AK69*POWER(0.1,LEN(MAX($AK:$AK)))+$AL69*POWER(0.1,LEN(MAX($AK:$AK))+LEN(MAX($AL:$AL)))
)</f>
        <v/>
      </c>
      <c r="AP69" s="10" t="str">
        <f t="shared" ref="AP69:AP103" si="55">IF(AO69="",
    "",
    RANK(AO69,AO:AO,1)
)</f>
        <v/>
      </c>
      <c r="AQ69" s="15" t="str">
        <f t="shared" ref="AQ69:AQ103" si="56">IF(AND(NOT(AM69=""),COUNTIF(AM:AM,"~?")&gt;0),
    "?",
    IF(AP69="",
        AM69,
        AP69
    )
)</f>
        <v/>
      </c>
      <c r="AR69" s="57" t="str">
        <f t="shared" ref="AR69:AR103" si="57">IF(LEFT($B69)=RIGHT(AR$2),
    IF(OR(LEFT($AI69)="Y",LEFT($AI69)="T",$AI69=1),
        "DQ",
        IF(AND($J69="",$K69=""),
            "NS",
            IF(OR(LEFT($AH69)="Y",LEFT($AH69)="T",$AH69=1,AND($J69="YES",$K69="NO")),
                "P",
                IF($AA69="?",
                    "?",
                    IF(OR($AC69=0,$AG69=0),
                        3,
                        IF(OR($Q69="YES",$AA69="YES"),
                            2,
                            1
                        )
                    )
                )
            )
        )
    ),
    ""
)</f>
        <v/>
      </c>
      <c r="AS69" s="12" t="str">
        <f t="shared" ref="AS69:AS103" si="58">IF(ISNUMBER(AR69),
    IF(AND(LEFT($B69)=RIGHT(AR$2)),
        $AG69-(AR69-1)*POWER(10,LEN(ROUND(MAX($AG:$AG),0))),
        ""
    ),
    ""
)</f>
        <v/>
      </c>
      <c r="AT69" s="10" t="str">
        <f t="shared" ref="AT69:AT103" si="59">IF(AS69="",
    "",
    RANK(AS69,AS:AS)+$AK69*POWER(0.1,LEN(MAX($AK:$AK)))+$AL69*POWER(0.1,LEN(MAX($AK:$AK))+LEN(MAX($AL:$AL)))
)</f>
        <v/>
      </c>
      <c r="AU69" s="10" t="str">
        <f t="shared" ref="AU69:AU103" si="60">IF(AT69="",
    "",
    RANK(AT69,AT:AT,1)
)</f>
        <v/>
      </c>
      <c r="AV69" s="15" t="str">
        <f t="shared" ref="AV69:AV103" si="61">IF(AND(NOT(AR69=""),COUNTIF(AR:AR,"~?")&gt;0),
    "?",
    IF(AU69="",
        AR69,
        AU69
    )
)</f>
        <v/>
      </c>
    </row>
    <row r="70" spans="2:48">
      <c r="B70" s="14" t="str">
        <f>IF(Scilympiad!C69="",
    "",
    Scilympiad!C69
)</f>
        <v/>
      </c>
      <c r="C70" s="10" t="str">
        <f>IF(Scilympiad!D69="",
    "",
    Scilympiad!D69
)</f>
        <v/>
      </c>
      <c r="D70" s="10" t="str">
        <f>IF(Scilympiad!E69="",
    "",
    Scilympiad!E69
)</f>
        <v/>
      </c>
      <c r="E70" s="44" t="str">
        <f t="shared" si="37"/>
        <v/>
      </c>
      <c r="F70" s="45" t="str">
        <f t="shared" si="38"/>
        <v/>
      </c>
      <c r="G70" s="212" t="str">
        <f t="shared" si="39"/>
        <v/>
      </c>
      <c r="H70" s="45" t="str">
        <f t="shared" si="40"/>
        <v/>
      </c>
      <c r="I70" s="54" t="str">
        <f t="shared" si="41"/>
        <v/>
      </c>
      <c r="J70" s="57" t="str">
        <f>IF(B70="",
    "",
    IF(COUNTIF(Scilympiad!U:U,Scores!$B70)+COUNTIF(SkyCiv!U:U,Scores!$B70)=0,
        "",
        IF(COUNTIF(Scilympiad!U:U,Scores!$B70)=0,
            "NO",
            IF(COUNTIF(Scilympiad!U:U,Scores!$B70)=1,
                "YES",
                IF(COUNTIF(Scilympiad!U:U,Scores!$B70)&gt;1,
                    "MANY",
                    "ERROR"
                )
            )
        )
    )
)</f>
        <v/>
      </c>
      <c r="K70" s="15" t="str">
        <f>IF(B70="",
    "",
    IF(COUNTIF(Scilympiad!U:U,Scores!$B70)+COUNTIF(SkyCiv!U:U,Scores!$B70)=0,
        "",
        IF(COUNTIF(SkyCiv!U:U,Scores!$B70)=0,
            "NO",
            IF(COUNTIF(SkyCiv!U:U,Scores!$B70)=1,
                "YES",
                IF(COUNTIF(SkyCiv!U:U,Scores!$B70)&gt;1,
                    "MANY",
                    "ERROR"
                )
            )
        )
    )
)</f>
        <v/>
      </c>
      <c r="L70" s="162" t="str">
        <f>IF(B70="",
    "",
    IF(NOT(ISERROR(MATCH($B70,Scilympiad!$U:$U,0))),
        DATE(_xlfn.NUMBERVALUE(MID(INDEX(Scilympiad!M:M,MATCH($B70,Scilympiad!$U:$U,0)),FIND("/",INDEX(Scilympiad!M:M,MATCH($B70,Scilympiad!$U:$U,0)))+4,2))+2000,
            _xlfn.NUMBERVALUE(MID(INDEX(Scilympiad!M:M,MATCH($B70,Scilympiad!$U:$U,0)),FIND("/",INDEX(Scilympiad!M:M,MATCH($B70,Scilympiad!$U:$U,0)))-2,2)),
            _xlfn.NUMBERVALUE(MID(INDEX(Scilympiad!M:M,MATCH($B70,Scilympiad!$U:$U,0)),FIND("/",INDEX(Scilympiad!M:M,MATCH($B70,Scilympiad!$U:$U,0)))+1,2))
        )+TIME(IF(MID(INDEX(Scilympiad!M:M,MATCH($B70,Scilympiad!$U:$U,0)),FIND(":",INDEX(Scilympiad!M:M,MATCH($B70,Scilympiad!$U:$U,0)))+7,2)="AM",
                MOD(_xlfn.NUMBERVALUE(MID(INDEX(Scilympiad!M:M,MATCH($B70,Scilympiad!$U:$U,0)),FIND(":",INDEX(Scilympiad!M:M,MATCH($B70,Scilympiad!$U:$U,0)))-2,2)),12),
                MOD(_xlfn.NUMBERVALUE(MID(INDEX(Scilympiad!M:M,MATCH($B70,Scilympiad!$U:$U,0)),FIND(":",INDEX(Scilympiad!M:M,MATCH($B70,Scilympiad!$U:$U,0)))-2,2)),12)+12
            ),
            _xlfn.NUMBERVALUE(MID(INDEX(Scilympiad!M:M,MATCH($B70,Scilympiad!$U:$U,0)),FIND(":",INDEX(Scilympiad!M:M,MATCH($B70,Scilympiad!$U:$U,0)))+1,2)),
            _xlfn.NUMBERVALUE(MID(INDEX(Scilympiad!M:M,MATCH($B70,Scilympiad!$U:$U,0)),FIND(":",INDEX(Scilympiad!M:M,MATCH($B70,Scilympiad!$U:$U,0)))+4,2))
        ),
        ""
    )
)</f>
        <v/>
      </c>
      <c r="M70" s="163" t="str">
        <f>IF(C70="",
    "",
    IF(NOT(ISERROR(MATCH($B70,Scilympiad!$U:$U,0))),
        INDEX(Scilympiad!N:N,MATCH($B70,Scilympiad!$U:$U,0)),
        ""
    )
)</f>
        <v/>
      </c>
      <c r="N70" s="163" t="str">
        <f>IF(B70="",
    "",
    IF(NOT(ISERROR(MATCH($B70,SkyCiv!$U:$U,0))),
        INDEX(SkyCiv!C:C,MATCH($B70,SkyCiv!$U:$U,0))+(_xlfn.NUMBERVALUE(LEFT(RIGHT(Instructions!$E$19,4),3))+6)/24,
        ""
    )
)</f>
        <v/>
      </c>
      <c r="O70" s="12" t="str">
        <f>IF(N70="",
    "",
    IF(Instructions!E$19="",
        "TIMEZONE?",
        IF(L70="",
            "START?",
            IF(N70&lt;L70,
                "NEGATIVE",
                (N70-L70)*24*60
            )
        )
    )
)</f>
        <v/>
      </c>
      <c r="P70" s="46" t="str">
        <f>IF(Instructions!$E$20="",
    "",
    IF(AND(ISNUMBER(O70),O70&gt;Instructions!E$20),
        "YES",
        IF(AND(ISNUMBER(O70),O70&lt;=Instructions!E$20),
            "NO",
            IF(O70="NEGATIVE",
                "UNCLEAR",
                ""
            )
        )
    )
)</f>
        <v/>
      </c>
      <c r="Q70" s="72" t="str">
        <f>IF(LEFT(Instructions!E$21)="Y",
    P70,
    ""
)</f>
        <v/>
      </c>
      <c r="R70" s="69" t="str">
        <f>IF(B70="",
    "",
    IF(NOT(ISERROR(MATCH($B70,SkyCiv!$U:$U,0))),
        INDEX(SkyCiv!I:I,MATCH($B70,SkyCiv!$U:$U,0)),
        ""
    )
)</f>
        <v/>
      </c>
      <c r="S70" s="12" t="str">
        <f>IF(B70="",
    "",
    IF(C70="",
        "",
        IF(NOT(ISERROR(MATCH($B70,SkyCiv!$U:$U,0))),
            INDEX(SkyCiv!J:J,MATCH($B70,SkyCiv!$U:$U,0)),
            ""
        )
    )
)</f>
        <v/>
      </c>
      <c r="T70" s="60" t="str">
        <f>IF(B70="",
    "",
    IF(NOT(ISERROR(MATCH($B70,SkyCiv!$U:$U,0))),
        INDEX(SkyCiv!K:K,MATCH($B70,SkyCiv!$U:$U,0)),
        ""
    )
)</f>
        <v/>
      </c>
      <c r="U70" s="76" t="str">
        <f>IF(B70="",
    "",
    IF(NOT(ISERROR(MATCH($B70,SkyCiv!$U:$U,0))),
        INDEX(SkyCiv!L:L,MATCH($B70,SkyCiv!$U:$U,0)),
        ""
    )
)</f>
        <v/>
      </c>
      <c r="V70" s="12" t="str">
        <f>IF(C70="",
    "",
    IF(NOT(ISERROR(MATCH($B70,SkyCiv!$U:$U,0))),
        INDEX(SkyCiv!M:M,MATCH($B70,SkyCiv!$U:$U,0)),
        ""
    )
)</f>
        <v/>
      </c>
      <c r="W70" s="77" t="str">
        <f>IF(D70="",
    "",
    IF(NOT(ISERROR(MATCH($B70,SkyCiv!$U:$U,0))),
        INDEX(SkyCiv!N:N,MATCH($B70,SkyCiv!$U:$U,0)),
        ""
    )
)</f>
        <v/>
      </c>
      <c r="X70" s="45" t="str">
        <f>IF(AND(U70=0,V70=0,W70=0),
    "-",
    IF(U70="",
        "",
        IF(LEFT($B70)="B",
            IF(Instructions!E$15="",
                "",
                IF(ROUND(U70,3)&lt;Instructions!E$15,
                    "YES",
                    "NO"
                )
            ),
            IF(LEFT($B70)="C",
                IF(Instructions!E$17="",
                    "",
                    IF(ROUND(U70,3)&lt;Instructions!E$17,
                        "YES",
                        "NO"
                    )
                ),
                "ERR"
            )
        )
    )
)</f>
        <v/>
      </c>
      <c r="Y70" s="45" t="str">
        <f t="shared" si="42"/>
        <v/>
      </c>
      <c r="Z70" s="45" t="str">
        <f>IF(AND(U70=0,V70=0,W70=0),
    "-",
    IF(W70="",
        "",
        IF(LEFT($B70)="B",
            IF(Instructions!E$16="",
                "",
                IF(ROUND(W70,3)&lt;Instructions!E$16,
                    "YES",
                    "NO"
                )
            ),
            IF(LEFT($B70)="C",
                IF(Instructions!E$18="",
                    "",
                    IF(ROUND(W70,3)&lt;Instructions!E$18,
                        "YES",
                        "NO"
                    )
                ),
                "ERR"
            )
        )
    )
)</f>
        <v/>
      </c>
      <c r="AA70" s="54" t="str">
        <f t="shared" si="43"/>
        <v/>
      </c>
      <c r="AB70" s="14" t="str">
        <f>IF(AND(NOT(ISERROR(MATCH($B70,Scilympiad!$U:$U,0))),ISNUMBER(INDEX(Scilympiad!Y:Y,MATCH($B70,Scilympiad!$U:$U,0)))),
    INDEX(Scilympiad!Y:Y,MATCH($B70,Scilympiad!$U:$U,0)),
    ""
)</f>
        <v/>
      </c>
      <c r="AC70" s="11" t="str">
        <f t="shared" si="44"/>
        <v/>
      </c>
      <c r="AD70" s="10" t="str">
        <f t="shared" si="45"/>
        <v/>
      </c>
      <c r="AE70" s="11" t="str">
        <f t="shared" si="46"/>
        <v/>
      </c>
      <c r="AF70" s="12" t="str">
        <f t="shared" si="47"/>
        <v/>
      </c>
      <c r="AG70" s="136" t="str">
        <f t="shared" si="48"/>
        <v/>
      </c>
      <c r="AH70" s="167"/>
      <c r="AI70" s="133"/>
      <c r="AJ70" s="64" t="str">
        <f t="shared" si="49"/>
        <v/>
      </c>
      <c r="AK70" s="47" t="str">
        <f t="shared" si="50"/>
        <v/>
      </c>
      <c r="AL70" s="65" t="str">
        <f t="shared" si="51"/>
        <v/>
      </c>
      <c r="AM70" s="57" t="str">
        <f t="shared" si="52"/>
        <v/>
      </c>
      <c r="AN70" s="12" t="str">
        <f t="shared" si="53"/>
        <v/>
      </c>
      <c r="AO70" s="10" t="str">
        <f t="shared" si="54"/>
        <v/>
      </c>
      <c r="AP70" s="10" t="str">
        <f t="shared" si="55"/>
        <v/>
      </c>
      <c r="AQ70" s="15" t="str">
        <f t="shared" si="56"/>
        <v/>
      </c>
      <c r="AR70" s="57" t="str">
        <f t="shared" si="57"/>
        <v/>
      </c>
      <c r="AS70" s="12" t="str">
        <f t="shared" si="58"/>
        <v/>
      </c>
      <c r="AT70" s="10" t="str">
        <f t="shared" si="59"/>
        <v/>
      </c>
      <c r="AU70" s="10" t="str">
        <f t="shared" si="60"/>
        <v/>
      </c>
      <c r="AV70" s="15" t="str">
        <f t="shared" si="61"/>
        <v/>
      </c>
    </row>
    <row r="71" spans="2:48">
      <c r="B71" s="14" t="str">
        <f>IF(Scilympiad!C70="",
    "",
    Scilympiad!C70
)</f>
        <v/>
      </c>
      <c r="C71" s="10" t="str">
        <f>IF(Scilympiad!D70="",
    "",
    Scilympiad!D70
)</f>
        <v/>
      </c>
      <c r="D71" s="10" t="str">
        <f>IF(Scilympiad!E70="",
    "",
    Scilympiad!E70
)</f>
        <v/>
      </c>
      <c r="E71" s="44" t="str">
        <f t="shared" si="37"/>
        <v/>
      </c>
      <c r="F71" s="45" t="str">
        <f t="shared" si="38"/>
        <v/>
      </c>
      <c r="G71" s="212" t="str">
        <f t="shared" si="39"/>
        <v/>
      </c>
      <c r="H71" s="45" t="str">
        <f t="shared" si="40"/>
        <v/>
      </c>
      <c r="I71" s="54" t="str">
        <f t="shared" si="41"/>
        <v/>
      </c>
      <c r="J71" s="57" t="str">
        <f>IF(B71="",
    "",
    IF(COUNTIF(Scilympiad!U:U,Scores!$B71)+COUNTIF(SkyCiv!U:U,Scores!$B71)=0,
        "",
        IF(COUNTIF(Scilympiad!U:U,Scores!$B71)=0,
            "NO",
            IF(COUNTIF(Scilympiad!U:U,Scores!$B71)=1,
                "YES",
                IF(COUNTIF(Scilympiad!U:U,Scores!$B71)&gt;1,
                    "MANY",
                    "ERROR"
                )
            )
        )
    )
)</f>
        <v/>
      </c>
      <c r="K71" s="15" t="str">
        <f>IF(B71="",
    "",
    IF(COUNTIF(Scilympiad!U:U,Scores!$B71)+COUNTIF(SkyCiv!U:U,Scores!$B71)=0,
        "",
        IF(COUNTIF(SkyCiv!U:U,Scores!$B71)=0,
            "NO",
            IF(COUNTIF(SkyCiv!U:U,Scores!$B71)=1,
                "YES",
                IF(COUNTIF(SkyCiv!U:U,Scores!$B71)&gt;1,
                    "MANY",
                    "ERROR"
                )
            )
        )
    )
)</f>
        <v/>
      </c>
      <c r="L71" s="162" t="str">
        <f>IF(B71="",
    "",
    IF(NOT(ISERROR(MATCH($B71,Scilympiad!$U:$U,0))),
        DATE(_xlfn.NUMBERVALUE(MID(INDEX(Scilympiad!M:M,MATCH($B71,Scilympiad!$U:$U,0)),FIND("/",INDEX(Scilympiad!M:M,MATCH($B71,Scilympiad!$U:$U,0)))+4,2))+2000,
            _xlfn.NUMBERVALUE(MID(INDEX(Scilympiad!M:M,MATCH($B71,Scilympiad!$U:$U,0)),FIND("/",INDEX(Scilympiad!M:M,MATCH($B71,Scilympiad!$U:$U,0)))-2,2)),
            _xlfn.NUMBERVALUE(MID(INDEX(Scilympiad!M:M,MATCH($B71,Scilympiad!$U:$U,0)),FIND("/",INDEX(Scilympiad!M:M,MATCH($B71,Scilympiad!$U:$U,0)))+1,2))
        )+TIME(IF(MID(INDEX(Scilympiad!M:M,MATCH($B71,Scilympiad!$U:$U,0)),FIND(":",INDEX(Scilympiad!M:M,MATCH($B71,Scilympiad!$U:$U,0)))+7,2)="AM",
                MOD(_xlfn.NUMBERVALUE(MID(INDEX(Scilympiad!M:M,MATCH($B71,Scilympiad!$U:$U,0)),FIND(":",INDEX(Scilympiad!M:M,MATCH($B71,Scilympiad!$U:$U,0)))-2,2)),12),
                MOD(_xlfn.NUMBERVALUE(MID(INDEX(Scilympiad!M:M,MATCH($B71,Scilympiad!$U:$U,0)),FIND(":",INDEX(Scilympiad!M:M,MATCH($B71,Scilympiad!$U:$U,0)))-2,2)),12)+12
            ),
            _xlfn.NUMBERVALUE(MID(INDEX(Scilympiad!M:M,MATCH($B71,Scilympiad!$U:$U,0)),FIND(":",INDEX(Scilympiad!M:M,MATCH($B71,Scilympiad!$U:$U,0)))+1,2)),
            _xlfn.NUMBERVALUE(MID(INDEX(Scilympiad!M:M,MATCH($B71,Scilympiad!$U:$U,0)),FIND(":",INDEX(Scilympiad!M:M,MATCH($B71,Scilympiad!$U:$U,0)))+4,2))
        ),
        ""
    )
)</f>
        <v/>
      </c>
      <c r="M71" s="163" t="str">
        <f>IF(C71="",
    "",
    IF(NOT(ISERROR(MATCH($B71,Scilympiad!$U:$U,0))),
        INDEX(Scilympiad!N:N,MATCH($B71,Scilympiad!$U:$U,0)),
        ""
    )
)</f>
        <v/>
      </c>
      <c r="N71" s="163" t="str">
        <f>IF(B71="",
    "",
    IF(NOT(ISERROR(MATCH($B71,SkyCiv!$U:$U,0))),
        INDEX(SkyCiv!C:C,MATCH($B71,SkyCiv!$U:$U,0))+(_xlfn.NUMBERVALUE(LEFT(RIGHT(Instructions!$E$19,4),3))+6)/24,
        ""
    )
)</f>
        <v/>
      </c>
      <c r="O71" s="12" t="str">
        <f>IF(N71="",
    "",
    IF(Instructions!E$19="",
        "TIMEZONE?",
        IF(L71="",
            "START?",
            IF(N71&lt;L71,
                "NEGATIVE",
                (N71-L71)*24*60
            )
        )
    )
)</f>
        <v/>
      </c>
      <c r="P71" s="46" t="str">
        <f>IF(Instructions!$E$20="",
    "",
    IF(AND(ISNUMBER(O71),O71&gt;Instructions!E$20),
        "YES",
        IF(AND(ISNUMBER(O71),O71&lt;=Instructions!E$20),
            "NO",
            IF(O71="NEGATIVE",
                "UNCLEAR",
                ""
            )
        )
    )
)</f>
        <v/>
      </c>
      <c r="Q71" s="72" t="str">
        <f>IF(LEFT(Instructions!E$21)="Y",
    P71,
    ""
)</f>
        <v/>
      </c>
      <c r="R71" s="69" t="str">
        <f>IF(B71="",
    "",
    IF(NOT(ISERROR(MATCH($B71,SkyCiv!$U:$U,0))),
        INDEX(SkyCiv!I:I,MATCH($B71,SkyCiv!$U:$U,0)),
        ""
    )
)</f>
        <v/>
      </c>
      <c r="S71" s="12" t="str">
        <f>IF(B71="",
    "",
    IF(C71="",
        "",
        IF(NOT(ISERROR(MATCH($B71,SkyCiv!$U:$U,0))),
            INDEX(SkyCiv!J:J,MATCH($B71,SkyCiv!$U:$U,0)),
            ""
        )
    )
)</f>
        <v/>
      </c>
      <c r="T71" s="60" t="str">
        <f>IF(B71="",
    "",
    IF(NOT(ISERROR(MATCH($B71,SkyCiv!$U:$U,0))),
        INDEX(SkyCiv!K:K,MATCH($B71,SkyCiv!$U:$U,0)),
        ""
    )
)</f>
        <v/>
      </c>
      <c r="U71" s="76" t="str">
        <f>IF(B71="",
    "",
    IF(NOT(ISERROR(MATCH($B71,SkyCiv!$U:$U,0))),
        INDEX(SkyCiv!L:L,MATCH($B71,SkyCiv!$U:$U,0)),
        ""
    )
)</f>
        <v/>
      </c>
      <c r="V71" s="12" t="str">
        <f>IF(C71="",
    "",
    IF(NOT(ISERROR(MATCH($B71,SkyCiv!$U:$U,0))),
        INDEX(SkyCiv!M:M,MATCH($B71,SkyCiv!$U:$U,0)),
        ""
    )
)</f>
        <v/>
      </c>
      <c r="W71" s="77" t="str">
        <f>IF(D71="",
    "",
    IF(NOT(ISERROR(MATCH($B71,SkyCiv!$U:$U,0))),
        INDEX(SkyCiv!N:N,MATCH($B71,SkyCiv!$U:$U,0)),
        ""
    )
)</f>
        <v/>
      </c>
      <c r="X71" s="45" t="str">
        <f>IF(AND(U71=0,V71=0,W71=0),
    "-",
    IF(U71="",
        "",
        IF(LEFT($B71)="B",
            IF(Instructions!E$15="",
                "",
                IF(ROUND(U71,3)&lt;Instructions!E$15,
                    "YES",
                    "NO"
                )
            ),
            IF(LEFT($B71)="C",
                IF(Instructions!E$17="",
                    "",
                    IF(ROUND(U71,3)&lt;Instructions!E$17,
                        "YES",
                        "NO"
                    )
                ),
                "ERR"
            )
        )
    )
)</f>
        <v/>
      </c>
      <c r="Y71" s="45" t="str">
        <f t="shared" si="42"/>
        <v/>
      </c>
      <c r="Z71" s="45" t="str">
        <f>IF(AND(U71=0,V71=0,W71=0),
    "-",
    IF(W71="",
        "",
        IF(LEFT($B71)="B",
            IF(Instructions!E$16="",
                "",
                IF(ROUND(W71,3)&lt;Instructions!E$16,
                    "YES",
                    "NO"
                )
            ),
            IF(LEFT($B71)="C",
                IF(Instructions!E$18="",
                    "",
                    IF(ROUND(W71,3)&lt;Instructions!E$18,
                        "YES",
                        "NO"
                    )
                ),
                "ERR"
            )
        )
    )
)</f>
        <v/>
      </c>
      <c r="AA71" s="54" t="str">
        <f t="shared" si="43"/>
        <v/>
      </c>
      <c r="AB71" s="14" t="str">
        <f>IF(AND(NOT(ISERROR(MATCH($B71,Scilympiad!$U:$U,0))),ISNUMBER(INDEX(Scilympiad!Y:Y,MATCH($B71,Scilympiad!$U:$U,0)))),
    INDEX(Scilympiad!Y:Y,MATCH($B71,Scilympiad!$U:$U,0)),
    ""
)</f>
        <v/>
      </c>
      <c r="AC71" s="11" t="str">
        <f t="shared" si="44"/>
        <v/>
      </c>
      <c r="AD71" s="10" t="str">
        <f t="shared" si="45"/>
        <v/>
      </c>
      <c r="AE71" s="11" t="str">
        <f t="shared" si="46"/>
        <v/>
      </c>
      <c r="AF71" s="12" t="str">
        <f t="shared" si="47"/>
        <v/>
      </c>
      <c r="AG71" s="136" t="str">
        <f t="shared" si="48"/>
        <v/>
      </c>
      <c r="AH71" s="167"/>
      <c r="AI71" s="133"/>
      <c r="AJ71" s="64" t="str">
        <f t="shared" si="49"/>
        <v/>
      </c>
      <c r="AK71" s="47" t="str">
        <f t="shared" si="50"/>
        <v/>
      </c>
      <c r="AL71" s="65" t="str">
        <f t="shared" si="51"/>
        <v/>
      </c>
      <c r="AM71" s="57" t="str">
        <f t="shared" si="52"/>
        <v/>
      </c>
      <c r="AN71" s="12" t="str">
        <f t="shared" si="53"/>
        <v/>
      </c>
      <c r="AO71" s="10" t="str">
        <f t="shared" si="54"/>
        <v/>
      </c>
      <c r="AP71" s="10" t="str">
        <f t="shared" si="55"/>
        <v/>
      </c>
      <c r="AQ71" s="15" t="str">
        <f t="shared" si="56"/>
        <v/>
      </c>
      <c r="AR71" s="57" t="str">
        <f t="shared" si="57"/>
        <v/>
      </c>
      <c r="AS71" s="12" t="str">
        <f t="shared" si="58"/>
        <v/>
      </c>
      <c r="AT71" s="10" t="str">
        <f t="shared" si="59"/>
        <v/>
      </c>
      <c r="AU71" s="10" t="str">
        <f t="shared" si="60"/>
        <v/>
      </c>
      <c r="AV71" s="15" t="str">
        <f t="shared" si="61"/>
        <v/>
      </c>
    </row>
    <row r="72" spans="2:48">
      <c r="B72" s="14" t="str">
        <f>IF(Scilympiad!C71="",
    "",
    Scilympiad!C71
)</f>
        <v/>
      </c>
      <c r="C72" s="10" t="str">
        <f>IF(Scilympiad!D71="",
    "",
    Scilympiad!D71
)</f>
        <v/>
      </c>
      <c r="D72" s="10" t="str">
        <f>IF(Scilympiad!E71="",
    "",
    Scilympiad!E71
)</f>
        <v/>
      </c>
      <c r="E72" s="44" t="str">
        <f t="shared" si="37"/>
        <v/>
      </c>
      <c r="F72" s="45" t="str">
        <f t="shared" si="38"/>
        <v/>
      </c>
      <c r="G72" s="212" t="str">
        <f t="shared" si="39"/>
        <v/>
      </c>
      <c r="H72" s="45" t="str">
        <f t="shared" si="40"/>
        <v/>
      </c>
      <c r="I72" s="54" t="str">
        <f t="shared" si="41"/>
        <v/>
      </c>
      <c r="J72" s="57" t="str">
        <f>IF(B72="",
    "",
    IF(COUNTIF(Scilympiad!U:U,Scores!$B72)+COUNTIF(SkyCiv!U:U,Scores!$B72)=0,
        "",
        IF(COUNTIF(Scilympiad!U:U,Scores!$B72)=0,
            "NO",
            IF(COUNTIF(Scilympiad!U:U,Scores!$B72)=1,
                "YES",
                IF(COUNTIF(Scilympiad!U:U,Scores!$B72)&gt;1,
                    "MANY",
                    "ERROR"
                )
            )
        )
    )
)</f>
        <v/>
      </c>
      <c r="K72" s="15" t="str">
        <f>IF(B72="",
    "",
    IF(COUNTIF(Scilympiad!U:U,Scores!$B72)+COUNTIF(SkyCiv!U:U,Scores!$B72)=0,
        "",
        IF(COUNTIF(SkyCiv!U:U,Scores!$B72)=0,
            "NO",
            IF(COUNTIF(SkyCiv!U:U,Scores!$B72)=1,
                "YES",
                IF(COUNTIF(SkyCiv!U:U,Scores!$B72)&gt;1,
                    "MANY",
                    "ERROR"
                )
            )
        )
    )
)</f>
        <v/>
      </c>
      <c r="L72" s="162" t="str">
        <f>IF(B72="",
    "",
    IF(NOT(ISERROR(MATCH($B72,Scilympiad!$U:$U,0))),
        DATE(_xlfn.NUMBERVALUE(MID(INDEX(Scilympiad!M:M,MATCH($B72,Scilympiad!$U:$U,0)),FIND("/",INDEX(Scilympiad!M:M,MATCH($B72,Scilympiad!$U:$U,0)))+4,2))+2000,
            _xlfn.NUMBERVALUE(MID(INDEX(Scilympiad!M:M,MATCH($B72,Scilympiad!$U:$U,0)),FIND("/",INDEX(Scilympiad!M:M,MATCH($B72,Scilympiad!$U:$U,0)))-2,2)),
            _xlfn.NUMBERVALUE(MID(INDEX(Scilympiad!M:M,MATCH($B72,Scilympiad!$U:$U,0)),FIND("/",INDEX(Scilympiad!M:M,MATCH($B72,Scilympiad!$U:$U,0)))+1,2))
        )+TIME(IF(MID(INDEX(Scilympiad!M:M,MATCH($B72,Scilympiad!$U:$U,0)),FIND(":",INDEX(Scilympiad!M:M,MATCH($B72,Scilympiad!$U:$U,0)))+7,2)="AM",
                MOD(_xlfn.NUMBERVALUE(MID(INDEX(Scilympiad!M:M,MATCH($B72,Scilympiad!$U:$U,0)),FIND(":",INDEX(Scilympiad!M:M,MATCH($B72,Scilympiad!$U:$U,0)))-2,2)),12),
                MOD(_xlfn.NUMBERVALUE(MID(INDEX(Scilympiad!M:M,MATCH($B72,Scilympiad!$U:$U,0)),FIND(":",INDEX(Scilympiad!M:M,MATCH($B72,Scilympiad!$U:$U,0)))-2,2)),12)+12
            ),
            _xlfn.NUMBERVALUE(MID(INDEX(Scilympiad!M:M,MATCH($B72,Scilympiad!$U:$U,0)),FIND(":",INDEX(Scilympiad!M:M,MATCH($B72,Scilympiad!$U:$U,0)))+1,2)),
            _xlfn.NUMBERVALUE(MID(INDEX(Scilympiad!M:M,MATCH($B72,Scilympiad!$U:$U,0)),FIND(":",INDEX(Scilympiad!M:M,MATCH($B72,Scilympiad!$U:$U,0)))+4,2))
        ),
        ""
    )
)</f>
        <v/>
      </c>
      <c r="M72" s="163" t="str">
        <f>IF(C72="",
    "",
    IF(NOT(ISERROR(MATCH($B72,Scilympiad!$U:$U,0))),
        INDEX(Scilympiad!N:N,MATCH($B72,Scilympiad!$U:$U,0)),
        ""
    )
)</f>
        <v/>
      </c>
      <c r="N72" s="163" t="str">
        <f>IF(B72="",
    "",
    IF(NOT(ISERROR(MATCH($B72,SkyCiv!$U:$U,0))),
        INDEX(SkyCiv!C:C,MATCH($B72,SkyCiv!$U:$U,0))+(_xlfn.NUMBERVALUE(LEFT(RIGHT(Instructions!$E$19,4),3))+6)/24,
        ""
    )
)</f>
        <v/>
      </c>
      <c r="O72" s="12" t="str">
        <f>IF(N72="",
    "",
    IF(Instructions!E$19="",
        "TIMEZONE?",
        IF(L72="",
            "START?",
            IF(N72&lt;L72,
                "NEGATIVE",
                (N72-L72)*24*60
            )
        )
    )
)</f>
        <v/>
      </c>
      <c r="P72" s="46" t="str">
        <f>IF(Instructions!$E$20="",
    "",
    IF(AND(ISNUMBER(O72),O72&gt;Instructions!E$20),
        "YES",
        IF(AND(ISNUMBER(O72),O72&lt;=Instructions!E$20),
            "NO",
            IF(O72="NEGATIVE",
                "UNCLEAR",
                ""
            )
        )
    )
)</f>
        <v/>
      </c>
      <c r="Q72" s="72" t="str">
        <f>IF(LEFT(Instructions!E$21)="Y",
    P72,
    ""
)</f>
        <v/>
      </c>
      <c r="R72" s="69" t="str">
        <f>IF(B72="",
    "",
    IF(NOT(ISERROR(MATCH($B72,SkyCiv!$U:$U,0))),
        INDEX(SkyCiv!I:I,MATCH($B72,SkyCiv!$U:$U,0)),
        ""
    )
)</f>
        <v/>
      </c>
      <c r="S72" s="12" t="str">
        <f>IF(B72="",
    "",
    IF(C72="",
        "",
        IF(NOT(ISERROR(MATCH($B72,SkyCiv!$U:$U,0))),
            INDEX(SkyCiv!J:J,MATCH($B72,SkyCiv!$U:$U,0)),
            ""
        )
    )
)</f>
        <v/>
      </c>
      <c r="T72" s="60" t="str">
        <f>IF(B72="",
    "",
    IF(NOT(ISERROR(MATCH($B72,SkyCiv!$U:$U,0))),
        INDEX(SkyCiv!K:K,MATCH($B72,SkyCiv!$U:$U,0)),
        ""
    )
)</f>
        <v/>
      </c>
      <c r="U72" s="76" t="str">
        <f>IF(B72="",
    "",
    IF(NOT(ISERROR(MATCH($B72,SkyCiv!$U:$U,0))),
        INDEX(SkyCiv!L:L,MATCH($B72,SkyCiv!$U:$U,0)),
        ""
    )
)</f>
        <v/>
      </c>
      <c r="V72" s="12" t="str">
        <f>IF(C72="",
    "",
    IF(NOT(ISERROR(MATCH($B72,SkyCiv!$U:$U,0))),
        INDEX(SkyCiv!M:M,MATCH($B72,SkyCiv!$U:$U,0)),
        ""
    )
)</f>
        <v/>
      </c>
      <c r="W72" s="77" t="str">
        <f>IF(D72="",
    "",
    IF(NOT(ISERROR(MATCH($B72,SkyCiv!$U:$U,0))),
        INDEX(SkyCiv!N:N,MATCH($B72,SkyCiv!$U:$U,0)),
        ""
    )
)</f>
        <v/>
      </c>
      <c r="X72" s="45" t="str">
        <f>IF(AND(U72=0,V72=0,W72=0),
    "-",
    IF(U72="",
        "",
        IF(LEFT($B72)="B",
            IF(Instructions!E$15="",
                "",
                IF(ROUND(U72,3)&lt;Instructions!E$15,
                    "YES",
                    "NO"
                )
            ),
            IF(LEFT($B72)="C",
                IF(Instructions!E$17="",
                    "",
                    IF(ROUND(U72,3)&lt;Instructions!E$17,
                        "YES",
                        "NO"
                    )
                ),
                "ERR"
            )
        )
    )
)</f>
        <v/>
      </c>
      <c r="Y72" s="45" t="str">
        <f t="shared" si="42"/>
        <v/>
      </c>
      <c r="Z72" s="45" t="str">
        <f>IF(AND(U72=0,V72=0,W72=0),
    "-",
    IF(W72="",
        "",
        IF(LEFT($B72)="B",
            IF(Instructions!E$16="",
                "",
                IF(ROUND(W72,3)&lt;Instructions!E$16,
                    "YES",
                    "NO"
                )
            ),
            IF(LEFT($B72)="C",
                IF(Instructions!E$18="",
                    "",
                    IF(ROUND(W72,3)&lt;Instructions!E$18,
                        "YES",
                        "NO"
                    )
                ),
                "ERR"
            )
        )
    )
)</f>
        <v/>
      </c>
      <c r="AA72" s="54" t="str">
        <f t="shared" si="43"/>
        <v/>
      </c>
      <c r="AB72" s="14" t="str">
        <f>IF(AND(NOT(ISERROR(MATCH($B72,Scilympiad!$U:$U,0))),ISNUMBER(INDEX(Scilympiad!Y:Y,MATCH($B72,Scilympiad!$U:$U,0)))),
    INDEX(Scilympiad!Y:Y,MATCH($B72,Scilympiad!$U:$U,0)),
    ""
)</f>
        <v/>
      </c>
      <c r="AC72" s="11" t="str">
        <f t="shared" si="44"/>
        <v/>
      </c>
      <c r="AD72" s="10" t="str">
        <f t="shared" si="45"/>
        <v/>
      </c>
      <c r="AE72" s="11" t="str">
        <f t="shared" si="46"/>
        <v/>
      </c>
      <c r="AF72" s="12" t="str">
        <f t="shared" si="47"/>
        <v/>
      </c>
      <c r="AG72" s="136" t="str">
        <f t="shared" si="48"/>
        <v/>
      </c>
      <c r="AH72" s="167"/>
      <c r="AI72" s="133"/>
      <c r="AJ72" s="64" t="str">
        <f t="shared" si="49"/>
        <v/>
      </c>
      <c r="AK72" s="47" t="str">
        <f t="shared" si="50"/>
        <v/>
      </c>
      <c r="AL72" s="65" t="str">
        <f t="shared" si="51"/>
        <v/>
      </c>
      <c r="AM72" s="57" t="str">
        <f t="shared" si="52"/>
        <v/>
      </c>
      <c r="AN72" s="12" t="str">
        <f t="shared" si="53"/>
        <v/>
      </c>
      <c r="AO72" s="10" t="str">
        <f t="shared" si="54"/>
        <v/>
      </c>
      <c r="AP72" s="10" t="str">
        <f t="shared" si="55"/>
        <v/>
      </c>
      <c r="AQ72" s="15" t="str">
        <f t="shared" si="56"/>
        <v/>
      </c>
      <c r="AR72" s="57" t="str">
        <f t="shared" si="57"/>
        <v/>
      </c>
      <c r="AS72" s="12" t="str">
        <f t="shared" si="58"/>
        <v/>
      </c>
      <c r="AT72" s="10" t="str">
        <f t="shared" si="59"/>
        <v/>
      </c>
      <c r="AU72" s="10" t="str">
        <f t="shared" si="60"/>
        <v/>
      </c>
      <c r="AV72" s="15" t="str">
        <f t="shared" si="61"/>
        <v/>
      </c>
    </row>
    <row r="73" spans="2:48">
      <c r="B73" s="14" t="str">
        <f>IF(Scilympiad!C72="",
    "",
    Scilympiad!C72
)</f>
        <v/>
      </c>
      <c r="C73" s="10" t="str">
        <f>IF(Scilympiad!D72="",
    "",
    Scilympiad!D72
)</f>
        <v/>
      </c>
      <c r="D73" s="10" t="str">
        <f>IF(Scilympiad!E72="",
    "",
    Scilympiad!E72
)</f>
        <v/>
      </c>
      <c r="E73" s="44" t="str">
        <f t="shared" si="37"/>
        <v/>
      </c>
      <c r="F73" s="45" t="str">
        <f t="shared" si="38"/>
        <v/>
      </c>
      <c r="G73" s="212" t="str">
        <f t="shared" si="39"/>
        <v/>
      </c>
      <c r="H73" s="45" t="str">
        <f t="shared" si="40"/>
        <v/>
      </c>
      <c r="I73" s="54" t="str">
        <f t="shared" si="41"/>
        <v/>
      </c>
      <c r="J73" s="57" t="str">
        <f>IF(B73="",
    "",
    IF(COUNTIF(Scilympiad!U:U,Scores!$B73)+COUNTIF(SkyCiv!U:U,Scores!$B73)=0,
        "",
        IF(COUNTIF(Scilympiad!U:U,Scores!$B73)=0,
            "NO",
            IF(COUNTIF(Scilympiad!U:U,Scores!$B73)=1,
                "YES",
                IF(COUNTIF(Scilympiad!U:U,Scores!$B73)&gt;1,
                    "MANY",
                    "ERROR"
                )
            )
        )
    )
)</f>
        <v/>
      </c>
      <c r="K73" s="15" t="str">
        <f>IF(B73="",
    "",
    IF(COUNTIF(Scilympiad!U:U,Scores!$B73)+COUNTIF(SkyCiv!U:U,Scores!$B73)=0,
        "",
        IF(COUNTIF(SkyCiv!U:U,Scores!$B73)=0,
            "NO",
            IF(COUNTIF(SkyCiv!U:U,Scores!$B73)=1,
                "YES",
                IF(COUNTIF(SkyCiv!U:U,Scores!$B73)&gt;1,
                    "MANY",
                    "ERROR"
                )
            )
        )
    )
)</f>
        <v/>
      </c>
      <c r="L73" s="162" t="str">
        <f>IF(B73="",
    "",
    IF(NOT(ISERROR(MATCH($B73,Scilympiad!$U:$U,0))),
        DATE(_xlfn.NUMBERVALUE(MID(INDEX(Scilympiad!M:M,MATCH($B73,Scilympiad!$U:$U,0)),FIND("/",INDEX(Scilympiad!M:M,MATCH($B73,Scilympiad!$U:$U,0)))+4,2))+2000,
            _xlfn.NUMBERVALUE(MID(INDEX(Scilympiad!M:M,MATCH($B73,Scilympiad!$U:$U,0)),FIND("/",INDEX(Scilympiad!M:M,MATCH($B73,Scilympiad!$U:$U,0)))-2,2)),
            _xlfn.NUMBERVALUE(MID(INDEX(Scilympiad!M:M,MATCH($B73,Scilympiad!$U:$U,0)),FIND("/",INDEX(Scilympiad!M:M,MATCH($B73,Scilympiad!$U:$U,0)))+1,2))
        )+TIME(IF(MID(INDEX(Scilympiad!M:M,MATCH($B73,Scilympiad!$U:$U,0)),FIND(":",INDEX(Scilympiad!M:M,MATCH($B73,Scilympiad!$U:$U,0)))+7,2)="AM",
                MOD(_xlfn.NUMBERVALUE(MID(INDEX(Scilympiad!M:M,MATCH($B73,Scilympiad!$U:$U,0)),FIND(":",INDEX(Scilympiad!M:M,MATCH($B73,Scilympiad!$U:$U,0)))-2,2)),12),
                MOD(_xlfn.NUMBERVALUE(MID(INDEX(Scilympiad!M:M,MATCH($B73,Scilympiad!$U:$U,0)),FIND(":",INDEX(Scilympiad!M:M,MATCH($B73,Scilympiad!$U:$U,0)))-2,2)),12)+12
            ),
            _xlfn.NUMBERVALUE(MID(INDEX(Scilympiad!M:M,MATCH($B73,Scilympiad!$U:$U,0)),FIND(":",INDEX(Scilympiad!M:M,MATCH($B73,Scilympiad!$U:$U,0)))+1,2)),
            _xlfn.NUMBERVALUE(MID(INDEX(Scilympiad!M:M,MATCH($B73,Scilympiad!$U:$U,0)),FIND(":",INDEX(Scilympiad!M:M,MATCH($B73,Scilympiad!$U:$U,0)))+4,2))
        ),
        ""
    )
)</f>
        <v/>
      </c>
      <c r="M73" s="163" t="str">
        <f>IF(C73="",
    "",
    IF(NOT(ISERROR(MATCH($B73,Scilympiad!$U:$U,0))),
        INDEX(Scilympiad!N:N,MATCH($B73,Scilympiad!$U:$U,0)),
        ""
    )
)</f>
        <v/>
      </c>
      <c r="N73" s="163" t="str">
        <f>IF(B73="",
    "",
    IF(NOT(ISERROR(MATCH($B73,SkyCiv!$U:$U,0))),
        INDEX(SkyCiv!C:C,MATCH($B73,SkyCiv!$U:$U,0))+(_xlfn.NUMBERVALUE(LEFT(RIGHT(Instructions!$E$19,4),3))+6)/24,
        ""
    )
)</f>
        <v/>
      </c>
      <c r="O73" s="12" t="str">
        <f>IF(N73="",
    "",
    IF(Instructions!E$19="",
        "TIMEZONE?",
        IF(L73="",
            "START?",
            IF(N73&lt;L73,
                "NEGATIVE",
                (N73-L73)*24*60
            )
        )
    )
)</f>
        <v/>
      </c>
      <c r="P73" s="46" t="str">
        <f>IF(Instructions!$E$20="",
    "",
    IF(AND(ISNUMBER(O73),O73&gt;Instructions!E$20),
        "YES",
        IF(AND(ISNUMBER(O73),O73&lt;=Instructions!E$20),
            "NO",
            IF(O73="NEGATIVE",
                "UNCLEAR",
                ""
            )
        )
    )
)</f>
        <v/>
      </c>
      <c r="Q73" s="72" t="str">
        <f>IF(LEFT(Instructions!E$21)="Y",
    P73,
    ""
)</f>
        <v/>
      </c>
      <c r="R73" s="69" t="str">
        <f>IF(B73="",
    "",
    IF(NOT(ISERROR(MATCH($B73,SkyCiv!$U:$U,0))),
        INDEX(SkyCiv!I:I,MATCH($B73,SkyCiv!$U:$U,0)),
        ""
    )
)</f>
        <v/>
      </c>
      <c r="S73" s="12" t="str">
        <f>IF(B73="",
    "",
    IF(C73="",
        "",
        IF(NOT(ISERROR(MATCH($B73,SkyCiv!$U:$U,0))),
            INDEX(SkyCiv!J:J,MATCH($B73,SkyCiv!$U:$U,0)),
            ""
        )
    )
)</f>
        <v/>
      </c>
      <c r="T73" s="60" t="str">
        <f>IF(B73="",
    "",
    IF(NOT(ISERROR(MATCH($B73,SkyCiv!$U:$U,0))),
        INDEX(SkyCiv!K:K,MATCH($B73,SkyCiv!$U:$U,0)),
        ""
    )
)</f>
        <v/>
      </c>
      <c r="U73" s="76" t="str">
        <f>IF(B73="",
    "",
    IF(NOT(ISERROR(MATCH($B73,SkyCiv!$U:$U,0))),
        INDEX(SkyCiv!L:L,MATCH($B73,SkyCiv!$U:$U,0)),
        ""
    )
)</f>
        <v/>
      </c>
      <c r="V73" s="12" t="str">
        <f>IF(C73="",
    "",
    IF(NOT(ISERROR(MATCH($B73,SkyCiv!$U:$U,0))),
        INDEX(SkyCiv!M:M,MATCH($B73,SkyCiv!$U:$U,0)),
        ""
    )
)</f>
        <v/>
      </c>
      <c r="W73" s="77" t="str">
        <f>IF(D73="",
    "",
    IF(NOT(ISERROR(MATCH($B73,SkyCiv!$U:$U,0))),
        INDEX(SkyCiv!N:N,MATCH($B73,SkyCiv!$U:$U,0)),
        ""
    )
)</f>
        <v/>
      </c>
      <c r="X73" s="45" t="str">
        <f>IF(AND(U73=0,V73=0,W73=0),
    "-",
    IF(U73="",
        "",
        IF(LEFT($B73)="B",
            IF(Instructions!E$15="",
                "",
                IF(ROUND(U73,3)&lt;Instructions!E$15,
                    "YES",
                    "NO"
                )
            ),
            IF(LEFT($B73)="C",
                IF(Instructions!E$17="",
                    "",
                    IF(ROUND(U73,3)&lt;Instructions!E$17,
                        "YES",
                        "NO"
                    )
                ),
                "ERR"
            )
        )
    )
)</f>
        <v/>
      </c>
      <c r="Y73" s="45" t="str">
        <f t="shared" si="42"/>
        <v/>
      </c>
      <c r="Z73" s="45" t="str">
        <f>IF(AND(U73=0,V73=0,W73=0),
    "-",
    IF(W73="",
        "",
        IF(LEFT($B73)="B",
            IF(Instructions!E$16="",
                "",
                IF(ROUND(W73,3)&lt;Instructions!E$16,
                    "YES",
                    "NO"
                )
            ),
            IF(LEFT($B73)="C",
                IF(Instructions!E$18="",
                    "",
                    IF(ROUND(W73,3)&lt;Instructions!E$18,
                        "YES",
                        "NO"
                    )
                ),
                "ERR"
            )
        )
    )
)</f>
        <v/>
      </c>
      <c r="AA73" s="54" t="str">
        <f t="shared" si="43"/>
        <v/>
      </c>
      <c r="AB73" s="14" t="str">
        <f>IF(AND(NOT(ISERROR(MATCH($B73,Scilympiad!$U:$U,0))),ISNUMBER(INDEX(Scilympiad!Y:Y,MATCH($B73,Scilympiad!$U:$U,0)))),
    INDEX(Scilympiad!Y:Y,MATCH($B73,Scilympiad!$U:$U,0)),
    ""
)</f>
        <v/>
      </c>
      <c r="AC73" s="11" t="str">
        <f t="shared" si="44"/>
        <v/>
      </c>
      <c r="AD73" s="10" t="str">
        <f t="shared" si="45"/>
        <v/>
      </c>
      <c r="AE73" s="11" t="str">
        <f t="shared" si="46"/>
        <v/>
      </c>
      <c r="AF73" s="12" t="str">
        <f t="shared" si="47"/>
        <v/>
      </c>
      <c r="AG73" s="136" t="str">
        <f t="shared" si="48"/>
        <v/>
      </c>
      <c r="AH73" s="167"/>
      <c r="AI73" s="133"/>
      <c r="AJ73" s="64" t="str">
        <f t="shared" si="49"/>
        <v/>
      </c>
      <c r="AK73" s="47" t="str">
        <f t="shared" si="50"/>
        <v/>
      </c>
      <c r="AL73" s="65" t="str">
        <f t="shared" si="51"/>
        <v/>
      </c>
      <c r="AM73" s="57" t="str">
        <f t="shared" si="52"/>
        <v/>
      </c>
      <c r="AN73" s="12" t="str">
        <f t="shared" si="53"/>
        <v/>
      </c>
      <c r="AO73" s="10" t="str">
        <f t="shared" si="54"/>
        <v/>
      </c>
      <c r="AP73" s="10" t="str">
        <f t="shared" si="55"/>
        <v/>
      </c>
      <c r="AQ73" s="15" t="str">
        <f t="shared" si="56"/>
        <v/>
      </c>
      <c r="AR73" s="57" t="str">
        <f t="shared" si="57"/>
        <v/>
      </c>
      <c r="AS73" s="12" t="str">
        <f t="shared" si="58"/>
        <v/>
      </c>
      <c r="AT73" s="10" t="str">
        <f t="shared" si="59"/>
        <v/>
      </c>
      <c r="AU73" s="10" t="str">
        <f t="shared" si="60"/>
        <v/>
      </c>
      <c r="AV73" s="15" t="str">
        <f t="shared" si="61"/>
        <v/>
      </c>
    </row>
    <row r="74" spans="2:48">
      <c r="B74" s="14" t="str">
        <f>IF(Scilympiad!C73="",
    "",
    Scilympiad!C73
)</f>
        <v/>
      </c>
      <c r="C74" s="10" t="str">
        <f>IF(Scilympiad!D73="",
    "",
    Scilympiad!D73
)</f>
        <v/>
      </c>
      <c r="D74" s="10" t="str">
        <f>IF(Scilympiad!E73="",
    "",
    Scilympiad!E73
)</f>
        <v/>
      </c>
      <c r="E74" s="44" t="str">
        <f t="shared" si="37"/>
        <v/>
      </c>
      <c r="F74" s="45" t="str">
        <f t="shared" si="38"/>
        <v/>
      </c>
      <c r="G74" s="212" t="str">
        <f t="shared" si="39"/>
        <v/>
      </c>
      <c r="H74" s="45" t="str">
        <f t="shared" si="40"/>
        <v/>
      </c>
      <c r="I74" s="54" t="str">
        <f t="shared" si="41"/>
        <v/>
      </c>
      <c r="J74" s="57" t="str">
        <f>IF(B74="",
    "",
    IF(COUNTIF(Scilympiad!U:U,Scores!$B74)+COUNTIF(SkyCiv!U:U,Scores!$B74)=0,
        "",
        IF(COUNTIF(Scilympiad!U:U,Scores!$B74)=0,
            "NO",
            IF(COUNTIF(Scilympiad!U:U,Scores!$B74)=1,
                "YES",
                IF(COUNTIF(Scilympiad!U:U,Scores!$B74)&gt;1,
                    "MANY",
                    "ERROR"
                )
            )
        )
    )
)</f>
        <v/>
      </c>
      <c r="K74" s="15" t="str">
        <f>IF(B74="",
    "",
    IF(COUNTIF(Scilympiad!U:U,Scores!$B74)+COUNTIF(SkyCiv!U:U,Scores!$B74)=0,
        "",
        IF(COUNTIF(SkyCiv!U:U,Scores!$B74)=0,
            "NO",
            IF(COUNTIF(SkyCiv!U:U,Scores!$B74)=1,
                "YES",
                IF(COUNTIF(SkyCiv!U:U,Scores!$B74)&gt;1,
                    "MANY",
                    "ERROR"
                )
            )
        )
    )
)</f>
        <v/>
      </c>
      <c r="L74" s="162" t="str">
        <f>IF(B74="",
    "",
    IF(NOT(ISERROR(MATCH($B74,Scilympiad!$U:$U,0))),
        DATE(_xlfn.NUMBERVALUE(MID(INDEX(Scilympiad!M:M,MATCH($B74,Scilympiad!$U:$U,0)),FIND("/",INDEX(Scilympiad!M:M,MATCH($B74,Scilympiad!$U:$U,0)))+4,2))+2000,
            _xlfn.NUMBERVALUE(MID(INDEX(Scilympiad!M:M,MATCH($B74,Scilympiad!$U:$U,0)),FIND("/",INDEX(Scilympiad!M:M,MATCH($B74,Scilympiad!$U:$U,0)))-2,2)),
            _xlfn.NUMBERVALUE(MID(INDEX(Scilympiad!M:M,MATCH($B74,Scilympiad!$U:$U,0)),FIND("/",INDEX(Scilympiad!M:M,MATCH($B74,Scilympiad!$U:$U,0)))+1,2))
        )+TIME(IF(MID(INDEX(Scilympiad!M:M,MATCH($B74,Scilympiad!$U:$U,0)),FIND(":",INDEX(Scilympiad!M:M,MATCH($B74,Scilympiad!$U:$U,0)))+7,2)="AM",
                MOD(_xlfn.NUMBERVALUE(MID(INDEX(Scilympiad!M:M,MATCH($B74,Scilympiad!$U:$U,0)),FIND(":",INDEX(Scilympiad!M:M,MATCH($B74,Scilympiad!$U:$U,0)))-2,2)),12),
                MOD(_xlfn.NUMBERVALUE(MID(INDEX(Scilympiad!M:M,MATCH($B74,Scilympiad!$U:$U,0)),FIND(":",INDEX(Scilympiad!M:M,MATCH($B74,Scilympiad!$U:$U,0)))-2,2)),12)+12
            ),
            _xlfn.NUMBERVALUE(MID(INDEX(Scilympiad!M:M,MATCH($B74,Scilympiad!$U:$U,0)),FIND(":",INDEX(Scilympiad!M:M,MATCH($B74,Scilympiad!$U:$U,0)))+1,2)),
            _xlfn.NUMBERVALUE(MID(INDEX(Scilympiad!M:M,MATCH($B74,Scilympiad!$U:$U,0)),FIND(":",INDEX(Scilympiad!M:M,MATCH($B74,Scilympiad!$U:$U,0)))+4,2))
        ),
        ""
    )
)</f>
        <v/>
      </c>
      <c r="M74" s="163" t="str">
        <f>IF(C74="",
    "",
    IF(NOT(ISERROR(MATCH($B74,Scilympiad!$U:$U,0))),
        INDEX(Scilympiad!N:N,MATCH($B74,Scilympiad!$U:$U,0)),
        ""
    )
)</f>
        <v/>
      </c>
      <c r="N74" s="163" t="str">
        <f>IF(B74="",
    "",
    IF(NOT(ISERROR(MATCH($B74,SkyCiv!$U:$U,0))),
        INDEX(SkyCiv!C:C,MATCH($B74,SkyCiv!$U:$U,0))+(_xlfn.NUMBERVALUE(LEFT(RIGHT(Instructions!$E$19,4),3))+6)/24,
        ""
    )
)</f>
        <v/>
      </c>
      <c r="O74" s="12" t="str">
        <f>IF(N74="",
    "",
    IF(Instructions!E$19="",
        "TIMEZONE?",
        IF(L74="",
            "START?",
            IF(N74&lt;L74,
                "NEGATIVE",
                (N74-L74)*24*60
            )
        )
    )
)</f>
        <v/>
      </c>
      <c r="P74" s="46" t="str">
        <f>IF(Instructions!$E$20="",
    "",
    IF(AND(ISNUMBER(O74),O74&gt;Instructions!E$20),
        "YES",
        IF(AND(ISNUMBER(O74),O74&lt;=Instructions!E$20),
            "NO",
            IF(O74="NEGATIVE",
                "UNCLEAR",
                ""
            )
        )
    )
)</f>
        <v/>
      </c>
      <c r="Q74" s="72" t="str">
        <f>IF(LEFT(Instructions!E$21)="Y",
    P74,
    ""
)</f>
        <v/>
      </c>
      <c r="R74" s="69" t="str">
        <f>IF(B74="",
    "",
    IF(NOT(ISERROR(MATCH($B74,SkyCiv!$U:$U,0))),
        INDEX(SkyCiv!I:I,MATCH($B74,SkyCiv!$U:$U,0)),
        ""
    )
)</f>
        <v/>
      </c>
      <c r="S74" s="12" t="str">
        <f>IF(B74="",
    "",
    IF(C74="",
        "",
        IF(NOT(ISERROR(MATCH($B74,SkyCiv!$U:$U,0))),
            INDEX(SkyCiv!J:J,MATCH($B74,SkyCiv!$U:$U,0)),
            ""
        )
    )
)</f>
        <v/>
      </c>
      <c r="T74" s="60" t="str">
        <f>IF(B74="",
    "",
    IF(NOT(ISERROR(MATCH($B74,SkyCiv!$U:$U,0))),
        INDEX(SkyCiv!K:K,MATCH($B74,SkyCiv!$U:$U,0)),
        ""
    )
)</f>
        <v/>
      </c>
      <c r="U74" s="76" t="str">
        <f>IF(B74="",
    "",
    IF(NOT(ISERROR(MATCH($B74,SkyCiv!$U:$U,0))),
        INDEX(SkyCiv!L:L,MATCH($B74,SkyCiv!$U:$U,0)),
        ""
    )
)</f>
        <v/>
      </c>
      <c r="V74" s="12" t="str">
        <f>IF(C74="",
    "",
    IF(NOT(ISERROR(MATCH($B74,SkyCiv!$U:$U,0))),
        INDEX(SkyCiv!M:M,MATCH($B74,SkyCiv!$U:$U,0)),
        ""
    )
)</f>
        <v/>
      </c>
      <c r="W74" s="77" t="str">
        <f>IF(D74="",
    "",
    IF(NOT(ISERROR(MATCH($B74,SkyCiv!$U:$U,0))),
        INDEX(SkyCiv!N:N,MATCH($B74,SkyCiv!$U:$U,0)),
        ""
    )
)</f>
        <v/>
      </c>
      <c r="X74" s="45" t="str">
        <f>IF(AND(U74=0,V74=0,W74=0),
    "-",
    IF(U74="",
        "",
        IF(LEFT($B74)="B",
            IF(Instructions!E$15="",
                "",
                IF(ROUND(U74,3)&lt;Instructions!E$15,
                    "YES",
                    "NO"
                )
            ),
            IF(LEFT($B74)="C",
                IF(Instructions!E$17="",
                    "",
                    IF(ROUND(U74,3)&lt;Instructions!E$17,
                        "YES",
                        "NO"
                    )
                ),
                "ERR"
            )
        )
    )
)</f>
        <v/>
      </c>
      <c r="Y74" s="45" t="str">
        <f t="shared" si="42"/>
        <v/>
      </c>
      <c r="Z74" s="45" t="str">
        <f>IF(AND(U74=0,V74=0,W74=0),
    "-",
    IF(W74="",
        "",
        IF(LEFT($B74)="B",
            IF(Instructions!E$16="",
                "",
                IF(ROUND(W74,3)&lt;Instructions!E$16,
                    "YES",
                    "NO"
                )
            ),
            IF(LEFT($B74)="C",
                IF(Instructions!E$18="",
                    "",
                    IF(ROUND(W74,3)&lt;Instructions!E$18,
                        "YES",
                        "NO"
                    )
                ),
                "ERR"
            )
        )
    )
)</f>
        <v/>
      </c>
      <c r="AA74" s="54" t="str">
        <f t="shared" si="43"/>
        <v/>
      </c>
      <c r="AB74" s="14" t="str">
        <f>IF(AND(NOT(ISERROR(MATCH($B74,Scilympiad!$U:$U,0))),ISNUMBER(INDEX(Scilympiad!Y:Y,MATCH($B74,Scilympiad!$U:$U,0)))),
    INDEX(Scilympiad!Y:Y,MATCH($B74,Scilympiad!$U:$U,0)),
    ""
)</f>
        <v/>
      </c>
      <c r="AC74" s="11" t="str">
        <f t="shared" si="44"/>
        <v/>
      </c>
      <c r="AD74" s="10" t="str">
        <f t="shared" si="45"/>
        <v/>
      </c>
      <c r="AE74" s="11" t="str">
        <f t="shared" si="46"/>
        <v/>
      </c>
      <c r="AF74" s="12" t="str">
        <f t="shared" si="47"/>
        <v/>
      </c>
      <c r="AG74" s="136" t="str">
        <f t="shared" si="48"/>
        <v/>
      </c>
      <c r="AH74" s="167"/>
      <c r="AI74" s="133"/>
      <c r="AJ74" s="64" t="str">
        <f t="shared" si="49"/>
        <v/>
      </c>
      <c r="AK74" s="47" t="str">
        <f t="shared" si="50"/>
        <v/>
      </c>
      <c r="AL74" s="65" t="str">
        <f t="shared" si="51"/>
        <v/>
      </c>
      <c r="AM74" s="57" t="str">
        <f t="shared" si="52"/>
        <v/>
      </c>
      <c r="AN74" s="12" t="str">
        <f t="shared" si="53"/>
        <v/>
      </c>
      <c r="AO74" s="10" t="str">
        <f t="shared" si="54"/>
        <v/>
      </c>
      <c r="AP74" s="10" t="str">
        <f t="shared" si="55"/>
        <v/>
      </c>
      <c r="AQ74" s="15" t="str">
        <f t="shared" si="56"/>
        <v/>
      </c>
      <c r="AR74" s="57" t="str">
        <f t="shared" si="57"/>
        <v/>
      </c>
      <c r="AS74" s="12" t="str">
        <f t="shared" si="58"/>
        <v/>
      </c>
      <c r="AT74" s="10" t="str">
        <f t="shared" si="59"/>
        <v/>
      </c>
      <c r="AU74" s="10" t="str">
        <f t="shared" si="60"/>
        <v/>
      </c>
      <c r="AV74" s="15" t="str">
        <f t="shared" si="61"/>
        <v/>
      </c>
    </row>
    <row r="75" spans="2:48">
      <c r="B75" s="14" t="str">
        <f>IF(Scilympiad!C74="",
    "",
    Scilympiad!C74
)</f>
        <v/>
      </c>
      <c r="C75" s="10" t="str">
        <f>IF(Scilympiad!D74="",
    "",
    Scilympiad!D74
)</f>
        <v/>
      </c>
      <c r="D75" s="10" t="str">
        <f>IF(Scilympiad!E74="",
    "",
    Scilympiad!E74
)</f>
        <v/>
      </c>
      <c r="E75" s="44" t="str">
        <f t="shared" si="37"/>
        <v/>
      </c>
      <c r="F75" s="45" t="str">
        <f t="shared" si="38"/>
        <v/>
      </c>
      <c r="G75" s="212" t="str">
        <f t="shared" si="39"/>
        <v/>
      </c>
      <c r="H75" s="45" t="str">
        <f t="shared" si="40"/>
        <v/>
      </c>
      <c r="I75" s="54" t="str">
        <f t="shared" si="41"/>
        <v/>
      </c>
      <c r="J75" s="57" t="str">
        <f>IF(B75="",
    "",
    IF(COUNTIF(Scilympiad!U:U,Scores!$B75)+COUNTIF(SkyCiv!U:U,Scores!$B75)=0,
        "",
        IF(COUNTIF(Scilympiad!U:U,Scores!$B75)=0,
            "NO",
            IF(COUNTIF(Scilympiad!U:U,Scores!$B75)=1,
                "YES",
                IF(COUNTIF(Scilympiad!U:U,Scores!$B75)&gt;1,
                    "MANY",
                    "ERROR"
                )
            )
        )
    )
)</f>
        <v/>
      </c>
      <c r="K75" s="15" t="str">
        <f>IF(B75="",
    "",
    IF(COUNTIF(Scilympiad!U:U,Scores!$B75)+COUNTIF(SkyCiv!U:U,Scores!$B75)=0,
        "",
        IF(COUNTIF(SkyCiv!U:U,Scores!$B75)=0,
            "NO",
            IF(COUNTIF(SkyCiv!U:U,Scores!$B75)=1,
                "YES",
                IF(COUNTIF(SkyCiv!U:U,Scores!$B75)&gt;1,
                    "MANY",
                    "ERROR"
                )
            )
        )
    )
)</f>
        <v/>
      </c>
      <c r="L75" s="162" t="str">
        <f>IF(B75="",
    "",
    IF(NOT(ISERROR(MATCH($B75,Scilympiad!$U:$U,0))),
        DATE(_xlfn.NUMBERVALUE(MID(INDEX(Scilympiad!M:M,MATCH($B75,Scilympiad!$U:$U,0)),FIND("/",INDEX(Scilympiad!M:M,MATCH($B75,Scilympiad!$U:$U,0)))+4,2))+2000,
            _xlfn.NUMBERVALUE(MID(INDEX(Scilympiad!M:M,MATCH($B75,Scilympiad!$U:$U,0)),FIND("/",INDEX(Scilympiad!M:M,MATCH($B75,Scilympiad!$U:$U,0)))-2,2)),
            _xlfn.NUMBERVALUE(MID(INDEX(Scilympiad!M:M,MATCH($B75,Scilympiad!$U:$U,0)),FIND("/",INDEX(Scilympiad!M:M,MATCH($B75,Scilympiad!$U:$U,0)))+1,2))
        )+TIME(IF(MID(INDEX(Scilympiad!M:M,MATCH($B75,Scilympiad!$U:$U,0)),FIND(":",INDEX(Scilympiad!M:M,MATCH($B75,Scilympiad!$U:$U,0)))+7,2)="AM",
                MOD(_xlfn.NUMBERVALUE(MID(INDEX(Scilympiad!M:M,MATCH($B75,Scilympiad!$U:$U,0)),FIND(":",INDEX(Scilympiad!M:M,MATCH($B75,Scilympiad!$U:$U,0)))-2,2)),12),
                MOD(_xlfn.NUMBERVALUE(MID(INDEX(Scilympiad!M:M,MATCH($B75,Scilympiad!$U:$U,0)),FIND(":",INDEX(Scilympiad!M:M,MATCH($B75,Scilympiad!$U:$U,0)))-2,2)),12)+12
            ),
            _xlfn.NUMBERVALUE(MID(INDEX(Scilympiad!M:M,MATCH($B75,Scilympiad!$U:$U,0)),FIND(":",INDEX(Scilympiad!M:M,MATCH($B75,Scilympiad!$U:$U,0)))+1,2)),
            _xlfn.NUMBERVALUE(MID(INDEX(Scilympiad!M:M,MATCH($B75,Scilympiad!$U:$U,0)),FIND(":",INDEX(Scilympiad!M:M,MATCH($B75,Scilympiad!$U:$U,0)))+4,2))
        ),
        ""
    )
)</f>
        <v/>
      </c>
      <c r="M75" s="163" t="str">
        <f>IF(C75="",
    "",
    IF(NOT(ISERROR(MATCH($B75,Scilympiad!$U:$U,0))),
        INDEX(Scilympiad!N:N,MATCH($B75,Scilympiad!$U:$U,0)),
        ""
    )
)</f>
        <v/>
      </c>
      <c r="N75" s="163" t="str">
        <f>IF(B75="",
    "",
    IF(NOT(ISERROR(MATCH($B75,SkyCiv!$U:$U,0))),
        INDEX(SkyCiv!C:C,MATCH($B75,SkyCiv!$U:$U,0))+(_xlfn.NUMBERVALUE(LEFT(RIGHT(Instructions!$E$19,4),3))+6)/24,
        ""
    )
)</f>
        <v/>
      </c>
      <c r="O75" s="12" t="str">
        <f>IF(N75="",
    "",
    IF(Instructions!E$19="",
        "TIMEZONE?",
        IF(L75="",
            "START?",
            IF(N75&lt;L75,
                "NEGATIVE",
                (N75-L75)*24*60
            )
        )
    )
)</f>
        <v/>
      </c>
      <c r="P75" s="46" t="str">
        <f>IF(Instructions!$E$20="",
    "",
    IF(AND(ISNUMBER(O75),O75&gt;Instructions!E$20),
        "YES",
        IF(AND(ISNUMBER(O75),O75&lt;=Instructions!E$20),
            "NO",
            IF(O75="NEGATIVE",
                "UNCLEAR",
                ""
            )
        )
    )
)</f>
        <v/>
      </c>
      <c r="Q75" s="72" t="str">
        <f>IF(LEFT(Instructions!E$21)="Y",
    P75,
    ""
)</f>
        <v/>
      </c>
      <c r="R75" s="69" t="str">
        <f>IF(B75="",
    "",
    IF(NOT(ISERROR(MATCH($B75,SkyCiv!$U:$U,0))),
        INDEX(SkyCiv!I:I,MATCH($B75,SkyCiv!$U:$U,0)),
        ""
    )
)</f>
        <v/>
      </c>
      <c r="S75" s="12" t="str">
        <f>IF(B75="",
    "",
    IF(C75="",
        "",
        IF(NOT(ISERROR(MATCH($B75,SkyCiv!$U:$U,0))),
            INDEX(SkyCiv!J:J,MATCH($B75,SkyCiv!$U:$U,0)),
            ""
        )
    )
)</f>
        <v/>
      </c>
      <c r="T75" s="60" t="str">
        <f>IF(B75="",
    "",
    IF(NOT(ISERROR(MATCH($B75,SkyCiv!$U:$U,0))),
        INDEX(SkyCiv!K:K,MATCH($B75,SkyCiv!$U:$U,0)),
        ""
    )
)</f>
        <v/>
      </c>
      <c r="U75" s="76" t="str">
        <f>IF(B75="",
    "",
    IF(NOT(ISERROR(MATCH($B75,SkyCiv!$U:$U,0))),
        INDEX(SkyCiv!L:L,MATCH($B75,SkyCiv!$U:$U,0)),
        ""
    )
)</f>
        <v/>
      </c>
      <c r="V75" s="12" t="str">
        <f>IF(C75="",
    "",
    IF(NOT(ISERROR(MATCH($B75,SkyCiv!$U:$U,0))),
        INDEX(SkyCiv!M:M,MATCH($B75,SkyCiv!$U:$U,0)),
        ""
    )
)</f>
        <v/>
      </c>
      <c r="W75" s="77" t="str">
        <f>IF(D75="",
    "",
    IF(NOT(ISERROR(MATCH($B75,SkyCiv!$U:$U,0))),
        INDEX(SkyCiv!N:N,MATCH($B75,SkyCiv!$U:$U,0)),
        ""
    )
)</f>
        <v/>
      </c>
      <c r="X75" s="45" t="str">
        <f>IF(AND(U75=0,V75=0,W75=0),
    "-",
    IF(U75="",
        "",
        IF(LEFT($B75)="B",
            IF(Instructions!E$15="",
                "",
                IF(ROUND(U75,3)&lt;Instructions!E$15,
                    "YES",
                    "NO"
                )
            ),
            IF(LEFT($B75)="C",
                IF(Instructions!E$17="",
                    "",
                    IF(ROUND(U75,3)&lt;Instructions!E$17,
                        "YES",
                        "NO"
                    )
                ),
                "ERR"
            )
        )
    )
)</f>
        <v/>
      </c>
      <c r="Y75" s="45" t="str">
        <f t="shared" si="42"/>
        <v/>
      </c>
      <c r="Z75" s="45" t="str">
        <f>IF(AND(U75=0,V75=0,W75=0),
    "-",
    IF(W75="",
        "",
        IF(LEFT($B75)="B",
            IF(Instructions!E$16="",
                "",
                IF(ROUND(W75,3)&lt;Instructions!E$16,
                    "YES",
                    "NO"
                )
            ),
            IF(LEFT($B75)="C",
                IF(Instructions!E$18="",
                    "",
                    IF(ROUND(W75,3)&lt;Instructions!E$18,
                        "YES",
                        "NO"
                    )
                ),
                "ERR"
            )
        )
    )
)</f>
        <v/>
      </c>
      <c r="AA75" s="54" t="str">
        <f t="shared" si="43"/>
        <v/>
      </c>
      <c r="AB75" s="14" t="str">
        <f>IF(AND(NOT(ISERROR(MATCH($B75,Scilympiad!$U:$U,0))),ISNUMBER(INDEX(Scilympiad!Y:Y,MATCH($B75,Scilympiad!$U:$U,0)))),
    INDEX(Scilympiad!Y:Y,MATCH($B75,Scilympiad!$U:$U,0)),
    ""
)</f>
        <v/>
      </c>
      <c r="AC75" s="11" t="str">
        <f t="shared" si="44"/>
        <v/>
      </c>
      <c r="AD75" s="10" t="str">
        <f t="shared" si="45"/>
        <v/>
      </c>
      <c r="AE75" s="11" t="str">
        <f t="shared" si="46"/>
        <v/>
      </c>
      <c r="AF75" s="12" t="str">
        <f t="shared" si="47"/>
        <v/>
      </c>
      <c r="AG75" s="136" t="str">
        <f t="shared" si="48"/>
        <v/>
      </c>
      <c r="AH75" s="167"/>
      <c r="AI75" s="133"/>
      <c r="AJ75" s="64" t="str">
        <f t="shared" si="49"/>
        <v/>
      </c>
      <c r="AK75" s="47" t="str">
        <f t="shared" si="50"/>
        <v/>
      </c>
      <c r="AL75" s="65" t="str">
        <f t="shared" si="51"/>
        <v/>
      </c>
      <c r="AM75" s="57" t="str">
        <f t="shared" si="52"/>
        <v/>
      </c>
      <c r="AN75" s="12" t="str">
        <f t="shared" si="53"/>
        <v/>
      </c>
      <c r="AO75" s="10" t="str">
        <f t="shared" si="54"/>
        <v/>
      </c>
      <c r="AP75" s="10" t="str">
        <f t="shared" si="55"/>
        <v/>
      </c>
      <c r="AQ75" s="15" t="str">
        <f t="shared" si="56"/>
        <v/>
      </c>
      <c r="AR75" s="57" t="str">
        <f t="shared" si="57"/>
        <v/>
      </c>
      <c r="AS75" s="12" t="str">
        <f t="shared" si="58"/>
        <v/>
      </c>
      <c r="AT75" s="10" t="str">
        <f t="shared" si="59"/>
        <v/>
      </c>
      <c r="AU75" s="10" t="str">
        <f t="shared" si="60"/>
        <v/>
      </c>
      <c r="AV75" s="15" t="str">
        <f t="shared" si="61"/>
        <v/>
      </c>
    </row>
    <row r="76" spans="2:48">
      <c r="B76" s="14" t="str">
        <f>IF(Scilympiad!C75="",
    "",
    Scilympiad!C75
)</f>
        <v/>
      </c>
      <c r="C76" s="10" t="str">
        <f>IF(Scilympiad!D75="",
    "",
    Scilympiad!D75
)</f>
        <v/>
      </c>
      <c r="D76" s="10" t="str">
        <f>IF(Scilympiad!E75="",
    "",
    Scilympiad!E75
)</f>
        <v/>
      </c>
      <c r="E76" s="44" t="str">
        <f t="shared" si="37"/>
        <v/>
      </c>
      <c r="F76" s="45" t="str">
        <f t="shared" si="38"/>
        <v/>
      </c>
      <c r="G76" s="212" t="str">
        <f t="shared" si="39"/>
        <v/>
      </c>
      <c r="H76" s="45" t="str">
        <f t="shared" si="40"/>
        <v/>
      </c>
      <c r="I76" s="54" t="str">
        <f t="shared" si="41"/>
        <v/>
      </c>
      <c r="J76" s="57" t="str">
        <f>IF(B76="",
    "",
    IF(COUNTIF(Scilympiad!U:U,Scores!$B76)+COUNTIF(SkyCiv!U:U,Scores!$B76)=0,
        "",
        IF(COUNTIF(Scilympiad!U:U,Scores!$B76)=0,
            "NO",
            IF(COUNTIF(Scilympiad!U:U,Scores!$B76)=1,
                "YES",
                IF(COUNTIF(Scilympiad!U:U,Scores!$B76)&gt;1,
                    "MANY",
                    "ERROR"
                )
            )
        )
    )
)</f>
        <v/>
      </c>
      <c r="K76" s="15" t="str">
        <f>IF(B76="",
    "",
    IF(COUNTIF(Scilympiad!U:U,Scores!$B76)+COUNTIF(SkyCiv!U:U,Scores!$B76)=0,
        "",
        IF(COUNTIF(SkyCiv!U:U,Scores!$B76)=0,
            "NO",
            IF(COUNTIF(SkyCiv!U:U,Scores!$B76)=1,
                "YES",
                IF(COUNTIF(SkyCiv!U:U,Scores!$B76)&gt;1,
                    "MANY",
                    "ERROR"
                )
            )
        )
    )
)</f>
        <v/>
      </c>
      <c r="L76" s="162" t="str">
        <f>IF(B76="",
    "",
    IF(NOT(ISERROR(MATCH($B76,Scilympiad!$U:$U,0))),
        DATE(_xlfn.NUMBERVALUE(MID(INDEX(Scilympiad!M:M,MATCH($B76,Scilympiad!$U:$U,0)),FIND("/",INDEX(Scilympiad!M:M,MATCH($B76,Scilympiad!$U:$U,0)))+4,2))+2000,
            _xlfn.NUMBERVALUE(MID(INDEX(Scilympiad!M:M,MATCH($B76,Scilympiad!$U:$U,0)),FIND("/",INDEX(Scilympiad!M:M,MATCH($B76,Scilympiad!$U:$U,0)))-2,2)),
            _xlfn.NUMBERVALUE(MID(INDEX(Scilympiad!M:M,MATCH($B76,Scilympiad!$U:$U,0)),FIND("/",INDEX(Scilympiad!M:M,MATCH($B76,Scilympiad!$U:$U,0)))+1,2))
        )+TIME(IF(MID(INDEX(Scilympiad!M:M,MATCH($B76,Scilympiad!$U:$U,0)),FIND(":",INDEX(Scilympiad!M:M,MATCH($B76,Scilympiad!$U:$U,0)))+7,2)="AM",
                MOD(_xlfn.NUMBERVALUE(MID(INDEX(Scilympiad!M:M,MATCH($B76,Scilympiad!$U:$U,0)),FIND(":",INDEX(Scilympiad!M:M,MATCH($B76,Scilympiad!$U:$U,0)))-2,2)),12),
                MOD(_xlfn.NUMBERVALUE(MID(INDEX(Scilympiad!M:M,MATCH($B76,Scilympiad!$U:$U,0)),FIND(":",INDEX(Scilympiad!M:M,MATCH($B76,Scilympiad!$U:$U,0)))-2,2)),12)+12
            ),
            _xlfn.NUMBERVALUE(MID(INDEX(Scilympiad!M:M,MATCH($B76,Scilympiad!$U:$U,0)),FIND(":",INDEX(Scilympiad!M:M,MATCH($B76,Scilympiad!$U:$U,0)))+1,2)),
            _xlfn.NUMBERVALUE(MID(INDEX(Scilympiad!M:M,MATCH($B76,Scilympiad!$U:$U,0)),FIND(":",INDEX(Scilympiad!M:M,MATCH($B76,Scilympiad!$U:$U,0)))+4,2))
        ),
        ""
    )
)</f>
        <v/>
      </c>
      <c r="M76" s="163" t="str">
        <f>IF(C76="",
    "",
    IF(NOT(ISERROR(MATCH($B76,Scilympiad!$U:$U,0))),
        INDEX(Scilympiad!N:N,MATCH($B76,Scilympiad!$U:$U,0)),
        ""
    )
)</f>
        <v/>
      </c>
      <c r="N76" s="163" t="str">
        <f>IF(B76="",
    "",
    IF(NOT(ISERROR(MATCH($B76,SkyCiv!$U:$U,0))),
        INDEX(SkyCiv!C:C,MATCH($B76,SkyCiv!$U:$U,0))+(_xlfn.NUMBERVALUE(LEFT(RIGHT(Instructions!$E$19,4),3))+6)/24,
        ""
    )
)</f>
        <v/>
      </c>
      <c r="O76" s="12" t="str">
        <f>IF(N76="",
    "",
    IF(Instructions!E$19="",
        "TIMEZONE?",
        IF(L76="",
            "START?",
            IF(N76&lt;L76,
                "NEGATIVE",
                (N76-L76)*24*60
            )
        )
    )
)</f>
        <v/>
      </c>
      <c r="P76" s="46" t="str">
        <f>IF(Instructions!$E$20="",
    "",
    IF(AND(ISNUMBER(O76),O76&gt;Instructions!E$20),
        "YES",
        IF(AND(ISNUMBER(O76),O76&lt;=Instructions!E$20),
            "NO",
            IF(O76="NEGATIVE",
                "UNCLEAR",
                ""
            )
        )
    )
)</f>
        <v/>
      </c>
      <c r="Q76" s="72" t="str">
        <f>IF(LEFT(Instructions!E$21)="Y",
    P76,
    ""
)</f>
        <v/>
      </c>
      <c r="R76" s="69" t="str">
        <f>IF(B76="",
    "",
    IF(NOT(ISERROR(MATCH($B76,SkyCiv!$U:$U,0))),
        INDEX(SkyCiv!I:I,MATCH($B76,SkyCiv!$U:$U,0)),
        ""
    )
)</f>
        <v/>
      </c>
      <c r="S76" s="12" t="str">
        <f>IF(B76="",
    "",
    IF(C76="",
        "",
        IF(NOT(ISERROR(MATCH($B76,SkyCiv!$U:$U,0))),
            INDEX(SkyCiv!J:J,MATCH($B76,SkyCiv!$U:$U,0)),
            ""
        )
    )
)</f>
        <v/>
      </c>
      <c r="T76" s="60" t="str">
        <f>IF(B76="",
    "",
    IF(NOT(ISERROR(MATCH($B76,SkyCiv!$U:$U,0))),
        INDEX(SkyCiv!K:K,MATCH($B76,SkyCiv!$U:$U,0)),
        ""
    )
)</f>
        <v/>
      </c>
      <c r="U76" s="76" t="str">
        <f>IF(B76="",
    "",
    IF(NOT(ISERROR(MATCH($B76,SkyCiv!$U:$U,0))),
        INDEX(SkyCiv!L:L,MATCH($B76,SkyCiv!$U:$U,0)),
        ""
    )
)</f>
        <v/>
      </c>
      <c r="V76" s="12" t="str">
        <f>IF(C76="",
    "",
    IF(NOT(ISERROR(MATCH($B76,SkyCiv!$U:$U,0))),
        INDEX(SkyCiv!M:M,MATCH($B76,SkyCiv!$U:$U,0)),
        ""
    )
)</f>
        <v/>
      </c>
      <c r="W76" s="77" t="str">
        <f>IF(D76="",
    "",
    IF(NOT(ISERROR(MATCH($B76,SkyCiv!$U:$U,0))),
        INDEX(SkyCiv!N:N,MATCH($B76,SkyCiv!$U:$U,0)),
        ""
    )
)</f>
        <v/>
      </c>
      <c r="X76" s="45" t="str">
        <f>IF(AND(U76=0,V76=0,W76=0),
    "-",
    IF(U76="",
        "",
        IF(LEFT($B76)="B",
            IF(Instructions!E$15="",
                "",
                IF(ROUND(U76,3)&lt;Instructions!E$15,
                    "YES",
                    "NO"
                )
            ),
            IF(LEFT($B76)="C",
                IF(Instructions!E$17="",
                    "",
                    IF(ROUND(U76,3)&lt;Instructions!E$17,
                        "YES",
                        "NO"
                    )
                ),
                "ERR"
            )
        )
    )
)</f>
        <v/>
      </c>
      <c r="Y76" s="45" t="str">
        <f t="shared" si="42"/>
        <v/>
      </c>
      <c r="Z76" s="45" t="str">
        <f>IF(AND(U76=0,V76=0,W76=0),
    "-",
    IF(W76="",
        "",
        IF(LEFT($B76)="B",
            IF(Instructions!E$16="",
                "",
                IF(ROUND(W76,3)&lt;Instructions!E$16,
                    "YES",
                    "NO"
                )
            ),
            IF(LEFT($B76)="C",
                IF(Instructions!E$18="",
                    "",
                    IF(ROUND(W76,3)&lt;Instructions!E$18,
                        "YES",
                        "NO"
                    )
                ),
                "ERR"
            )
        )
    )
)</f>
        <v/>
      </c>
      <c r="AA76" s="54" t="str">
        <f t="shared" si="43"/>
        <v/>
      </c>
      <c r="AB76" s="14" t="str">
        <f>IF(AND(NOT(ISERROR(MATCH($B76,Scilympiad!$U:$U,0))),ISNUMBER(INDEX(Scilympiad!Y:Y,MATCH($B76,Scilympiad!$U:$U,0)))),
    INDEX(Scilympiad!Y:Y,MATCH($B76,Scilympiad!$U:$U,0)),
    ""
)</f>
        <v/>
      </c>
      <c r="AC76" s="11" t="str">
        <f t="shared" si="44"/>
        <v/>
      </c>
      <c r="AD76" s="10" t="str">
        <f t="shared" si="45"/>
        <v/>
      </c>
      <c r="AE76" s="11" t="str">
        <f t="shared" si="46"/>
        <v/>
      </c>
      <c r="AF76" s="12" t="str">
        <f t="shared" si="47"/>
        <v/>
      </c>
      <c r="AG76" s="136" t="str">
        <f t="shared" si="48"/>
        <v/>
      </c>
      <c r="AH76" s="167"/>
      <c r="AI76" s="133"/>
      <c r="AJ76" s="64" t="str">
        <f t="shared" si="49"/>
        <v/>
      </c>
      <c r="AK76" s="47" t="str">
        <f t="shared" si="50"/>
        <v/>
      </c>
      <c r="AL76" s="65" t="str">
        <f t="shared" si="51"/>
        <v/>
      </c>
      <c r="AM76" s="57" t="str">
        <f t="shared" si="52"/>
        <v/>
      </c>
      <c r="AN76" s="12" t="str">
        <f t="shared" si="53"/>
        <v/>
      </c>
      <c r="AO76" s="10" t="str">
        <f t="shared" si="54"/>
        <v/>
      </c>
      <c r="AP76" s="10" t="str">
        <f t="shared" si="55"/>
        <v/>
      </c>
      <c r="AQ76" s="15" t="str">
        <f t="shared" si="56"/>
        <v/>
      </c>
      <c r="AR76" s="57" t="str">
        <f t="shared" si="57"/>
        <v/>
      </c>
      <c r="AS76" s="12" t="str">
        <f t="shared" si="58"/>
        <v/>
      </c>
      <c r="AT76" s="10" t="str">
        <f t="shared" si="59"/>
        <v/>
      </c>
      <c r="AU76" s="10" t="str">
        <f t="shared" si="60"/>
        <v/>
      </c>
      <c r="AV76" s="15" t="str">
        <f t="shared" si="61"/>
        <v/>
      </c>
    </row>
    <row r="77" spans="2:48">
      <c r="B77" s="14" t="str">
        <f>IF(Scilympiad!C76="",
    "",
    Scilympiad!C76
)</f>
        <v/>
      </c>
      <c r="C77" s="10" t="str">
        <f>IF(Scilympiad!D76="",
    "",
    Scilympiad!D76
)</f>
        <v/>
      </c>
      <c r="D77" s="10" t="str">
        <f>IF(Scilympiad!E76="",
    "",
    Scilympiad!E76
)</f>
        <v/>
      </c>
      <c r="E77" s="44" t="str">
        <f t="shared" si="37"/>
        <v/>
      </c>
      <c r="F77" s="45" t="str">
        <f t="shared" si="38"/>
        <v/>
      </c>
      <c r="G77" s="212" t="str">
        <f t="shared" si="39"/>
        <v/>
      </c>
      <c r="H77" s="45" t="str">
        <f t="shared" si="40"/>
        <v/>
      </c>
      <c r="I77" s="54" t="str">
        <f t="shared" si="41"/>
        <v/>
      </c>
      <c r="J77" s="57" t="str">
        <f>IF(B77="",
    "",
    IF(COUNTIF(Scilympiad!U:U,Scores!$B77)+COUNTIF(SkyCiv!U:U,Scores!$B77)=0,
        "",
        IF(COUNTIF(Scilympiad!U:U,Scores!$B77)=0,
            "NO",
            IF(COUNTIF(Scilympiad!U:U,Scores!$B77)=1,
                "YES",
                IF(COUNTIF(Scilympiad!U:U,Scores!$B77)&gt;1,
                    "MANY",
                    "ERROR"
                )
            )
        )
    )
)</f>
        <v/>
      </c>
      <c r="K77" s="15" t="str">
        <f>IF(B77="",
    "",
    IF(COUNTIF(Scilympiad!U:U,Scores!$B77)+COUNTIF(SkyCiv!U:U,Scores!$B77)=0,
        "",
        IF(COUNTIF(SkyCiv!U:U,Scores!$B77)=0,
            "NO",
            IF(COUNTIF(SkyCiv!U:U,Scores!$B77)=1,
                "YES",
                IF(COUNTIF(SkyCiv!U:U,Scores!$B77)&gt;1,
                    "MANY",
                    "ERROR"
                )
            )
        )
    )
)</f>
        <v/>
      </c>
      <c r="L77" s="162" t="str">
        <f>IF(B77="",
    "",
    IF(NOT(ISERROR(MATCH($B77,Scilympiad!$U:$U,0))),
        DATE(_xlfn.NUMBERVALUE(MID(INDEX(Scilympiad!M:M,MATCH($B77,Scilympiad!$U:$U,0)),FIND("/",INDEX(Scilympiad!M:M,MATCH($B77,Scilympiad!$U:$U,0)))+4,2))+2000,
            _xlfn.NUMBERVALUE(MID(INDEX(Scilympiad!M:M,MATCH($B77,Scilympiad!$U:$U,0)),FIND("/",INDEX(Scilympiad!M:M,MATCH($B77,Scilympiad!$U:$U,0)))-2,2)),
            _xlfn.NUMBERVALUE(MID(INDEX(Scilympiad!M:M,MATCH($B77,Scilympiad!$U:$U,0)),FIND("/",INDEX(Scilympiad!M:M,MATCH($B77,Scilympiad!$U:$U,0)))+1,2))
        )+TIME(IF(MID(INDEX(Scilympiad!M:M,MATCH($B77,Scilympiad!$U:$U,0)),FIND(":",INDEX(Scilympiad!M:M,MATCH($B77,Scilympiad!$U:$U,0)))+7,2)="AM",
                MOD(_xlfn.NUMBERVALUE(MID(INDEX(Scilympiad!M:M,MATCH($B77,Scilympiad!$U:$U,0)),FIND(":",INDEX(Scilympiad!M:M,MATCH($B77,Scilympiad!$U:$U,0)))-2,2)),12),
                MOD(_xlfn.NUMBERVALUE(MID(INDEX(Scilympiad!M:M,MATCH($B77,Scilympiad!$U:$U,0)),FIND(":",INDEX(Scilympiad!M:M,MATCH($B77,Scilympiad!$U:$U,0)))-2,2)),12)+12
            ),
            _xlfn.NUMBERVALUE(MID(INDEX(Scilympiad!M:M,MATCH($B77,Scilympiad!$U:$U,0)),FIND(":",INDEX(Scilympiad!M:M,MATCH($B77,Scilympiad!$U:$U,0)))+1,2)),
            _xlfn.NUMBERVALUE(MID(INDEX(Scilympiad!M:M,MATCH($B77,Scilympiad!$U:$U,0)),FIND(":",INDEX(Scilympiad!M:M,MATCH($B77,Scilympiad!$U:$U,0)))+4,2))
        ),
        ""
    )
)</f>
        <v/>
      </c>
      <c r="M77" s="163" t="str">
        <f>IF(C77="",
    "",
    IF(NOT(ISERROR(MATCH($B77,Scilympiad!$U:$U,0))),
        INDEX(Scilympiad!N:N,MATCH($B77,Scilympiad!$U:$U,0)),
        ""
    )
)</f>
        <v/>
      </c>
      <c r="N77" s="163" t="str">
        <f>IF(B77="",
    "",
    IF(NOT(ISERROR(MATCH($B77,SkyCiv!$U:$U,0))),
        INDEX(SkyCiv!C:C,MATCH($B77,SkyCiv!$U:$U,0))+(_xlfn.NUMBERVALUE(LEFT(RIGHT(Instructions!$E$19,4),3))+6)/24,
        ""
    )
)</f>
        <v/>
      </c>
      <c r="O77" s="12" t="str">
        <f>IF(N77="",
    "",
    IF(Instructions!E$19="",
        "TIMEZONE?",
        IF(L77="",
            "START?",
            IF(N77&lt;L77,
                "NEGATIVE",
                (N77-L77)*24*60
            )
        )
    )
)</f>
        <v/>
      </c>
      <c r="P77" s="46" t="str">
        <f>IF(Instructions!$E$20="",
    "",
    IF(AND(ISNUMBER(O77),O77&gt;Instructions!E$20),
        "YES",
        IF(AND(ISNUMBER(O77),O77&lt;=Instructions!E$20),
            "NO",
            IF(O77="NEGATIVE",
                "UNCLEAR",
                ""
            )
        )
    )
)</f>
        <v/>
      </c>
      <c r="Q77" s="72" t="str">
        <f>IF(LEFT(Instructions!E$21)="Y",
    P77,
    ""
)</f>
        <v/>
      </c>
      <c r="R77" s="69" t="str">
        <f>IF(B77="",
    "",
    IF(NOT(ISERROR(MATCH($B77,SkyCiv!$U:$U,0))),
        INDEX(SkyCiv!I:I,MATCH($B77,SkyCiv!$U:$U,0)),
        ""
    )
)</f>
        <v/>
      </c>
      <c r="S77" s="12" t="str">
        <f>IF(B77="",
    "",
    IF(C77="",
        "",
        IF(NOT(ISERROR(MATCH($B77,SkyCiv!$U:$U,0))),
            INDEX(SkyCiv!J:J,MATCH($B77,SkyCiv!$U:$U,0)),
            ""
        )
    )
)</f>
        <v/>
      </c>
      <c r="T77" s="60" t="str">
        <f>IF(B77="",
    "",
    IF(NOT(ISERROR(MATCH($B77,SkyCiv!$U:$U,0))),
        INDEX(SkyCiv!K:K,MATCH($B77,SkyCiv!$U:$U,0)),
        ""
    )
)</f>
        <v/>
      </c>
      <c r="U77" s="76" t="str">
        <f>IF(B77="",
    "",
    IF(NOT(ISERROR(MATCH($B77,SkyCiv!$U:$U,0))),
        INDEX(SkyCiv!L:L,MATCH($B77,SkyCiv!$U:$U,0)),
        ""
    )
)</f>
        <v/>
      </c>
      <c r="V77" s="12" t="str">
        <f>IF(C77="",
    "",
    IF(NOT(ISERROR(MATCH($B77,SkyCiv!$U:$U,0))),
        INDEX(SkyCiv!M:M,MATCH($B77,SkyCiv!$U:$U,0)),
        ""
    )
)</f>
        <v/>
      </c>
      <c r="W77" s="77" t="str">
        <f>IF(D77="",
    "",
    IF(NOT(ISERROR(MATCH($B77,SkyCiv!$U:$U,0))),
        INDEX(SkyCiv!N:N,MATCH($B77,SkyCiv!$U:$U,0)),
        ""
    )
)</f>
        <v/>
      </c>
      <c r="X77" s="45" t="str">
        <f>IF(AND(U77=0,V77=0,W77=0),
    "-",
    IF(U77="",
        "",
        IF(LEFT($B77)="B",
            IF(Instructions!E$15="",
                "",
                IF(ROUND(U77,3)&lt;Instructions!E$15,
                    "YES",
                    "NO"
                )
            ),
            IF(LEFT($B77)="C",
                IF(Instructions!E$17="",
                    "",
                    IF(ROUND(U77,3)&lt;Instructions!E$17,
                        "YES",
                        "NO"
                    )
                ),
                "ERR"
            )
        )
    )
)</f>
        <v/>
      </c>
      <c r="Y77" s="45" t="str">
        <f t="shared" si="42"/>
        <v/>
      </c>
      <c r="Z77" s="45" t="str">
        <f>IF(AND(U77=0,V77=0,W77=0),
    "-",
    IF(W77="",
        "",
        IF(LEFT($B77)="B",
            IF(Instructions!E$16="",
                "",
                IF(ROUND(W77,3)&lt;Instructions!E$16,
                    "YES",
                    "NO"
                )
            ),
            IF(LEFT($B77)="C",
                IF(Instructions!E$18="",
                    "",
                    IF(ROUND(W77,3)&lt;Instructions!E$18,
                        "YES",
                        "NO"
                    )
                ),
                "ERR"
            )
        )
    )
)</f>
        <v/>
      </c>
      <c r="AA77" s="54" t="str">
        <f t="shared" si="43"/>
        <v/>
      </c>
      <c r="AB77" s="14" t="str">
        <f>IF(AND(NOT(ISERROR(MATCH($B77,Scilympiad!$U:$U,0))),ISNUMBER(INDEX(Scilympiad!Y:Y,MATCH($B77,Scilympiad!$U:$U,0)))),
    INDEX(Scilympiad!Y:Y,MATCH($B77,Scilympiad!$U:$U,0)),
    ""
)</f>
        <v/>
      </c>
      <c r="AC77" s="11" t="str">
        <f t="shared" si="44"/>
        <v/>
      </c>
      <c r="AD77" s="10" t="str">
        <f t="shared" si="45"/>
        <v/>
      </c>
      <c r="AE77" s="11" t="str">
        <f t="shared" si="46"/>
        <v/>
      </c>
      <c r="AF77" s="12" t="str">
        <f t="shared" si="47"/>
        <v/>
      </c>
      <c r="AG77" s="136" t="str">
        <f t="shared" si="48"/>
        <v/>
      </c>
      <c r="AH77" s="167"/>
      <c r="AI77" s="133"/>
      <c r="AJ77" s="64" t="str">
        <f t="shared" si="49"/>
        <v/>
      </c>
      <c r="AK77" s="47" t="str">
        <f t="shared" si="50"/>
        <v/>
      </c>
      <c r="AL77" s="65" t="str">
        <f t="shared" si="51"/>
        <v/>
      </c>
      <c r="AM77" s="57" t="str">
        <f t="shared" si="52"/>
        <v/>
      </c>
      <c r="AN77" s="12" t="str">
        <f t="shared" si="53"/>
        <v/>
      </c>
      <c r="AO77" s="10" t="str">
        <f t="shared" si="54"/>
        <v/>
      </c>
      <c r="AP77" s="10" t="str">
        <f t="shared" si="55"/>
        <v/>
      </c>
      <c r="AQ77" s="15" t="str">
        <f t="shared" si="56"/>
        <v/>
      </c>
      <c r="AR77" s="57" t="str">
        <f t="shared" si="57"/>
        <v/>
      </c>
      <c r="AS77" s="12" t="str">
        <f t="shared" si="58"/>
        <v/>
      </c>
      <c r="AT77" s="10" t="str">
        <f t="shared" si="59"/>
        <v/>
      </c>
      <c r="AU77" s="10" t="str">
        <f t="shared" si="60"/>
        <v/>
      </c>
      <c r="AV77" s="15" t="str">
        <f t="shared" si="61"/>
        <v/>
      </c>
    </row>
    <row r="78" spans="2:48">
      <c r="B78" s="14" t="str">
        <f>IF(Scilympiad!C77="",
    "",
    Scilympiad!C77
)</f>
        <v/>
      </c>
      <c r="C78" s="10" t="str">
        <f>IF(Scilympiad!D77="",
    "",
    Scilympiad!D77
)</f>
        <v/>
      </c>
      <c r="D78" s="10" t="str">
        <f>IF(Scilympiad!E77="",
    "",
    Scilympiad!E77
)</f>
        <v/>
      </c>
      <c r="E78" s="44" t="str">
        <f t="shared" si="37"/>
        <v/>
      </c>
      <c r="F78" s="45" t="str">
        <f t="shared" si="38"/>
        <v/>
      </c>
      <c r="G78" s="212" t="str">
        <f t="shared" si="39"/>
        <v/>
      </c>
      <c r="H78" s="45" t="str">
        <f t="shared" si="40"/>
        <v/>
      </c>
      <c r="I78" s="54" t="str">
        <f t="shared" si="41"/>
        <v/>
      </c>
      <c r="J78" s="57" t="str">
        <f>IF(B78="",
    "",
    IF(COUNTIF(Scilympiad!U:U,Scores!$B78)+COUNTIF(SkyCiv!U:U,Scores!$B78)=0,
        "",
        IF(COUNTIF(Scilympiad!U:U,Scores!$B78)=0,
            "NO",
            IF(COUNTIF(Scilympiad!U:U,Scores!$B78)=1,
                "YES",
                IF(COUNTIF(Scilympiad!U:U,Scores!$B78)&gt;1,
                    "MANY",
                    "ERROR"
                )
            )
        )
    )
)</f>
        <v/>
      </c>
      <c r="K78" s="15" t="str">
        <f>IF(B78="",
    "",
    IF(COUNTIF(Scilympiad!U:U,Scores!$B78)+COUNTIF(SkyCiv!U:U,Scores!$B78)=0,
        "",
        IF(COUNTIF(SkyCiv!U:U,Scores!$B78)=0,
            "NO",
            IF(COUNTIF(SkyCiv!U:U,Scores!$B78)=1,
                "YES",
                IF(COUNTIF(SkyCiv!U:U,Scores!$B78)&gt;1,
                    "MANY",
                    "ERROR"
                )
            )
        )
    )
)</f>
        <v/>
      </c>
      <c r="L78" s="162" t="str">
        <f>IF(B78="",
    "",
    IF(NOT(ISERROR(MATCH($B78,Scilympiad!$U:$U,0))),
        DATE(_xlfn.NUMBERVALUE(MID(INDEX(Scilympiad!M:M,MATCH($B78,Scilympiad!$U:$U,0)),FIND("/",INDEX(Scilympiad!M:M,MATCH($B78,Scilympiad!$U:$U,0)))+4,2))+2000,
            _xlfn.NUMBERVALUE(MID(INDEX(Scilympiad!M:M,MATCH($B78,Scilympiad!$U:$U,0)),FIND("/",INDEX(Scilympiad!M:M,MATCH($B78,Scilympiad!$U:$U,0)))-2,2)),
            _xlfn.NUMBERVALUE(MID(INDEX(Scilympiad!M:M,MATCH($B78,Scilympiad!$U:$U,0)),FIND("/",INDEX(Scilympiad!M:M,MATCH($B78,Scilympiad!$U:$U,0)))+1,2))
        )+TIME(IF(MID(INDEX(Scilympiad!M:M,MATCH($B78,Scilympiad!$U:$U,0)),FIND(":",INDEX(Scilympiad!M:M,MATCH($B78,Scilympiad!$U:$U,0)))+7,2)="AM",
                MOD(_xlfn.NUMBERVALUE(MID(INDEX(Scilympiad!M:M,MATCH($B78,Scilympiad!$U:$U,0)),FIND(":",INDEX(Scilympiad!M:M,MATCH($B78,Scilympiad!$U:$U,0)))-2,2)),12),
                MOD(_xlfn.NUMBERVALUE(MID(INDEX(Scilympiad!M:M,MATCH($B78,Scilympiad!$U:$U,0)),FIND(":",INDEX(Scilympiad!M:M,MATCH($B78,Scilympiad!$U:$U,0)))-2,2)),12)+12
            ),
            _xlfn.NUMBERVALUE(MID(INDEX(Scilympiad!M:M,MATCH($B78,Scilympiad!$U:$U,0)),FIND(":",INDEX(Scilympiad!M:M,MATCH($B78,Scilympiad!$U:$U,0)))+1,2)),
            _xlfn.NUMBERVALUE(MID(INDEX(Scilympiad!M:M,MATCH($B78,Scilympiad!$U:$U,0)),FIND(":",INDEX(Scilympiad!M:M,MATCH($B78,Scilympiad!$U:$U,0)))+4,2))
        ),
        ""
    )
)</f>
        <v/>
      </c>
      <c r="M78" s="163" t="str">
        <f>IF(C78="",
    "",
    IF(NOT(ISERROR(MATCH($B78,Scilympiad!$U:$U,0))),
        INDEX(Scilympiad!N:N,MATCH($B78,Scilympiad!$U:$U,0)),
        ""
    )
)</f>
        <v/>
      </c>
      <c r="N78" s="163" t="str">
        <f>IF(B78="",
    "",
    IF(NOT(ISERROR(MATCH($B78,SkyCiv!$U:$U,0))),
        INDEX(SkyCiv!C:C,MATCH($B78,SkyCiv!$U:$U,0))+(_xlfn.NUMBERVALUE(LEFT(RIGHT(Instructions!$E$19,4),3))+6)/24,
        ""
    )
)</f>
        <v/>
      </c>
      <c r="O78" s="12" t="str">
        <f>IF(N78="",
    "",
    IF(Instructions!E$19="",
        "TIMEZONE?",
        IF(L78="",
            "START?",
            IF(N78&lt;L78,
                "NEGATIVE",
                (N78-L78)*24*60
            )
        )
    )
)</f>
        <v/>
      </c>
      <c r="P78" s="46" t="str">
        <f>IF(Instructions!$E$20="",
    "",
    IF(AND(ISNUMBER(O78),O78&gt;Instructions!E$20),
        "YES",
        IF(AND(ISNUMBER(O78),O78&lt;=Instructions!E$20),
            "NO",
            IF(O78="NEGATIVE",
                "UNCLEAR",
                ""
            )
        )
    )
)</f>
        <v/>
      </c>
      <c r="Q78" s="72" t="str">
        <f>IF(LEFT(Instructions!E$21)="Y",
    P78,
    ""
)</f>
        <v/>
      </c>
      <c r="R78" s="69" t="str">
        <f>IF(B78="",
    "",
    IF(NOT(ISERROR(MATCH($B78,SkyCiv!$U:$U,0))),
        INDEX(SkyCiv!I:I,MATCH($B78,SkyCiv!$U:$U,0)),
        ""
    )
)</f>
        <v/>
      </c>
      <c r="S78" s="12" t="str">
        <f>IF(B78="",
    "",
    IF(C78="",
        "",
        IF(NOT(ISERROR(MATCH($B78,SkyCiv!$U:$U,0))),
            INDEX(SkyCiv!J:J,MATCH($B78,SkyCiv!$U:$U,0)),
            ""
        )
    )
)</f>
        <v/>
      </c>
      <c r="T78" s="60" t="str">
        <f>IF(B78="",
    "",
    IF(NOT(ISERROR(MATCH($B78,SkyCiv!$U:$U,0))),
        INDEX(SkyCiv!K:K,MATCH($B78,SkyCiv!$U:$U,0)),
        ""
    )
)</f>
        <v/>
      </c>
      <c r="U78" s="76" t="str">
        <f>IF(B78="",
    "",
    IF(NOT(ISERROR(MATCH($B78,SkyCiv!$U:$U,0))),
        INDEX(SkyCiv!L:L,MATCH($B78,SkyCiv!$U:$U,0)),
        ""
    )
)</f>
        <v/>
      </c>
      <c r="V78" s="12" t="str">
        <f>IF(C78="",
    "",
    IF(NOT(ISERROR(MATCH($B78,SkyCiv!$U:$U,0))),
        INDEX(SkyCiv!M:M,MATCH($B78,SkyCiv!$U:$U,0)),
        ""
    )
)</f>
        <v/>
      </c>
      <c r="W78" s="77" t="str">
        <f>IF(D78="",
    "",
    IF(NOT(ISERROR(MATCH($B78,SkyCiv!$U:$U,0))),
        INDEX(SkyCiv!N:N,MATCH($B78,SkyCiv!$U:$U,0)),
        ""
    )
)</f>
        <v/>
      </c>
      <c r="X78" s="45" t="str">
        <f>IF(AND(U78=0,V78=0,W78=0),
    "-",
    IF(U78="",
        "",
        IF(LEFT($B78)="B",
            IF(Instructions!E$15="",
                "",
                IF(ROUND(U78,3)&lt;Instructions!E$15,
                    "YES",
                    "NO"
                )
            ),
            IF(LEFT($B78)="C",
                IF(Instructions!E$17="",
                    "",
                    IF(ROUND(U78,3)&lt;Instructions!E$17,
                        "YES",
                        "NO"
                    )
                ),
                "ERR"
            )
        )
    )
)</f>
        <v/>
      </c>
      <c r="Y78" s="45" t="str">
        <f t="shared" si="42"/>
        <v/>
      </c>
      <c r="Z78" s="45" t="str">
        <f>IF(AND(U78=0,V78=0,W78=0),
    "-",
    IF(W78="",
        "",
        IF(LEFT($B78)="B",
            IF(Instructions!E$16="",
                "",
                IF(ROUND(W78,3)&lt;Instructions!E$16,
                    "YES",
                    "NO"
                )
            ),
            IF(LEFT($B78)="C",
                IF(Instructions!E$18="",
                    "",
                    IF(ROUND(W78,3)&lt;Instructions!E$18,
                        "YES",
                        "NO"
                    )
                ),
                "ERR"
            )
        )
    )
)</f>
        <v/>
      </c>
      <c r="AA78" s="54" t="str">
        <f t="shared" si="43"/>
        <v/>
      </c>
      <c r="AB78" s="14" t="str">
        <f>IF(AND(NOT(ISERROR(MATCH($B78,Scilympiad!$U:$U,0))),ISNUMBER(INDEX(Scilympiad!Y:Y,MATCH($B78,Scilympiad!$U:$U,0)))),
    INDEX(Scilympiad!Y:Y,MATCH($B78,Scilympiad!$U:$U,0)),
    ""
)</f>
        <v/>
      </c>
      <c r="AC78" s="11" t="str">
        <f t="shared" si="44"/>
        <v/>
      </c>
      <c r="AD78" s="10" t="str">
        <f t="shared" si="45"/>
        <v/>
      </c>
      <c r="AE78" s="11" t="str">
        <f t="shared" si="46"/>
        <v/>
      </c>
      <c r="AF78" s="12" t="str">
        <f t="shared" si="47"/>
        <v/>
      </c>
      <c r="AG78" s="136" t="str">
        <f t="shared" si="48"/>
        <v/>
      </c>
      <c r="AH78" s="167"/>
      <c r="AI78" s="133"/>
      <c r="AJ78" s="64" t="str">
        <f t="shared" si="49"/>
        <v/>
      </c>
      <c r="AK78" s="47" t="str">
        <f t="shared" si="50"/>
        <v/>
      </c>
      <c r="AL78" s="65" t="str">
        <f t="shared" si="51"/>
        <v/>
      </c>
      <c r="AM78" s="57" t="str">
        <f t="shared" si="52"/>
        <v/>
      </c>
      <c r="AN78" s="12" t="str">
        <f t="shared" si="53"/>
        <v/>
      </c>
      <c r="AO78" s="10" t="str">
        <f t="shared" si="54"/>
        <v/>
      </c>
      <c r="AP78" s="10" t="str">
        <f t="shared" si="55"/>
        <v/>
      </c>
      <c r="AQ78" s="15" t="str">
        <f t="shared" si="56"/>
        <v/>
      </c>
      <c r="AR78" s="57" t="str">
        <f t="shared" si="57"/>
        <v/>
      </c>
      <c r="AS78" s="12" t="str">
        <f t="shared" si="58"/>
        <v/>
      </c>
      <c r="AT78" s="10" t="str">
        <f t="shared" si="59"/>
        <v/>
      </c>
      <c r="AU78" s="10" t="str">
        <f t="shared" si="60"/>
        <v/>
      </c>
      <c r="AV78" s="15" t="str">
        <f t="shared" si="61"/>
        <v/>
      </c>
    </row>
    <row r="79" spans="2:48">
      <c r="B79" s="14" t="str">
        <f>IF(Scilympiad!C78="",
    "",
    Scilympiad!C78
)</f>
        <v/>
      </c>
      <c r="C79" s="10" t="str">
        <f>IF(Scilympiad!D78="",
    "",
    Scilympiad!D78
)</f>
        <v/>
      </c>
      <c r="D79" s="10" t="str">
        <f>IF(Scilympiad!E78="",
    "",
    Scilympiad!E78
)</f>
        <v/>
      </c>
      <c r="E79" s="44" t="str">
        <f t="shared" si="37"/>
        <v/>
      </c>
      <c r="F79" s="45" t="str">
        <f t="shared" si="38"/>
        <v/>
      </c>
      <c r="G79" s="212" t="str">
        <f t="shared" si="39"/>
        <v/>
      </c>
      <c r="H79" s="45" t="str">
        <f t="shared" si="40"/>
        <v/>
      </c>
      <c r="I79" s="54" t="str">
        <f t="shared" si="41"/>
        <v/>
      </c>
      <c r="J79" s="57" t="str">
        <f>IF(B79="",
    "",
    IF(COUNTIF(Scilympiad!U:U,Scores!$B79)+COUNTIF(SkyCiv!U:U,Scores!$B79)=0,
        "",
        IF(COUNTIF(Scilympiad!U:U,Scores!$B79)=0,
            "NO",
            IF(COUNTIF(Scilympiad!U:U,Scores!$B79)=1,
                "YES",
                IF(COUNTIF(Scilympiad!U:U,Scores!$B79)&gt;1,
                    "MANY",
                    "ERROR"
                )
            )
        )
    )
)</f>
        <v/>
      </c>
      <c r="K79" s="15" t="str">
        <f>IF(B79="",
    "",
    IF(COUNTIF(Scilympiad!U:U,Scores!$B79)+COUNTIF(SkyCiv!U:U,Scores!$B79)=0,
        "",
        IF(COUNTIF(SkyCiv!U:U,Scores!$B79)=0,
            "NO",
            IF(COUNTIF(SkyCiv!U:U,Scores!$B79)=1,
                "YES",
                IF(COUNTIF(SkyCiv!U:U,Scores!$B79)&gt;1,
                    "MANY",
                    "ERROR"
                )
            )
        )
    )
)</f>
        <v/>
      </c>
      <c r="L79" s="162" t="str">
        <f>IF(B79="",
    "",
    IF(NOT(ISERROR(MATCH($B79,Scilympiad!$U:$U,0))),
        DATE(_xlfn.NUMBERVALUE(MID(INDEX(Scilympiad!M:M,MATCH($B79,Scilympiad!$U:$U,0)),FIND("/",INDEX(Scilympiad!M:M,MATCH($B79,Scilympiad!$U:$U,0)))+4,2))+2000,
            _xlfn.NUMBERVALUE(MID(INDEX(Scilympiad!M:M,MATCH($B79,Scilympiad!$U:$U,0)),FIND("/",INDEX(Scilympiad!M:M,MATCH($B79,Scilympiad!$U:$U,0)))-2,2)),
            _xlfn.NUMBERVALUE(MID(INDEX(Scilympiad!M:M,MATCH($B79,Scilympiad!$U:$U,0)),FIND("/",INDEX(Scilympiad!M:M,MATCH($B79,Scilympiad!$U:$U,0)))+1,2))
        )+TIME(IF(MID(INDEX(Scilympiad!M:M,MATCH($B79,Scilympiad!$U:$U,0)),FIND(":",INDEX(Scilympiad!M:M,MATCH($B79,Scilympiad!$U:$U,0)))+7,2)="AM",
                MOD(_xlfn.NUMBERVALUE(MID(INDEX(Scilympiad!M:M,MATCH($B79,Scilympiad!$U:$U,0)),FIND(":",INDEX(Scilympiad!M:M,MATCH($B79,Scilympiad!$U:$U,0)))-2,2)),12),
                MOD(_xlfn.NUMBERVALUE(MID(INDEX(Scilympiad!M:M,MATCH($B79,Scilympiad!$U:$U,0)),FIND(":",INDEX(Scilympiad!M:M,MATCH($B79,Scilympiad!$U:$U,0)))-2,2)),12)+12
            ),
            _xlfn.NUMBERVALUE(MID(INDEX(Scilympiad!M:M,MATCH($B79,Scilympiad!$U:$U,0)),FIND(":",INDEX(Scilympiad!M:M,MATCH($B79,Scilympiad!$U:$U,0)))+1,2)),
            _xlfn.NUMBERVALUE(MID(INDEX(Scilympiad!M:M,MATCH($B79,Scilympiad!$U:$U,0)),FIND(":",INDEX(Scilympiad!M:M,MATCH($B79,Scilympiad!$U:$U,0)))+4,2))
        ),
        ""
    )
)</f>
        <v/>
      </c>
      <c r="M79" s="163" t="str">
        <f>IF(C79="",
    "",
    IF(NOT(ISERROR(MATCH($B79,Scilympiad!$U:$U,0))),
        INDEX(Scilympiad!N:N,MATCH($B79,Scilympiad!$U:$U,0)),
        ""
    )
)</f>
        <v/>
      </c>
      <c r="N79" s="163" t="str">
        <f>IF(B79="",
    "",
    IF(NOT(ISERROR(MATCH($B79,SkyCiv!$U:$U,0))),
        INDEX(SkyCiv!C:C,MATCH($B79,SkyCiv!$U:$U,0))+(_xlfn.NUMBERVALUE(LEFT(RIGHT(Instructions!$E$19,4),3))+6)/24,
        ""
    )
)</f>
        <v/>
      </c>
      <c r="O79" s="12" t="str">
        <f>IF(N79="",
    "",
    IF(Instructions!E$19="",
        "TIMEZONE?",
        IF(L79="",
            "START?",
            IF(N79&lt;L79,
                "NEGATIVE",
                (N79-L79)*24*60
            )
        )
    )
)</f>
        <v/>
      </c>
      <c r="P79" s="46" t="str">
        <f>IF(Instructions!$E$20="",
    "",
    IF(AND(ISNUMBER(O79),O79&gt;Instructions!E$20),
        "YES",
        IF(AND(ISNUMBER(O79),O79&lt;=Instructions!E$20),
            "NO",
            IF(O79="NEGATIVE",
                "UNCLEAR",
                ""
            )
        )
    )
)</f>
        <v/>
      </c>
      <c r="Q79" s="72" t="str">
        <f>IF(LEFT(Instructions!E$21)="Y",
    P79,
    ""
)</f>
        <v/>
      </c>
      <c r="R79" s="69" t="str">
        <f>IF(B79="",
    "",
    IF(NOT(ISERROR(MATCH($B79,SkyCiv!$U:$U,0))),
        INDEX(SkyCiv!I:I,MATCH($B79,SkyCiv!$U:$U,0)),
        ""
    )
)</f>
        <v/>
      </c>
      <c r="S79" s="12" t="str">
        <f>IF(B79="",
    "",
    IF(C79="",
        "",
        IF(NOT(ISERROR(MATCH($B79,SkyCiv!$U:$U,0))),
            INDEX(SkyCiv!J:J,MATCH($B79,SkyCiv!$U:$U,0)),
            ""
        )
    )
)</f>
        <v/>
      </c>
      <c r="T79" s="60" t="str">
        <f>IF(B79="",
    "",
    IF(NOT(ISERROR(MATCH($B79,SkyCiv!$U:$U,0))),
        INDEX(SkyCiv!K:K,MATCH($B79,SkyCiv!$U:$U,0)),
        ""
    )
)</f>
        <v/>
      </c>
      <c r="U79" s="76" t="str">
        <f>IF(B79="",
    "",
    IF(NOT(ISERROR(MATCH($B79,SkyCiv!$U:$U,0))),
        INDEX(SkyCiv!L:L,MATCH($B79,SkyCiv!$U:$U,0)),
        ""
    )
)</f>
        <v/>
      </c>
      <c r="V79" s="12" t="str">
        <f>IF(C79="",
    "",
    IF(NOT(ISERROR(MATCH($B79,SkyCiv!$U:$U,0))),
        INDEX(SkyCiv!M:M,MATCH($B79,SkyCiv!$U:$U,0)),
        ""
    )
)</f>
        <v/>
      </c>
      <c r="W79" s="77" t="str">
        <f>IF(D79="",
    "",
    IF(NOT(ISERROR(MATCH($B79,SkyCiv!$U:$U,0))),
        INDEX(SkyCiv!N:N,MATCH($B79,SkyCiv!$U:$U,0)),
        ""
    )
)</f>
        <v/>
      </c>
      <c r="X79" s="45" t="str">
        <f>IF(AND(U79=0,V79=0,W79=0),
    "-",
    IF(U79="",
        "",
        IF(LEFT($B79)="B",
            IF(Instructions!E$15="",
                "",
                IF(ROUND(U79,3)&lt;Instructions!E$15,
                    "YES",
                    "NO"
                )
            ),
            IF(LEFT($B79)="C",
                IF(Instructions!E$17="",
                    "",
                    IF(ROUND(U79,3)&lt;Instructions!E$17,
                        "YES",
                        "NO"
                    )
                ),
                "ERR"
            )
        )
    )
)</f>
        <v/>
      </c>
      <c r="Y79" s="45" t="str">
        <f t="shared" si="42"/>
        <v/>
      </c>
      <c r="Z79" s="45" t="str">
        <f>IF(AND(U79=0,V79=0,W79=0),
    "-",
    IF(W79="",
        "",
        IF(LEFT($B79)="B",
            IF(Instructions!E$16="",
                "",
                IF(ROUND(W79,3)&lt;Instructions!E$16,
                    "YES",
                    "NO"
                )
            ),
            IF(LEFT($B79)="C",
                IF(Instructions!E$18="",
                    "",
                    IF(ROUND(W79,3)&lt;Instructions!E$18,
                        "YES",
                        "NO"
                    )
                ),
                "ERR"
            )
        )
    )
)</f>
        <v/>
      </c>
      <c r="AA79" s="54" t="str">
        <f t="shared" si="43"/>
        <v/>
      </c>
      <c r="AB79" s="14" t="str">
        <f>IF(AND(NOT(ISERROR(MATCH($B79,Scilympiad!$U:$U,0))),ISNUMBER(INDEX(Scilympiad!Y:Y,MATCH($B79,Scilympiad!$U:$U,0)))),
    INDEX(Scilympiad!Y:Y,MATCH($B79,Scilympiad!$U:$U,0)),
    ""
)</f>
        <v/>
      </c>
      <c r="AC79" s="11" t="str">
        <f t="shared" si="44"/>
        <v/>
      </c>
      <c r="AD79" s="10" t="str">
        <f t="shared" si="45"/>
        <v/>
      </c>
      <c r="AE79" s="11" t="str">
        <f t="shared" si="46"/>
        <v/>
      </c>
      <c r="AF79" s="12" t="str">
        <f t="shared" si="47"/>
        <v/>
      </c>
      <c r="AG79" s="136" t="str">
        <f t="shared" si="48"/>
        <v/>
      </c>
      <c r="AH79" s="167"/>
      <c r="AI79" s="133"/>
      <c r="AJ79" s="64" t="str">
        <f t="shared" si="49"/>
        <v/>
      </c>
      <c r="AK79" s="47" t="str">
        <f t="shared" si="50"/>
        <v/>
      </c>
      <c r="AL79" s="65" t="str">
        <f t="shared" si="51"/>
        <v/>
      </c>
      <c r="AM79" s="57" t="str">
        <f t="shared" si="52"/>
        <v/>
      </c>
      <c r="AN79" s="12" t="str">
        <f t="shared" si="53"/>
        <v/>
      </c>
      <c r="AO79" s="10" t="str">
        <f t="shared" si="54"/>
        <v/>
      </c>
      <c r="AP79" s="10" t="str">
        <f t="shared" si="55"/>
        <v/>
      </c>
      <c r="AQ79" s="15" t="str">
        <f t="shared" si="56"/>
        <v/>
      </c>
      <c r="AR79" s="57" t="str">
        <f t="shared" si="57"/>
        <v/>
      </c>
      <c r="AS79" s="12" t="str">
        <f t="shared" si="58"/>
        <v/>
      </c>
      <c r="AT79" s="10" t="str">
        <f t="shared" si="59"/>
        <v/>
      </c>
      <c r="AU79" s="10" t="str">
        <f t="shared" si="60"/>
        <v/>
      </c>
      <c r="AV79" s="15" t="str">
        <f t="shared" si="61"/>
        <v/>
      </c>
    </row>
    <row r="80" spans="2:48">
      <c r="B80" s="14" t="str">
        <f>IF(Scilympiad!C79="",
    "",
    Scilympiad!C79
)</f>
        <v/>
      </c>
      <c r="C80" s="10" t="str">
        <f>IF(Scilympiad!D79="",
    "",
    Scilympiad!D79
)</f>
        <v/>
      </c>
      <c r="D80" s="10" t="str">
        <f>IF(Scilympiad!E79="",
    "",
    Scilympiad!E79
)</f>
        <v/>
      </c>
      <c r="E80" s="44" t="str">
        <f t="shared" si="37"/>
        <v/>
      </c>
      <c r="F80" s="45" t="str">
        <f t="shared" si="38"/>
        <v/>
      </c>
      <c r="G80" s="212" t="str">
        <f t="shared" si="39"/>
        <v/>
      </c>
      <c r="H80" s="45" t="str">
        <f t="shared" si="40"/>
        <v/>
      </c>
      <c r="I80" s="54" t="str">
        <f t="shared" si="41"/>
        <v/>
      </c>
      <c r="J80" s="57" t="str">
        <f>IF(B80="",
    "",
    IF(COUNTIF(Scilympiad!U:U,Scores!$B80)+COUNTIF(SkyCiv!U:U,Scores!$B80)=0,
        "",
        IF(COUNTIF(Scilympiad!U:U,Scores!$B80)=0,
            "NO",
            IF(COUNTIF(Scilympiad!U:U,Scores!$B80)=1,
                "YES",
                IF(COUNTIF(Scilympiad!U:U,Scores!$B80)&gt;1,
                    "MANY",
                    "ERROR"
                )
            )
        )
    )
)</f>
        <v/>
      </c>
      <c r="K80" s="15" t="str">
        <f>IF(B80="",
    "",
    IF(COUNTIF(Scilympiad!U:U,Scores!$B80)+COUNTIF(SkyCiv!U:U,Scores!$B80)=0,
        "",
        IF(COUNTIF(SkyCiv!U:U,Scores!$B80)=0,
            "NO",
            IF(COUNTIF(SkyCiv!U:U,Scores!$B80)=1,
                "YES",
                IF(COUNTIF(SkyCiv!U:U,Scores!$B80)&gt;1,
                    "MANY",
                    "ERROR"
                )
            )
        )
    )
)</f>
        <v/>
      </c>
      <c r="L80" s="162" t="str">
        <f>IF(B80="",
    "",
    IF(NOT(ISERROR(MATCH($B80,Scilympiad!$U:$U,0))),
        DATE(_xlfn.NUMBERVALUE(MID(INDEX(Scilympiad!M:M,MATCH($B80,Scilympiad!$U:$U,0)),FIND("/",INDEX(Scilympiad!M:M,MATCH($B80,Scilympiad!$U:$U,0)))+4,2))+2000,
            _xlfn.NUMBERVALUE(MID(INDEX(Scilympiad!M:M,MATCH($B80,Scilympiad!$U:$U,0)),FIND("/",INDEX(Scilympiad!M:M,MATCH($B80,Scilympiad!$U:$U,0)))-2,2)),
            _xlfn.NUMBERVALUE(MID(INDEX(Scilympiad!M:M,MATCH($B80,Scilympiad!$U:$U,0)),FIND("/",INDEX(Scilympiad!M:M,MATCH($B80,Scilympiad!$U:$U,0)))+1,2))
        )+TIME(IF(MID(INDEX(Scilympiad!M:M,MATCH($B80,Scilympiad!$U:$U,0)),FIND(":",INDEX(Scilympiad!M:M,MATCH($B80,Scilympiad!$U:$U,0)))+7,2)="AM",
                MOD(_xlfn.NUMBERVALUE(MID(INDEX(Scilympiad!M:M,MATCH($B80,Scilympiad!$U:$U,0)),FIND(":",INDEX(Scilympiad!M:M,MATCH($B80,Scilympiad!$U:$U,0)))-2,2)),12),
                MOD(_xlfn.NUMBERVALUE(MID(INDEX(Scilympiad!M:M,MATCH($B80,Scilympiad!$U:$U,0)),FIND(":",INDEX(Scilympiad!M:M,MATCH($B80,Scilympiad!$U:$U,0)))-2,2)),12)+12
            ),
            _xlfn.NUMBERVALUE(MID(INDEX(Scilympiad!M:M,MATCH($B80,Scilympiad!$U:$U,0)),FIND(":",INDEX(Scilympiad!M:M,MATCH($B80,Scilympiad!$U:$U,0)))+1,2)),
            _xlfn.NUMBERVALUE(MID(INDEX(Scilympiad!M:M,MATCH($B80,Scilympiad!$U:$U,0)),FIND(":",INDEX(Scilympiad!M:M,MATCH($B80,Scilympiad!$U:$U,0)))+4,2))
        ),
        ""
    )
)</f>
        <v/>
      </c>
      <c r="M80" s="163" t="str">
        <f>IF(C80="",
    "",
    IF(NOT(ISERROR(MATCH($B80,Scilympiad!$U:$U,0))),
        INDEX(Scilympiad!N:N,MATCH($B80,Scilympiad!$U:$U,0)),
        ""
    )
)</f>
        <v/>
      </c>
      <c r="N80" s="163" t="str">
        <f>IF(B80="",
    "",
    IF(NOT(ISERROR(MATCH($B80,SkyCiv!$U:$U,0))),
        INDEX(SkyCiv!C:C,MATCH($B80,SkyCiv!$U:$U,0))+(_xlfn.NUMBERVALUE(LEFT(RIGHT(Instructions!$E$19,4),3))+6)/24,
        ""
    )
)</f>
        <v/>
      </c>
      <c r="O80" s="12" t="str">
        <f>IF(N80="",
    "",
    IF(Instructions!E$19="",
        "TIMEZONE?",
        IF(L80="",
            "START?",
            IF(N80&lt;L80,
                "NEGATIVE",
                (N80-L80)*24*60
            )
        )
    )
)</f>
        <v/>
      </c>
      <c r="P80" s="46" t="str">
        <f>IF(Instructions!$E$20="",
    "",
    IF(AND(ISNUMBER(O80),O80&gt;Instructions!E$20),
        "YES",
        IF(AND(ISNUMBER(O80),O80&lt;=Instructions!E$20),
            "NO",
            IF(O80="NEGATIVE",
                "UNCLEAR",
                ""
            )
        )
    )
)</f>
        <v/>
      </c>
      <c r="Q80" s="72" t="str">
        <f>IF(LEFT(Instructions!E$21)="Y",
    P80,
    ""
)</f>
        <v/>
      </c>
      <c r="R80" s="69" t="str">
        <f>IF(B80="",
    "",
    IF(NOT(ISERROR(MATCH($B80,SkyCiv!$U:$U,0))),
        INDEX(SkyCiv!I:I,MATCH($B80,SkyCiv!$U:$U,0)),
        ""
    )
)</f>
        <v/>
      </c>
      <c r="S80" s="12" t="str">
        <f>IF(B80="",
    "",
    IF(C80="",
        "",
        IF(NOT(ISERROR(MATCH($B80,SkyCiv!$U:$U,0))),
            INDEX(SkyCiv!J:J,MATCH($B80,SkyCiv!$U:$U,0)),
            ""
        )
    )
)</f>
        <v/>
      </c>
      <c r="T80" s="60" t="str">
        <f>IF(B80="",
    "",
    IF(NOT(ISERROR(MATCH($B80,SkyCiv!$U:$U,0))),
        INDEX(SkyCiv!K:K,MATCH($B80,SkyCiv!$U:$U,0)),
        ""
    )
)</f>
        <v/>
      </c>
      <c r="U80" s="76" t="str">
        <f>IF(B80="",
    "",
    IF(NOT(ISERROR(MATCH($B80,SkyCiv!$U:$U,0))),
        INDEX(SkyCiv!L:L,MATCH($B80,SkyCiv!$U:$U,0)),
        ""
    )
)</f>
        <v/>
      </c>
      <c r="V80" s="12" t="str">
        <f>IF(C80="",
    "",
    IF(NOT(ISERROR(MATCH($B80,SkyCiv!$U:$U,0))),
        INDEX(SkyCiv!M:M,MATCH($B80,SkyCiv!$U:$U,0)),
        ""
    )
)</f>
        <v/>
      </c>
      <c r="W80" s="77" t="str">
        <f>IF(D80="",
    "",
    IF(NOT(ISERROR(MATCH($B80,SkyCiv!$U:$U,0))),
        INDEX(SkyCiv!N:N,MATCH($B80,SkyCiv!$U:$U,0)),
        ""
    )
)</f>
        <v/>
      </c>
      <c r="X80" s="45" t="str">
        <f>IF(AND(U80=0,V80=0,W80=0),
    "-",
    IF(U80="",
        "",
        IF(LEFT($B80)="B",
            IF(Instructions!E$15="",
                "",
                IF(ROUND(U80,3)&lt;Instructions!E$15,
                    "YES",
                    "NO"
                )
            ),
            IF(LEFT($B80)="C",
                IF(Instructions!E$17="",
                    "",
                    IF(ROUND(U80,3)&lt;Instructions!E$17,
                        "YES",
                        "NO"
                    )
                ),
                "ERR"
            )
        )
    )
)</f>
        <v/>
      </c>
      <c r="Y80" s="45" t="str">
        <f t="shared" si="42"/>
        <v/>
      </c>
      <c r="Z80" s="45" t="str">
        <f>IF(AND(U80=0,V80=0,W80=0),
    "-",
    IF(W80="",
        "",
        IF(LEFT($B80)="B",
            IF(Instructions!E$16="",
                "",
                IF(ROUND(W80,3)&lt;Instructions!E$16,
                    "YES",
                    "NO"
                )
            ),
            IF(LEFT($B80)="C",
                IF(Instructions!E$18="",
                    "",
                    IF(ROUND(W80,3)&lt;Instructions!E$18,
                        "YES",
                        "NO"
                    )
                ),
                "ERR"
            )
        )
    )
)</f>
        <v/>
      </c>
      <c r="AA80" s="54" t="str">
        <f t="shared" si="43"/>
        <v/>
      </c>
      <c r="AB80" s="14" t="str">
        <f>IF(AND(NOT(ISERROR(MATCH($B80,Scilympiad!$U:$U,0))),ISNUMBER(INDEX(Scilympiad!Y:Y,MATCH($B80,Scilympiad!$U:$U,0)))),
    INDEX(Scilympiad!Y:Y,MATCH($B80,Scilympiad!$U:$U,0)),
    ""
)</f>
        <v/>
      </c>
      <c r="AC80" s="11" t="str">
        <f t="shared" si="44"/>
        <v/>
      </c>
      <c r="AD80" s="10" t="str">
        <f t="shared" si="45"/>
        <v/>
      </c>
      <c r="AE80" s="11" t="str">
        <f t="shared" si="46"/>
        <v/>
      </c>
      <c r="AF80" s="12" t="str">
        <f t="shared" si="47"/>
        <v/>
      </c>
      <c r="AG80" s="136" t="str">
        <f t="shared" si="48"/>
        <v/>
      </c>
      <c r="AH80" s="167"/>
      <c r="AI80" s="133"/>
      <c r="AJ80" s="64" t="str">
        <f t="shared" si="49"/>
        <v/>
      </c>
      <c r="AK80" s="47" t="str">
        <f t="shared" si="50"/>
        <v/>
      </c>
      <c r="AL80" s="65" t="str">
        <f t="shared" si="51"/>
        <v/>
      </c>
      <c r="AM80" s="57" t="str">
        <f t="shared" si="52"/>
        <v/>
      </c>
      <c r="AN80" s="12" t="str">
        <f t="shared" si="53"/>
        <v/>
      </c>
      <c r="AO80" s="10" t="str">
        <f t="shared" si="54"/>
        <v/>
      </c>
      <c r="AP80" s="10" t="str">
        <f t="shared" si="55"/>
        <v/>
      </c>
      <c r="AQ80" s="15" t="str">
        <f t="shared" si="56"/>
        <v/>
      </c>
      <c r="AR80" s="57" t="str">
        <f t="shared" si="57"/>
        <v/>
      </c>
      <c r="AS80" s="12" t="str">
        <f t="shared" si="58"/>
        <v/>
      </c>
      <c r="AT80" s="10" t="str">
        <f t="shared" si="59"/>
        <v/>
      </c>
      <c r="AU80" s="10" t="str">
        <f t="shared" si="60"/>
        <v/>
      </c>
      <c r="AV80" s="15" t="str">
        <f t="shared" si="61"/>
        <v/>
      </c>
    </row>
    <row r="81" spans="2:48">
      <c r="B81" s="14" t="str">
        <f>IF(Scilympiad!C80="",
    "",
    Scilympiad!C80
)</f>
        <v/>
      </c>
      <c r="C81" s="10" t="str">
        <f>IF(Scilympiad!D80="",
    "",
    Scilympiad!D80
)</f>
        <v/>
      </c>
      <c r="D81" s="10" t="str">
        <f>IF(Scilympiad!E80="",
    "",
    Scilympiad!E80
)</f>
        <v/>
      </c>
      <c r="E81" s="44" t="str">
        <f t="shared" si="37"/>
        <v/>
      </c>
      <c r="F81" s="45" t="str">
        <f t="shared" si="38"/>
        <v/>
      </c>
      <c r="G81" s="212" t="str">
        <f t="shared" si="39"/>
        <v/>
      </c>
      <c r="H81" s="45" t="str">
        <f t="shared" si="40"/>
        <v/>
      </c>
      <c r="I81" s="54" t="str">
        <f t="shared" si="41"/>
        <v/>
      </c>
      <c r="J81" s="57" t="str">
        <f>IF(B81="",
    "",
    IF(COUNTIF(Scilympiad!U:U,Scores!$B81)+COUNTIF(SkyCiv!U:U,Scores!$B81)=0,
        "",
        IF(COUNTIF(Scilympiad!U:U,Scores!$B81)=0,
            "NO",
            IF(COUNTIF(Scilympiad!U:U,Scores!$B81)=1,
                "YES",
                IF(COUNTIF(Scilympiad!U:U,Scores!$B81)&gt;1,
                    "MANY",
                    "ERROR"
                )
            )
        )
    )
)</f>
        <v/>
      </c>
      <c r="K81" s="15" t="str">
        <f>IF(B81="",
    "",
    IF(COUNTIF(Scilympiad!U:U,Scores!$B81)+COUNTIF(SkyCiv!U:U,Scores!$B81)=0,
        "",
        IF(COUNTIF(SkyCiv!U:U,Scores!$B81)=0,
            "NO",
            IF(COUNTIF(SkyCiv!U:U,Scores!$B81)=1,
                "YES",
                IF(COUNTIF(SkyCiv!U:U,Scores!$B81)&gt;1,
                    "MANY",
                    "ERROR"
                )
            )
        )
    )
)</f>
        <v/>
      </c>
      <c r="L81" s="162" t="str">
        <f>IF(B81="",
    "",
    IF(NOT(ISERROR(MATCH($B81,Scilympiad!$U:$U,0))),
        DATE(_xlfn.NUMBERVALUE(MID(INDEX(Scilympiad!M:M,MATCH($B81,Scilympiad!$U:$U,0)),FIND("/",INDEX(Scilympiad!M:M,MATCH($B81,Scilympiad!$U:$U,0)))+4,2))+2000,
            _xlfn.NUMBERVALUE(MID(INDEX(Scilympiad!M:M,MATCH($B81,Scilympiad!$U:$U,0)),FIND("/",INDEX(Scilympiad!M:M,MATCH($B81,Scilympiad!$U:$U,0)))-2,2)),
            _xlfn.NUMBERVALUE(MID(INDEX(Scilympiad!M:M,MATCH($B81,Scilympiad!$U:$U,0)),FIND("/",INDEX(Scilympiad!M:M,MATCH($B81,Scilympiad!$U:$U,0)))+1,2))
        )+TIME(IF(MID(INDEX(Scilympiad!M:M,MATCH($B81,Scilympiad!$U:$U,0)),FIND(":",INDEX(Scilympiad!M:M,MATCH($B81,Scilympiad!$U:$U,0)))+7,2)="AM",
                MOD(_xlfn.NUMBERVALUE(MID(INDEX(Scilympiad!M:M,MATCH($B81,Scilympiad!$U:$U,0)),FIND(":",INDEX(Scilympiad!M:M,MATCH($B81,Scilympiad!$U:$U,0)))-2,2)),12),
                MOD(_xlfn.NUMBERVALUE(MID(INDEX(Scilympiad!M:M,MATCH($B81,Scilympiad!$U:$U,0)),FIND(":",INDEX(Scilympiad!M:M,MATCH($B81,Scilympiad!$U:$U,0)))-2,2)),12)+12
            ),
            _xlfn.NUMBERVALUE(MID(INDEX(Scilympiad!M:M,MATCH($B81,Scilympiad!$U:$U,0)),FIND(":",INDEX(Scilympiad!M:M,MATCH($B81,Scilympiad!$U:$U,0)))+1,2)),
            _xlfn.NUMBERVALUE(MID(INDEX(Scilympiad!M:M,MATCH($B81,Scilympiad!$U:$U,0)),FIND(":",INDEX(Scilympiad!M:M,MATCH($B81,Scilympiad!$U:$U,0)))+4,2))
        ),
        ""
    )
)</f>
        <v/>
      </c>
      <c r="M81" s="163" t="str">
        <f>IF(C81="",
    "",
    IF(NOT(ISERROR(MATCH($B81,Scilympiad!$U:$U,0))),
        INDEX(Scilympiad!N:N,MATCH($B81,Scilympiad!$U:$U,0)),
        ""
    )
)</f>
        <v/>
      </c>
      <c r="N81" s="163" t="str">
        <f>IF(B81="",
    "",
    IF(NOT(ISERROR(MATCH($B81,SkyCiv!$U:$U,0))),
        INDEX(SkyCiv!C:C,MATCH($B81,SkyCiv!$U:$U,0))+(_xlfn.NUMBERVALUE(LEFT(RIGHT(Instructions!$E$19,4),3))+6)/24,
        ""
    )
)</f>
        <v/>
      </c>
      <c r="O81" s="12" t="str">
        <f>IF(N81="",
    "",
    IF(Instructions!E$19="",
        "TIMEZONE?",
        IF(L81="",
            "START?",
            IF(N81&lt;L81,
                "NEGATIVE",
                (N81-L81)*24*60
            )
        )
    )
)</f>
        <v/>
      </c>
      <c r="P81" s="46" t="str">
        <f>IF(Instructions!$E$20="",
    "",
    IF(AND(ISNUMBER(O81),O81&gt;Instructions!E$20),
        "YES",
        IF(AND(ISNUMBER(O81),O81&lt;=Instructions!E$20),
            "NO",
            IF(O81="NEGATIVE",
                "UNCLEAR",
                ""
            )
        )
    )
)</f>
        <v/>
      </c>
      <c r="Q81" s="72" t="str">
        <f>IF(LEFT(Instructions!E$21)="Y",
    P81,
    ""
)</f>
        <v/>
      </c>
      <c r="R81" s="69" t="str">
        <f>IF(B81="",
    "",
    IF(NOT(ISERROR(MATCH($B81,SkyCiv!$U:$U,0))),
        INDEX(SkyCiv!I:I,MATCH($B81,SkyCiv!$U:$U,0)),
        ""
    )
)</f>
        <v/>
      </c>
      <c r="S81" s="12" t="str">
        <f>IF(B81="",
    "",
    IF(C81="",
        "",
        IF(NOT(ISERROR(MATCH($B81,SkyCiv!$U:$U,0))),
            INDEX(SkyCiv!J:J,MATCH($B81,SkyCiv!$U:$U,0)),
            ""
        )
    )
)</f>
        <v/>
      </c>
      <c r="T81" s="60" t="str">
        <f>IF(B81="",
    "",
    IF(NOT(ISERROR(MATCH($B81,SkyCiv!$U:$U,0))),
        INDEX(SkyCiv!K:K,MATCH($B81,SkyCiv!$U:$U,0)),
        ""
    )
)</f>
        <v/>
      </c>
      <c r="U81" s="76" t="str">
        <f>IF(B81="",
    "",
    IF(NOT(ISERROR(MATCH($B81,SkyCiv!$U:$U,0))),
        INDEX(SkyCiv!L:L,MATCH($B81,SkyCiv!$U:$U,0)),
        ""
    )
)</f>
        <v/>
      </c>
      <c r="V81" s="12" t="str">
        <f>IF(C81="",
    "",
    IF(NOT(ISERROR(MATCH($B81,SkyCiv!$U:$U,0))),
        INDEX(SkyCiv!M:M,MATCH($B81,SkyCiv!$U:$U,0)),
        ""
    )
)</f>
        <v/>
      </c>
      <c r="W81" s="77" t="str">
        <f>IF(D81="",
    "",
    IF(NOT(ISERROR(MATCH($B81,SkyCiv!$U:$U,0))),
        INDEX(SkyCiv!N:N,MATCH($B81,SkyCiv!$U:$U,0)),
        ""
    )
)</f>
        <v/>
      </c>
      <c r="X81" s="45" t="str">
        <f>IF(AND(U81=0,V81=0,W81=0),
    "-",
    IF(U81="",
        "",
        IF(LEFT($B81)="B",
            IF(Instructions!E$15="",
                "",
                IF(ROUND(U81,3)&lt;Instructions!E$15,
                    "YES",
                    "NO"
                )
            ),
            IF(LEFT($B81)="C",
                IF(Instructions!E$17="",
                    "",
                    IF(ROUND(U81,3)&lt;Instructions!E$17,
                        "YES",
                        "NO"
                    )
                ),
                "ERR"
            )
        )
    )
)</f>
        <v/>
      </c>
      <c r="Y81" s="45" t="str">
        <f t="shared" si="42"/>
        <v/>
      </c>
      <c r="Z81" s="45" t="str">
        <f>IF(AND(U81=0,V81=0,W81=0),
    "-",
    IF(W81="",
        "",
        IF(LEFT($B81)="B",
            IF(Instructions!E$16="",
                "",
                IF(ROUND(W81,3)&lt;Instructions!E$16,
                    "YES",
                    "NO"
                )
            ),
            IF(LEFT($B81)="C",
                IF(Instructions!E$18="",
                    "",
                    IF(ROUND(W81,3)&lt;Instructions!E$18,
                        "YES",
                        "NO"
                    )
                ),
                "ERR"
            )
        )
    )
)</f>
        <v/>
      </c>
      <c r="AA81" s="54" t="str">
        <f t="shared" si="43"/>
        <v/>
      </c>
      <c r="AB81" s="14" t="str">
        <f>IF(AND(NOT(ISERROR(MATCH($B81,Scilympiad!$U:$U,0))),ISNUMBER(INDEX(Scilympiad!Y:Y,MATCH($B81,Scilympiad!$U:$U,0)))),
    INDEX(Scilympiad!Y:Y,MATCH($B81,Scilympiad!$U:$U,0)),
    ""
)</f>
        <v/>
      </c>
      <c r="AC81" s="11" t="str">
        <f t="shared" si="44"/>
        <v/>
      </c>
      <c r="AD81" s="10" t="str">
        <f t="shared" si="45"/>
        <v/>
      </c>
      <c r="AE81" s="11" t="str">
        <f t="shared" si="46"/>
        <v/>
      </c>
      <c r="AF81" s="12" t="str">
        <f t="shared" si="47"/>
        <v/>
      </c>
      <c r="AG81" s="136" t="str">
        <f t="shared" si="48"/>
        <v/>
      </c>
      <c r="AH81" s="167"/>
      <c r="AI81" s="133"/>
      <c r="AJ81" s="64" t="str">
        <f t="shared" si="49"/>
        <v/>
      </c>
      <c r="AK81" s="47" t="str">
        <f t="shared" si="50"/>
        <v/>
      </c>
      <c r="AL81" s="65" t="str">
        <f t="shared" si="51"/>
        <v/>
      </c>
      <c r="AM81" s="57" t="str">
        <f t="shared" si="52"/>
        <v/>
      </c>
      <c r="AN81" s="12" t="str">
        <f t="shared" si="53"/>
        <v/>
      </c>
      <c r="AO81" s="10" t="str">
        <f t="shared" si="54"/>
        <v/>
      </c>
      <c r="AP81" s="10" t="str">
        <f t="shared" si="55"/>
        <v/>
      </c>
      <c r="AQ81" s="15" t="str">
        <f t="shared" si="56"/>
        <v/>
      </c>
      <c r="AR81" s="57" t="str">
        <f t="shared" si="57"/>
        <v/>
      </c>
      <c r="AS81" s="12" t="str">
        <f t="shared" si="58"/>
        <v/>
      </c>
      <c r="AT81" s="10" t="str">
        <f t="shared" si="59"/>
        <v/>
      </c>
      <c r="AU81" s="10" t="str">
        <f t="shared" si="60"/>
        <v/>
      </c>
      <c r="AV81" s="15" t="str">
        <f t="shared" si="61"/>
        <v/>
      </c>
    </row>
    <row r="82" spans="2:48">
      <c r="B82" s="14" t="str">
        <f>IF(Scilympiad!C81="",
    "",
    Scilympiad!C81
)</f>
        <v/>
      </c>
      <c r="C82" s="10" t="str">
        <f>IF(Scilympiad!D81="",
    "",
    Scilympiad!D81
)</f>
        <v/>
      </c>
      <c r="D82" s="10" t="str">
        <f>IF(Scilympiad!E81="",
    "",
    Scilympiad!E81
)</f>
        <v/>
      </c>
      <c r="E82" s="44" t="str">
        <f t="shared" si="37"/>
        <v/>
      </c>
      <c r="F82" s="45" t="str">
        <f t="shared" si="38"/>
        <v/>
      </c>
      <c r="G82" s="212" t="str">
        <f t="shared" si="39"/>
        <v/>
      </c>
      <c r="H82" s="45" t="str">
        <f t="shared" si="40"/>
        <v/>
      </c>
      <c r="I82" s="54" t="str">
        <f t="shared" si="41"/>
        <v/>
      </c>
      <c r="J82" s="57" t="str">
        <f>IF(B82="",
    "",
    IF(COUNTIF(Scilympiad!U:U,Scores!$B82)+COUNTIF(SkyCiv!U:U,Scores!$B82)=0,
        "",
        IF(COUNTIF(Scilympiad!U:U,Scores!$B82)=0,
            "NO",
            IF(COUNTIF(Scilympiad!U:U,Scores!$B82)=1,
                "YES",
                IF(COUNTIF(Scilympiad!U:U,Scores!$B82)&gt;1,
                    "MANY",
                    "ERROR"
                )
            )
        )
    )
)</f>
        <v/>
      </c>
      <c r="K82" s="15" t="str">
        <f>IF(B82="",
    "",
    IF(COUNTIF(Scilympiad!U:U,Scores!$B82)+COUNTIF(SkyCiv!U:U,Scores!$B82)=0,
        "",
        IF(COUNTIF(SkyCiv!U:U,Scores!$B82)=0,
            "NO",
            IF(COUNTIF(SkyCiv!U:U,Scores!$B82)=1,
                "YES",
                IF(COUNTIF(SkyCiv!U:U,Scores!$B82)&gt;1,
                    "MANY",
                    "ERROR"
                )
            )
        )
    )
)</f>
        <v/>
      </c>
      <c r="L82" s="162" t="str">
        <f>IF(B82="",
    "",
    IF(NOT(ISERROR(MATCH($B82,Scilympiad!$U:$U,0))),
        DATE(_xlfn.NUMBERVALUE(MID(INDEX(Scilympiad!M:M,MATCH($B82,Scilympiad!$U:$U,0)),FIND("/",INDEX(Scilympiad!M:M,MATCH($B82,Scilympiad!$U:$U,0)))+4,2))+2000,
            _xlfn.NUMBERVALUE(MID(INDEX(Scilympiad!M:M,MATCH($B82,Scilympiad!$U:$U,0)),FIND("/",INDEX(Scilympiad!M:M,MATCH($B82,Scilympiad!$U:$U,0)))-2,2)),
            _xlfn.NUMBERVALUE(MID(INDEX(Scilympiad!M:M,MATCH($B82,Scilympiad!$U:$U,0)),FIND("/",INDEX(Scilympiad!M:M,MATCH($B82,Scilympiad!$U:$U,0)))+1,2))
        )+TIME(IF(MID(INDEX(Scilympiad!M:M,MATCH($B82,Scilympiad!$U:$U,0)),FIND(":",INDEX(Scilympiad!M:M,MATCH($B82,Scilympiad!$U:$U,0)))+7,2)="AM",
                MOD(_xlfn.NUMBERVALUE(MID(INDEX(Scilympiad!M:M,MATCH($B82,Scilympiad!$U:$U,0)),FIND(":",INDEX(Scilympiad!M:M,MATCH($B82,Scilympiad!$U:$U,0)))-2,2)),12),
                MOD(_xlfn.NUMBERVALUE(MID(INDEX(Scilympiad!M:M,MATCH($B82,Scilympiad!$U:$U,0)),FIND(":",INDEX(Scilympiad!M:M,MATCH($B82,Scilympiad!$U:$U,0)))-2,2)),12)+12
            ),
            _xlfn.NUMBERVALUE(MID(INDEX(Scilympiad!M:M,MATCH($B82,Scilympiad!$U:$U,0)),FIND(":",INDEX(Scilympiad!M:M,MATCH($B82,Scilympiad!$U:$U,0)))+1,2)),
            _xlfn.NUMBERVALUE(MID(INDEX(Scilympiad!M:M,MATCH($B82,Scilympiad!$U:$U,0)),FIND(":",INDEX(Scilympiad!M:M,MATCH($B82,Scilympiad!$U:$U,0)))+4,2))
        ),
        ""
    )
)</f>
        <v/>
      </c>
      <c r="M82" s="163" t="str">
        <f>IF(C82="",
    "",
    IF(NOT(ISERROR(MATCH($B82,Scilympiad!$U:$U,0))),
        INDEX(Scilympiad!N:N,MATCH($B82,Scilympiad!$U:$U,0)),
        ""
    )
)</f>
        <v/>
      </c>
      <c r="N82" s="163" t="str">
        <f>IF(B82="",
    "",
    IF(NOT(ISERROR(MATCH($B82,SkyCiv!$U:$U,0))),
        INDEX(SkyCiv!C:C,MATCH($B82,SkyCiv!$U:$U,0))+(_xlfn.NUMBERVALUE(LEFT(RIGHT(Instructions!$E$19,4),3))+6)/24,
        ""
    )
)</f>
        <v/>
      </c>
      <c r="O82" s="12" t="str">
        <f>IF(N82="",
    "",
    IF(Instructions!E$19="",
        "TIMEZONE?",
        IF(L82="",
            "START?",
            IF(N82&lt;L82,
                "NEGATIVE",
                (N82-L82)*24*60
            )
        )
    )
)</f>
        <v/>
      </c>
      <c r="P82" s="46" t="str">
        <f>IF(Instructions!$E$20="",
    "",
    IF(AND(ISNUMBER(O82),O82&gt;Instructions!E$20),
        "YES",
        IF(AND(ISNUMBER(O82),O82&lt;=Instructions!E$20),
            "NO",
            IF(O82="NEGATIVE",
                "UNCLEAR",
                ""
            )
        )
    )
)</f>
        <v/>
      </c>
      <c r="Q82" s="72" t="str">
        <f>IF(LEFT(Instructions!E$21)="Y",
    P82,
    ""
)</f>
        <v/>
      </c>
      <c r="R82" s="69" t="str">
        <f>IF(B82="",
    "",
    IF(NOT(ISERROR(MATCH($B82,SkyCiv!$U:$U,0))),
        INDEX(SkyCiv!I:I,MATCH($B82,SkyCiv!$U:$U,0)),
        ""
    )
)</f>
        <v/>
      </c>
      <c r="S82" s="12" t="str">
        <f>IF(B82="",
    "",
    IF(C82="",
        "",
        IF(NOT(ISERROR(MATCH($B82,SkyCiv!$U:$U,0))),
            INDEX(SkyCiv!J:J,MATCH($B82,SkyCiv!$U:$U,0)),
            ""
        )
    )
)</f>
        <v/>
      </c>
      <c r="T82" s="60" t="str">
        <f>IF(B82="",
    "",
    IF(NOT(ISERROR(MATCH($B82,SkyCiv!$U:$U,0))),
        INDEX(SkyCiv!K:K,MATCH($B82,SkyCiv!$U:$U,0)),
        ""
    )
)</f>
        <v/>
      </c>
      <c r="U82" s="76" t="str">
        <f>IF(B82="",
    "",
    IF(NOT(ISERROR(MATCH($B82,SkyCiv!$U:$U,0))),
        INDEX(SkyCiv!L:L,MATCH($B82,SkyCiv!$U:$U,0)),
        ""
    )
)</f>
        <v/>
      </c>
      <c r="V82" s="12" t="str">
        <f>IF(C82="",
    "",
    IF(NOT(ISERROR(MATCH($B82,SkyCiv!$U:$U,0))),
        INDEX(SkyCiv!M:M,MATCH($B82,SkyCiv!$U:$U,0)),
        ""
    )
)</f>
        <v/>
      </c>
      <c r="W82" s="77" t="str">
        <f>IF(D82="",
    "",
    IF(NOT(ISERROR(MATCH($B82,SkyCiv!$U:$U,0))),
        INDEX(SkyCiv!N:N,MATCH($B82,SkyCiv!$U:$U,0)),
        ""
    )
)</f>
        <v/>
      </c>
      <c r="X82" s="45" t="str">
        <f>IF(AND(U82=0,V82=0,W82=0),
    "-",
    IF(U82="",
        "",
        IF(LEFT($B82)="B",
            IF(Instructions!E$15="",
                "",
                IF(ROUND(U82,3)&lt;Instructions!E$15,
                    "YES",
                    "NO"
                )
            ),
            IF(LEFT($B82)="C",
                IF(Instructions!E$17="",
                    "",
                    IF(ROUND(U82,3)&lt;Instructions!E$17,
                        "YES",
                        "NO"
                    )
                ),
                "ERR"
            )
        )
    )
)</f>
        <v/>
      </c>
      <c r="Y82" s="45" t="str">
        <f t="shared" si="42"/>
        <v/>
      </c>
      <c r="Z82" s="45" t="str">
        <f>IF(AND(U82=0,V82=0,W82=0),
    "-",
    IF(W82="",
        "",
        IF(LEFT($B82)="B",
            IF(Instructions!E$16="",
                "",
                IF(ROUND(W82,3)&lt;Instructions!E$16,
                    "YES",
                    "NO"
                )
            ),
            IF(LEFT($B82)="C",
                IF(Instructions!E$18="",
                    "",
                    IF(ROUND(W82,3)&lt;Instructions!E$18,
                        "YES",
                        "NO"
                    )
                ),
                "ERR"
            )
        )
    )
)</f>
        <v/>
      </c>
      <c r="AA82" s="54" t="str">
        <f t="shared" si="43"/>
        <v/>
      </c>
      <c r="AB82" s="14" t="str">
        <f>IF(AND(NOT(ISERROR(MATCH($B82,Scilympiad!$U:$U,0))),ISNUMBER(INDEX(Scilympiad!Y:Y,MATCH($B82,Scilympiad!$U:$U,0)))),
    INDEX(Scilympiad!Y:Y,MATCH($B82,Scilympiad!$U:$U,0)),
    ""
)</f>
        <v/>
      </c>
      <c r="AC82" s="11" t="str">
        <f t="shared" si="44"/>
        <v/>
      </c>
      <c r="AD82" s="10" t="str">
        <f t="shared" si="45"/>
        <v/>
      </c>
      <c r="AE82" s="11" t="str">
        <f t="shared" si="46"/>
        <v/>
      </c>
      <c r="AF82" s="12" t="str">
        <f t="shared" si="47"/>
        <v/>
      </c>
      <c r="AG82" s="136" t="str">
        <f t="shared" si="48"/>
        <v/>
      </c>
      <c r="AH82" s="167"/>
      <c r="AI82" s="133"/>
      <c r="AJ82" s="64" t="str">
        <f t="shared" si="49"/>
        <v/>
      </c>
      <c r="AK82" s="47" t="str">
        <f t="shared" si="50"/>
        <v/>
      </c>
      <c r="AL82" s="65" t="str">
        <f t="shared" si="51"/>
        <v/>
      </c>
      <c r="AM82" s="57" t="str">
        <f t="shared" si="52"/>
        <v/>
      </c>
      <c r="AN82" s="12" t="str">
        <f t="shared" si="53"/>
        <v/>
      </c>
      <c r="AO82" s="10" t="str">
        <f t="shared" si="54"/>
        <v/>
      </c>
      <c r="AP82" s="10" t="str">
        <f t="shared" si="55"/>
        <v/>
      </c>
      <c r="AQ82" s="15" t="str">
        <f t="shared" si="56"/>
        <v/>
      </c>
      <c r="AR82" s="57" t="str">
        <f t="shared" si="57"/>
        <v/>
      </c>
      <c r="AS82" s="12" t="str">
        <f t="shared" si="58"/>
        <v/>
      </c>
      <c r="AT82" s="10" t="str">
        <f t="shared" si="59"/>
        <v/>
      </c>
      <c r="AU82" s="10" t="str">
        <f t="shared" si="60"/>
        <v/>
      </c>
      <c r="AV82" s="15" t="str">
        <f t="shared" si="61"/>
        <v/>
      </c>
    </row>
    <row r="83" spans="2:48">
      <c r="B83" s="14" t="str">
        <f>IF(Scilympiad!C82="",
    "",
    Scilympiad!C82
)</f>
        <v/>
      </c>
      <c r="C83" s="10" t="str">
        <f>IF(Scilympiad!D82="",
    "",
    Scilympiad!D82
)</f>
        <v/>
      </c>
      <c r="D83" s="10" t="str">
        <f>IF(Scilympiad!E82="",
    "",
    Scilympiad!E82
)</f>
        <v/>
      </c>
      <c r="E83" s="44" t="str">
        <f t="shared" si="37"/>
        <v/>
      </c>
      <c r="F83" s="45" t="str">
        <f t="shared" si="38"/>
        <v/>
      </c>
      <c r="G83" s="212" t="str">
        <f t="shared" si="39"/>
        <v/>
      </c>
      <c r="H83" s="45" t="str">
        <f t="shared" si="40"/>
        <v/>
      </c>
      <c r="I83" s="54" t="str">
        <f t="shared" si="41"/>
        <v/>
      </c>
      <c r="J83" s="57" t="str">
        <f>IF(B83="",
    "",
    IF(COUNTIF(Scilympiad!U:U,Scores!$B83)+COUNTIF(SkyCiv!U:U,Scores!$B83)=0,
        "",
        IF(COUNTIF(Scilympiad!U:U,Scores!$B83)=0,
            "NO",
            IF(COUNTIF(Scilympiad!U:U,Scores!$B83)=1,
                "YES",
                IF(COUNTIF(Scilympiad!U:U,Scores!$B83)&gt;1,
                    "MANY",
                    "ERROR"
                )
            )
        )
    )
)</f>
        <v/>
      </c>
      <c r="K83" s="15" t="str">
        <f>IF(B83="",
    "",
    IF(COUNTIF(Scilympiad!U:U,Scores!$B83)+COUNTIF(SkyCiv!U:U,Scores!$B83)=0,
        "",
        IF(COUNTIF(SkyCiv!U:U,Scores!$B83)=0,
            "NO",
            IF(COUNTIF(SkyCiv!U:U,Scores!$B83)=1,
                "YES",
                IF(COUNTIF(SkyCiv!U:U,Scores!$B83)&gt;1,
                    "MANY",
                    "ERROR"
                )
            )
        )
    )
)</f>
        <v/>
      </c>
      <c r="L83" s="162" t="str">
        <f>IF(B83="",
    "",
    IF(NOT(ISERROR(MATCH($B83,Scilympiad!$U:$U,0))),
        DATE(_xlfn.NUMBERVALUE(MID(INDEX(Scilympiad!M:M,MATCH($B83,Scilympiad!$U:$U,0)),FIND("/",INDEX(Scilympiad!M:M,MATCH($B83,Scilympiad!$U:$U,0)))+4,2))+2000,
            _xlfn.NUMBERVALUE(MID(INDEX(Scilympiad!M:M,MATCH($B83,Scilympiad!$U:$U,0)),FIND("/",INDEX(Scilympiad!M:M,MATCH($B83,Scilympiad!$U:$U,0)))-2,2)),
            _xlfn.NUMBERVALUE(MID(INDEX(Scilympiad!M:M,MATCH($B83,Scilympiad!$U:$U,0)),FIND("/",INDEX(Scilympiad!M:M,MATCH($B83,Scilympiad!$U:$U,0)))+1,2))
        )+TIME(IF(MID(INDEX(Scilympiad!M:M,MATCH($B83,Scilympiad!$U:$U,0)),FIND(":",INDEX(Scilympiad!M:M,MATCH($B83,Scilympiad!$U:$U,0)))+7,2)="AM",
                MOD(_xlfn.NUMBERVALUE(MID(INDEX(Scilympiad!M:M,MATCH($B83,Scilympiad!$U:$U,0)),FIND(":",INDEX(Scilympiad!M:M,MATCH($B83,Scilympiad!$U:$U,0)))-2,2)),12),
                MOD(_xlfn.NUMBERVALUE(MID(INDEX(Scilympiad!M:M,MATCH($B83,Scilympiad!$U:$U,0)),FIND(":",INDEX(Scilympiad!M:M,MATCH($B83,Scilympiad!$U:$U,0)))-2,2)),12)+12
            ),
            _xlfn.NUMBERVALUE(MID(INDEX(Scilympiad!M:M,MATCH($B83,Scilympiad!$U:$U,0)),FIND(":",INDEX(Scilympiad!M:M,MATCH($B83,Scilympiad!$U:$U,0)))+1,2)),
            _xlfn.NUMBERVALUE(MID(INDEX(Scilympiad!M:M,MATCH($B83,Scilympiad!$U:$U,0)),FIND(":",INDEX(Scilympiad!M:M,MATCH($B83,Scilympiad!$U:$U,0)))+4,2))
        ),
        ""
    )
)</f>
        <v/>
      </c>
      <c r="M83" s="163" t="str">
        <f>IF(C83="",
    "",
    IF(NOT(ISERROR(MATCH($B83,Scilympiad!$U:$U,0))),
        INDEX(Scilympiad!N:N,MATCH($B83,Scilympiad!$U:$U,0)),
        ""
    )
)</f>
        <v/>
      </c>
      <c r="N83" s="163" t="str">
        <f>IF(B83="",
    "",
    IF(NOT(ISERROR(MATCH($B83,SkyCiv!$U:$U,0))),
        INDEX(SkyCiv!C:C,MATCH($B83,SkyCiv!$U:$U,0))+(_xlfn.NUMBERVALUE(LEFT(RIGHT(Instructions!$E$19,4),3))+6)/24,
        ""
    )
)</f>
        <v/>
      </c>
      <c r="O83" s="12" t="str">
        <f>IF(N83="",
    "",
    IF(Instructions!E$19="",
        "TIMEZONE?",
        IF(L83="",
            "START?",
            IF(N83&lt;L83,
                "NEGATIVE",
                (N83-L83)*24*60
            )
        )
    )
)</f>
        <v/>
      </c>
      <c r="P83" s="46" t="str">
        <f>IF(Instructions!$E$20="",
    "",
    IF(AND(ISNUMBER(O83),O83&gt;Instructions!E$20),
        "YES",
        IF(AND(ISNUMBER(O83),O83&lt;=Instructions!E$20),
            "NO",
            IF(O83="NEGATIVE",
                "UNCLEAR",
                ""
            )
        )
    )
)</f>
        <v/>
      </c>
      <c r="Q83" s="72" t="str">
        <f>IF(LEFT(Instructions!E$21)="Y",
    P83,
    ""
)</f>
        <v/>
      </c>
      <c r="R83" s="69" t="str">
        <f>IF(B83="",
    "",
    IF(NOT(ISERROR(MATCH($B83,SkyCiv!$U:$U,0))),
        INDEX(SkyCiv!I:I,MATCH($B83,SkyCiv!$U:$U,0)),
        ""
    )
)</f>
        <v/>
      </c>
      <c r="S83" s="12" t="str">
        <f>IF(B83="",
    "",
    IF(C83="",
        "",
        IF(NOT(ISERROR(MATCH($B83,SkyCiv!$U:$U,0))),
            INDEX(SkyCiv!J:J,MATCH($B83,SkyCiv!$U:$U,0)),
            ""
        )
    )
)</f>
        <v/>
      </c>
      <c r="T83" s="60" t="str">
        <f>IF(B83="",
    "",
    IF(NOT(ISERROR(MATCH($B83,SkyCiv!$U:$U,0))),
        INDEX(SkyCiv!K:K,MATCH($B83,SkyCiv!$U:$U,0)),
        ""
    )
)</f>
        <v/>
      </c>
      <c r="U83" s="76" t="str">
        <f>IF(B83="",
    "",
    IF(NOT(ISERROR(MATCH($B83,SkyCiv!$U:$U,0))),
        INDEX(SkyCiv!L:L,MATCH($B83,SkyCiv!$U:$U,0)),
        ""
    )
)</f>
        <v/>
      </c>
      <c r="V83" s="12" t="str">
        <f>IF(C83="",
    "",
    IF(NOT(ISERROR(MATCH($B83,SkyCiv!$U:$U,0))),
        INDEX(SkyCiv!M:M,MATCH($B83,SkyCiv!$U:$U,0)),
        ""
    )
)</f>
        <v/>
      </c>
      <c r="W83" s="77" t="str">
        <f>IF(D83="",
    "",
    IF(NOT(ISERROR(MATCH($B83,SkyCiv!$U:$U,0))),
        INDEX(SkyCiv!N:N,MATCH($B83,SkyCiv!$U:$U,0)),
        ""
    )
)</f>
        <v/>
      </c>
      <c r="X83" s="45" t="str">
        <f>IF(AND(U83=0,V83=0,W83=0),
    "-",
    IF(U83="",
        "",
        IF(LEFT($B83)="B",
            IF(Instructions!E$15="",
                "",
                IF(ROUND(U83,3)&lt;Instructions!E$15,
                    "YES",
                    "NO"
                )
            ),
            IF(LEFT($B83)="C",
                IF(Instructions!E$17="",
                    "",
                    IF(ROUND(U83,3)&lt;Instructions!E$17,
                        "YES",
                        "NO"
                    )
                ),
                "ERR"
            )
        )
    )
)</f>
        <v/>
      </c>
      <c r="Y83" s="45" t="str">
        <f t="shared" si="42"/>
        <v/>
      </c>
      <c r="Z83" s="45" t="str">
        <f>IF(AND(U83=0,V83=0,W83=0),
    "-",
    IF(W83="",
        "",
        IF(LEFT($B83)="B",
            IF(Instructions!E$16="",
                "",
                IF(ROUND(W83,3)&lt;Instructions!E$16,
                    "YES",
                    "NO"
                )
            ),
            IF(LEFT($B83)="C",
                IF(Instructions!E$18="",
                    "",
                    IF(ROUND(W83,3)&lt;Instructions!E$18,
                        "YES",
                        "NO"
                    )
                ),
                "ERR"
            )
        )
    )
)</f>
        <v/>
      </c>
      <c r="AA83" s="54" t="str">
        <f t="shared" si="43"/>
        <v/>
      </c>
      <c r="AB83" s="14" t="str">
        <f>IF(AND(NOT(ISERROR(MATCH($B83,Scilympiad!$U:$U,0))),ISNUMBER(INDEX(Scilympiad!Y:Y,MATCH($B83,Scilympiad!$U:$U,0)))),
    INDEX(Scilympiad!Y:Y,MATCH($B83,Scilympiad!$U:$U,0)),
    ""
)</f>
        <v/>
      </c>
      <c r="AC83" s="11" t="str">
        <f t="shared" si="44"/>
        <v/>
      </c>
      <c r="AD83" s="10" t="str">
        <f t="shared" si="45"/>
        <v/>
      </c>
      <c r="AE83" s="11" t="str">
        <f t="shared" si="46"/>
        <v/>
      </c>
      <c r="AF83" s="12" t="str">
        <f t="shared" si="47"/>
        <v/>
      </c>
      <c r="AG83" s="136" t="str">
        <f t="shared" si="48"/>
        <v/>
      </c>
      <c r="AH83" s="167"/>
      <c r="AI83" s="133"/>
      <c r="AJ83" s="64" t="str">
        <f t="shared" si="49"/>
        <v/>
      </c>
      <c r="AK83" s="47" t="str">
        <f t="shared" si="50"/>
        <v/>
      </c>
      <c r="AL83" s="65" t="str">
        <f t="shared" si="51"/>
        <v/>
      </c>
      <c r="AM83" s="57" t="str">
        <f t="shared" si="52"/>
        <v/>
      </c>
      <c r="AN83" s="12" t="str">
        <f t="shared" si="53"/>
        <v/>
      </c>
      <c r="AO83" s="10" t="str">
        <f t="shared" si="54"/>
        <v/>
      </c>
      <c r="AP83" s="10" t="str">
        <f t="shared" si="55"/>
        <v/>
      </c>
      <c r="AQ83" s="15" t="str">
        <f t="shared" si="56"/>
        <v/>
      </c>
      <c r="AR83" s="57" t="str">
        <f t="shared" si="57"/>
        <v/>
      </c>
      <c r="AS83" s="12" t="str">
        <f t="shared" si="58"/>
        <v/>
      </c>
      <c r="AT83" s="10" t="str">
        <f t="shared" si="59"/>
        <v/>
      </c>
      <c r="AU83" s="10" t="str">
        <f t="shared" si="60"/>
        <v/>
      </c>
      <c r="AV83" s="15" t="str">
        <f t="shared" si="61"/>
        <v/>
      </c>
    </row>
    <row r="84" spans="2:48">
      <c r="B84" s="14" t="str">
        <f>IF(Scilympiad!C83="",
    "",
    Scilympiad!C83
)</f>
        <v/>
      </c>
      <c r="C84" s="10" t="str">
        <f>IF(Scilympiad!D83="",
    "",
    Scilympiad!D83
)</f>
        <v/>
      </c>
      <c r="D84" s="10" t="str">
        <f>IF(Scilympiad!E83="",
    "",
    Scilympiad!E83
)</f>
        <v/>
      </c>
      <c r="E84" s="44" t="str">
        <f t="shared" si="37"/>
        <v/>
      </c>
      <c r="F84" s="45" t="str">
        <f t="shared" si="38"/>
        <v/>
      </c>
      <c r="G84" s="212" t="str">
        <f t="shared" si="39"/>
        <v/>
      </c>
      <c r="H84" s="45" t="str">
        <f t="shared" si="40"/>
        <v/>
      </c>
      <c r="I84" s="54" t="str">
        <f t="shared" si="41"/>
        <v/>
      </c>
      <c r="J84" s="57" t="str">
        <f>IF(B84="",
    "",
    IF(COUNTIF(Scilympiad!U:U,Scores!$B84)+COUNTIF(SkyCiv!U:U,Scores!$B84)=0,
        "",
        IF(COUNTIF(Scilympiad!U:U,Scores!$B84)=0,
            "NO",
            IF(COUNTIF(Scilympiad!U:U,Scores!$B84)=1,
                "YES",
                IF(COUNTIF(Scilympiad!U:U,Scores!$B84)&gt;1,
                    "MANY",
                    "ERROR"
                )
            )
        )
    )
)</f>
        <v/>
      </c>
      <c r="K84" s="15" t="str">
        <f>IF(B84="",
    "",
    IF(COUNTIF(Scilympiad!U:U,Scores!$B84)+COUNTIF(SkyCiv!U:U,Scores!$B84)=0,
        "",
        IF(COUNTIF(SkyCiv!U:U,Scores!$B84)=0,
            "NO",
            IF(COUNTIF(SkyCiv!U:U,Scores!$B84)=1,
                "YES",
                IF(COUNTIF(SkyCiv!U:U,Scores!$B84)&gt;1,
                    "MANY",
                    "ERROR"
                )
            )
        )
    )
)</f>
        <v/>
      </c>
      <c r="L84" s="162" t="str">
        <f>IF(B84="",
    "",
    IF(NOT(ISERROR(MATCH($B84,Scilympiad!$U:$U,0))),
        DATE(_xlfn.NUMBERVALUE(MID(INDEX(Scilympiad!M:M,MATCH($B84,Scilympiad!$U:$U,0)),FIND("/",INDEX(Scilympiad!M:M,MATCH($B84,Scilympiad!$U:$U,0)))+4,2))+2000,
            _xlfn.NUMBERVALUE(MID(INDEX(Scilympiad!M:M,MATCH($B84,Scilympiad!$U:$U,0)),FIND("/",INDEX(Scilympiad!M:M,MATCH($B84,Scilympiad!$U:$U,0)))-2,2)),
            _xlfn.NUMBERVALUE(MID(INDEX(Scilympiad!M:M,MATCH($B84,Scilympiad!$U:$U,0)),FIND("/",INDEX(Scilympiad!M:M,MATCH($B84,Scilympiad!$U:$U,0)))+1,2))
        )+TIME(IF(MID(INDEX(Scilympiad!M:M,MATCH($B84,Scilympiad!$U:$U,0)),FIND(":",INDEX(Scilympiad!M:M,MATCH($B84,Scilympiad!$U:$U,0)))+7,2)="AM",
                MOD(_xlfn.NUMBERVALUE(MID(INDEX(Scilympiad!M:M,MATCH($B84,Scilympiad!$U:$U,0)),FIND(":",INDEX(Scilympiad!M:M,MATCH($B84,Scilympiad!$U:$U,0)))-2,2)),12),
                MOD(_xlfn.NUMBERVALUE(MID(INDEX(Scilympiad!M:M,MATCH($B84,Scilympiad!$U:$U,0)),FIND(":",INDEX(Scilympiad!M:M,MATCH($B84,Scilympiad!$U:$U,0)))-2,2)),12)+12
            ),
            _xlfn.NUMBERVALUE(MID(INDEX(Scilympiad!M:M,MATCH($B84,Scilympiad!$U:$U,0)),FIND(":",INDEX(Scilympiad!M:M,MATCH($B84,Scilympiad!$U:$U,0)))+1,2)),
            _xlfn.NUMBERVALUE(MID(INDEX(Scilympiad!M:M,MATCH($B84,Scilympiad!$U:$U,0)),FIND(":",INDEX(Scilympiad!M:M,MATCH($B84,Scilympiad!$U:$U,0)))+4,2))
        ),
        ""
    )
)</f>
        <v/>
      </c>
      <c r="M84" s="163" t="str">
        <f>IF(C84="",
    "",
    IF(NOT(ISERROR(MATCH($B84,Scilympiad!$U:$U,0))),
        INDEX(Scilympiad!N:N,MATCH($B84,Scilympiad!$U:$U,0)),
        ""
    )
)</f>
        <v/>
      </c>
      <c r="N84" s="163" t="str">
        <f>IF(B84="",
    "",
    IF(NOT(ISERROR(MATCH($B84,SkyCiv!$U:$U,0))),
        INDEX(SkyCiv!C:C,MATCH($B84,SkyCiv!$U:$U,0))+(_xlfn.NUMBERVALUE(LEFT(RIGHT(Instructions!$E$19,4),3))+6)/24,
        ""
    )
)</f>
        <v/>
      </c>
      <c r="O84" s="12" t="str">
        <f>IF(N84="",
    "",
    IF(Instructions!E$19="",
        "TIMEZONE?",
        IF(L84="",
            "START?",
            IF(N84&lt;L84,
                "NEGATIVE",
                (N84-L84)*24*60
            )
        )
    )
)</f>
        <v/>
      </c>
      <c r="P84" s="46" t="str">
        <f>IF(Instructions!$E$20="",
    "",
    IF(AND(ISNUMBER(O84),O84&gt;Instructions!E$20),
        "YES",
        IF(AND(ISNUMBER(O84),O84&lt;=Instructions!E$20),
            "NO",
            IF(O84="NEGATIVE",
                "UNCLEAR",
                ""
            )
        )
    )
)</f>
        <v/>
      </c>
      <c r="Q84" s="72" t="str">
        <f>IF(LEFT(Instructions!E$21)="Y",
    P84,
    ""
)</f>
        <v/>
      </c>
      <c r="R84" s="69" t="str">
        <f>IF(B84="",
    "",
    IF(NOT(ISERROR(MATCH($B84,SkyCiv!$U:$U,0))),
        INDEX(SkyCiv!I:I,MATCH($B84,SkyCiv!$U:$U,0)),
        ""
    )
)</f>
        <v/>
      </c>
      <c r="S84" s="12" t="str">
        <f>IF(B84="",
    "",
    IF(C84="",
        "",
        IF(NOT(ISERROR(MATCH($B84,SkyCiv!$U:$U,0))),
            INDEX(SkyCiv!J:J,MATCH($B84,SkyCiv!$U:$U,0)),
            ""
        )
    )
)</f>
        <v/>
      </c>
      <c r="T84" s="60" t="str">
        <f>IF(B84="",
    "",
    IF(NOT(ISERROR(MATCH($B84,SkyCiv!$U:$U,0))),
        INDEX(SkyCiv!K:K,MATCH($B84,SkyCiv!$U:$U,0)),
        ""
    )
)</f>
        <v/>
      </c>
      <c r="U84" s="76" t="str">
        <f>IF(B84="",
    "",
    IF(NOT(ISERROR(MATCH($B84,SkyCiv!$U:$U,0))),
        INDEX(SkyCiv!L:L,MATCH($B84,SkyCiv!$U:$U,0)),
        ""
    )
)</f>
        <v/>
      </c>
      <c r="V84" s="12" t="str">
        <f>IF(C84="",
    "",
    IF(NOT(ISERROR(MATCH($B84,SkyCiv!$U:$U,0))),
        INDEX(SkyCiv!M:M,MATCH($B84,SkyCiv!$U:$U,0)),
        ""
    )
)</f>
        <v/>
      </c>
      <c r="W84" s="77" t="str">
        <f>IF(D84="",
    "",
    IF(NOT(ISERROR(MATCH($B84,SkyCiv!$U:$U,0))),
        INDEX(SkyCiv!N:N,MATCH($B84,SkyCiv!$U:$U,0)),
        ""
    )
)</f>
        <v/>
      </c>
      <c r="X84" s="45" t="str">
        <f>IF(AND(U84=0,V84=0,W84=0),
    "-",
    IF(U84="",
        "",
        IF(LEFT($B84)="B",
            IF(Instructions!E$15="",
                "",
                IF(ROUND(U84,3)&lt;Instructions!E$15,
                    "YES",
                    "NO"
                )
            ),
            IF(LEFT($B84)="C",
                IF(Instructions!E$17="",
                    "",
                    IF(ROUND(U84,3)&lt;Instructions!E$17,
                        "YES",
                        "NO"
                    )
                ),
                "ERR"
            )
        )
    )
)</f>
        <v/>
      </c>
      <c r="Y84" s="45" t="str">
        <f t="shared" si="42"/>
        <v/>
      </c>
      <c r="Z84" s="45" t="str">
        <f>IF(AND(U84=0,V84=0,W84=0),
    "-",
    IF(W84="",
        "",
        IF(LEFT($B84)="B",
            IF(Instructions!E$16="",
                "",
                IF(ROUND(W84,3)&lt;Instructions!E$16,
                    "YES",
                    "NO"
                )
            ),
            IF(LEFT($B84)="C",
                IF(Instructions!E$18="",
                    "",
                    IF(ROUND(W84,3)&lt;Instructions!E$18,
                        "YES",
                        "NO"
                    )
                ),
                "ERR"
            )
        )
    )
)</f>
        <v/>
      </c>
      <c r="AA84" s="54" t="str">
        <f t="shared" si="43"/>
        <v/>
      </c>
      <c r="AB84" s="14" t="str">
        <f>IF(AND(NOT(ISERROR(MATCH($B84,Scilympiad!$U:$U,0))),ISNUMBER(INDEX(Scilympiad!Y:Y,MATCH($B84,Scilympiad!$U:$U,0)))),
    INDEX(Scilympiad!Y:Y,MATCH($B84,Scilympiad!$U:$U,0)),
    ""
)</f>
        <v/>
      </c>
      <c r="AC84" s="11" t="str">
        <f t="shared" si="44"/>
        <v/>
      </c>
      <c r="AD84" s="10" t="str">
        <f t="shared" si="45"/>
        <v/>
      </c>
      <c r="AE84" s="11" t="str">
        <f t="shared" si="46"/>
        <v/>
      </c>
      <c r="AF84" s="12" t="str">
        <f t="shared" si="47"/>
        <v/>
      </c>
      <c r="AG84" s="136" t="str">
        <f t="shared" si="48"/>
        <v/>
      </c>
      <c r="AH84" s="167"/>
      <c r="AI84" s="133"/>
      <c r="AJ84" s="64" t="str">
        <f t="shared" si="49"/>
        <v/>
      </c>
      <c r="AK84" s="47" t="str">
        <f t="shared" si="50"/>
        <v/>
      </c>
      <c r="AL84" s="65" t="str">
        <f t="shared" si="51"/>
        <v/>
      </c>
      <c r="AM84" s="57" t="str">
        <f t="shared" si="52"/>
        <v/>
      </c>
      <c r="AN84" s="12" t="str">
        <f t="shared" si="53"/>
        <v/>
      </c>
      <c r="AO84" s="10" t="str">
        <f t="shared" si="54"/>
        <v/>
      </c>
      <c r="AP84" s="10" t="str">
        <f t="shared" si="55"/>
        <v/>
      </c>
      <c r="AQ84" s="15" t="str">
        <f t="shared" si="56"/>
        <v/>
      </c>
      <c r="AR84" s="57" t="str">
        <f t="shared" si="57"/>
        <v/>
      </c>
      <c r="AS84" s="12" t="str">
        <f t="shared" si="58"/>
        <v/>
      </c>
      <c r="AT84" s="10" t="str">
        <f t="shared" si="59"/>
        <v/>
      </c>
      <c r="AU84" s="10" t="str">
        <f t="shared" si="60"/>
        <v/>
      </c>
      <c r="AV84" s="15" t="str">
        <f t="shared" si="61"/>
        <v/>
      </c>
    </row>
    <row r="85" spans="2:48">
      <c r="B85" s="14" t="str">
        <f>IF(Scilympiad!C84="",
    "",
    Scilympiad!C84
)</f>
        <v/>
      </c>
      <c r="C85" s="10" t="str">
        <f>IF(Scilympiad!D84="",
    "",
    Scilympiad!D84
)</f>
        <v/>
      </c>
      <c r="D85" s="10" t="str">
        <f>IF(Scilympiad!E84="",
    "",
    Scilympiad!E84
)</f>
        <v/>
      </c>
      <c r="E85" s="44" t="str">
        <f t="shared" si="37"/>
        <v/>
      </c>
      <c r="F85" s="45" t="str">
        <f t="shared" si="38"/>
        <v/>
      </c>
      <c r="G85" s="212" t="str">
        <f t="shared" si="39"/>
        <v/>
      </c>
      <c r="H85" s="45" t="str">
        <f t="shared" si="40"/>
        <v/>
      </c>
      <c r="I85" s="54" t="str">
        <f t="shared" si="41"/>
        <v/>
      </c>
      <c r="J85" s="57" t="str">
        <f>IF(B85="",
    "",
    IF(COUNTIF(Scilympiad!U:U,Scores!$B85)+COUNTIF(SkyCiv!U:U,Scores!$B85)=0,
        "",
        IF(COUNTIF(Scilympiad!U:U,Scores!$B85)=0,
            "NO",
            IF(COUNTIF(Scilympiad!U:U,Scores!$B85)=1,
                "YES",
                IF(COUNTIF(Scilympiad!U:U,Scores!$B85)&gt;1,
                    "MANY",
                    "ERROR"
                )
            )
        )
    )
)</f>
        <v/>
      </c>
      <c r="K85" s="15" t="str">
        <f>IF(B85="",
    "",
    IF(COUNTIF(Scilympiad!U:U,Scores!$B85)+COUNTIF(SkyCiv!U:U,Scores!$B85)=0,
        "",
        IF(COUNTIF(SkyCiv!U:U,Scores!$B85)=0,
            "NO",
            IF(COUNTIF(SkyCiv!U:U,Scores!$B85)=1,
                "YES",
                IF(COUNTIF(SkyCiv!U:U,Scores!$B85)&gt;1,
                    "MANY",
                    "ERROR"
                )
            )
        )
    )
)</f>
        <v/>
      </c>
      <c r="L85" s="162" t="str">
        <f>IF(B85="",
    "",
    IF(NOT(ISERROR(MATCH($B85,Scilympiad!$U:$U,0))),
        DATE(_xlfn.NUMBERVALUE(MID(INDEX(Scilympiad!M:M,MATCH($B85,Scilympiad!$U:$U,0)),FIND("/",INDEX(Scilympiad!M:M,MATCH($B85,Scilympiad!$U:$U,0)))+4,2))+2000,
            _xlfn.NUMBERVALUE(MID(INDEX(Scilympiad!M:M,MATCH($B85,Scilympiad!$U:$U,0)),FIND("/",INDEX(Scilympiad!M:M,MATCH($B85,Scilympiad!$U:$U,0)))-2,2)),
            _xlfn.NUMBERVALUE(MID(INDEX(Scilympiad!M:M,MATCH($B85,Scilympiad!$U:$U,0)),FIND("/",INDEX(Scilympiad!M:M,MATCH($B85,Scilympiad!$U:$U,0)))+1,2))
        )+TIME(IF(MID(INDEX(Scilympiad!M:M,MATCH($B85,Scilympiad!$U:$U,0)),FIND(":",INDEX(Scilympiad!M:M,MATCH($B85,Scilympiad!$U:$U,0)))+7,2)="AM",
                MOD(_xlfn.NUMBERVALUE(MID(INDEX(Scilympiad!M:M,MATCH($B85,Scilympiad!$U:$U,0)),FIND(":",INDEX(Scilympiad!M:M,MATCH($B85,Scilympiad!$U:$U,0)))-2,2)),12),
                MOD(_xlfn.NUMBERVALUE(MID(INDEX(Scilympiad!M:M,MATCH($B85,Scilympiad!$U:$U,0)),FIND(":",INDEX(Scilympiad!M:M,MATCH($B85,Scilympiad!$U:$U,0)))-2,2)),12)+12
            ),
            _xlfn.NUMBERVALUE(MID(INDEX(Scilympiad!M:M,MATCH($B85,Scilympiad!$U:$U,0)),FIND(":",INDEX(Scilympiad!M:M,MATCH($B85,Scilympiad!$U:$U,0)))+1,2)),
            _xlfn.NUMBERVALUE(MID(INDEX(Scilympiad!M:M,MATCH($B85,Scilympiad!$U:$U,0)),FIND(":",INDEX(Scilympiad!M:M,MATCH($B85,Scilympiad!$U:$U,0)))+4,2))
        ),
        ""
    )
)</f>
        <v/>
      </c>
      <c r="M85" s="163" t="str">
        <f>IF(C85="",
    "",
    IF(NOT(ISERROR(MATCH($B85,Scilympiad!$U:$U,0))),
        INDEX(Scilympiad!N:N,MATCH($B85,Scilympiad!$U:$U,0)),
        ""
    )
)</f>
        <v/>
      </c>
      <c r="N85" s="163" t="str">
        <f>IF(B85="",
    "",
    IF(NOT(ISERROR(MATCH($B85,SkyCiv!$U:$U,0))),
        INDEX(SkyCiv!C:C,MATCH($B85,SkyCiv!$U:$U,0))+(_xlfn.NUMBERVALUE(LEFT(RIGHT(Instructions!$E$19,4),3))+6)/24,
        ""
    )
)</f>
        <v/>
      </c>
      <c r="O85" s="12" t="str">
        <f>IF(N85="",
    "",
    IF(Instructions!E$19="",
        "TIMEZONE?",
        IF(L85="",
            "START?",
            IF(N85&lt;L85,
                "NEGATIVE",
                (N85-L85)*24*60
            )
        )
    )
)</f>
        <v/>
      </c>
      <c r="P85" s="46" t="str">
        <f>IF(Instructions!$E$20="",
    "",
    IF(AND(ISNUMBER(O85),O85&gt;Instructions!E$20),
        "YES",
        IF(AND(ISNUMBER(O85),O85&lt;=Instructions!E$20),
            "NO",
            IF(O85="NEGATIVE",
                "UNCLEAR",
                ""
            )
        )
    )
)</f>
        <v/>
      </c>
      <c r="Q85" s="72" t="str">
        <f>IF(LEFT(Instructions!E$21)="Y",
    P85,
    ""
)</f>
        <v/>
      </c>
      <c r="R85" s="69" t="str">
        <f>IF(B85="",
    "",
    IF(NOT(ISERROR(MATCH($B85,SkyCiv!$U:$U,0))),
        INDEX(SkyCiv!I:I,MATCH($B85,SkyCiv!$U:$U,0)),
        ""
    )
)</f>
        <v/>
      </c>
      <c r="S85" s="12" t="str">
        <f>IF(B85="",
    "",
    IF(C85="",
        "",
        IF(NOT(ISERROR(MATCH($B85,SkyCiv!$U:$U,0))),
            INDEX(SkyCiv!J:J,MATCH($B85,SkyCiv!$U:$U,0)),
            ""
        )
    )
)</f>
        <v/>
      </c>
      <c r="T85" s="60" t="str">
        <f>IF(B85="",
    "",
    IF(NOT(ISERROR(MATCH($B85,SkyCiv!$U:$U,0))),
        INDEX(SkyCiv!K:K,MATCH($B85,SkyCiv!$U:$U,0)),
        ""
    )
)</f>
        <v/>
      </c>
      <c r="U85" s="76" t="str">
        <f>IF(B85="",
    "",
    IF(NOT(ISERROR(MATCH($B85,SkyCiv!$U:$U,0))),
        INDEX(SkyCiv!L:L,MATCH($B85,SkyCiv!$U:$U,0)),
        ""
    )
)</f>
        <v/>
      </c>
      <c r="V85" s="12" t="str">
        <f>IF(C85="",
    "",
    IF(NOT(ISERROR(MATCH($B85,SkyCiv!$U:$U,0))),
        INDEX(SkyCiv!M:M,MATCH($B85,SkyCiv!$U:$U,0)),
        ""
    )
)</f>
        <v/>
      </c>
      <c r="W85" s="77" t="str">
        <f>IF(D85="",
    "",
    IF(NOT(ISERROR(MATCH($B85,SkyCiv!$U:$U,0))),
        INDEX(SkyCiv!N:N,MATCH($B85,SkyCiv!$U:$U,0)),
        ""
    )
)</f>
        <v/>
      </c>
      <c r="X85" s="45" t="str">
        <f>IF(AND(U85=0,V85=0,W85=0),
    "-",
    IF(U85="",
        "",
        IF(LEFT($B85)="B",
            IF(Instructions!E$15="",
                "",
                IF(ROUND(U85,3)&lt;Instructions!E$15,
                    "YES",
                    "NO"
                )
            ),
            IF(LEFT($B85)="C",
                IF(Instructions!E$17="",
                    "",
                    IF(ROUND(U85,3)&lt;Instructions!E$17,
                        "YES",
                        "NO"
                    )
                ),
                "ERR"
            )
        )
    )
)</f>
        <v/>
      </c>
      <c r="Y85" s="45" t="str">
        <f t="shared" si="42"/>
        <v/>
      </c>
      <c r="Z85" s="45" t="str">
        <f>IF(AND(U85=0,V85=0,W85=0),
    "-",
    IF(W85="",
        "",
        IF(LEFT($B85)="B",
            IF(Instructions!E$16="",
                "",
                IF(ROUND(W85,3)&lt;Instructions!E$16,
                    "YES",
                    "NO"
                )
            ),
            IF(LEFT($B85)="C",
                IF(Instructions!E$18="",
                    "",
                    IF(ROUND(W85,3)&lt;Instructions!E$18,
                        "YES",
                        "NO"
                    )
                ),
                "ERR"
            )
        )
    )
)</f>
        <v/>
      </c>
      <c r="AA85" s="54" t="str">
        <f t="shared" si="43"/>
        <v/>
      </c>
      <c r="AB85" s="14" t="str">
        <f>IF(AND(NOT(ISERROR(MATCH($B85,Scilympiad!$U:$U,0))),ISNUMBER(INDEX(Scilympiad!Y:Y,MATCH($B85,Scilympiad!$U:$U,0)))),
    INDEX(Scilympiad!Y:Y,MATCH($B85,Scilympiad!$U:$U,0)),
    ""
)</f>
        <v/>
      </c>
      <c r="AC85" s="11" t="str">
        <f t="shared" si="44"/>
        <v/>
      </c>
      <c r="AD85" s="10" t="str">
        <f t="shared" si="45"/>
        <v/>
      </c>
      <c r="AE85" s="11" t="str">
        <f t="shared" si="46"/>
        <v/>
      </c>
      <c r="AF85" s="12" t="str">
        <f t="shared" si="47"/>
        <v/>
      </c>
      <c r="AG85" s="136" t="str">
        <f t="shared" si="48"/>
        <v/>
      </c>
      <c r="AH85" s="167"/>
      <c r="AI85" s="133"/>
      <c r="AJ85" s="64" t="str">
        <f t="shared" si="49"/>
        <v/>
      </c>
      <c r="AK85" s="47" t="str">
        <f t="shared" si="50"/>
        <v/>
      </c>
      <c r="AL85" s="65" t="str">
        <f t="shared" si="51"/>
        <v/>
      </c>
      <c r="AM85" s="57" t="str">
        <f t="shared" si="52"/>
        <v/>
      </c>
      <c r="AN85" s="12" t="str">
        <f t="shared" si="53"/>
        <v/>
      </c>
      <c r="AO85" s="10" t="str">
        <f t="shared" si="54"/>
        <v/>
      </c>
      <c r="AP85" s="10" t="str">
        <f t="shared" si="55"/>
        <v/>
      </c>
      <c r="AQ85" s="15" t="str">
        <f t="shared" si="56"/>
        <v/>
      </c>
      <c r="AR85" s="57" t="str">
        <f t="shared" si="57"/>
        <v/>
      </c>
      <c r="AS85" s="12" t="str">
        <f t="shared" si="58"/>
        <v/>
      </c>
      <c r="AT85" s="10" t="str">
        <f t="shared" si="59"/>
        <v/>
      </c>
      <c r="AU85" s="10" t="str">
        <f t="shared" si="60"/>
        <v/>
      </c>
      <c r="AV85" s="15" t="str">
        <f t="shared" si="61"/>
        <v/>
      </c>
    </row>
    <row r="86" spans="2:48">
      <c r="B86" s="14" t="str">
        <f>IF(Scilympiad!C85="",
    "",
    Scilympiad!C85
)</f>
        <v/>
      </c>
      <c r="C86" s="10" t="str">
        <f>IF(Scilympiad!D85="",
    "",
    Scilympiad!D85
)</f>
        <v/>
      </c>
      <c r="D86" s="10" t="str">
        <f>IF(Scilympiad!E85="",
    "",
    Scilympiad!E85
)</f>
        <v/>
      </c>
      <c r="E86" s="44" t="str">
        <f t="shared" si="37"/>
        <v/>
      </c>
      <c r="F86" s="45" t="str">
        <f t="shared" si="38"/>
        <v/>
      </c>
      <c r="G86" s="212" t="str">
        <f t="shared" si="39"/>
        <v/>
      </c>
      <c r="H86" s="45" t="str">
        <f t="shared" si="40"/>
        <v/>
      </c>
      <c r="I86" s="54" t="str">
        <f t="shared" si="41"/>
        <v/>
      </c>
      <c r="J86" s="57" t="str">
        <f>IF(B86="",
    "",
    IF(COUNTIF(Scilympiad!U:U,Scores!$B86)+COUNTIF(SkyCiv!U:U,Scores!$B86)=0,
        "",
        IF(COUNTIF(Scilympiad!U:U,Scores!$B86)=0,
            "NO",
            IF(COUNTIF(Scilympiad!U:U,Scores!$B86)=1,
                "YES",
                IF(COUNTIF(Scilympiad!U:U,Scores!$B86)&gt;1,
                    "MANY",
                    "ERROR"
                )
            )
        )
    )
)</f>
        <v/>
      </c>
      <c r="K86" s="15" t="str">
        <f>IF(B86="",
    "",
    IF(COUNTIF(Scilympiad!U:U,Scores!$B86)+COUNTIF(SkyCiv!U:U,Scores!$B86)=0,
        "",
        IF(COUNTIF(SkyCiv!U:U,Scores!$B86)=0,
            "NO",
            IF(COUNTIF(SkyCiv!U:U,Scores!$B86)=1,
                "YES",
                IF(COUNTIF(SkyCiv!U:U,Scores!$B86)&gt;1,
                    "MANY",
                    "ERROR"
                )
            )
        )
    )
)</f>
        <v/>
      </c>
      <c r="L86" s="162" t="str">
        <f>IF(B86="",
    "",
    IF(NOT(ISERROR(MATCH($B86,Scilympiad!$U:$U,0))),
        DATE(_xlfn.NUMBERVALUE(MID(INDEX(Scilympiad!M:M,MATCH($B86,Scilympiad!$U:$U,0)),FIND("/",INDEX(Scilympiad!M:M,MATCH($B86,Scilympiad!$U:$U,0)))+4,2))+2000,
            _xlfn.NUMBERVALUE(MID(INDEX(Scilympiad!M:M,MATCH($B86,Scilympiad!$U:$U,0)),FIND("/",INDEX(Scilympiad!M:M,MATCH($B86,Scilympiad!$U:$U,0)))-2,2)),
            _xlfn.NUMBERVALUE(MID(INDEX(Scilympiad!M:M,MATCH($B86,Scilympiad!$U:$U,0)),FIND("/",INDEX(Scilympiad!M:M,MATCH($B86,Scilympiad!$U:$U,0)))+1,2))
        )+TIME(IF(MID(INDEX(Scilympiad!M:M,MATCH($B86,Scilympiad!$U:$U,0)),FIND(":",INDEX(Scilympiad!M:M,MATCH($B86,Scilympiad!$U:$U,0)))+7,2)="AM",
                MOD(_xlfn.NUMBERVALUE(MID(INDEX(Scilympiad!M:M,MATCH($B86,Scilympiad!$U:$U,0)),FIND(":",INDEX(Scilympiad!M:M,MATCH($B86,Scilympiad!$U:$U,0)))-2,2)),12),
                MOD(_xlfn.NUMBERVALUE(MID(INDEX(Scilympiad!M:M,MATCH($B86,Scilympiad!$U:$U,0)),FIND(":",INDEX(Scilympiad!M:M,MATCH($B86,Scilympiad!$U:$U,0)))-2,2)),12)+12
            ),
            _xlfn.NUMBERVALUE(MID(INDEX(Scilympiad!M:M,MATCH($B86,Scilympiad!$U:$U,0)),FIND(":",INDEX(Scilympiad!M:M,MATCH($B86,Scilympiad!$U:$U,0)))+1,2)),
            _xlfn.NUMBERVALUE(MID(INDEX(Scilympiad!M:M,MATCH($B86,Scilympiad!$U:$U,0)),FIND(":",INDEX(Scilympiad!M:M,MATCH($B86,Scilympiad!$U:$U,0)))+4,2))
        ),
        ""
    )
)</f>
        <v/>
      </c>
      <c r="M86" s="163" t="str">
        <f>IF(C86="",
    "",
    IF(NOT(ISERROR(MATCH($B86,Scilympiad!$U:$U,0))),
        INDEX(Scilympiad!N:N,MATCH($B86,Scilympiad!$U:$U,0)),
        ""
    )
)</f>
        <v/>
      </c>
      <c r="N86" s="163" t="str">
        <f>IF(B86="",
    "",
    IF(NOT(ISERROR(MATCH($B86,SkyCiv!$U:$U,0))),
        INDEX(SkyCiv!C:C,MATCH($B86,SkyCiv!$U:$U,0))+(_xlfn.NUMBERVALUE(LEFT(RIGHT(Instructions!$E$19,4),3))+6)/24,
        ""
    )
)</f>
        <v/>
      </c>
      <c r="O86" s="12" t="str">
        <f>IF(N86="",
    "",
    IF(Instructions!E$19="",
        "TIMEZONE?",
        IF(L86="",
            "START?",
            IF(N86&lt;L86,
                "NEGATIVE",
                (N86-L86)*24*60
            )
        )
    )
)</f>
        <v/>
      </c>
      <c r="P86" s="46" t="str">
        <f>IF(Instructions!$E$20="",
    "",
    IF(AND(ISNUMBER(O86),O86&gt;Instructions!E$20),
        "YES",
        IF(AND(ISNUMBER(O86),O86&lt;=Instructions!E$20),
            "NO",
            IF(O86="NEGATIVE",
                "UNCLEAR",
                ""
            )
        )
    )
)</f>
        <v/>
      </c>
      <c r="Q86" s="72" t="str">
        <f>IF(LEFT(Instructions!E$21)="Y",
    P86,
    ""
)</f>
        <v/>
      </c>
      <c r="R86" s="69" t="str">
        <f>IF(B86="",
    "",
    IF(NOT(ISERROR(MATCH($B86,SkyCiv!$U:$U,0))),
        INDEX(SkyCiv!I:I,MATCH($B86,SkyCiv!$U:$U,0)),
        ""
    )
)</f>
        <v/>
      </c>
      <c r="S86" s="12" t="str">
        <f>IF(B86="",
    "",
    IF(C86="",
        "",
        IF(NOT(ISERROR(MATCH($B86,SkyCiv!$U:$U,0))),
            INDEX(SkyCiv!J:J,MATCH($B86,SkyCiv!$U:$U,0)),
            ""
        )
    )
)</f>
        <v/>
      </c>
      <c r="T86" s="60" t="str">
        <f>IF(B86="",
    "",
    IF(NOT(ISERROR(MATCH($B86,SkyCiv!$U:$U,0))),
        INDEX(SkyCiv!K:K,MATCH($B86,SkyCiv!$U:$U,0)),
        ""
    )
)</f>
        <v/>
      </c>
      <c r="U86" s="76" t="str">
        <f>IF(B86="",
    "",
    IF(NOT(ISERROR(MATCH($B86,SkyCiv!$U:$U,0))),
        INDEX(SkyCiv!L:L,MATCH($B86,SkyCiv!$U:$U,0)),
        ""
    )
)</f>
        <v/>
      </c>
      <c r="V86" s="12" t="str">
        <f>IF(C86="",
    "",
    IF(NOT(ISERROR(MATCH($B86,SkyCiv!$U:$U,0))),
        INDEX(SkyCiv!M:M,MATCH($B86,SkyCiv!$U:$U,0)),
        ""
    )
)</f>
        <v/>
      </c>
      <c r="W86" s="77" t="str">
        <f>IF(D86="",
    "",
    IF(NOT(ISERROR(MATCH($B86,SkyCiv!$U:$U,0))),
        INDEX(SkyCiv!N:N,MATCH($B86,SkyCiv!$U:$U,0)),
        ""
    )
)</f>
        <v/>
      </c>
      <c r="X86" s="45" t="str">
        <f>IF(AND(U86=0,V86=0,W86=0),
    "-",
    IF(U86="",
        "",
        IF(LEFT($B86)="B",
            IF(Instructions!E$15="",
                "",
                IF(ROUND(U86,3)&lt;Instructions!E$15,
                    "YES",
                    "NO"
                )
            ),
            IF(LEFT($B86)="C",
                IF(Instructions!E$17="",
                    "",
                    IF(ROUND(U86,3)&lt;Instructions!E$17,
                        "YES",
                        "NO"
                    )
                ),
                "ERR"
            )
        )
    )
)</f>
        <v/>
      </c>
      <c r="Y86" s="45" t="str">
        <f t="shared" si="42"/>
        <v/>
      </c>
      <c r="Z86" s="45" t="str">
        <f>IF(AND(U86=0,V86=0,W86=0),
    "-",
    IF(W86="",
        "",
        IF(LEFT($B86)="B",
            IF(Instructions!E$16="",
                "",
                IF(ROUND(W86,3)&lt;Instructions!E$16,
                    "YES",
                    "NO"
                )
            ),
            IF(LEFT($B86)="C",
                IF(Instructions!E$18="",
                    "",
                    IF(ROUND(W86,3)&lt;Instructions!E$18,
                        "YES",
                        "NO"
                    )
                ),
                "ERR"
            )
        )
    )
)</f>
        <v/>
      </c>
      <c r="AA86" s="54" t="str">
        <f t="shared" si="43"/>
        <v/>
      </c>
      <c r="AB86" s="14" t="str">
        <f>IF(AND(NOT(ISERROR(MATCH($B86,Scilympiad!$U:$U,0))),ISNUMBER(INDEX(Scilympiad!Y:Y,MATCH($B86,Scilympiad!$U:$U,0)))),
    INDEX(Scilympiad!Y:Y,MATCH($B86,Scilympiad!$U:$U,0)),
    ""
)</f>
        <v/>
      </c>
      <c r="AC86" s="11" t="str">
        <f t="shared" si="44"/>
        <v/>
      </c>
      <c r="AD86" s="10" t="str">
        <f t="shared" si="45"/>
        <v/>
      </c>
      <c r="AE86" s="11" t="str">
        <f t="shared" si="46"/>
        <v/>
      </c>
      <c r="AF86" s="12" t="str">
        <f t="shared" si="47"/>
        <v/>
      </c>
      <c r="AG86" s="136" t="str">
        <f t="shared" si="48"/>
        <v/>
      </c>
      <c r="AH86" s="167"/>
      <c r="AI86" s="133"/>
      <c r="AJ86" s="64" t="str">
        <f t="shared" si="49"/>
        <v/>
      </c>
      <c r="AK86" s="47" t="str">
        <f t="shared" si="50"/>
        <v/>
      </c>
      <c r="AL86" s="65" t="str">
        <f t="shared" si="51"/>
        <v/>
      </c>
      <c r="AM86" s="57" t="str">
        <f t="shared" si="52"/>
        <v/>
      </c>
      <c r="AN86" s="12" t="str">
        <f t="shared" si="53"/>
        <v/>
      </c>
      <c r="AO86" s="10" t="str">
        <f t="shared" si="54"/>
        <v/>
      </c>
      <c r="AP86" s="10" t="str">
        <f t="shared" si="55"/>
        <v/>
      </c>
      <c r="AQ86" s="15" t="str">
        <f t="shared" si="56"/>
        <v/>
      </c>
      <c r="AR86" s="57" t="str">
        <f t="shared" si="57"/>
        <v/>
      </c>
      <c r="AS86" s="12" t="str">
        <f t="shared" si="58"/>
        <v/>
      </c>
      <c r="AT86" s="10" t="str">
        <f t="shared" si="59"/>
        <v/>
      </c>
      <c r="AU86" s="10" t="str">
        <f t="shared" si="60"/>
        <v/>
      </c>
      <c r="AV86" s="15" t="str">
        <f t="shared" si="61"/>
        <v/>
      </c>
    </row>
    <row r="87" spans="2:48">
      <c r="B87" s="14" t="str">
        <f>IF(Scilympiad!C86="",
    "",
    Scilympiad!C86
)</f>
        <v/>
      </c>
      <c r="C87" s="10" t="str">
        <f>IF(Scilympiad!D86="",
    "",
    Scilympiad!D86
)</f>
        <v/>
      </c>
      <c r="D87" s="10" t="str">
        <f>IF(Scilympiad!E86="",
    "",
    Scilympiad!E86
)</f>
        <v/>
      </c>
      <c r="E87" s="44" t="str">
        <f t="shared" si="37"/>
        <v/>
      </c>
      <c r="F87" s="45" t="str">
        <f t="shared" si="38"/>
        <v/>
      </c>
      <c r="G87" s="212" t="str">
        <f t="shared" si="39"/>
        <v/>
      </c>
      <c r="H87" s="45" t="str">
        <f t="shared" si="40"/>
        <v/>
      </c>
      <c r="I87" s="54" t="str">
        <f t="shared" si="41"/>
        <v/>
      </c>
      <c r="J87" s="57" t="str">
        <f>IF(B87="",
    "",
    IF(COUNTIF(Scilympiad!U:U,Scores!$B87)+COUNTIF(SkyCiv!U:U,Scores!$B87)=0,
        "",
        IF(COUNTIF(Scilympiad!U:U,Scores!$B87)=0,
            "NO",
            IF(COUNTIF(Scilympiad!U:U,Scores!$B87)=1,
                "YES",
                IF(COUNTIF(Scilympiad!U:U,Scores!$B87)&gt;1,
                    "MANY",
                    "ERROR"
                )
            )
        )
    )
)</f>
        <v/>
      </c>
      <c r="K87" s="15" t="str">
        <f>IF(B87="",
    "",
    IF(COUNTIF(Scilympiad!U:U,Scores!$B87)+COUNTIF(SkyCiv!U:U,Scores!$B87)=0,
        "",
        IF(COUNTIF(SkyCiv!U:U,Scores!$B87)=0,
            "NO",
            IF(COUNTIF(SkyCiv!U:U,Scores!$B87)=1,
                "YES",
                IF(COUNTIF(SkyCiv!U:U,Scores!$B87)&gt;1,
                    "MANY",
                    "ERROR"
                )
            )
        )
    )
)</f>
        <v/>
      </c>
      <c r="L87" s="162" t="str">
        <f>IF(B87="",
    "",
    IF(NOT(ISERROR(MATCH($B87,Scilympiad!$U:$U,0))),
        DATE(_xlfn.NUMBERVALUE(MID(INDEX(Scilympiad!M:M,MATCH($B87,Scilympiad!$U:$U,0)),FIND("/",INDEX(Scilympiad!M:M,MATCH($B87,Scilympiad!$U:$U,0)))+4,2))+2000,
            _xlfn.NUMBERVALUE(MID(INDEX(Scilympiad!M:M,MATCH($B87,Scilympiad!$U:$U,0)),FIND("/",INDEX(Scilympiad!M:M,MATCH($B87,Scilympiad!$U:$U,0)))-2,2)),
            _xlfn.NUMBERVALUE(MID(INDEX(Scilympiad!M:M,MATCH($B87,Scilympiad!$U:$U,0)),FIND("/",INDEX(Scilympiad!M:M,MATCH($B87,Scilympiad!$U:$U,0)))+1,2))
        )+TIME(IF(MID(INDEX(Scilympiad!M:M,MATCH($B87,Scilympiad!$U:$U,0)),FIND(":",INDEX(Scilympiad!M:M,MATCH($B87,Scilympiad!$U:$U,0)))+7,2)="AM",
                MOD(_xlfn.NUMBERVALUE(MID(INDEX(Scilympiad!M:M,MATCH($B87,Scilympiad!$U:$U,0)),FIND(":",INDEX(Scilympiad!M:M,MATCH($B87,Scilympiad!$U:$U,0)))-2,2)),12),
                MOD(_xlfn.NUMBERVALUE(MID(INDEX(Scilympiad!M:M,MATCH($B87,Scilympiad!$U:$U,0)),FIND(":",INDEX(Scilympiad!M:M,MATCH($B87,Scilympiad!$U:$U,0)))-2,2)),12)+12
            ),
            _xlfn.NUMBERVALUE(MID(INDEX(Scilympiad!M:M,MATCH($B87,Scilympiad!$U:$U,0)),FIND(":",INDEX(Scilympiad!M:M,MATCH($B87,Scilympiad!$U:$U,0)))+1,2)),
            _xlfn.NUMBERVALUE(MID(INDEX(Scilympiad!M:M,MATCH($B87,Scilympiad!$U:$U,0)),FIND(":",INDEX(Scilympiad!M:M,MATCH($B87,Scilympiad!$U:$U,0)))+4,2))
        ),
        ""
    )
)</f>
        <v/>
      </c>
      <c r="M87" s="163" t="str">
        <f>IF(C87="",
    "",
    IF(NOT(ISERROR(MATCH($B87,Scilympiad!$U:$U,0))),
        INDEX(Scilympiad!N:N,MATCH($B87,Scilympiad!$U:$U,0)),
        ""
    )
)</f>
        <v/>
      </c>
      <c r="N87" s="163" t="str">
        <f>IF(B87="",
    "",
    IF(NOT(ISERROR(MATCH($B87,SkyCiv!$U:$U,0))),
        INDEX(SkyCiv!C:C,MATCH($B87,SkyCiv!$U:$U,0))+(_xlfn.NUMBERVALUE(LEFT(RIGHT(Instructions!$E$19,4),3))+6)/24,
        ""
    )
)</f>
        <v/>
      </c>
      <c r="O87" s="12" t="str">
        <f>IF(N87="",
    "",
    IF(Instructions!E$19="",
        "TIMEZONE?",
        IF(L87="",
            "START?",
            IF(N87&lt;L87,
                "NEGATIVE",
                (N87-L87)*24*60
            )
        )
    )
)</f>
        <v/>
      </c>
      <c r="P87" s="46" t="str">
        <f>IF(Instructions!$E$20="",
    "",
    IF(AND(ISNUMBER(O87),O87&gt;Instructions!E$20),
        "YES",
        IF(AND(ISNUMBER(O87),O87&lt;=Instructions!E$20),
            "NO",
            IF(O87="NEGATIVE",
                "UNCLEAR",
                ""
            )
        )
    )
)</f>
        <v/>
      </c>
      <c r="Q87" s="72" t="str">
        <f>IF(LEFT(Instructions!E$21)="Y",
    P87,
    ""
)</f>
        <v/>
      </c>
      <c r="R87" s="69" t="str">
        <f>IF(B87="",
    "",
    IF(NOT(ISERROR(MATCH($B87,SkyCiv!$U:$U,0))),
        INDEX(SkyCiv!I:I,MATCH($B87,SkyCiv!$U:$U,0)),
        ""
    )
)</f>
        <v/>
      </c>
      <c r="S87" s="12" t="str">
        <f>IF(B87="",
    "",
    IF(C87="",
        "",
        IF(NOT(ISERROR(MATCH($B87,SkyCiv!$U:$U,0))),
            INDEX(SkyCiv!J:J,MATCH($B87,SkyCiv!$U:$U,0)),
            ""
        )
    )
)</f>
        <v/>
      </c>
      <c r="T87" s="60" t="str">
        <f>IF(B87="",
    "",
    IF(NOT(ISERROR(MATCH($B87,SkyCiv!$U:$U,0))),
        INDEX(SkyCiv!K:K,MATCH($B87,SkyCiv!$U:$U,0)),
        ""
    )
)</f>
        <v/>
      </c>
      <c r="U87" s="76" t="str">
        <f>IF(B87="",
    "",
    IF(NOT(ISERROR(MATCH($B87,SkyCiv!$U:$U,0))),
        INDEX(SkyCiv!L:L,MATCH($B87,SkyCiv!$U:$U,0)),
        ""
    )
)</f>
        <v/>
      </c>
      <c r="V87" s="12" t="str">
        <f>IF(C87="",
    "",
    IF(NOT(ISERROR(MATCH($B87,SkyCiv!$U:$U,0))),
        INDEX(SkyCiv!M:M,MATCH($B87,SkyCiv!$U:$U,0)),
        ""
    )
)</f>
        <v/>
      </c>
      <c r="W87" s="77" t="str">
        <f>IF(D87="",
    "",
    IF(NOT(ISERROR(MATCH($B87,SkyCiv!$U:$U,0))),
        INDEX(SkyCiv!N:N,MATCH($B87,SkyCiv!$U:$U,0)),
        ""
    )
)</f>
        <v/>
      </c>
      <c r="X87" s="45" t="str">
        <f>IF(AND(U87=0,V87=0,W87=0),
    "-",
    IF(U87="",
        "",
        IF(LEFT($B87)="B",
            IF(Instructions!E$15="",
                "",
                IF(ROUND(U87,3)&lt;Instructions!E$15,
                    "YES",
                    "NO"
                )
            ),
            IF(LEFT($B87)="C",
                IF(Instructions!E$17="",
                    "",
                    IF(ROUND(U87,3)&lt;Instructions!E$17,
                        "YES",
                        "NO"
                    )
                ),
                "ERR"
            )
        )
    )
)</f>
        <v/>
      </c>
      <c r="Y87" s="45" t="str">
        <f t="shared" si="42"/>
        <v/>
      </c>
      <c r="Z87" s="45" t="str">
        <f>IF(AND(U87=0,V87=0,W87=0),
    "-",
    IF(W87="",
        "",
        IF(LEFT($B87)="B",
            IF(Instructions!E$16="",
                "",
                IF(ROUND(W87,3)&lt;Instructions!E$16,
                    "YES",
                    "NO"
                )
            ),
            IF(LEFT($B87)="C",
                IF(Instructions!E$18="",
                    "",
                    IF(ROUND(W87,3)&lt;Instructions!E$18,
                        "YES",
                        "NO"
                    )
                ),
                "ERR"
            )
        )
    )
)</f>
        <v/>
      </c>
      <c r="AA87" s="54" t="str">
        <f t="shared" si="43"/>
        <v/>
      </c>
      <c r="AB87" s="14" t="str">
        <f>IF(AND(NOT(ISERROR(MATCH($B87,Scilympiad!$U:$U,0))),ISNUMBER(INDEX(Scilympiad!Y:Y,MATCH($B87,Scilympiad!$U:$U,0)))),
    INDEX(Scilympiad!Y:Y,MATCH($B87,Scilympiad!$U:$U,0)),
    ""
)</f>
        <v/>
      </c>
      <c r="AC87" s="11" t="str">
        <f t="shared" si="44"/>
        <v/>
      </c>
      <c r="AD87" s="10" t="str">
        <f t="shared" si="45"/>
        <v/>
      </c>
      <c r="AE87" s="11" t="str">
        <f t="shared" si="46"/>
        <v/>
      </c>
      <c r="AF87" s="12" t="str">
        <f t="shared" si="47"/>
        <v/>
      </c>
      <c r="AG87" s="136" t="str">
        <f t="shared" si="48"/>
        <v/>
      </c>
      <c r="AH87" s="167"/>
      <c r="AI87" s="133"/>
      <c r="AJ87" s="64" t="str">
        <f t="shared" si="49"/>
        <v/>
      </c>
      <c r="AK87" s="47" t="str">
        <f t="shared" si="50"/>
        <v/>
      </c>
      <c r="AL87" s="65" t="str">
        <f t="shared" si="51"/>
        <v/>
      </c>
      <c r="AM87" s="57" t="str">
        <f t="shared" si="52"/>
        <v/>
      </c>
      <c r="AN87" s="12" t="str">
        <f t="shared" si="53"/>
        <v/>
      </c>
      <c r="AO87" s="10" t="str">
        <f t="shared" si="54"/>
        <v/>
      </c>
      <c r="AP87" s="10" t="str">
        <f t="shared" si="55"/>
        <v/>
      </c>
      <c r="AQ87" s="15" t="str">
        <f t="shared" si="56"/>
        <v/>
      </c>
      <c r="AR87" s="57" t="str">
        <f t="shared" si="57"/>
        <v/>
      </c>
      <c r="AS87" s="12" t="str">
        <f t="shared" si="58"/>
        <v/>
      </c>
      <c r="AT87" s="10" t="str">
        <f t="shared" si="59"/>
        <v/>
      </c>
      <c r="AU87" s="10" t="str">
        <f t="shared" si="60"/>
        <v/>
      </c>
      <c r="AV87" s="15" t="str">
        <f t="shared" si="61"/>
        <v/>
      </c>
    </row>
    <row r="88" spans="2:48">
      <c r="B88" s="14" t="str">
        <f>IF(Scilympiad!C87="",
    "",
    Scilympiad!C87
)</f>
        <v/>
      </c>
      <c r="C88" s="10" t="str">
        <f>IF(Scilympiad!D87="",
    "",
    Scilympiad!D87
)</f>
        <v/>
      </c>
      <c r="D88" s="10" t="str">
        <f>IF(Scilympiad!E87="",
    "",
    Scilympiad!E87
)</f>
        <v/>
      </c>
      <c r="E88" s="44" t="str">
        <f t="shared" si="37"/>
        <v/>
      </c>
      <c r="F88" s="45" t="str">
        <f t="shared" si="38"/>
        <v/>
      </c>
      <c r="G88" s="212" t="str">
        <f t="shared" si="39"/>
        <v/>
      </c>
      <c r="H88" s="45" t="str">
        <f t="shared" si="40"/>
        <v/>
      </c>
      <c r="I88" s="54" t="str">
        <f t="shared" si="41"/>
        <v/>
      </c>
      <c r="J88" s="57" t="str">
        <f>IF(B88="",
    "",
    IF(COUNTIF(Scilympiad!U:U,Scores!$B88)+COUNTIF(SkyCiv!U:U,Scores!$B88)=0,
        "",
        IF(COUNTIF(Scilympiad!U:U,Scores!$B88)=0,
            "NO",
            IF(COUNTIF(Scilympiad!U:U,Scores!$B88)=1,
                "YES",
                IF(COUNTIF(Scilympiad!U:U,Scores!$B88)&gt;1,
                    "MANY",
                    "ERROR"
                )
            )
        )
    )
)</f>
        <v/>
      </c>
      <c r="K88" s="15" t="str">
        <f>IF(B88="",
    "",
    IF(COUNTIF(Scilympiad!U:U,Scores!$B88)+COUNTIF(SkyCiv!U:U,Scores!$B88)=0,
        "",
        IF(COUNTIF(SkyCiv!U:U,Scores!$B88)=0,
            "NO",
            IF(COUNTIF(SkyCiv!U:U,Scores!$B88)=1,
                "YES",
                IF(COUNTIF(SkyCiv!U:U,Scores!$B88)&gt;1,
                    "MANY",
                    "ERROR"
                )
            )
        )
    )
)</f>
        <v/>
      </c>
      <c r="L88" s="162" t="str">
        <f>IF(B88="",
    "",
    IF(NOT(ISERROR(MATCH($B88,Scilympiad!$U:$U,0))),
        DATE(_xlfn.NUMBERVALUE(MID(INDEX(Scilympiad!M:M,MATCH($B88,Scilympiad!$U:$U,0)),FIND("/",INDEX(Scilympiad!M:M,MATCH($B88,Scilympiad!$U:$U,0)))+4,2))+2000,
            _xlfn.NUMBERVALUE(MID(INDEX(Scilympiad!M:M,MATCH($B88,Scilympiad!$U:$U,0)),FIND("/",INDEX(Scilympiad!M:M,MATCH($B88,Scilympiad!$U:$U,0)))-2,2)),
            _xlfn.NUMBERVALUE(MID(INDEX(Scilympiad!M:M,MATCH($B88,Scilympiad!$U:$U,0)),FIND("/",INDEX(Scilympiad!M:M,MATCH($B88,Scilympiad!$U:$U,0)))+1,2))
        )+TIME(IF(MID(INDEX(Scilympiad!M:M,MATCH($B88,Scilympiad!$U:$U,0)),FIND(":",INDEX(Scilympiad!M:M,MATCH($B88,Scilympiad!$U:$U,0)))+7,2)="AM",
                MOD(_xlfn.NUMBERVALUE(MID(INDEX(Scilympiad!M:M,MATCH($B88,Scilympiad!$U:$U,0)),FIND(":",INDEX(Scilympiad!M:M,MATCH($B88,Scilympiad!$U:$U,0)))-2,2)),12),
                MOD(_xlfn.NUMBERVALUE(MID(INDEX(Scilympiad!M:M,MATCH($B88,Scilympiad!$U:$U,0)),FIND(":",INDEX(Scilympiad!M:M,MATCH($B88,Scilympiad!$U:$U,0)))-2,2)),12)+12
            ),
            _xlfn.NUMBERVALUE(MID(INDEX(Scilympiad!M:M,MATCH($B88,Scilympiad!$U:$U,0)),FIND(":",INDEX(Scilympiad!M:M,MATCH($B88,Scilympiad!$U:$U,0)))+1,2)),
            _xlfn.NUMBERVALUE(MID(INDEX(Scilympiad!M:M,MATCH($B88,Scilympiad!$U:$U,0)),FIND(":",INDEX(Scilympiad!M:M,MATCH($B88,Scilympiad!$U:$U,0)))+4,2))
        ),
        ""
    )
)</f>
        <v/>
      </c>
      <c r="M88" s="163" t="str">
        <f>IF(C88="",
    "",
    IF(NOT(ISERROR(MATCH($B88,Scilympiad!$U:$U,0))),
        INDEX(Scilympiad!N:N,MATCH($B88,Scilympiad!$U:$U,0)),
        ""
    )
)</f>
        <v/>
      </c>
      <c r="N88" s="163" t="str">
        <f>IF(B88="",
    "",
    IF(NOT(ISERROR(MATCH($B88,SkyCiv!$U:$U,0))),
        INDEX(SkyCiv!C:C,MATCH($B88,SkyCiv!$U:$U,0))+(_xlfn.NUMBERVALUE(LEFT(RIGHT(Instructions!$E$19,4),3))+6)/24,
        ""
    )
)</f>
        <v/>
      </c>
      <c r="O88" s="12" t="str">
        <f>IF(N88="",
    "",
    IF(Instructions!E$19="",
        "TIMEZONE?",
        IF(L88="",
            "START?",
            IF(N88&lt;L88,
                "NEGATIVE",
                (N88-L88)*24*60
            )
        )
    )
)</f>
        <v/>
      </c>
      <c r="P88" s="46" t="str">
        <f>IF(Instructions!$E$20="",
    "",
    IF(AND(ISNUMBER(O88),O88&gt;Instructions!E$20),
        "YES",
        IF(AND(ISNUMBER(O88),O88&lt;=Instructions!E$20),
            "NO",
            IF(O88="NEGATIVE",
                "UNCLEAR",
                ""
            )
        )
    )
)</f>
        <v/>
      </c>
      <c r="Q88" s="72" t="str">
        <f>IF(LEFT(Instructions!E$21)="Y",
    P88,
    ""
)</f>
        <v/>
      </c>
      <c r="R88" s="69" t="str">
        <f>IF(B88="",
    "",
    IF(NOT(ISERROR(MATCH($B88,SkyCiv!$U:$U,0))),
        INDEX(SkyCiv!I:I,MATCH($B88,SkyCiv!$U:$U,0)),
        ""
    )
)</f>
        <v/>
      </c>
      <c r="S88" s="12" t="str">
        <f>IF(B88="",
    "",
    IF(C88="",
        "",
        IF(NOT(ISERROR(MATCH($B88,SkyCiv!$U:$U,0))),
            INDEX(SkyCiv!J:J,MATCH($B88,SkyCiv!$U:$U,0)),
            ""
        )
    )
)</f>
        <v/>
      </c>
      <c r="T88" s="60" t="str">
        <f>IF(B88="",
    "",
    IF(NOT(ISERROR(MATCH($B88,SkyCiv!$U:$U,0))),
        INDEX(SkyCiv!K:K,MATCH($B88,SkyCiv!$U:$U,0)),
        ""
    )
)</f>
        <v/>
      </c>
      <c r="U88" s="76" t="str">
        <f>IF(B88="",
    "",
    IF(NOT(ISERROR(MATCH($B88,SkyCiv!$U:$U,0))),
        INDEX(SkyCiv!L:L,MATCH($B88,SkyCiv!$U:$U,0)),
        ""
    )
)</f>
        <v/>
      </c>
      <c r="V88" s="12" t="str">
        <f>IF(C88="",
    "",
    IF(NOT(ISERROR(MATCH($B88,SkyCiv!$U:$U,0))),
        INDEX(SkyCiv!M:M,MATCH($B88,SkyCiv!$U:$U,0)),
        ""
    )
)</f>
        <v/>
      </c>
      <c r="W88" s="77" t="str">
        <f>IF(D88="",
    "",
    IF(NOT(ISERROR(MATCH($B88,SkyCiv!$U:$U,0))),
        INDEX(SkyCiv!N:N,MATCH($B88,SkyCiv!$U:$U,0)),
        ""
    )
)</f>
        <v/>
      </c>
      <c r="X88" s="45" t="str">
        <f>IF(AND(U88=0,V88=0,W88=0),
    "-",
    IF(U88="",
        "",
        IF(LEFT($B88)="B",
            IF(Instructions!E$15="",
                "",
                IF(ROUND(U88,3)&lt;Instructions!E$15,
                    "YES",
                    "NO"
                )
            ),
            IF(LEFT($B88)="C",
                IF(Instructions!E$17="",
                    "",
                    IF(ROUND(U88,3)&lt;Instructions!E$17,
                        "YES",
                        "NO"
                    )
                ),
                "ERR"
            )
        )
    )
)</f>
        <v/>
      </c>
      <c r="Y88" s="45" t="str">
        <f t="shared" si="42"/>
        <v/>
      </c>
      <c r="Z88" s="45" t="str">
        <f>IF(AND(U88=0,V88=0,W88=0),
    "-",
    IF(W88="",
        "",
        IF(LEFT($B88)="B",
            IF(Instructions!E$16="",
                "",
                IF(ROUND(W88,3)&lt;Instructions!E$16,
                    "YES",
                    "NO"
                )
            ),
            IF(LEFT($B88)="C",
                IF(Instructions!E$18="",
                    "",
                    IF(ROUND(W88,3)&lt;Instructions!E$18,
                        "YES",
                        "NO"
                    )
                ),
                "ERR"
            )
        )
    )
)</f>
        <v/>
      </c>
      <c r="AA88" s="54" t="str">
        <f t="shared" si="43"/>
        <v/>
      </c>
      <c r="AB88" s="14" t="str">
        <f>IF(AND(NOT(ISERROR(MATCH($B88,Scilympiad!$U:$U,0))),ISNUMBER(INDEX(Scilympiad!Y:Y,MATCH($B88,Scilympiad!$U:$U,0)))),
    INDEX(Scilympiad!Y:Y,MATCH($B88,Scilympiad!$U:$U,0)),
    ""
)</f>
        <v/>
      </c>
      <c r="AC88" s="11" t="str">
        <f t="shared" si="44"/>
        <v/>
      </c>
      <c r="AD88" s="10" t="str">
        <f t="shared" si="45"/>
        <v/>
      </c>
      <c r="AE88" s="11" t="str">
        <f t="shared" si="46"/>
        <v/>
      </c>
      <c r="AF88" s="12" t="str">
        <f t="shared" si="47"/>
        <v/>
      </c>
      <c r="AG88" s="136" t="str">
        <f t="shared" si="48"/>
        <v/>
      </c>
      <c r="AH88" s="167"/>
      <c r="AI88" s="133"/>
      <c r="AJ88" s="64" t="str">
        <f t="shared" si="49"/>
        <v/>
      </c>
      <c r="AK88" s="47" t="str">
        <f t="shared" si="50"/>
        <v/>
      </c>
      <c r="AL88" s="65" t="str">
        <f t="shared" si="51"/>
        <v/>
      </c>
      <c r="AM88" s="57" t="str">
        <f t="shared" si="52"/>
        <v/>
      </c>
      <c r="AN88" s="12" t="str">
        <f t="shared" si="53"/>
        <v/>
      </c>
      <c r="AO88" s="10" t="str">
        <f t="shared" si="54"/>
        <v/>
      </c>
      <c r="AP88" s="10" t="str">
        <f t="shared" si="55"/>
        <v/>
      </c>
      <c r="AQ88" s="15" t="str">
        <f t="shared" si="56"/>
        <v/>
      </c>
      <c r="AR88" s="57" t="str">
        <f t="shared" si="57"/>
        <v/>
      </c>
      <c r="AS88" s="12" t="str">
        <f t="shared" si="58"/>
        <v/>
      </c>
      <c r="AT88" s="10" t="str">
        <f t="shared" si="59"/>
        <v/>
      </c>
      <c r="AU88" s="10" t="str">
        <f t="shared" si="60"/>
        <v/>
      </c>
      <c r="AV88" s="15" t="str">
        <f t="shared" si="61"/>
        <v/>
      </c>
    </row>
    <row r="89" spans="2:48">
      <c r="B89" s="14" t="str">
        <f>IF(Scilympiad!C88="",
    "",
    Scilympiad!C88
)</f>
        <v/>
      </c>
      <c r="C89" s="10" t="str">
        <f>IF(Scilympiad!D88="",
    "",
    Scilympiad!D88
)</f>
        <v/>
      </c>
      <c r="D89" s="10" t="str">
        <f>IF(Scilympiad!E88="",
    "",
    Scilympiad!E88
)</f>
        <v/>
      </c>
      <c r="E89" s="44" t="str">
        <f t="shared" si="37"/>
        <v/>
      </c>
      <c r="F89" s="45" t="str">
        <f t="shared" si="38"/>
        <v/>
      </c>
      <c r="G89" s="212" t="str">
        <f t="shared" si="39"/>
        <v/>
      </c>
      <c r="H89" s="45" t="str">
        <f t="shared" si="40"/>
        <v/>
      </c>
      <c r="I89" s="54" t="str">
        <f t="shared" si="41"/>
        <v/>
      </c>
      <c r="J89" s="57" t="str">
        <f>IF(B89="",
    "",
    IF(COUNTIF(Scilympiad!U:U,Scores!$B89)+COUNTIF(SkyCiv!U:U,Scores!$B89)=0,
        "",
        IF(COUNTIF(Scilympiad!U:U,Scores!$B89)=0,
            "NO",
            IF(COUNTIF(Scilympiad!U:U,Scores!$B89)=1,
                "YES",
                IF(COUNTIF(Scilympiad!U:U,Scores!$B89)&gt;1,
                    "MANY",
                    "ERROR"
                )
            )
        )
    )
)</f>
        <v/>
      </c>
      <c r="K89" s="15" t="str">
        <f>IF(B89="",
    "",
    IF(COUNTIF(Scilympiad!U:U,Scores!$B89)+COUNTIF(SkyCiv!U:U,Scores!$B89)=0,
        "",
        IF(COUNTIF(SkyCiv!U:U,Scores!$B89)=0,
            "NO",
            IF(COUNTIF(SkyCiv!U:U,Scores!$B89)=1,
                "YES",
                IF(COUNTIF(SkyCiv!U:U,Scores!$B89)&gt;1,
                    "MANY",
                    "ERROR"
                )
            )
        )
    )
)</f>
        <v/>
      </c>
      <c r="L89" s="162" t="str">
        <f>IF(B89="",
    "",
    IF(NOT(ISERROR(MATCH($B89,Scilympiad!$U:$U,0))),
        DATE(_xlfn.NUMBERVALUE(MID(INDEX(Scilympiad!M:M,MATCH($B89,Scilympiad!$U:$U,0)),FIND("/",INDEX(Scilympiad!M:M,MATCH($B89,Scilympiad!$U:$U,0)))+4,2))+2000,
            _xlfn.NUMBERVALUE(MID(INDEX(Scilympiad!M:M,MATCH($B89,Scilympiad!$U:$U,0)),FIND("/",INDEX(Scilympiad!M:M,MATCH($B89,Scilympiad!$U:$U,0)))-2,2)),
            _xlfn.NUMBERVALUE(MID(INDEX(Scilympiad!M:M,MATCH($B89,Scilympiad!$U:$U,0)),FIND("/",INDEX(Scilympiad!M:M,MATCH($B89,Scilympiad!$U:$U,0)))+1,2))
        )+TIME(IF(MID(INDEX(Scilympiad!M:M,MATCH($B89,Scilympiad!$U:$U,0)),FIND(":",INDEX(Scilympiad!M:M,MATCH($B89,Scilympiad!$U:$U,0)))+7,2)="AM",
                MOD(_xlfn.NUMBERVALUE(MID(INDEX(Scilympiad!M:M,MATCH($B89,Scilympiad!$U:$U,0)),FIND(":",INDEX(Scilympiad!M:M,MATCH($B89,Scilympiad!$U:$U,0)))-2,2)),12),
                MOD(_xlfn.NUMBERVALUE(MID(INDEX(Scilympiad!M:M,MATCH($B89,Scilympiad!$U:$U,0)),FIND(":",INDEX(Scilympiad!M:M,MATCH($B89,Scilympiad!$U:$U,0)))-2,2)),12)+12
            ),
            _xlfn.NUMBERVALUE(MID(INDEX(Scilympiad!M:M,MATCH($B89,Scilympiad!$U:$U,0)),FIND(":",INDEX(Scilympiad!M:M,MATCH($B89,Scilympiad!$U:$U,0)))+1,2)),
            _xlfn.NUMBERVALUE(MID(INDEX(Scilympiad!M:M,MATCH($B89,Scilympiad!$U:$U,0)),FIND(":",INDEX(Scilympiad!M:M,MATCH($B89,Scilympiad!$U:$U,0)))+4,2))
        ),
        ""
    )
)</f>
        <v/>
      </c>
      <c r="M89" s="163" t="str">
        <f>IF(C89="",
    "",
    IF(NOT(ISERROR(MATCH($B89,Scilympiad!$U:$U,0))),
        INDEX(Scilympiad!N:N,MATCH($B89,Scilympiad!$U:$U,0)),
        ""
    )
)</f>
        <v/>
      </c>
      <c r="N89" s="163" t="str">
        <f>IF(B89="",
    "",
    IF(NOT(ISERROR(MATCH($B89,SkyCiv!$U:$U,0))),
        INDEX(SkyCiv!C:C,MATCH($B89,SkyCiv!$U:$U,0))+(_xlfn.NUMBERVALUE(LEFT(RIGHT(Instructions!$E$19,4),3))+6)/24,
        ""
    )
)</f>
        <v/>
      </c>
      <c r="O89" s="12" t="str">
        <f>IF(N89="",
    "",
    IF(Instructions!E$19="",
        "TIMEZONE?",
        IF(L89="",
            "START?",
            IF(N89&lt;L89,
                "NEGATIVE",
                (N89-L89)*24*60
            )
        )
    )
)</f>
        <v/>
      </c>
      <c r="P89" s="46" t="str">
        <f>IF(Instructions!$E$20="",
    "",
    IF(AND(ISNUMBER(O89),O89&gt;Instructions!E$20),
        "YES",
        IF(AND(ISNUMBER(O89),O89&lt;=Instructions!E$20),
            "NO",
            IF(O89="NEGATIVE",
                "UNCLEAR",
                ""
            )
        )
    )
)</f>
        <v/>
      </c>
      <c r="Q89" s="72" t="str">
        <f>IF(LEFT(Instructions!E$21)="Y",
    P89,
    ""
)</f>
        <v/>
      </c>
      <c r="R89" s="69" t="str">
        <f>IF(B89="",
    "",
    IF(NOT(ISERROR(MATCH($B89,SkyCiv!$U:$U,0))),
        INDEX(SkyCiv!I:I,MATCH($B89,SkyCiv!$U:$U,0)),
        ""
    )
)</f>
        <v/>
      </c>
      <c r="S89" s="12" t="str">
        <f>IF(B89="",
    "",
    IF(C89="",
        "",
        IF(NOT(ISERROR(MATCH($B89,SkyCiv!$U:$U,0))),
            INDEX(SkyCiv!J:J,MATCH($B89,SkyCiv!$U:$U,0)),
            ""
        )
    )
)</f>
        <v/>
      </c>
      <c r="T89" s="60" t="str">
        <f>IF(B89="",
    "",
    IF(NOT(ISERROR(MATCH($B89,SkyCiv!$U:$U,0))),
        INDEX(SkyCiv!K:K,MATCH($B89,SkyCiv!$U:$U,0)),
        ""
    )
)</f>
        <v/>
      </c>
      <c r="U89" s="76" t="str">
        <f>IF(B89="",
    "",
    IF(NOT(ISERROR(MATCH($B89,SkyCiv!$U:$U,0))),
        INDEX(SkyCiv!L:L,MATCH($B89,SkyCiv!$U:$U,0)),
        ""
    )
)</f>
        <v/>
      </c>
      <c r="V89" s="12" t="str">
        <f>IF(C89="",
    "",
    IF(NOT(ISERROR(MATCH($B89,SkyCiv!$U:$U,0))),
        INDEX(SkyCiv!M:M,MATCH($B89,SkyCiv!$U:$U,0)),
        ""
    )
)</f>
        <v/>
      </c>
      <c r="W89" s="77" t="str">
        <f>IF(D89="",
    "",
    IF(NOT(ISERROR(MATCH($B89,SkyCiv!$U:$U,0))),
        INDEX(SkyCiv!N:N,MATCH($B89,SkyCiv!$U:$U,0)),
        ""
    )
)</f>
        <v/>
      </c>
      <c r="X89" s="45" t="str">
        <f>IF(AND(U89=0,V89=0,W89=0),
    "-",
    IF(U89="",
        "",
        IF(LEFT($B89)="B",
            IF(Instructions!E$15="",
                "",
                IF(ROUND(U89,3)&lt;Instructions!E$15,
                    "YES",
                    "NO"
                )
            ),
            IF(LEFT($B89)="C",
                IF(Instructions!E$17="",
                    "",
                    IF(ROUND(U89,3)&lt;Instructions!E$17,
                        "YES",
                        "NO"
                    )
                ),
                "ERR"
            )
        )
    )
)</f>
        <v/>
      </c>
      <c r="Y89" s="45" t="str">
        <f t="shared" si="42"/>
        <v/>
      </c>
      <c r="Z89" s="45" t="str">
        <f>IF(AND(U89=0,V89=0,W89=0),
    "-",
    IF(W89="",
        "",
        IF(LEFT($B89)="B",
            IF(Instructions!E$16="",
                "",
                IF(ROUND(W89,3)&lt;Instructions!E$16,
                    "YES",
                    "NO"
                )
            ),
            IF(LEFT($B89)="C",
                IF(Instructions!E$18="",
                    "",
                    IF(ROUND(W89,3)&lt;Instructions!E$18,
                        "YES",
                        "NO"
                    )
                ),
                "ERR"
            )
        )
    )
)</f>
        <v/>
      </c>
      <c r="AA89" s="54" t="str">
        <f t="shared" si="43"/>
        <v/>
      </c>
      <c r="AB89" s="14" t="str">
        <f>IF(AND(NOT(ISERROR(MATCH($B89,Scilympiad!$U:$U,0))),ISNUMBER(INDEX(Scilympiad!Y:Y,MATCH($B89,Scilympiad!$U:$U,0)))),
    INDEX(Scilympiad!Y:Y,MATCH($B89,Scilympiad!$U:$U,0)),
    ""
)</f>
        <v/>
      </c>
      <c r="AC89" s="11" t="str">
        <f t="shared" si="44"/>
        <v/>
      </c>
      <c r="AD89" s="10" t="str">
        <f t="shared" si="45"/>
        <v/>
      </c>
      <c r="AE89" s="11" t="str">
        <f t="shared" si="46"/>
        <v/>
      </c>
      <c r="AF89" s="12" t="str">
        <f t="shared" si="47"/>
        <v/>
      </c>
      <c r="AG89" s="136" t="str">
        <f t="shared" si="48"/>
        <v/>
      </c>
      <c r="AH89" s="167"/>
      <c r="AI89" s="133"/>
      <c r="AJ89" s="64" t="str">
        <f t="shared" si="49"/>
        <v/>
      </c>
      <c r="AK89" s="47" t="str">
        <f t="shared" si="50"/>
        <v/>
      </c>
      <c r="AL89" s="65" t="str">
        <f t="shared" si="51"/>
        <v/>
      </c>
      <c r="AM89" s="57" t="str">
        <f t="shared" si="52"/>
        <v/>
      </c>
      <c r="AN89" s="12" t="str">
        <f t="shared" si="53"/>
        <v/>
      </c>
      <c r="AO89" s="10" t="str">
        <f t="shared" si="54"/>
        <v/>
      </c>
      <c r="AP89" s="10" t="str">
        <f t="shared" si="55"/>
        <v/>
      </c>
      <c r="AQ89" s="15" t="str">
        <f t="shared" si="56"/>
        <v/>
      </c>
      <c r="AR89" s="57" t="str">
        <f t="shared" si="57"/>
        <v/>
      </c>
      <c r="AS89" s="12" t="str">
        <f t="shared" si="58"/>
        <v/>
      </c>
      <c r="AT89" s="10" t="str">
        <f t="shared" si="59"/>
        <v/>
      </c>
      <c r="AU89" s="10" t="str">
        <f t="shared" si="60"/>
        <v/>
      </c>
      <c r="AV89" s="15" t="str">
        <f t="shared" si="61"/>
        <v/>
      </c>
    </row>
    <row r="90" spans="2:48">
      <c r="B90" s="14" t="str">
        <f>IF(Scilympiad!C89="",
    "",
    Scilympiad!C89
)</f>
        <v/>
      </c>
      <c r="C90" s="10" t="str">
        <f>IF(Scilympiad!D89="",
    "",
    Scilympiad!D89
)</f>
        <v/>
      </c>
      <c r="D90" s="10" t="str">
        <f>IF(Scilympiad!E89="",
    "",
    Scilympiad!E89
)</f>
        <v/>
      </c>
      <c r="E90" s="44" t="str">
        <f t="shared" si="37"/>
        <v/>
      </c>
      <c r="F90" s="45" t="str">
        <f t="shared" si="38"/>
        <v/>
      </c>
      <c r="G90" s="212" t="str">
        <f t="shared" si="39"/>
        <v/>
      </c>
      <c r="H90" s="45" t="str">
        <f t="shared" si="40"/>
        <v/>
      </c>
      <c r="I90" s="54" t="str">
        <f t="shared" si="41"/>
        <v/>
      </c>
      <c r="J90" s="57" t="str">
        <f>IF(B90="",
    "",
    IF(COUNTIF(Scilympiad!U:U,Scores!$B90)+COUNTIF(SkyCiv!U:U,Scores!$B90)=0,
        "",
        IF(COUNTIF(Scilympiad!U:U,Scores!$B90)=0,
            "NO",
            IF(COUNTIF(Scilympiad!U:U,Scores!$B90)=1,
                "YES",
                IF(COUNTIF(Scilympiad!U:U,Scores!$B90)&gt;1,
                    "MANY",
                    "ERROR"
                )
            )
        )
    )
)</f>
        <v/>
      </c>
      <c r="K90" s="15" t="str">
        <f>IF(B90="",
    "",
    IF(COUNTIF(Scilympiad!U:U,Scores!$B90)+COUNTIF(SkyCiv!U:U,Scores!$B90)=0,
        "",
        IF(COUNTIF(SkyCiv!U:U,Scores!$B90)=0,
            "NO",
            IF(COUNTIF(SkyCiv!U:U,Scores!$B90)=1,
                "YES",
                IF(COUNTIF(SkyCiv!U:U,Scores!$B90)&gt;1,
                    "MANY",
                    "ERROR"
                )
            )
        )
    )
)</f>
        <v/>
      </c>
      <c r="L90" s="162" t="str">
        <f>IF(B90="",
    "",
    IF(NOT(ISERROR(MATCH($B90,Scilympiad!$U:$U,0))),
        DATE(_xlfn.NUMBERVALUE(MID(INDEX(Scilympiad!M:M,MATCH($B90,Scilympiad!$U:$U,0)),FIND("/",INDEX(Scilympiad!M:M,MATCH($B90,Scilympiad!$U:$U,0)))+4,2))+2000,
            _xlfn.NUMBERVALUE(MID(INDEX(Scilympiad!M:M,MATCH($B90,Scilympiad!$U:$U,0)),FIND("/",INDEX(Scilympiad!M:M,MATCH($B90,Scilympiad!$U:$U,0)))-2,2)),
            _xlfn.NUMBERVALUE(MID(INDEX(Scilympiad!M:M,MATCH($B90,Scilympiad!$U:$U,0)),FIND("/",INDEX(Scilympiad!M:M,MATCH($B90,Scilympiad!$U:$U,0)))+1,2))
        )+TIME(IF(MID(INDEX(Scilympiad!M:M,MATCH($B90,Scilympiad!$U:$U,0)),FIND(":",INDEX(Scilympiad!M:M,MATCH($B90,Scilympiad!$U:$U,0)))+7,2)="AM",
                MOD(_xlfn.NUMBERVALUE(MID(INDEX(Scilympiad!M:M,MATCH($B90,Scilympiad!$U:$U,0)),FIND(":",INDEX(Scilympiad!M:M,MATCH($B90,Scilympiad!$U:$U,0)))-2,2)),12),
                MOD(_xlfn.NUMBERVALUE(MID(INDEX(Scilympiad!M:M,MATCH($B90,Scilympiad!$U:$U,0)),FIND(":",INDEX(Scilympiad!M:M,MATCH($B90,Scilympiad!$U:$U,0)))-2,2)),12)+12
            ),
            _xlfn.NUMBERVALUE(MID(INDEX(Scilympiad!M:M,MATCH($B90,Scilympiad!$U:$U,0)),FIND(":",INDEX(Scilympiad!M:M,MATCH($B90,Scilympiad!$U:$U,0)))+1,2)),
            _xlfn.NUMBERVALUE(MID(INDEX(Scilympiad!M:M,MATCH($B90,Scilympiad!$U:$U,0)),FIND(":",INDEX(Scilympiad!M:M,MATCH($B90,Scilympiad!$U:$U,0)))+4,2))
        ),
        ""
    )
)</f>
        <v/>
      </c>
      <c r="M90" s="163" t="str">
        <f>IF(C90="",
    "",
    IF(NOT(ISERROR(MATCH($B90,Scilympiad!$U:$U,0))),
        INDEX(Scilympiad!N:N,MATCH($B90,Scilympiad!$U:$U,0)),
        ""
    )
)</f>
        <v/>
      </c>
      <c r="N90" s="163" t="str">
        <f>IF(B90="",
    "",
    IF(NOT(ISERROR(MATCH($B90,SkyCiv!$U:$U,0))),
        INDEX(SkyCiv!C:C,MATCH($B90,SkyCiv!$U:$U,0))+(_xlfn.NUMBERVALUE(LEFT(RIGHT(Instructions!$E$19,4),3))+6)/24,
        ""
    )
)</f>
        <v/>
      </c>
      <c r="O90" s="12" t="str">
        <f>IF(N90="",
    "",
    IF(Instructions!E$19="",
        "TIMEZONE?",
        IF(L90="",
            "START?",
            IF(N90&lt;L90,
                "NEGATIVE",
                (N90-L90)*24*60
            )
        )
    )
)</f>
        <v/>
      </c>
      <c r="P90" s="46" t="str">
        <f>IF(Instructions!$E$20="",
    "",
    IF(AND(ISNUMBER(O90),O90&gt;Instructions!E$20),
        "YES",
        IF(AND(ISNUMBER(O90),O90&lt;=Instructions!E$20),
            "NO",
            IF(O90="NEGATIVE",
                "UNCLEAR",
                ""
            )
        )
    )
)</f>
        <v/>
      </c>
      <c r="Q90" s="72" t="str">
        <f>IF(LEFT(Instructions!E$21)="Y",
    P90,
    ""
)</f>
        <v/>
      </c>
      <c r="R90" s="69" t="str">
        <f>IF(B90="",
    "",
    IF(NOT(ISERROR(MATCH($B90,SkyCiv!$U:$U,0))),
        INDEX(SkyCiv!I:I,MATCH($B90,SkyCiv!$U:$U,0)),
        ""
    )
)</f>
        <v/>
      </c>
      <c r="S90" s="12" t="str">
        <f>IF(B90="",
    "",
    IF(C90="",
        "",
        IF(NOT(ISERROR(MATCH($B90,SkyCiv!$U:$U,0))),
            INDEX(SkyCiv!J:J,MATCH($B90,SkyCiv!$U:$U,0)),
            ""
        )
    )
)</f>
        <v/>
      </c>
      <c r="T90" s="60" t="str">
        <f>IF(B90="",
    "",
    IF(NOT(ISERROR(MATCH($B90,SkyCiv!$U:$U,0))),
        INDEX(SkyCiv!K:K,MATCH($B90,SkyCiv!$U:$U,0)),
        ""
    )
)</f>
        <v/>
      </c>
      <c r="U90" s="76" t="str">
        <f>IF(B90="",
    "",
    IF(NOT(ISERROR(MATCH($B90,SkyCiv!$U:$U,0))),
        INDEX(SkyCiv!L:L,MATCH($B90,SkyCiv!$U:$U,0)),
        ""
    )
)</f>
        <v/>
      </c>
      <c r="V90" s="12" t="str">
        <f>IF(C90="",
    "",
    IF(NOT(ISERROR(MATCH($B90,SkyCiv!$U:$U,0))),
        INDEX(SkyCiv!M:M,MATCH($B90,SkyCiv!$U:$U,0)),
        ""
    )
)</f>
        <v/>
      </c>
      <c r="W90" s="77" t="str">
        <f>IF(D90="",
    "",
    IF(NOT(ISERROR(MATCH($B90,SkyCiv!$U:$U,0))),
        INDEX(SkyCiv!N:N,MATCH($B90,SkyCiv!$U:$U,0)),
        ""
    )
)</f>
        <v/>
      </c>
      <c r="X90" s="45" t="str">
        <f>IF(AND(U90=0,V90=0,W90=0),
    "-",
    IF(U90="",
        "",
        IF(LEFT($B90)="B",
            IF(Instructions!E$15="",
                "",
                IF(ROUND(U90,3)&lt;Instructions!E$15,
                    "YES",
                    "NO"
                )
            ),
            IF(LEFT($B90)="C",
                IF(Instructions!E$17="",
                    "",
                    IF(ROUND(U90,3)&lt;Instructions!E$17,
                        "YES",
                        "NO"
                    )
                ),
                "ERR"
            )
        )
    )
)</f>
        <v/>
      </c>
      <c r="Y90" s="45" t="str">
        <f t="shared" si="42"/>
        <v/>
      </c>
      <c r="Z90" s="45" t="str">
        <f>IF(AND(U90=0,V90=0,W90=0),
    "-",
    IF(W90="",
        "",
        IF(LEFT($B90)="B",
            IF(Instructions!E$16="",
                "",
                IF(ROUND(W90,3)&lt;Instructions!E$16,
                    "YES",
                    "NO"
                )
            ),
            IF(LEFT($B90)="C",
                IF(Instructions!E$18="",
                    "",
                    IF(ROUND(W90,3)&lt;Instructions!E$18,
                        "YES",
                        "NO"
                    )
                ),
                "ERR"
            )
        )
    )
)</f>
        <v/>
      </c>
      <c r="AA90" s="54" t="str">
        <f t="shared" si="43"/>
        <v/>
      </c>
      <c r="AB90" s="14" t="str">
        <f>IF(AND(NOT(ISERROR(MATCH($B90,Scilympiad!$U:$U,0))),ISNUMBER(INDEX(Scilympiad!Y:Y,MATCH($B90,Scilympiad!$U:$U,0)))),
    INDEX(Scilympiad!Y:Y,MATCH($B90,Scilympiad!$U:$U,0)),
    ""
)</f>
        <v/>
      </c>
      <c r="AC90" s="11" t="str">
        <f t="shared" si="44"/>
        <v/>
      </c>
      <c r="AD90" s="10" t="str">
        <f t="shared" si="45"/>
        <v/>
      </c>
      <c r="AE90" s="11" t="str">
        <f t="shared" si="46"/>
        <v/>
      </c>
      <c r="AF90" s="12" t="str">
        <f t="shared" si="47"/>
        <v/>
      </c>
      <c r="AG90" s="136" t="str">
        <f t="shared" si="48"/>
        <v/>
      </c>
      <c r="AH90" s="167"/>
      <c r="AI90" s="133"/>
      <c r="AJ90" s="64" t="str">
        <f t="shared" si="49"/>
        <v/>
      </c>
      <c r="AK90" s="47" t="str">
        <f t="shared" si="50"/>
        <v/>
      </c>
      <c r="AL90" s="65" t="str">
        <f t="shared" si="51"/>
        <v/>
      </c>
      <c r="AM90" s="57" t="str">
        <f t="shared" si="52"/>
        <v/>
      </c>
      <c r="AN90" s="12" t="str">
        <f t="shared" si="53"/>
        <v/>
      </c>
      <c r="AO90" s="10" t="str">
        <f t="shared" si="54"/>
        <v/>
      </c>
      <c r="AP90" s="10" t="str">
        <f t="shared" si="55"/>
        <v/>
      </c>
      <c r="AQ90" s="15" t="str">
        <f t="shared" si="56"/>
        <v/>
      </c>
      <c r="AR90" s="57" t="str">
        <f t="shared" si="57"/>
        <v/>
      </c>
      <c r="AS90" s="12" t="str">
        <f t="shared" si="58"/>
        <v/>
      </c>
      <c r="AT90" s="10" t="str">
        <f t="shared" si="59"/>
        <v/>
      </c>
      <c r="AU90" s="10" t="str">
        <f t="shared" si="60"/>
        <v/>
      </c>
      <c r="AV90" s="15" t="str">
        <f t="shared" si="61"/>
        <v/>
      </c>
    </row>
    <row r="91" spans="2:48">
      <c r="B91" s="14" t="str">
        <f>IF(Scilympiad!C90="",
    "",
    Scilympiad!C90
)</f>
        <v/>
      </c>
      <c r="C91" s="10" t="str">
        <f>IF(Scilympiad!D90="",
    "",
    Scilympiad!D90
)</f>
        <v/>
      </c>
      <c r="D91" s="10" t="str">
        <f>IF(Scilympiad!E90="",
    "",
    Scilympiad!E90
)</f>
        <v/>
      </c>
      <c r="E91" s="44" t="str">
        <f t="shared" si="37"/>
        <v/>
      </c>
      <c r="F91" s="45" t="str">
        <f t="shared" si="38"/>
        <v/>
      </c>
      <c r="G91" s="212" t="str">
        <f t="shared" si="39"/>
        <v/>
      </c>
      <c r="H91" s="45" t="str">
        <f t="shared" si="40"/>
        <v/>
      </c>
      <c r="I91" s="54" t="str">
        <f t="shared" si="41"/>
        <v/>
      </c>
      <c r="J91" s="57" t="str">
        <f>IF(B91="",
    "",
    IF(COUNTIF(Scilympiad!U:U,Scores!$B91)+COUNTIF(SkyCiv!U:U,Scores!$B91)=0,
        "",
        IF(COUNTIF(Scilympiad!U:U,Scores!$B91)=0,
            "NO",
            IF(COUNTIF(Scilympiad!U:U,Scores!$B91)=1,
                "YES",
                IF(COUNTIF(Scilympiad!U:U,Scores!$B91)&gt;1,
                    "MANY",
                    "ERROR"
                )
            )
        )
    )
)</f>
        <v/>
      </c>
      <c r="K91" s="15" t="str">
        <f>IF(B91="",
    "",
    IF(COUNTIF(Scilympiad!U:U,Scores!$B91)+COUNTIF(SkyCiv!U:U,Scores!$B91)=0,
        "",
        IF(COUNTIF(SkyCiv!U:U,Scores!$B91)=0,
            "NO",
            IF(COUNTIF(SkyCiv!U:U,Scores!$B91)=1,
                "YES",
                IF(COUNTIF(SkyCiv!U:U,Scores!$B91)&gt;1,
                    "MANY",
                    "ERROR"
                )
            )
        )
    )
)</f>
        <v/>
      </c>
      <c r="L91" s="162" t="str">
        <f>IF(B91="",
    "",
    IF(NOT(ISERROR(MATCH($B91,Scilympiad!$U:$U,0))),
        DATE(_xlfn.NUMBERVALUE(MID(INDEX(Scilympiad!M:M,MATCH($B91,Scilympiad!$U:$U,0)),FIND("/",INDEX(Scilympiad!M:M,MATCH($B91,Scilympiad!$U:$U,0)))+4,2))+2000,
            _xlfn.NUMBERVALUE(MID(INDEX(Scilympiad!M:M,MATCH($B91,Scilympiad!$U:$U,0)),FIND("/",INDEX(Scilympiad!M:M,MATCH($B91,Scilympiad!$U:$U,0)))-2,2)),
            _xlfn.NUMBERVALUE(MID(INDEX(Scilympiad!M:M,MATCH($B91,Scilympiad!$U:$U,0)),FIND("/",INDEX(Scilympiad!M:M,MATCH($B91,Scilympiad!$U:$U,0)))+1,2))
        )+TIME(IF(MID(INDEX(Scilympiad!M:M,MATCH($B91,Scilympiad!$U:$U,0)),FIND(":",INDEX(Scilympiad!M:M,MATCH($B91,Scilympiad!$U:$U,0)))+7,2)="AM",
                MOD(_xlfn.NUMBERVALUE(MID(INDEX(Scilympiad!M:M,MATCH($B91,Scilympiad!$U:$U,0)),FIND(":",INDEX(Scilympiad!M:M,MATCH($B91,Scilympiad!$U:$U,0)))-2,2)),12),
                MOD(_xlfn.NUMBERVALUE(MID(INDEX(Scilympiad!M:M,MATCH($B91,Scilympiad!$U:$U,0)),FIND(":",INDEX(Scilympiad!M:M,MATCH($B91,Scilympiad!$U:$U,0)))-2,2)),12)+12
            ),
            _xlfn.NUMBERVALUE(MID(INDEX(Scilympiad!M:M,MATCH($B91,Scilympiad!$U:$U,0)),FIND(":",INDEX(Scilympiad!M:M,MATCH($B91,Scilympiad!$U:$U,0)))+1,2)),
            _xlfn.NUMBERVALUE(MID(INDEX(Scilympiad!M:M,MATCH($B91,Scilympiad!$U:$U,0)),FIND(":",INDEX(Scilympiad!M:M,MATCH($B91,Scilympiad!$U:$U,0)))+4,2))
        ),
        ""
    )
)</f>
        <v/>
      </c>
      <c r="M91" s="163" t="str">
        <f>IF(C91="",
    "",
    IF(NOT(ISERROR(MATCH($B91,Scilympiad!$U:$U,0))),
        INDEX(Scilympiad!N:N,MATCH($B91,Scilympiad!$U:$U,0)),
        ""
    )
)</f>
        <v/>
      </c>
      <c r="N91" s="163" t="str">
        <f>IF(B91="",
    "",
    IF(NOT(ISERROR(MATCH($B91,SkyCiv!$U:$U,0))),
        INDEX(SkyCiv!C:C,MATCH($B91,SkyCiv!$U:$U,0))+(_xlfn.NUMBERVALUE(LEFT(RIGHT(Instructions!$E$19,4),3))+6)/24,
        ""
    )
)</f>
        <v/>
      </c>
      <c r="O91" s="12" t="str">
        <f>IF(N91="",
    "",
    IF(Instructions!E$19="",
        "TIMEZONE?",
        IF(L91="",
            "START?",
            IF(N91&lt;L91,
                "NEGATIVE",
                (N91-L91)*24*60
            )
        )
    )
)</f>
        <v/>
      </c>
      <c r="P91" s="46" t="str">
        <f>IF(Instructions!$E$20="",
    "",
    IF(AND(ISNUMBER(O91),O91&gt;Instructions!E$20),
        "YES",
        IF(AND(ISNUMBER(O91),O91&lt;=Instructions!E$20),
            "NO",
            IF(O91="NEGATIVE",
                "UNCLEAR",
                ""
            )
        )
    )
)</f>
        <v/>
      </c>
      <c r="Q91" s="72" t="str">
        <f>IF(LEFT(Instructions!E$21)="Y",
    P91,
    ""
)</f>
        <v/>
      </c>
      <c r="R91" s="69" t="str">
        <f>IF(B91="",
    "",
    IF(NOT(ISERROR(MATCH($B91,SkyCiv!$U:$U,0))),
        INDEX(SkyCiv!I:I,MATCH($B91,SkyCiv!$U:$U,0)),
        ""
    )
)</f>
        <v/>
      </c>
      <c r="S91" s="12" t="str">
        <f>IF(B91="",
    "",
    IF(C91="",
        "",
        IF(NOT(ISERROR(MATCH($B91,SkyCiv!$U:$U,0))),
            INDEX(SkyCiv!J:J,MATCH($B91,SkyCiv!$U:$U,0)),
            ""
        )
    )
)</f>
        <v/>
      </c>
      <c r="T91" s="60" t="str">
        <f>IF(B91="",
    "",
    IF(NOT(ISERROR(MATCH($B91,SkyCiv!$U:$U,0))),
        INDEX(SkyCiv!K:K,MATCH($B91,SkyCiv!$U:$U,0)),
        ""
    )
)</f>
        <v/>
      </c>
      <c r="U91" s="76" t="str">
        <f>IF(B91="",
    "",
    IF(NOT(ISERROR(MATCH($B91,SkyCiv!$U:$U,0))),
        INDEX(SkyCiv!L:L,MATCH($B91,SkyCiv!$U:$U,0)),
        ""
    )
)</f>
        <v/>
      </c>
      <c r="V91" s="12" t="str">
        <f>IF(C91="",
    "",
    IF(NOT(ISERROR(MATCH($B91,SkyCiv!$U:$U,0))),
        INDEX(SkyCiv!M:M,MATCH($B91,SkyCiv!$U:$U,0)),
        ""
    )
)</f>
        <v/>
      </c>
      <c r="W91" s="77" t="str">
        <f>IF(D91="",
    "",
    IF(NOT(ISERROR(MATCH($B91,SkyCiv!$U:$U,0))),
        INDEX(SkyCiv!N:N,MATCH($B91,SkyCiv!$U:$U,0)),
        ""
    )
)</f>
        <v/>
      </c>
      <c r="X91" s="45" t="str">
        <f>IF(AND(U91=0,V91=0,W91=0),
    "-",
    IF(U91="",
        "",
        IF(LEFT($B91)="B",
            IF(Instructions!E$15="",
                "",
                IF(ROUND(U91,3)&lt;Instructions!E$15,
                    "YES",
                    "NO"
                )
            ),
            IF(LEFT($B91)="C",
                IF(Instructions!E$17="",
                    "",
                    IF(ROUND(U91,3)&lt;Instructions!E$17,
                        "YES",
                        "NO"
                    )
                ),
                "ERR"
            )
        )
    )
)</f>
        <v/>
      </c>
      <c r="Y91" s="45" t="str">
        <f t="shared" si="42"/>
        <v/>
      </c>
      <c r="Z91" s="45" t="str">
        <f>IF(AND(U91=0,V91=0,W91=0),
    "-",
    IF(W91="",
        "",
        IF(LEFT($B91)="B",
            IF(Instructions!E$16="",
                "",
                IF(ROUND(W91,3)&lt;Instructions!E$16,
                    "YES",
                    "NO"
                )
            ),
            IF(LEFT($B91)="C",
                IF(Instructions!E$18="",
                    "",
                    IF(ROUND(W91,3)&lt;Instructions!E$18,
                        "YES",
                        "NO"
                    )
                ),
                "ERR"
            )
        )
    )
)</f>
        <v/>
      </c>
      <c r="AA91" s="54" t="str">
        <f t="shared" si="43"/>
        <v/>
      </c>
      <c r="AB91" s="14" t="str">
        <f>IF(AND(NOT(ISERROR(MATCH($B91,Scilympiad!$U:$U,0))),ISNUMBER(INDEX(Scilympiad!Y:Y,MATCH($B91,Scilympiad!$U:$U,0)))),
    INDEX(Scilympiad!Y:Y,MATCH($B91,Scilympiad!$U:$U,0)),
    ""
)</f>
        <v/>
      </c>
      <c r="AC91" s="11" t="str">
        <f t="shared" si="44"/>
        <v/>
      </c>
      <c r="AD91" s="10" t="str">
        <f t="shared" si="45"/>
        <v/>
      </c>
      <c r="AE91" s="11" t="str">
        <f t="shared" si="46"/>
        <v/>
      </c>
      <c r="AF91" s="12" t="str">
        <f t="shared" si="47"/>
        <v/>
      </c>
      <c r="AG91" s="136" t="str">
        <f t="shared" si="48"/>
        <v/>
      </c>
      <c r="AH91" s="167"/>
      <c r="AI91" s="133"/>
      <c r="AJ91" s="64" t="str">
        <f t="shared" si="49"/>
        <v/>
      </c>
      <c r="AK91" s="47" t="str">
        <f t="shared" si="50"/>
        <v/>
      </c>
      <c r="AL91" s="65" t="str">
        <f t="shared" si="51"/>
        <v/>
      </c>
      <c r="AM91" s="57" t="str">
        <f t="shared" si="52"/>
        <v/>
      </c>
      <c r="AN91" s="12" t="str">
        <f t="shared" si="53"/>
        <v/>
      </c>
      <c r="AO91" s="10" t="str">
        <f t="shared" si="54"/>
        <v/>
      </c>
      <c r="AP91" s="10" t="str">
        <f t="shared" si="55"/>
        <v/>
      </c>
      <c r="AQ91" s="15" t="str">
        <f t="shared" si="56"/>
        <v/>
      </c>
      <c r="AR91" s="57" t="str">
        <f t="shared" si="57"/>
        <v/>
      </c>
      <c r="AS91" s="12" t="str">
        <f t="shared" si="58"/>
        <v/>
      </c>
      <c r="AT91" s="10" t="str">
        <f t="shared" si="59"/>
        <v/>
      </c>
      <c r="AU91" s="10" t="str">
        <f t="shared" si="60"/>
        <v/>
      </c>
      <c r="AV91" s="15" t="str">
        <f t="shared" si="61"/>
        <v/>
      </c>
    </row>
    <row r="92" spans="2:48">
      <c r="B92" s="14" t="str">
        <f>IF(Scilympiad!C91="",
    "",
    Scilympiad!C91
)</f>
        <v/>
      </c>
      <c r="C92" s="10" t="str">
        <f>IF(Scilympiad!D91="",
    "",
    Scilympiad!D91
)</f>
        <v/>
      </c>
      <c r="D92" s="10" t="str">
        <f>IF(Scilympiad!E91="",
    "",
    Scilympiad!E91
)</f>
        <v/>
      </c>
      <c r="E92" s="44" t="str">
        <f t="shared" si="37"/>
        <v/>
      </c>
      <c r="F92" s="45" t="str">
        <f t="shared" si="38"/>
        <v/>
      </c>
      <c r="G92" s="212" t="str">
        <f t="shared" si="39"/>
        <v/>
      </c>
      <c r="H92" s="45" t="str">
        <f t="shared" si="40"/>
        <v/>
      </c>
      <c r="I92" s="54" t="str">
        <f t="shared" si="41"/>
        <v/>
      </c>
      <c r="J92" s="57" t="str">
        <f>IF(B92="",
    "",
    IF(COUNTIF(Scilympiad!U:U,Scores!$B92)+COUNTIF(SkyCiv!U:U,Scores!$B92)=0,
        "",
        IF(COUNTIF(Scilympiad!U:U,Scores!$B92)=0,
            "NO",
            IF(COUNTIF(Scilympiad!U:U,Scores!$B92)=1,
                "YES",
                IF(COUNTIF(Scilympiad!U:U,Scores!$B92)&gt;1,
                    "MANY",
                    "ERROR"
                )
            )
        )
    )
)</f>
        <v/>
      </c>
      <c r="K92" s="15" t="str">
        <f>IF(B92="",
    "",
    IF(COUNTIF(Scilympiad!U:U,Scores!$B92)+COUNTIF(SkyCiv!U:U,Scores!$B92)=0,
        "",
        IF(COUNTIF(SkyCiv!U:U,Scores!$B92)=0,
            "NO",
            IF(COUNTIF(SkyCiv!U:U,Scores!$B92)=1,
                "YES",
                IF(COUNTIF(SkyCiv!U:U,Scores!$B92)&gt;1,
                    "MANY",
                    "ERROR"
                )
            )
        )
    )
)</f>
        <v/>
      </c>
      <c r="L92" s="162" t="str">
        <f>IF(B92="",
    "",
    IF(NOT(ISERROR(MATCH($B92,Scilympiad!$U:$U,0))),
        DATE(_xlfn.NUMBERVALUE(MID(INDEX(Scilympiad!M:M,MATCH($B92,Scilympiad!$U:$U,0)),FIND("/",INDEX(Scilympiad!M:M,MATCH($B92,Scilympiad!$U:$U,0)))+4,2))+2000,
            _xlfn.NUMBERVALUE(MID(INDEX(Scilympiad!M:M,MATCH($B92,Scilympiad!$U:$U,0)),FIND("/",INDEX(Scilympiad!M:M,MATCH($B92,Scilympiad!$U:$U,0)))-2,2)),
            _xlfn.NUMBERVALUE(MID(INDEX(Scilympiad!M:M,MATCH($B92,Scilympiad!$U:$U,0)),FIND("/",INDEX(Scilympiad!M:M,MATCH($B92,Scilympiad!$U:$U,0)))+1,2))
        )+TIME(IF(MID(INDEX(Scilympiad!M:M,MATCH($B92,Scilympiad!$U:$U,0)),FIND(":",INDEX(Scilympiad!M:M,MATCH($B92,Scilympiad!$U:$U,0)))+7,2)="AM",
                MOD(_xlfn.NUMBERVALUE(MID(INDEX(Scilympiad!M:M,MATCH($B92,Scilympiad!$U:$U,0)),FIND(":",INDEX(Scilympiad!M:M,MATCH($B92,Scilympiad!$U:$U,0)))-2,2)),12),
                MOD(_xlfn.NUMBERVALUE(MID(INDEX(Scilympiad!M:M,MATCH($B92,Scilympiad!$U:$U,0)),FIND(":",INDEX(Scilympiad!M:M,MATCH($B92,Scilympiad!$U:$U,0)))-2,2)),12)+12
            ),
            _xlfn.NUMBERVALUE(MID(INDEX(Scilympiad!M:M,MATCH($B92,Scilympiad!$U:$U,0)),FIND(":",INDEX(Scilympiad!M:M,MATCH($B92,Scilympiad!$U:$U,0)))+1,2)),
            _xlfn.NUMBERVALUE(MID(INDEX(Scilympiad!M:M,MATCH($B92,Scilympiad!$U:$U,0)),FIND(":",INDEX(Scilympiad!M:M,MATCH($B92,Scilympiad!$U:$U,0)))+4,2))
        ),
        ""
    )
)</f>
        <v/>
      </c>
      <c r="M92" s="163" t="str">
        <f>IF(C92="",
    "",
    IF(NOT(ISERROR(MATCH($B92,Scilympiad!$U:$U,0))),
        INDEX(Scilympiad!N:N,MATCH($B92,Scilympiad!$U:$U,0)),
        ""
    )
)</f>
        <v/>
      </c>
      <c r="N92" s="163" t="str">
        <f>IF(B92="",
    "",
    IF(NOT(ISERROR(MATCH($B92,SkyCiv!$U:$U,0))),
        INDEX(SkyCiv!C:C,MATCH($B92,SkyCiv!$U:$U,0))+(_xlfn.NUMBERVALUE(LEFT(RIGHT(Instructions!$E$19,4),3))+6)/24,
        ""
    )
)</f>
        <v/>
      </c>
      <c r="O92" s="12" t="str">
        <f>IF(N92="",
    "",
    IF(Instructions!E$19="",
        "TIMEZONE?",
        IF(L92="",
            "START?",
            IF(N92&lt;L92,
                "NEGATIVE",
                (N92-L92)*24*60
            )
        )
    )
)</f>
        <v/>
      </c>
      <c r="P92" s="46" t="str">
        <f>IF(Instructions!$E$20="",
    "",
    IF(AND(ISNUMBER(O92),O92&gt;Instructions!E$20),
        "YES",
        IF(AND(ISNUMBER(O92),O92&lt;=Instructions!E$20),
            "NO",
            IF(O92="NEGATIVE",
                "UNCLEAR",
                ""
            )
        )
    )
)</f>
        <v/>
      </c>
      <c r="Q92" s="72" t="str">
        <f>IF(LEFT(Instructions!E$21)="Y",
    P92,
    ""
)</f>
        <v/>
      </c>
      <c r="R92" s="69" t="str">
        <f>IF(B92="",
    "",
    IF(NOT(ISERROR(MATCH($B92,SkyCiv!$U:$U,0))),
        INDEX(SkyCiv!I:I,MATCH($B92,SkyCiv!$U:$U,0)),
        ""
    )
)</f>
        <v/>
      </c>
      <c r="S92" s="12" t="str">
        <f>IF(B92="",
    "",
    IF(C92="",
        "",
        IF(NOT(ISERROR(MATCH($B92,SkyCiv!$U:$U,0))),
            INDEX(SkyCiv!J:J,MATCH($B92,SkyCiv!$U:$U,0)),
            ""
        )
    )
)</f>
        <v/>
      </c>
      <c r="T92" s="60" t="str">
        <f>IF(B92="",
    "",
    IF(NOT(ISERROR(MATCH($B92,SkyCiv!$U:$U,0))),
        INDEX(SkyCiv!K:K,MATCH($B92,SkyCiv!$U:$U,0)),
        ""
    )
)</f>
        <v/>
      </c>
      <c r="U92" s="76" t="str">
        <f>IF(B92="",
    "",
    IF(NOT(ISERROR(MATCH($B92,SkyCiv!$U:$U,0))),
        INDEX(SkyCiv!L:L,MATCH($B92,SkyCiv!$U:$U,0)),
        ""
    )
)</f>
        <v/>
      </c>
      <c r="V92" s="12" t="str">
        <f>IF(C92="",
    "",
    IF(NOT(ISERROR(MATCH($B92,SkyCiv!$U:$U,0))),
        INDEX(SkyCiv!M:M,MATCH($B92,SkyCiv!$U:$U,0)),
        ""
    )
)</f>
        <v/>
      </c>
      <c r="W92" s="77" t="str">
        <f>IF(D92="",
    "",
    IF(NOT(ISERROR(MATCH($B92,SkyCiv!$U:$U,0))),
        INDEX(SkyCiv!N:N,MATCH($B92,SkyCiv!$U:$U,0)),
        ""
    )
)</f>
        <v/>
      </c>
      <c r="X92" s="45" t="str">
        <f>IF(AND(U92=0,V92=0,W92=0),
    "-",
    IF(U92="",
        "",
        IF(LEFT($B92)="B",
            IF(Instructions!E$15="",
                "",
                IF(ROUND(U92,3)&lt;Instructions!E$15,
                    "YES",
                    "NO"
                )
            ),
            IF(LEFT($B92)="C",
                IF(Instructions!E$17="",
                    "",
                    IF(ROUND(U92,3)&lt;Instructions!E$17,
                        "YES",
                        "NO"
                    )
                ),
                "ERR"
            )
        )
    )
)</f>
        <v/>
      </c>
      <c r="Y92" s="45" t="str">
        <f t="shared" si="42"/>
        <v/>
      </c>
      <c r="Z92" s="45" t="str">
        <f>IF(AND(U92=0,V92=0,W92=0),
    "-",
    IF(W92="",
        "",
        IF(LEFT($B92)="B",
            IF(Instructions!E$16="",
                "",
                IF(ROUND(W92,3)&lt;Instructions!E$16,
                    "YES",
                    "NO"
                )
            ),
            IF(LEFT($B92)="C",
                IF(Instructions!E$18="",
                    "",
                    IF(ROUND(W92,3)&lt;Instructions!E$18,
                        "YES",
                        "NO"
                    )
                ),
                "ERR"
            )
        )
    )
)</f>
        <v/>
      </c>
      <c r="AA92" s="54" t="str">
        <f t="shared" si="43"/>
        <v/>
      </c>
      <c r="AB92" s="14" t="str">
        <f>IF(AND(NOT(ISERROR(MATCH($B92,Scilympiad!$U:$U,0))),ISNUMBER(INDEX(Scilympiad!Y:Y,MATCH($B92,Scilympiad!$U:$U,0)))),
    INDEX(Scilympiad!Y:Y,MATCH($B92,Scilympiad!$U:$U,0)),
    ""
)</f>
        <v/>
      </c>
      <c r="AC92" s="11" t="str">
        <f t="shared" si="44"/>
        <v/>
      </c>
      <c r="AD92" s="10" t="str">
        <f t="shared" si="45"/>
        <v/>
      </c>
      <c r="AE92" s="11" t="str">
        <f t="shared" si="46"/>
        <v/>
      </c>
      <c r="AF92" s="12" t="str">
        <f t="shared" si="47"/>
        <v/>
      </c>
      <c r="AG92" s="136" t="str">
        <f t="shared" si="48"/>
        <v/>
      </c>
      <c r="AH92" s="167"/>
      <c r="AI92" s="133"/>
      <c r="AJ92" s="64" t="str">
        <f t="shared" si="49"/>
        <v/>
      </c>
      <c r="AK92" s="47" t="str">
        <f t="shared" si="50"/>
        <v/>
      </c>
      <c r="AL92" s="65" t="str">
        <f t="shared" si="51"/>
        <v/>
      </c>
      <c r="AM92" s="57" t="str">
        <f t="shared" si="52"/>
        <v/>
      </c>
      <c r="AN92" s="12" t="str">
        <f t="shared" si="53"/>
        <v/>
      </c>
      <c r="AO92" s="10" t="str">
        <f t="shared" si="54"/>
        <v/>
      </c>
      <c r="AP92" s="10" t="str">
        <f t="shared" si="55"/>
        <v/>
      </c>
      <c r="AQ92" s="15" t="str">
        <f t="shared" si="56"/>
        <v/>
      </c>
      <c r="AR92" s="57" t="str">
        <f t="shared" si="57"/>
        <v/>
      </c>
      <c r="AS92" s="12" t="str">
        <f t="shared" si="58"/>
        <v/>
      </c>
      <c r="AT92" s="10" t="str">
        <f t="shared" si="59"/>
        <v/>
      </c>
      <c r="AU92" s="10" t="str">
        <f t="shared" si="60"/>
        <v/>
      </c>
      <c r="AV92" s="15" t="str">
        <f t="shared" si="61"/>
        <v/>
      </c>
    </row>
    <row r="93" spans="2:48">
      <c r="B93" s="14" t="str">
        <f>IF(Scilympiad!C92="",
    "",
    Scilympiad!C92
)</f>
        <v/>
      </c>
      <c r="C93" s="10" t="str">
        <f>IF(Scilympiad!D92="",
    "",
    Scilympiad!D92
)</f>
        <v/>
      </c>
      <c r="D93" s="10" t="str">
        <f>IF(Scilympiad!E92="",
    "",
    Scilympiad!E92
)</f>
        <v/>
      </c>
      <c r="E93" s="44" t="str">
        <f t="shared" si="37"/>
        <v/>
      </c>
      <c r="F93" s="45" t="str">
        <f t="shared" si="38"/>
        <v/>
      </c>
      <c r="G93" s="212" t="str">
        <f t="shared" si="39"/>
        <v/>
      </c>
      <c r="H93" s="45" t="str">
        <f t="shared" si="40"/>
        <v/>
      </c>
      <c r="I93" s="54" t="str">
        <f t="shared" si="41"/>
        <v/>
      </c>
      <c r="J93" s="57" t="str">
        <f>IF(B93="",
    "",
    IF(COUNTIF(Scilympiad!U:U,Scores!$B93)+COUNTIF(SkyCiv!U:U,Scores!$B93)=0,
        "",
        IF(COUNTIF(Scilympiad!U:U,Scores!$B93)=0,
            "NO",
            IF(COUNTIF(Scilympiad!U:U,Scores!$B93)=1,
                "YES",
                IF(COUNTIF(Scilympiad!U:U,Scores!$B93)&gt;1,
                    "MANY",
                    "ERROR"
                )
            )
        )
    )
)</f>
        <v/>
      </c>
      <c r="K93" s="15" t="str">
        <f>IF(B93="",
    "",
    IF(COUNTIF(Scilympiad!U:U,Scores!$B93)+COUNTIF(SkyCiv!U:U,Scores!$B93)=0,
        "",
        IF(COUNTIF(SkyCiv!U:U,Scores!$B93)=0,
            "NO",
            IF(COUNTIF(SkyCiv!U:U,Scores!$B93)=1,
                "YES",
                IF(COUNTIF(SkyCiv!U:U,Scores!$B93)&gt;1,
                    "MANY",
                    "ERROR"
                )
            )
        )
    )
)</f>
        <v/>
      </c>
      <c r="L93" s="162" t="str">
        <f>IF(B93="",
    "",
    IF(NOT(ISERROR(MATCH($B93,Scilympiad!$U:$U,0))),
        DATE(_xlfn.NUMBERVALUE(MID(INDEX(Scilympiad!M:M,MATCH($B93,Scilympiad!$U:$U,0)),FIND("/",INDEX(Scilympiad!M:M,MATCH($B93,Scilympiad!$U:$U,0)))+4,2))+2000,
            _xlfn.NUMBERVALUE(MID(INDEX(Scilympiad!M:M,MATCH($B93,Scilympiad!$U:$U,0)),FIND("/",INDEX(Scilympiad!M:M,MATCH($B93,Scilympiad!$U:$U,0)))-2,2)),
            _xlfn.NUMBERVALUE(MID(INDEX(Scilympiad!M:M,MATCH($B93,Scilympiad!$U:$U,0)),FIND("/",INDEX(Scilympiad!M:M,MATCH($B93,Scilympiad!$U:$U,0)))+1,2))
        )+TIME(IF(MID(INDEX(Scilympiad!M:M,MATCH($B93,Scilympiad!$U:$U,0)),FIND(":",INDEX(Scilympiad!M:M,MATCH($B93,Scilympiad!$U:$U,0)))+7,2)="AM",
                MOD(_xlfn.NUMBERVALUE(MID(INDEX(Scilympiad!M:M,MATCH($B93,Scilympiad!$U:$U,0)),FIND(":",INDEX(Scilympiad!M:M,MATCH($B93,Scilympiad!$U:$U,0)))-2,2)),12),
                MOD(_xlfn.NUMBERVALUE(MID(INDEX(Scilympiad!M:M,MATCH($B93,Scilympiad!$U:$U,0)),FIND(":",INDEX(Scilympiad!M:M,MATCH($B93,Scilympiad!$U:$U,0)))-2,2)),12)+12
            ),
            _xlfn.NUMBERVALUE(MID(INDEX(Scilympiad!M:M,MATCH($B93,Scilympiad!$U:$U,0)),FIND(":",INDEX(Scilympiad!M:M,MATCH($B93,Scilympiad!$U:$U,0)))+1,2)),
            _xlfn.NUMBERVALUE(MID(INDEX(Scilympiad!M:M,MATCH($B93,Scilympiad!$U:$U,0)),FIND(":",INDEX(Scilympiad!M:M,MATCH($B93,Scilympiad!$U:$U,0)))+4,2))
        ),
        ""
    )
)</f>
        <v/>
      </c>
      <c r="M93" s="163" t="str">
        <f>IF(C93="",
    "",
    IF(NOT(ISERROR(MATCH($B93,Scilympiad!$U:$U,0))),
        INDEX(Scilympiad!N:N,MATCH($B93,Scilympiad!$U:$U,0)),
        ""
    )
)</f>
        <v/>
      </c>
      <c r="N93" s="163" t="str">
        <f>IF(B93="",
    "",
    IF(NOT(ISERROR(MATCH($B93,SkyCiv!$U:$U,0))),
        INDEX(SkyCiv!C:C,MATCH($B93,SkyCiv!$U:$U,0))+(_xlfn.NUMBERVALUE(LEFT(RIGHT(Instructions!$E$19,4),3))+6)/24,
        ""
    )
)</f>
        <v/>
      </c>
      <c r="O93" s="12" t="str">
        <f>IF(N93="",
    "",
    IF(Instructions!E$19="",
        "TIMEZONE?",
        IF(L93="",
            "START?",
            IF(N93&lt;L93,
                "NEGATIVE",
                (N93-L93)*24*60
            )
        )
    )
)</f>
        <v/>
      </c>
      <c r="P93" s="46" t="str">
        <f>IF(Instructions!$E$20="",
    "",
    IF(AND(ISNUMBER(O93),O93&gt;Instructions!E$20),
        "YES",
        IF(AND(ISNUMBER(O93),O93&lt;=Instructions!E$20),
            "NO",
            IF(O93="NEGATIVE",
                "UNCLEAR",
                ""
            )
        )
    )
)</f>
        <v/>
      </c>
      <c r="Q93" s="72" t="str">
        <f>IF(LEFT(Instructions!E$21)="Y",
    P93,
    ""
)</f>
        <v/>
      </c>
      <c r="R93" s="69" t="str">
        <f>IF(B93="",
    "",
    IF(NOT(ISERROR(MATCH($B93,SkyCiv!$U:$U,0))),
        INDEX(SkyCiv!I:I,MATCH($B93,SkyCiv!$U:$U,0)),
        ""
    )
)</f>
        <v/>
      </c>
      <c r="S93" s="12" t="str">
        <f>IF(B93="",
    "",
    IF(C93="",
        "",
        IF(NOT(ISERROR(MATCH($B93,SkyCiv!$U:$U,0))),
            INDEX(SkyCiv!J:J,MATCH($B93,SkyCiv!$U:$U,0)),
            ""
        )
    )
)</f>
        <v/>
      </c>
      <c r="T93" s="60" t="str">
        <f>IF(B93="",
    "",
    IF(NOT(ISERROR(MATCH($B93,SkyCiv!$U:$U,0))),
        INDEX(SkyCiv!K:K,MATCH($B93,SkyCiv!$U:$U,0)),
        ""
    )
)</f>
        <v/>
      </c>
      <c r="U93" s="76" t="str">
        <f>IF(B93="",
    "",
    IF(NOT(ISERROR(MATCH($B93,SkyCiv!$U:$U,0))),
        INDEX(SkyCiv!L:L,MATCH($B93,SkyCiv!$U:$U,0)),
        ""
    )
)</f>
        <v/>
      </c>
      <c r="V93" s="12" t="str">
        <f>IF(C93="",
    "",
    IF(NOT(ISERROR(MATCH($B93,SkyCiv!$U:$U,0))),
        INDEX(SkyCiv!M:M,MATCH($B93,SkyCiv!$U:$U,0)),
        ""
    )
)</f>
        <v/>
      </c>
      <c r="W93" s="77" t="str">
        <f>IF(D93="",
    "",
    IF(NOT(ISERROR(MATCH($B93,SkyCiv!$U:$U,0))),
        INDEX(SkyCiv!N:N,MATCH($B93,SkyCiv!$U:$U,0)),
        ""
    )
)</f>
        <v/>
      </c>
      <c r="X93" s="45" t="str">
        <f>IF(AND(U93=0,V93=0,W93=0),
    "-",
    IF(U93="",
        "",
        IF(LEFT($B93)="B",
            IF(Instructions!E$15="",
                "",
                IF(ROUND(U93,3)&lt;Instructions!E$15,
                    "YES",
                    "NO"
                )
            ),
            IF(LEFT($B93)="C",
                IF(Instructions!E$17="",
                    "",
                    IF(ROUND(U93,3)&lt;Instructions!E$17,
                        "YES",
                        "NO"
                    )
                ),
                "ERR"
            )
        )
    )
)</f>
        <v/>
      </c>
      <c r="Y93" s="45" t="str">
        <f t="shared" si="42"/>
        <v/>
      </c>
      <c r="Z93" s="45" t="str">
        <f>IF(AND(U93=0,V93=0,W93=0),
    "-",
    IF(W93="",
        "",
        IF(LEFT($B93)="B",
            IF(Instructions!E$16="",
                "",
                IF(ROUND(W93,3)&lt;Instructions!E$16,
                    "YES",
                    "NO"
                )
            ),
            IF(LEFT($B93)="C",
                IF(Instructions!E$18="",
                    "",
                    IF(ROUND(W93,3)&lt;Instructions!E$18,
                        "YES",
                        "NO"
                    )
                ),
                "ERR"
            )
        )
    )
)</f>
        <v/>
      </c>
      <c r="AA93" s="54" t="str">
        <f t="shared" si="43"/>
        <v/>
      </c>
      <c r="AB93" s="14" t="str">
        <f>IF(AND(NOT(ISERROR(MATCH($B93,Scilympiad!$U:$U,0))),ISNUMBER(INDEX(Scilympiad!Y:Y,MATCH($B93,Scilympiad!$U:$U,0)))),
    INDEX(Scilympiad!Y:Y,MATCH($B93,Scilympiad!$U:$U,0)),
    ""
)</f>
        <v/>
      </c>
      <c r="AC93" s="11" t="str">
        <f t="shared" si="44"/>
        <v/>
      </c>
      <c r="AD93" s="10" t="str">
        <f t="shared" si="45"/>
        <v/>
      </c>
      <c r="AE93" s="11" t="str">
        <f t="shared" si="46"/>
        <v/>
      </c>
      <c r="AF93" s="12" t="str">
        <f t="shared" si="47"/>
        <v/>
      </c>
      <c r="AG93" s="136" t="str">
        <f t="shared" si="48"/>
        <v/>
      </c>
      <c r="AH93" s="167"/>
      <c r="AI93" s="133"/>
      <c r="AJ93" s="64" t="str">
        <f t="shared" si="49"/>
        <v/>
      </c>
      <c r="AK93" s="47" t="str">
        <f t="shared" si="50"/>
        <v/>
      </c>
      <c r="AL93" s="65" t="str">
        <f t="shared" si="51"/>
        <v/>
      </c>
      <c r="AM93" s="57" t="str">
        <f t="shared" si="52"/>
        <v/>
      </c>
      <c r="AN93" s="12" t="str">
        <f t="shared" si="53"/>
        <v/>
      </c>
      <c r="AO93" s="10" t="str">
        <f t="shared" si="54"/>
        <v/>
      </c>
      <c r="AP93" s="10" t="str">
        <f t="shared" si="55"/>
        <v/>
      </c>
      <c r="AQ93" s="15" t="str">
        <f t="shared" si="56"/>
        <v/>
      </c>
      <c r="AR93" s="57" t="str">
        <f t="shared" si="57"/>
        <v/>
      </c>
      <c r="AS93" s="12" t="str">
        <f t="shared" si="58"/>
        <v/>
      </c>
      <c r="AT93" s="10" t="str">
        <f t="shared" si="59"/>
        <v/>
      </c>
      <c r="AU93" s="10" t="str">
        <f t="shared" si="60"/>
        <v/>
      </c>
      <c r="AV93" s="15" t="str">
        <f t="shared" si="61"/>
        <v/>
      </c>
    </row>
    <row r="94" spans="2:48">
      <c r="B94" s="14" t="str">
        <f>IF(Scilympiad!C93="",
    "",
    Scilympiad!C93
)</f>
        <v/>
      </c>
      <c r="C94" s="10" t="str">
        <f>IF(Scilympiad!D93="",
    "",
    Scilympiad!D93
)</f>
        <v/>
      </c>
      <c r="D94" s="10" t="str">
        <f>IF(Scilympiad!E93="",
    "",
    Scilympiad!E93
)</f>
        <v/>
      </c>
      <c r="E94" s="44" t="str">
        <f t="shared" si="37"/>
        <v/>
      </c>
      <c r="F94" s="45" t="str">
        <f t="shared" si="38"/>
        <v/>
      </c>
      <c r="G94" s="212" t="str">
        <f t="shared" si="39"/>
        <v/>
      </c>
      <c r="H94" s="45" t="str">
        <f t="shared" si="40"/>
        <v/>
      </c>
      <c r="I94" s="54" t="str">
        <f t="shared" si="41"/>
        <v/>
      </c>
      <c r="J94" s="57" t="str">
        <f>IF(B94="",
    "",
    IF(COUNTIF(Scilympiad!U:U,Scores!$B94)+COUNTIF(SkyCiv!U:U,Scores!$B94)=0,
        "",
        IF(COUNTIF(Scilympiad!U:U,Scores!$B94)=0,
            "NO",
            IF(COUNTIF(Scilympiad!U:U,Scores!$B94)=1,
                "YES",
                IF(COUNTIF(Scilympiad!U:U,Scores!$B94)&gt;1,
                    "MANY",
                    "ERROR"
                )
            )
        )
    )
)</f>
        <v/>
      </c>
      <c r="K94" s="15" t="str">
        <f>IF(B94="",
    "",
    IF(COUNTIF(Scilympiad!U:U,Scores!$B94)+COUNTIF(SkyCiv!U:U,Scores!$B94)=0,
        "",
        IF(COUNTIF(SkyCiv!U:U,Scores!$B94)=0,
            "NO",
            IF(COUNTIF(SkyCiv!U:U,Scores!$B94)=1,
                "YES",
                IF(COUNTIF(SkyCiv!U:U,Scores!$B94)&gt;1,
                    "MANY",
                    "ERROR"
                )
            )
        )
    )
)</f>
        <v/>
      </c>
      <c r="L94" s="162" t="str">
        <f>IF(B94="",
    "",
    IF(NOT(ISERROR(MATCH($B94,Scilympiad!$U:$U,0))),
        DATE(_xlfn.NUMBERVALUE(MID(INDEX(Scilympiad!M:M,MATCH($B94,Scilympiad!$U:$U,0)),FIND("/",INDEX(Scilympiad!M:M,MATCH($B94,Scilympiad!$U:$U,0)))+4,2))+2000,
            _xlfn.NUMBERVALUE(MID(INDEX(Scilympiad!M:M,MATCH($B94,Scilympiad!$U:$U,0)),FIND("/",INDEX(Scilympiad!M:M,MATCH($B94,Scilympiad!$U:$U,0)))-2,2)),
            _xlfn.NUMBERVALUE(MID(INDEX(Scilympiad!M:M,MATCH($B94,Scilympiad!$U:$U,0)),FIND("/",INDEX(Scilympiad!M:M,MATCH($B94,Scilympiad!$U:$U,0)))+1,2))
        )+TIME(IF(MID(INDEX(Scilympiad!M:M,MATCH($B94,Scilympiad!$U:$U,0)),FIND(":",INDEX(Scilympiad!M:M,MATCH($B94,Scilympiad!$U:$U,0)))+7,2)="AM",
                MOD(_xlfn.NUMBERVALUE(MID(INDEX(Scilympiad!M:M,MATCH($B94,Scilympiad!$U:$U,0)),FIND(":",INDEX(Scilympiad!M:M,MATCH($B94,Scilympiad!$U:$U,0)))-2,2)),12),
                MOD(_xlfn.NUMBERVALUE(MID(INDEX(Scilympiad!M:M,MATCH($B94,Scilympiad!$U:$U,0)),FIND(":",INDEX(Scilympiad!M:M,MATCH($B94,Scilympiad!$U:$U,0)))-2,2)),12)+12
            ),
            _xlfn.NUMBERVALUE(MID(INDEX(Scilympiad!M:M,MATCH($B94,Scilympiad!$U:$U,0)),FIND(":",INDEX(Scilympiad!M:M,MATCH($B94,Scilympiad!$U:$U,0)))+1,2)),
            _xlfn.NUMBERVALUE(MID(INDEX(Scilympiad!M:M,MATCH($B94,Scilympiad!$U:$U,0)),FIND(":",INDEX(Scilympiad!M:M,MATCH($B94,Scilympiad!$U:$U,0)))+4,2))
        ),
        ""
    )
)</f>
        <v/>
      </c>
      <c r="M94" s="163" t="str">
        <f>IF(C94="",
    "",
    IF(NOT(ISERROR(MATCH($B94,Scilympiad!$U:$U,0))),
        INDEX(Scilympiad!N:N,MATCH($B94,Scilympiad!$U:$U,0)),
        ""
    )
)</f>
        <v/>
      </c>
      <c r="N94" s="163" t="str">
        <f>IF(B94="",
    "",
    IF(NOT(ISERROR(MATCH($B94,SkyCiv!$U:$U,0))),
        INDEX(SkyCiv!C:C,MATCH($B94,SkyCiv!$U:$U,0))+(_xlfn.NUMBERVALUE(LEFT(RIGHT(Instructions!$E$19,4),3))+6)/24,
        ""
    )
)</f>
        <v/>
      </c>
      <c r="O94" s="12" t="str">
        <f>IF(N94="",
    "",
    IF(Instructions!E$19="",
        "TIMEZONE?",
        IF(L94="",
            "START?",
            IF(N94&lt;L94,
                "NEGATIVE",
                (N94-L94)*24*60
            )
        )
    )
)</f>
        <v/>
      </c>
      <c r="P94" s="46" t="str">
        <f>IF(Instructions!$E$20="",
    "",
    IF(AND(ISNUMBER(O94),O94&gt;Instructions!E$20),
        "YES",
        IF(AND(ISNUMBER(O94),O94&lt;=Instructions!E$20),
            "NO",
            IF(O94="NEGATIVE",
                "UNCLEAR",
                ""
            )
        )
    )
)</f>
        <v/>
      </c>
      <c r="Q94" s="72" t="str">
        <f>IF(LEFT(Instructions!E$21)="Y",
    P94,
    ""
)</f>
        <v/>
      </c>
      <c r="R94" s="69" t="str">
        <f>IF(B94="",
    "",
    IF(NOT(ISERROR(MATCH($B94,SkyCiv!$U:$U,0))),
        INDEX(SkyCiv!I:I,MATCH($B94,SkyCiv!$U:$U,0)),
        ""
    )
)</f>
        <v/>
      </c>
      <c r="S94" s="12" t="str">
        <f>IF(B94="",
    "",
    IF(C94="",
        "",
        IF(NOT(ISERROR(MATCH($B94,SkyCiv!$U:$U,0))),
            INDEX(SkyCiv!J:J,MATCH($B94,SkyCiv!$U:$U,0)),
            ""
        )
    )
)</f>
        <v/>
      </c>
      <c r="T94" s="60" t="str">
        <f>IF(B94="",
    "",
    IF(NOT(ISERROR(MATCH($B94,SkyCiv!$U:$U,0))),
        INDEX(SkyCiv!K:K,MATCH($B94,SkyCiv!$U:$U,0)),
        ""
    )
)</f>
        <v/>
      </c>
      <c r="U94" s="76" t="str">
        <f>IF(B94="",
    "",
    IF(NOT(ISERROR(MATCH($B94,SkyCiv!$U:$U,0))),
        INDEX(SkyCiv!L:L,MATCH($B94,SkyCiv!$U:$U,0)),
        ""
    )
)</f>
        <v/>
      </c>
      <c r="V94" s="12" t="str">
        <f>IF(C94="",
    "",
    IF(NOT(ISERROR(MATCH($B94,SkyCiv!$U:$U,0))),
        INDEX(SkyCiv!M:M,MATCH($B94,SkyCiv!$U:$U,0)),
        ""
    )
)</f>
        <v/>
      </c>
      <c r="W94" s="77" t="str">
        <f>IF(D94="",
    "",
    IF(NOT(ISERROR(MATCH($B94,SkyCiv!$U:$U,0))),
        INDEX(SkyCiv!N:N,MATCH($B94,SkyCiv!$U:$U,0)),
        ""
    )
)</f>
        <v/>
      </c>
      <c r="X94" s="45" t="str">
        <f>IF(AND(U94=0,V94=0,W94=0),
    "-",
    IF(U94="",
        "",
        IF(LEFT($B94)="B",
            IF(Instructions!E$15="",
                "",
                IF(ROUND(U94,3)&lt;Instructions!E$15,
                    "YES",
                    "NO"
                )
            ),
            IF(LEFT($B94)="C",
                IF(Instructions!E$17="",
                    "",
                    IF(ROUND(U94,3)&lt;Instructions!E$17,
                        "YES",
                        "NO"
                    )
                ),
                "ERR"
            )
        )
    )
)</f>
        <v/>
      </c>
      <c r="Y94" s="45" t="str">
        <f t="shared" si="42"/>
        <v/>
      </c>
      <c r="Z94" s="45" t="str">
        <f>IF(AND(U94=0,V94=0,W94=0),
    "-",
    IF(W94="",
        "",
        IF(LEFT($B94)="B",
            IF(Instructions!E$16="",
                "",
                IF(ROUND(W94,3)&lt;Instructions!E$16,
                    "YES",
                    "NO"
                )
            ),
            IF(LEFT($B94)="C",
                IF(Instructions!E$18="",
                    "",
                    IF(ROUND(W94,3)&lt;Instructions!E$18,
                        "YES",
                        "NO"
                    )
                ),
                "ERR"
            )
        )
    )
)</f>
        <v/>
      </c>
      <c r="AA94" s="54" t="str">
        <f t="shared" si="43"/>
        <v/>
      </c>
      <c r="AB94" s="14" t="str">
        <f>IF(AND(NOT(ISERROR(MATCH($B94,Scilympiad!$U:$U,0))),ISNUMBER(INDEX(Scilympiad!Y:Y,MATCH($B94,Scilympiad!$U:$U,0)))),
    INDEX(Scilympiad!Y:Y,MATCH($B94,Scilympiad!$U:$U,0)),
    ""
)</f>
        <v/>
      </c>
      <c r="AC94" s="11" t="str">
        <f t="shared" si="44"/>
        <v/>
      </c>
      <c r="AD94" s="10" t="str">
        <f t="shared" si="45"/>
        <v/>
      </c>
      <c r="AE94" s="11" t="str">
        <f t="shared" si="46"/>
        <v/>
      </c>
      <c r="AF94" s="12" t="str">
        <f t="shared" si="47"/>
        <v/>
      </c>
      <c r="AG94" s="136" t="str">
        <f t="shared" si="48"/>
        <v/>
      </c>
      <c r="AH94" s="167"/>
      <c r="AI94" s="133"/>
      <c r="AJ94" s="64" t="str">
        <f t="shared" si="49"/>
        <v/>
      </c>
      <c r="AK94" s="47" t="str">
        <f t="shared" si="50"/>
        <v/>
      </c>
      <c r="AL94" s="65" t="str">
        <f t="shared" si="51"/>
        <v/>
      </c>
      <c r="AM94" s="57" t="str">
        <f t="shared" si="52"/>
        <v/>
      </c>
      <c r="AN94" s="12" t="str">
        <f t="shared" si="53"/>
        <v/>
      </c>
      <c r="AO94" s="10" t="str">
        <f t="shared" si="54"/>
        <v/>
      </c>
      <c r="AP94" s="10" t="str">
        <f t="shared" si="55"/>
        <v/>
      </c>
      <c r="AQ94" s="15" t="str">
        <f t="shared" si="56"/>
        <v/>
      </c>
      <c r="AR94" s="57" t="str">
        <f t="shared" si="57"/>
        <v/>
      </c>
      <c r="AS94" s="12" t="str">
        <f t="shared" si="58"/>
        <v/>
      </c>
      <c r="AT94" s="10" t="str">
        <f t="shared" si="59"/>
        <v/>
      </c>
      <c r="AU94" s="10" t="str">
        <f t="shared" si="60"/>
        <v/>
      </c>
      <c r="AV94" s="15" t="str">
        <f t="shared" si="61"/>
        <v/>
      </c>
    </row>
    <row r="95" spans="2:48">
      <c r="B95" s="14" t="str">
        <f>IF(Scilympiad!C94="",
    "",
    Scilympiad!C94
)</f>
        <v/>
      </c>
      <c r="C95" s="10" t="str">
        <f>IF(Scilympiad!D94="",
    "",
    Scilympiad!D94
)</f>
        <v/>
      </c>
      <c r="D95" s="10" t="str">
        <f>IF(Scilympiad!E94="",
    "",
    Scilympiad!E94
)</f>
        <v/>
      </c>
      <c r="E95" s="44" t="str">
        <f t="shared" si="37"/>
        <v/>
      </c>
      <c r="F95" s="45" t="str">
        <f t="shared" si="38"/>
        <v/>
      </c>
      <c r="G95" s="212" t="str">
        <f t="shared" si="39"/>
        <v/>
      </c>
      <c r="H95" s="45" t="str">
        <f t="shared" si="40"/>
        <v/>
      </c>
      <c r="I95" s="54" t="str">
        <f t="shared" si="41"/>
        <v/>
      </c>
      <c r="J95" s="57" t="str">
        <f>IF(B95="",
    "",
    IF(COUNTIF(Scilympiad!U:U,Scores!$B95)+COUNTIF(SkyCiv!U:U,Scores!$B95)=0,
        "",
        IF(COUNTIF(Scilympiad!U:U,Scores!$B95)=0,
            "NO",
            IF(COUNTIF(Scilympiad!U:U,Scores!$B95)=1,
                "YES",
                IF(COUNTIF(Scilympiad!U:U,Scores!$B95)&gt;1,
                    "MANY",
                    "ERROR"
                )
            )
        )
    )
)</f>
        <v/>
      </c>
      <c r="K95" s="15" t="str">
        <f>IF(B95="",
    "",
    IF(COUNTIF(Scilympiad!U:U,Scores!$B95)+COUNTIF(SkyCiv!U:U,Scores!$B95)=0,
        "",
        IF(COUNTIF(SkyCiv!U:U,Scores!$B95)=0,
            "NO",
            IF(COUNTIF(SkyCiv!U:U,Scores!$B95)=1,
                "YES",
                IF(COUNTIF(SkyCiv!U:U,Scores!$B95)&gt;1,
                    "MANY",
                    "ERROR"
                )
            )
        )
    )
)</f>
        <v/>
      </c>
      <c r="L95" s="162" t="str">
        <f>IF(B95="",
    "",
    IF(NOT(ISERROR(MATCH($B95,Scilympiad!$U:$U,0))),
        DATE(_xlfn.NUMBERVALUE(MID(INDEX(Scilympiad!M:M,MATCH($B95,Scilympiad!$U:$U,0)),FIND("/",INDEX(Scilympiad!M:M,MATCH($B95,Scilympiad!$U:$U,0)))+4,2))+2000,
            _xlfn.NUMBERVALUE(MID(INDEX(Scilympiad!M:M,MATCH($B95,Scilympiad!$U:$U,0)),FIND("/",INDEX(Scilympiad!M:M,MATCH($B95,Scilympiad!$U:$U,0)))-2,2)),
            _xlfn.NUMBERVALUE(MID(INDEX(Scilympiad!M:M,MATCH($B95,Scilympiad!$U:$U,0)),FIND("/",INDEX(Scilympiad!M:M,MATCH($B95,Scilympiad!$U:$U,0)))+1,2))
        )+TIME(IF(MID(INDEX(Scilympiad!M:M,MATCH($B95,Scilympiad!$U:$U,0)),FIND(":",INDEX(Scilympiad!M:M,MATCH($B95,Scilympiad!$U:$U,0)))+7,2)="AM",
                MOD(_xlfn.NUMBERVALUE(MID(INDEX(Scilympiad!M:M,MATCH($B95,Scilympiad!$U:$U,0)),FIND(":",INDEX(Scilympiad!M:M,MATCH($B95,Scilympiad!$U:$U,0)))-2,2)),12),
                MOD(_xlfn.NUMBERVALUE(MID(INDEX(Scilympiad!M:M,MATCH($B95,Scilympiad!$U:$U,0)),FIND(":",INDEX(Scilympiad!M:M,MATCH($B95,Scilympiad!$U:$U,0)))-2,2)),12)+12
            ),
            _xlfn.NUMBERVALUE(MID(INDEX(Scilympiad!M:M,MATCH($B95,Scilympiad!$U:$U,0)),FIND(":",INDEX(Scilympiad!M:M,MATCH($B95,Scilympiad!$U:$U,0)))+1,2)),
            _xlfn.NUMBERVALUE(MID(INDEX(Scilympiad!M:M,MATCH($B95,Scilympiad!$U:$U,0)),FIND(":",INDEX(Scilympiad!M:M,MATCH($B95,Scilympiad!$U:$U,0)))+4,2))
        ),
        ""
    )
)</f>
        <v/>
      </c>
      <c r="M95" s="163" t="str">
        <f>IF(C95="",
    "",
    IF(NOT(ISERROR(MATCH($B95,Scilympiad!$U:$U,0))),
        INDEX(Scilympiad!N:N,MATCH($B95,Scilympiad!$U:$U,0)),
        ""
    )
)</f>
        <v/>
      </c>
      <c r="N95" s="163" t="str">
        <f>IF(B95="",
    "",
    IF(NOT(ISERROR(MATCH($B95,SkyCiv!$U:$U,0))),
        INDEX(SkyCiv!C:C,MATCH($B95,SkyCiv!$U:$U,0))+(_xlfn.NUMBERVALUE(LEFT(RIGHT(Instructions!$E$19,4),3))+6)/24,
        ""
    )
)</f>
        <v/>
      </c>
      <c r="O95" s="12" t="str">
        <f>IF(N95="",
    "",
    IF(Instructions!E$19="",
        "TIMEZONE?",
        IF(L95="",
            "START?",
            IF(N95&lt;L95,
                "NEGATIVE",
                (N95-L95)*24*60
            )
        )
    )
)</f>
        <v/>
      </c>
      <c r="P95" s="46" t="str">
        <f>IF(Instructions!$E$20="",
    "",
    IF(AND(ISNUMBER(O95),O95&gt;Instructions!E$20),
        "YES",
        IF(AND(ISNUMBER(O95),O95&lt;=Instructions!E$20),
            "NO",
            IF(O95="NEGATIVE",
                "UNCLEAR",
                ""
            )
        )
    )
)</f>
        <v/>
      </c>
      <c r="Q95" s="72" t="str">
        <f>IF(LEFT(Instructions!E$21)="Y",
    P95,
    ""
)</f>
        <v/>
      </c>
      <c r="R95" s="69" t="str">
        <f>IF(B95="",
    "",
    IF(NOT(ISERROR(MATCH($B95,SkyCiv!$U:$U,0))),
        INDEX(SkyCiv!I:I,MATCH($B95,SkyCiv!$U:$U,0)),
        ""
    )
)</f>
        <v/>
      </c>
      <c r="S95" s="12" t="str">
        <f>IF(B95="",
    "",
    IF(C95="",
        "",
        IF(NOT(ISERROR(MATCH($B95,SkyCiv!$U:$U,0))),
            INDEX(SkyCiv!J:J,MATCH($B95,SkyCiv!$U:$U,0)),
            ""
        )
    )
)</f>
        <v/>
      </c>
      <c r="T95" s="60" t="str">
        <f>IF(B95="",
    "",
    IF(NOT(ISERROR(MATCH($B95,SkyCiv!$U:$U,0))),
        INDEX(SkyCiv!K:K,MATCH($B95,SkyCiv!$U:$U,0)),
        ""
    )
)</f>
        <v/>
      </c>
      <c r="U95" s="76" t="str">
        <f>IF(B95="",
    "",
    IF(NOT(ISERROR(MATCH($B95,SkyCiv!$U:$U,0))),
        INDEX(SkyCiv!L:L,MATCH($B95,SkyCiv!$U:$U,0)),
        ""
    )
)</f>
        <v/>
      </c>
      <c r="V95" s="12" t="str">
        <f>IF(C95="",
    "",
    IF(NOT(ISERROR(MATCH($B95,SkyCiv!$U:$U,0))),
        INDEX(SkyCiv!M:M,MATCH($B95,SkyCiv!$U:$U,0)),
        ""
    )
)</f>
        <v/>
      </c>
      <c r="W95" s="77" t="str">
        <f>IF(D95="",
    "",
    IF(NOT(ISERROR(MATCH($B95,SkyCiv!$U:$U,0))),
        INDEX(SkyCiv!N:N,MATCH($B95,SkyCiv!$U:$U,0)),
        ""
    )
)</f>
        <v/>
      </c>
      <c r="X95" s="45" t="str">
        <f>IF(AND(U95=0,V95=0,W95=0),
    "-",
    IF(U95="",
        "",
        IF(LEFT($B95)="B",
            IF(Instructions!E$15="",
                "",
                IF(ROUND(U95,3)&lt;Instructions!E$15,
                    "YES",
                    "NO"
                )
            ),
            IF(LEFT($B95)="C",
                IF(Instructions!E$17="",
                    "",
                    IF(ROUND(U95,3)&lt;Instructions!E$17,
                        "YES",
                        "NO"
                    )
                ),
                "ERR"
            )
        )
    )
)</f>
        <v/>
      </c>
      <c r="Y95" s="45" t="str">
        <f t="shared" si="42"/>
        <v/>
      </c>
      <c r="Z95" s="45" t="str">
        <f>IF(AND(U95=0,V95=0,W95=0),
    "-",
    IF(W95="",
        "",
        IF(LEFT($B95)="B",
            IF(Instructions!E$16="",
                "",
                IF(ROUND(W95,3)&lt;Instructions!E$16,
                    "YES",
                    "NO"
                )
            ),
            IF(LEFT($B95)="C",
                IF(Instructions!E$18="",
                    "",
                    IF(ROUND(W95,3)&lt;Instructions!E$18,
                        "YES",
                        "NO"
                    )
                ),
                "ERR"
            )
        )
    )
)</f>
        <v/>
      </c>
      <c r="AA95" s="54" t="str">
        <f t="shared" si="43"/>
        <v/>
      </c>
      <c r="AB95" s="14" t="str">
        <f>IF(AND(NOT(ISERROR(MATCH($B95,Scilympiad!$U:$U,0))),ISNUMBER(INDEX(Scilympiad!Y:Y,MATCH($B95,Scilympiad!$U:$U,0)))),
    INDEX(Scilympiad!Y:Y,MATCH($B95,Scilympiad!$U:$U,0)),
    ""
)</f>
        <v/>
      </c>
      <c r="AC95" s="11" t="str">
        <f t="shared" si="44"/>
        <v/>
      </c>
      <c r="AD95" s="10" t="str">
        <f t="shared" si="45"/>
        <v/>
      </c>
      <c r="AE95" s="11" t="str">
        <f t="shared" si="46"/>
        <v/>
      </c>
      <c r="AF95" s="12" t="str">
        <f t="shared" si="47"/>
        <v/>
      </c>
      <c r="AG95" s="136" t="str">
        <f t="shared" si="48"/>
        <v/>
      </c>
      <c r="AH95" s="167"/>
      <c r="AI95" s="133"/>
      <c r="AJ95" s="64" t="str">
        <f t="shared" si="49"/>
        <v/>
      </c>
      <c r="AK95" s="47" t="str">
        <f t="shared" si="50"/>
        <v/>
      </c>
      <c r="AL95" s="65" t="str">
        <f t="shared" si="51"/>
        <v/>
      </c>
      <c r="AM95" s="57" t="str">
        <f t="shared" si="52"/>
        <v/>
      </c>
      <c r="AN95" s="12" t="str">
        <f t="shared" si="53"/>
        <v/>
      </c>
      <c r="AO95" s="10" t="str">
        <f t="shared" si="54"/>
        <v/>
      </c>
      <c r="AP95" s="10" t="str">
        <f t="shared" si="55"/>
        <v/>
      </c>
      <c r="AQ95" s="15" t="str">
        <f t="shared" si="56"/>
        <v/>
      </c>
      <c r="AR95" s="57" t="str">
        <f t="shared" si="57"/>
        <v/>
      </c>
      <c r="AS95" s="12" t="str">
        <f t="shared" si="58"/>
        <v/>
      </c>
      <c r="AT95" s="10" t="str">
        <f t="shared" si="59"/>
        <v/>
      </c>
      <c r="AU95" s="10" t="str">
        <f t="shared" si="60"/>
        <v/>
      </c>
      <c r="AV95" s="15" t="str">
        <f t="shared" si="61"/>
        <v/>
      </c>
    </row>
    <row r="96" spans="2:48">
      <c r="B96" s="14" t="str">
        <f>IF(Scilympiad!C95="",
    "",
    Scilympiad!C95
)</f>
        <v/>
      </c>
      <c r="C96" s="10" t="str">
        <f>IF(Scilympiad!D95="",
    "",
    Scilympiad!D95
)</f>
        <v/>
      </c>
      <c r="D96" s="10" t="str">
        <f>IF(Scilympiad!E95="",
    "",
    Scilympiad!E95
)</f>
        <v/>
      </c>
      <c r="E96" s="44" t="str">
        <f t="shared" si="37"/>
        <v/>
      </c>
      <c r="F96" s="45" t="str">
        <f t="shared" si="38"/>
        <v/>
      </c>
      <c r="G96" s="212" t="str">
        <f t="shared" si="39"/>
        <v/>
      </c>
      <c r="H96" s="45" t="str">
        <f t="shared" si="40"/>
        <v/>
      </c>
      <c r="I96" s="54" t="str">
        <f t="shared" si="41"/>
        <v/>
      </c>
      <c r="J96" s="57" t="str">
        <f>IF(B96="",
    "",
    IF(COUNTIF(Scilympiad!U:U,Scores!$B96)+COUNTIF(SkyCiv!U:U,Scores!$B96)=0,
        "",
        IF(COUNTIF(Scilympiad!U:U,Scores!$B96)=0,
            "NO",
            IF(COUNTIF(Scilympiad!U:U,Scores!$B96)=1,
                "YES",
                IF(COUNTIF(Scilympiad!U:U,Scores!$B96)&gt;1,
                    "MANY",
                    "ERROR"
                )
            )
        )
    )
)</f>
        <v/>
      </c>
      <c r="K96" s="15" t="str">
        <f>IF(B96="",
    "",
    IF(COUNTIF(Scilympiad!U:U,Scores!$B96)+COUNTIF(SkyCiv!U:U,Scores!$B96)=0,
        "",
        IF(COUNTIF(SkyCiv!U:U,Scores!$B96)=0,
            "NO",
            IF(COUNTIF(SkyCiv!U:U,Scores!$B96)=1,
                "YES",
                IF(COUNTIF(SkyCiv!U:U,Scores!$B96)&gt;1,
                    "MANY",
                    "ERROR"
                )
            )
        )
    )
)</f>
        <v/>
      </c>
      <c r="L96" s="162" t="str">
        <f>IF(B96="",
    "",
    IF(NOT(ISERROR(MATCH($B96,Scilympiad!$U:$U,0))),
        DATE(_xlfn.NUMBERVALUE(MID(INDEX(Scilympiad!M:M,MATCH($B96,Scilympiad!$U:$U,0)),FIND("/",INDEX(Scilympiad!M:M,MATCH($B96,Scilympiad!$U:$U,0)))+4,2))+2000,
            _xlfn.NUMBERVALUE(MID(INDEX(Scilympiad!M:M,MATCH($B96,Scilympiad!$U:$U,0)),FIND("/",INDEX(Scilympiad!M:M,MATCH($B96,Scilympiad!$U:$U,0)))-2,2)),
            _xlfn.NUMBERVALUE(MID(INDEX(Scilympiad!M:M,MATCH($B96,Scilympiad!$U:$U,0)),FIND("/",INDEX(Scilympiad!M:M,MATCH($B96,Scilympiad!$U:$U,0)))+1,2))
        )+TIME(IF(MID(INDEX(Scilympiad!M:M,MATCH($B96,Scilympiad!$U:$U,0)),FIND(":",INDEX(Scilympiad!M:M,MATCH($B96,Scilympiad!$U:$U,0)))+7,2)="AM",
                MOD(_xlfn.NUMBERVALUE(MID(INDEX(Scilympiad!M:M,MATCH($B96,Scilympiad!$U:$U,0)),FIND(":",INDEX(Scilympiad!M:M,MATCH($B96,Scilympiad!$U:$U,0)))-2,2)),12),
                MOD(_xlfn.NUMBERVALUE(MID(INDEX(Scilympiad!M:M,MATCH($B96,Scilympiad!$U:$U,0)),FIND(":",INDEX(Scilympiad!M:M,MATCH($B96,Scilympiad!$U:$U,0)))-2,2)),12)+12
            ),
            _xlfn.NUMBERVALUE(MID(INDEX(Scilympiad!M:M,MATCH($B96,Scilympiad!$U:$U,0)),FIND(":",INDEX(Scilympiad!M:M,MATCH($B96,Scilympiad!$U:$U,0)))+1,2)),
            _xlfn.NUMBERVALUE(MID(INDEX(Scilympiad!M:M,MATCH($B96,Scilympiad!$U:$U,0)),FIND(":",INDEX(Scilympiad!M:M,MATCH($B96,Scilympiad!$U:$U,0)))+4,2))
        ),
        ""
    )
)</f>
        <v/>
      </c>
      <c r="M96" s="163" t="str">
        <f>IF(C96="",
    "",
    IF(NOT(ISERROR(MATCH($B96,Scilympiad!$U:$U,0))),
        INDEX(Scilympiad!N:N,MATCH($B96,Scilympiad!$U:$U,0)),
        ""
    )
)</f>
        <v/>
      </c>
      <c r="N96" s="163" t="str">
        <f>IF(B96="",
    "",
    IF(NOT(ISERROR(MATCH($B96,SkyCiv!$U:$U,0))),
        INDEX(SkyCiv!C:C,MATCH($B96,SkyCiv!$U:$U,0))+(_xlfn.NUMBERVALUE(LEFT(RIGHT(Instructions!$E$19,4),3))+6)/24,
        ""
    )
)</f>
        <v/>
      </c>
      <c r="O96" s="12" t="str">
        <f>IF(N96="",
    "",
    IF(Instructions!E$19="",
        "TIMEZONE?",
        IF(L96="",
            "START?",
            IF(N96&lt;L96,
                "NEGATIVE",
                (N96-L96)*24*60
            )
        )
    )
)</f>
        <v/>
      </c>
      <c r="P96" s="46" t="str">
        <f>IF(Instructions!$E$20="",
    "",
    IF(AND(ISNUMBER(O96),O96&gt;Instructions!E$20),
        "YES",
        IF(AND(ISNUMBER(O96),O96&lt;=Instructions!E$20),
            "NO",
            IF(O96="NEGATIVE",
                "UNCLEAR",
                ""
            )
        )
    )
)</f>
        <v/>
      </c>
      <c r="Q96" s="72" t="str">
        <f>IF(LEFT(Instructions!E$21)="Y",
    P96,
    ""
)</f>
        <v/>
      </c>
      <c r="R96" s="69" t="str">
        <f>IF(B96="",
    "",
    IF(NOT(ISERROR(MATCH($B96,SkyCiv!$U:$U,0))),
        INDEX(SkyCiv!I:I,MATCH($B96,SkyCiv!$U:$U,0)),
        ""
    )
)</f>
        <v/>
      </c>
      <c r="S96" s="12" t="str">
        <f>IF(B96="",
    "",
    IF(C96="",
        "",
        IF(NOT(ISERROR(MATCH($B96,SkyCiv!$U:$U,0))),
            INDEX(SkyCiv!J:J,MATCH($B96,SkyCiv!$U:$U,0)),
            ""
        )
    )
)</f>
        <v/>
      </c>
      <c r="T96" s="60" t="str">
        <f>IF(B96="",
    "",
    IF(NOT(ISERROR(MATCH($B96,SkyCiv!$U:$U,0))),
        INDEX(SkyCiv!K:K,MATCH($B96,SkyCiv!$U:$U,0)),
        ""
    )
)</f>
        <v/>
      </c>
      <c r="U96" s="76" t="str">
        <f>IF(B96="",
    "",
    IF(NOT(ISERROR(MATCH($B96,SkyCiv!$U:$U,0))),
        INDEX(SkyCiv!L:L,MATCH($B96,SkyCiv!$U:$U,0)),
        ""
    )
)</f>
        <v/>
      </c>
      <c r="V96" s="12" t="str">
        <f>IF(C96="",
    "",
    IF(NOT(ISERROR(MATCH($B96,SkyCiv!$U:$U,0))),
        INDEX(SkyCiv!M:M,MATCH($B96,SkyCiv!$U:$U,0)),
        ""
    )
)</f>
        <v/>
      </c>
      <c r="W96" s="77" t="str">
        <f>IF(D96="",
    "",
    IF(NOT(ISERROR(MATCH($B96,SkyCiv!$U:$U,0))),
        INDEX(SkyCiv!N:N,MATCH($B96,SkyCiv!$U:$U,0)),
        ""
    )
)</f>
        <v/>
      </c>
      <c r="X96" s="45" t="str">
        <f>IF(AND(U96=0,V96=0,W96=0),
    "-",
    IF(U96="",
        "",
        IF(LEFT($B96)="B",
            IF(Instructions!E$15="",
                "",
                IF(ROUND(U96,3)&lt;Instructions!E$15,
                    "YES",
                    "NO"
                )
            ),
            IF(LEFT($B96)="C",
                IF(Instructions!E$17="",
                    "",
                    IF(ROUND(U96,3)&lt;Instructions!E$17,
                        "YES",
                        "NO"
                    )
                ),
                "ERR"
            )
        )
    )
)</f>
        <v/>
      </c>
      <c r="Y96" s="45" t="str">
        <f t="shared" si="42"/>
        <v/>
      </c>
      <c r="Z96" s="45" t="str">
        <f>IF(AND(U96=0,V96=0,W96=0),
    "-",
    IF(W96="",
        "",
        IF(LEFT($B96)="B",
            IF(Instructions!E$16="",
                "",
                IF(ROUND(W96,3)&lt;Instructions!E$16,
                    "YES",
                    "NO"
                )
            ),
            IF(LEFT($B96)="C",
                IF(Instructions!E$18="",
                    "",
                    IF(ROUND(W96,3)&lt;Instructions!E$18,
                        "YES",
                        "NO"
                    )
                ),
                "ERR"
            )
        )
    )
)</f>
        <v/>
      </c>
      <c r="AA96" s="54" t="str">
        <f t="shared" si="43"/>
        <v/>
      </c>
      <c r="AB96" s="14" t="str">
        <f>IF(AND(NOT(ISERROR(MATCH($B96,Scilympiad!$U:$U,0))),ISNUMBER(INDEX(Scilympiad!Y:Y,MATCH($B96,Scilympiad!$U:$U,0)))),
    INDEX(Scilympiad!Y:Y,MATCH($B96,Scilympiad!$U:$U,0)),
    ""
)</f>
        <v/>
      </c>
      <c r="AC96" s="11" t="str">
        <f t="shared" si="44"/>
        <v/>
      </c>
      <c r="AD96" s="10" t="str">
        <f t="shared" si="45"/>
        <v/>
      </c>
      <c r="AE96" s="11" t="str">
        <f t="shared" si="46"/>
        <v/>
      </c>
      <c r="AF96" s="12" t="str">
        <f t="shared" si="47"/>
        <v/>
      </c>
      <c r="AG96" s="136" t="str">
        <f t="shared" si="48"/>
        <v/>
      </c>
      <c r="AH96" s="167"/>
      <c r="AI96" s="133"/>
      <c r="AJ96" s="64" t="str">
        <f t="shared" si="49"/>
        <v/>
      </c>
      <c r="AK96" s="47" t="str">
        <f t="shared" si="50"/>
        <v/>
      </c>
      <c r="AL96" s="65" t="str">
        <f t="shared" si="51"/>
        <v/>
      </c>
      <c r="AM96" s="57" t="str">
        <f t="shared" si="52"/>
        <v/>
      </c>
      <c r="AN96" s="12" t="str">
        <f t="shared" si="53"/>
        <v/>
      </c>
      <c r="AO96" s="10" t="str">
        <f t="shared" si="54"/>
        <v/>
      </c>
      <c r="AP96" s="10" t="str">
        <f t="shared" si="55"/>
        <v/>
      </c>
      <c r="AQ96" s="15" t="str">
        <f t="shared" si="56"/>
        <v/>
      </c>
      <c r="AR96" s="57" t="str">
        <f t="shared" si="57"/>
        <v/>
      </c>
      <c r="AS96" s="12" t="str">
        <f t="shared" si="58"/>
        <v/>
      </c>
      <c r="AT96" s="10" t="str">
        <f t="shared" si="59"/>
        <v/>
      </c>
      <c r="AU96" s="10" t="str">
        <f t="shared" si="60"/>
        <v/>
      </c>
      <c r="AV96" s="15" t="str">
        <f t="shared" si="61"/>
        <v/>
      </c>
    </row>
    <row r="97" spans="2:48">
      <c r="B97" s="14" t="str">
        <f>IF(Scilympiad!C96="",
    "",
    Scilympiad!C96
)</f>
        <v/>
      </c>
      <c r="C97" s="10" t="str">
        <f>IF(Scilympiad!D96="",
    "",
    Scilympiad!D96
)</f>
        <v/>
      </c>
      <c r="D97" s="10" t="str">
        <f>IF(Scilympiad!E96="",
    "",
    Scilympiad!E96
)</f>
        <v/>
      </c>
      <c r="E97" s="44" t="str">
        <f t="shared" si="37"/>
        <v/>
      </c>
      <c r="F97" s="45" t="str">
        <f t="shared" si="38"/>
        <v/>
      </c>
      <c r="G97" s="212" t="str">
        <f t="shared" si="39"/>
        <v/>
      </c>
      <c r="H97" s="45" t="str">
        <f t="shared" si="40"/>
        <v/>
      </c>
      <c r="I97" s="54" t="str">
        <f t="shared" si="41"/>
        <v/>
      </c>
      <c r="J97" s="57" t="str">
        <f>IF(B97="",
    "",
    IF(COUNTIF(Scilympiad!U:U,Scores!$B97)+COUNTIF(SkyCiv!U:U,Scores!$B97)=0,
        "",
        IF(COUNTIF(Scilympiad!U:U,Scores!$B97)=0,
            "NO",
            IF(COUNTIF(Scilympiad!U:U,Scores!$B97)=1,
                "YES",
                IF(COUNTIF(Scilympiad!U:U,Scores!$B97)&gt;1,
                    "MANY",
                    "ERROR"
                )
            )
        )
    )
)</f>
        <v/>
      </c>
      <c r="K97" s="15" t="str">
        <f>IF(B97="",
    "",
    IF(COUNTIF(Scilympiad!U:U,Scores!$B97)+COUNTIF(SkyCiv!U:U,Scores!$B97)=0,
        "",
        IF(COUNTIF(SkyCiv!U:U,Scores!$B97)=0,
            "NO",
            IF(COUNTIF(SkyCiv!U:U,Scores!$B97)=1,
                "YES",
                IF(COUNTIF(SkyCiv!U:U,Scores!$B97)&gt;1,
                    "MANY",
                    "ERROR"
                )
            )
        )
    )
)</f>
        <v/>
      </c>
      <c r="L97" s="162" t="str">
        <f>IF(B97="",
    "",
    IF(NOT(ISERROR(MATCH($B97,Scilympiad!$U:$U,0))),
        DATE(_xlfn.NUMBERVALUE(MID(INDEX(Scilympiad!M:M,MATCH($B97,Scilympiad!$U:$U,0)),FIND("/",INDEX(Scilympiad!M:M,MATCH($B97,Scilympiad!$U:$U,0)))+4,2))+2000,
            _xlfn.NUMBERVALUE(MID(INDEX(Scilympiad!M:M,MATCH($B97,Scilympiad!$U:$U,0)),FIND("/",INDEX(Scilympiad!M:M,MATCH($B97,Scilympiad!$U:$U,0)))-2,2)),
            _xlfn.NUMBERVALUE(MID(INDEX(Scilympiad!M:M,MATCH($B97,Scilympiad!$U:$U,0)),FIND("/",INDEX(Scilympiad!M:M,MATCH($B97,Scilympiad!$U:$U,0)))+1,2))
        )+TIME(IF(MID(INDEX(Scilympiad!M:M,MATCH($B97,Scilympiad!$U:$U,0)),FIND(":",INDEX(Scilympiad!M:M,MATCH($B97,Scilympiad!$U:$U,0)))+7,2)="AM",
                MOD(_xlfn.NUMBERVALUE(MID(INDEX(Scilympiad!M:M,MATCH($B97,Scilympiad!$U:$U,0)),FIND(":",INDEX(Scilympiad!M:M,MATCH($B97,Scilympiad!$U:$U,0)))-2,2)),12),
                MOD(_xlfn.NUMBERVALUE(MID(INDEX(Scilympiad!M:M,MATCH($B97,Scilympiad!$U:$U,0)),FIND(":",INDEX(Scilympiad!M:M,MATCH($B97,Scilympiad!$U:$U,0)))-2,2)),12)+12
            ),
            _xlfn.NUMBERVALUE(MID(INDEX(Scilympiad!M:M,MATCH($B97,Scilympiad!$U:$U,0)),FIND(":",INDEX(Scilympiad!M:M,MATCH($B97,Scilympiad!$U:$U,0)))+1,2)),
            _xlfn.NUMBERVALUE(MID(INDEX(Scilympiad!M:M,MATCH($B97,Scilympiad!$U:$U,0)),FIND(":",INDEX(Scilympiad!M:M,MATCH($B97,Scilympiad!$U:$U,0)))+4,2))
        ),
        ""
    )
)</f>
        <v/>
      </c>
      <c r="M97" s="163" t="str">
        <f>IF(C97="",
    "",
    IF(NOT(ISERROR(MATCH($B97,Scilympiad!$U:$U,0))),
        INDEX(Scilympiad!N:N,MATCH($B97,Scilympiad!$U:$U,0)),
        ""
    )
)</f>
        <v/>
      </c>
      <c r="N97" s="163" t="str">
        <f>IF(B97="",
    "",
    IF(NOT(ISERROR(MATCH($B97,SkyCiv!$U:$U,0))),
        INDEX(SkyCiv!C:C,MATCH($B97,SkyCiv!$U:$U,0))+(_xlfn.NUMBERVALUE(LEFT(RIGHT(Instructions!$E$19,4),3))+6)/24,
        ""
    )
)</f>
        <v/>
      </c>
      <c r="O97" s="12" t="str">
        <f>IF(N97="",
    "",
    IF(Instructions!E$19="",
        "TIMEZONE?",
        IF(L97="",
            "START?",
            IF(N97&lt;L97,
                "NEGATIVE",
                (N97-L97)*24*60
            )
        )
    )
)</f>
        <v/>
      </c>
      <c r="P97" s="46" t="str">
        <f>IF(Instructions!$E$20="",
    "",
    IF(AND(ISNUMBER(O97),O97&gt;Instructions!E$20),
        "YES",
        IF(AND(ISNUMBER(O97),O97&lt;=Instructions!E$20),
            "NO",
            IF(O97="NEGATIVE",
                "UNCLEAR",
                ""
            )
        )
    )
)</f>
        <v/>
      </c>
      <c r="Q97" s="72" t="str">
        <f>IF(LEFT(Instructions!E$21)="Y",
    P97,
    ""
)</f>
        <v/>
      </c>
      <c r="R97" s="69" t="str">
        <f>IF(B97="",
    "",
    IF(NOT(ISERROR(MATCH($B97,SkyCiv!$U:$U,0))),
        INDEX(SkyCiv!I:I,MATCH($B97,SkyCiv!$U:$U,0)),
        ""
    )
)</f>
        <v/>
      </c>
      <c r="S97" s="12" t="str">
        <f>IF(B97="",
    "",
    IF(C97="",
        "",
        IF(NOT(ISERROR(MATCH($B97,SkyCiv!$U:$U,0))),
            INDEX(SkyCiv!J:J,MATCH($B97,SkyCiv!$U:$U,0)),
            ""
        )
    )
)</f>
        <v/>
      </c>
      <c r="T97" s="60" t="str">
        <f>IF(B97="",
    "",
    IF(NOT(ISERROR(MATCH($B97,SkyCiv!$U:$U,0))),
        INDEX(SkyCiv!K:K,MATCH($B97,SkyCiv!$U:$U,0)),
        ""
    )
)</f>
        <v/>
      </c>
      <c r="U97" s="76" t="str">
        <f>IF(B97="",
    "",
    IF(NOT(ISERROR(MATCH($B97,SkyCiv!$U:$U,0))),
        INDEX(SkyCiv!L:L,MATCH($B97,SkyCiv!$U:$U,0)),
        ""
    )
)</f>
        <v/>
      </c>
      <c r="V97" s="12" t="str">
        <f>IF(C97="",
    "",
    IF(NOT(ISERROR(MATCH($B97,SkyCiv!$U:$U,0))),
        INDEX(SkyCiv!M:M,MATCH($B97,SkyCiv!$U:$U,0)),
        ""
    )
)</f>
        <v/>
      </c>
      <c r="W97" s="77" t="str">
        <f>IF(D97="",
    "",
    IF(NOT(ISERROR(MATCH($B97,SkyCiv!$U:$U,0))),
        INDEX(SkyCiv!N:N,MATCH($B97,SkyCiv!$U:$U,0)),
        ""
    )
)</f>
        <v/>
      </c>
      <c r="X97" s="45" t="str">
        <f>IF(AND(U97=0,V97=0,W97=0),
    "-",
    IF(U97="",
        "",
        IF(LEFT($B97)="B",
            IF(Instructions!E$15="",
                "",
                IF(ROUND(U97,3)&lt;Instructions!E$15,
                    "YES",
                    "NO"
                )
            ),
            IF(LEFT($B97)="C",
                IF(Instructions!E$17="",
                    "",
                    IF(ROUND(U97,3)&lt;Instructions!E$17,
                        "YES",
                        "NO"
                    )
                ),
                "ERR"
            )
        )
    )
)</f>
        <v/>
      </c>
      <c r="Y97" s="45" t="str">
        <f t="shared" si="42"/>
        <v/>
      </c>
      <c r="Z97" s="45" t="str">
        <f>IF(AND(U97=0,V97=0,W97=0),
    "-",
    IF(W97="",
        "",
        IF(LEFT($B97)="B",
            IF(Instructions!E$16="",
                "",
                IF(ROUND(W97,3)&lt;Instructions!E$16,
                    "YES",
                    "NO"
                )
            ),
            IF(LEFT($B97)="C",
                IF(Instructions!E$18="",
                    "",
                    IF(ROUND(W97,3)&lt;Instructions!E$18,
                        "YES",
                        "NO"
                    )
                ),
                "ERR"
            )
        )
    )
)</f>
        <v/>
      </c>
      <c r="AA97" s="54" t="str">
        <f t="shared" si="43"/>
        <v/>
      </c>
      <c r="AB97" s="14" t="str">
        <f>IF(AND(NOT(ISERROR(MATCH($B97,Scilympiad!$U:$U,0))),ISNUMBER(INDEX(Scilympiad!Y:Y,MATCH($B97,Scilympiad!$U:$U,0)))),
    INDEX(Scilympiad!Y:Y,MATCH($B97,Scilympiad!$U:$U,0)),
    ""
)</f>
        <v/>
      </c>
      <c r="AC97" s="11" t="str">
        <f t="shared" si="44"/>
        <v/>
      </c>
      <c r="AD97" s="10" t="str">
        <f t="shared" si="45"/>
        <v/>
      </c>
      <c r="AE97" s="11" t="str">
        <f t="shared" si="46"/>
        <v/>
      </c>
      <c r="AF97" s="12" t="str">
        <f t="shared" si="47"/>
        <v/>
      </c>
      <c r="AG97" s="136" t="str">
        <f t="shared" si="48"/>
        <v/>
      </c>
      <c r="AH97" s="167"/>
      <c r="AI97" s="133"/>
      <c r="AJ97" s="64" t="str">
        <f t="shared" si="49"/>
        <v/>
      </c>
      <c r="AK97" s="47" t="str">
        <f t="shared" si="50"/>
        <v/>
      </c>
      <c r="AL97" s="65" t="str">
        <f t="shared" si="51"/>
        <v/>
      </c>
      <c r="AM97" s="57" t="str">
        <f t="shared" si="52"/>
        <v/>
      </c>
      <c r="AN97" s="12" t="str">
        <f t="shared" si="53"/>
        <v/>
      </c>
      <c r="AO97" s="10" t="str">
        <f t="shared" si="54"/>
        <v/>
      </c>
      <c r="AP97" s="10" t="str">
        <f t="shared" si="55"/>
        <v/>
      </c>
      <c r="AQ97" s="15" t="str">
        <f t="shared" si="56"/>
        <v/>
      </c>
      <c r="AR97" s="57" t="str">
        <f t="shared" si="57"/>
        <v/>
      </c>
      <c r="AS97" s="12" t="str">
        <f t="shared" si="58"/>
        <v/>
      </c>
      <c r="AT97" s="10" t="str">
        <f t="shared" si="59"/>
        <v/>
      </c>
      <c r="AU97" s="10" t="str">
        <f t="shared" si="60"/>
        <v/>
      </c>
      <c r="AV97" s="15" t="str">
        <f t="shared" si="61"/>
        <v/>
      </c>
    </row>
    <row r="98" spans="2:48">
      <c r="B98" s="14" t="str">
        <f>IF(Scilympiad!C97="",
    "",
    Scilympiad!C97
)</f>
        <v/>
      </c>
      <c r="C98" s="10" t="str">
        <f>IF(Scilympiad!D97="",
    "",
    Scilympiad!D97
)</f>
        <v/>
      </c>
      <c r="D98" s="10" t="str">
        <f>IF(Scilympiad!E97="",
    "",
    Scilympiad!E97
)</f>
        <v/>
      </c>
      <c r="E98" s="44" t="str">
        <f t="shared" si="37"/>
        <v/>
      </c>
      <c r="F98" s="45" t="str">
        <f t="shared" si="38"/>
        <v/>
      </c>
      <c r="G98" s="212" t="str">
        <f t="shared" si="39"/>
        <v/>
      </c>
      <c r="H98" s="45" t="str">
        <f t="shared" si="40"/>
        <v/>
      </c>
      <c r="I98" s="54" t="str">
        <f t="shared" si="41"/>
        <v/>
      </c>
      <c r="J98" s="57" t="str">
        <f>IF(B98="",
    "",
    IF(COUNTIF(Scilympiad!U:U,Scores!$B98)+COUNTIF(SkyCiv!U:U,Scores!$B98)=0,
        "",
        IF(COUNTIF(Scilympiad!U:U,Scores!$B98)=0,
            "NO",
            IF(COUNTIF(Scilympiad!U:U,Scores!$B98)=1,
                "YES",
                IF(COUNTIF(Scilympiad!U:U,Scores!$B98)&gt;1,
                    "MANY",
                    "ERROR"
                )
            )
        )
    )
)</f>
        <v/>
      </c>
      <c r="K98" s="15" t="str">
        <f>IF(B98="",
    "",
    IF(COUNTIF(Scilympiad!U:U,Scores!$B98)+COUNTIF(SkyCiv!U:U,Scores!$B98)=0,
        "",
        IF(COUNTIF(SkyCiv!U:U,Scores!$B98)=0,
            "NO",
            IF(COUNTIF(SkyCiv!U:U,Scores!$B98)=1,
                "YES",
                IF(COUNTIF(SkyCiv!U:U,Scores!$B98)&gt;1,
                    "MANY",
                    "ERROR"
                )
            )
        )
    )
)</f>
        <v/>
      </c>
      <c r="L98" s="162" t="str">
        <f>IF(B98="",
    "",
    IF(NOT(ISERROR(MATCH($B98,Scilympiad!$U:$U,0))),
        DATE(_xlfn.NUMBERVALUE(MID(INDEX(Scilympiad!M:M,MATCH($B98,Scilympiad!$U:$U,0)),FIND("/",INDEX(Scilympiad!M:M,MATCH($B98,Scilympiad!$U:$U,0)))+4,2))+2000,
            _xlfn.NUMBERVALUE(MID(INDEX(Scilympiad!M:M,MATCH($B98,Scilympiad!$U:$U,0)),FIND("/",INDEX(Scilympiad!M:M,MATCH($B98,Scilympiad!$U:$U,0)))-2,2)),
            _xlfn.NUMBERVALUE(MID(INDEX(Scilympiad!M:M,MATCH($B98,Scilympiad!$U:$U,0)),FIND("/",INDEX(Scilympiad!M:M,MATCH($B98,Scilympiad!$U:$U,0)))+1,2))
        )+TIME(IF(MID(INDEX(Scilympiad!M:M,MATCH($B98,Scilympiad!$U:$U,0)),FIND(":",INDEX(Scilympiad!M:M,MATCH($B98,Scilympiad!$U:$U,0)))+7,2)="AM",
                MOD(_xlfn.NUMBERVALUE(MID(INDEX(Scilympiad!M:M,MATCH($B98,Scilympiad!$U:$U,0)),FIND(":",INDEX(Scilympiad!M:M,MATCH($B98,Scilympiad!$U:$U,0)))-2,2)),12),
                MOD(_xlfn.NUMBERVALUE(MID(INDEX(Scilympiad!M:M,MATCH($B98,Scilympiad!$U:$U,0)),FIND(":",INDEX(Scilympiad!M:M,MATCH($B98,Scilympiad!$U:$U,0)))-2,2)),12)+12
            ),
            _xlfn.NUMBERVALUE(MID(INDEX(Scilympiad!M:M,MATCH($B98,Scilympiad!$U:$U,0)),FIND(":",INDEX(Scilympiad!M:M,MATCH($B98,Scilympiad!$U:$U,0)))+1,2)),
            _xlfn.NUMBERVALUE(MID(INDEX(Scilympiad!M:M,MATCH($B98,Scilympiad!$U:$U,0)),FIND(":",INDEX(Scilympiad!M:M,MATCH($B98,Scilympiad!$U:$U,0)))+4,2))
        ),
        ""
    )
)</f>
        <v/>
      </c>
      <c r="M98" s="163" t="str">
        <f>IF(C98="",
    "",
    IF(NOT(ISERROR(MATCH($B98,Scilympiad!$U:$U,0))),
        INDEX(Scilympiad!N:N,MATCH($B98,Scilympiad!$U:$U,0)),
        ""
    )
)</f>
        <v/>
      </c>
      <c r="N98" s="163" t="str">
        <f>IF(B98="",
    "",
    IF(NOT(ISERROR(MATCH($B98,SkyCiv!$U:$U,0))),
        INDEX(SkyCiv!C:C,MATCH($B98,SkyCiv!$U:$U,0))+(_xlfn.NUMBERVALUE(LEFT(RIGHT(Instructions!$E$19,4),3))+6)/24,
        ""
    )
)</f>
        <v/>
      </c>
      <c r="O98" s="12" t="str">
        <f>IF(N98="",
    "",
    IF(Instructions!E$19="",
        "TIMEZONE?",
        IF(L98="",
            "START?",
            IF(N98&lt;L98,
                "NEGATIVE",
                (N98-L98)*24*60
            )
        )
    )
)</f>
        <v/>
      </c>
      <c r="P98" s="46" t="str">
        <f>IF(Instructions!$E$20="",
    "",
    IF(AND(ISNUMBER(O98),O98&gt;Instructions!E$20),
        "YES",
        IF(AND(ISNUMBER(O98),O98&lt;=Instructions!E$20),
            "NO",
            IF(O98="NEGATIVE",
                "UNCLEAR",
                ""
            )
        )
    )
)</f>
        <v/>
      </c>
      <c r="Q98" s="72" t="str">
        <f>IF(LEFT(Instructions!E$21)="Y",
    P98,
    ""
)</f>
        <v/>
      </c>
      <c r="R98" s="69" t="str">
        <f>IF(B98="",
    "",
    IF(NOT(ISERROR(MATCH($B98,SkyCiv!$U:$U,0))),
        INDEX(SkyCiv!I:I,MATCH($B98,SkyCiv!$U:$U,0)),
        ""
    )
)</f>
        <v/>
      </c>
      <c r="S98" s="12" t="str">
        <f>IF(B98="",
    "",
    IF(C98="",
        "",
        IF(NOT(ISERROR(MATCH($B98,SkyCiv!$U:$U,0))),
            INDEX(SkyCiv!J:J,MATCH($B98,SkyCiv!$U:$U,0)),
            ""
        )
    )
)</f>
        <v/>
      </c>
      <c r="T98" s="60" t="str">
        <f>IF(B98="",
    "",
    IF(NOT(ISERROR(MATCH($B98,SkyCiv!$U:$U,0))),
        INDEX(SkyCiv!K:K,MATCH($B98,SkyCiv!$U:$U,0)),
        ""
    )
)</f>
        <v/>
      </c>
      <c r="U98" s="76" t="str">
        <f>IF(B98="",
    "",
    IF(NOT(ISERROR(MATCH($B98,SkyCiv!$U:$U,0))),
        INDEX(SkyCiv!L:L,MATCH($B98,SkyCiv!$U:$U,0)),
        ""
    )
)</f>
        <v/>
      </c>
      <c r="V98" s="12" t="str">
        <f>IF(C98="",
    "",
    IF(NOT(ISERROR(MATCH($B98,SkyCiv!$U:$U,0))),
        INDEX(SkyCiv!M:M,MATCH($B98,SkyCiv!$U:$U,0)),
        ""
    )
)</f>
        <v/>
      </c>
      <c r="W98" s="77" t="str">
        <f>IF(D98="",
    "",
    IF(NOT(ISERROR(MATCH($B98,SkyCiv!$U:$U,0))),
        INDEX(SkyCiv!N:N,MATCH($B98,SkyCiv!$U:$U,0)),
        ""
    )
)</f>
        <v/>
      </c>
      <c r="X98" s="45" t="str">
        <f>IF(AND(U98=0,V98=0,W98=0),
    "-",
    IF(U98="",
        "",
        IF(LEFT($B98)="B",
            IF(Instructions!E$15="",
                "",
                IF(ROUND(U98,3)&lt;Instructions!E$15,
                    "YES",
                    "NO"
                )
            ),
            IF(LEFT($B98)="C",
                IF(Instructions!E$17="",
                    "",
                    IF(ROUND(U98,3)&lt;Instructions!E$17,
                        "YES",
                        "NO"
                    )
                ),
                "ERR"
            )
        )
    )
)</f>
        <v/>
      </c>
      <c r="Y98" s="45" t="str">
        <f t="shared" si="42"/>
        <v/>
      </c>
      <c r="Z98" s="45" t="str">
        <f>IF(AND(U98=0,V98=0,W98=0),
    "-",
    IF(W98="",
        "",
        IF(LEFT($B98)="B",
            IF(Instructions!E$16="",
                "",
                IF(ROUND(W98,3)&lt;Instructions!E$16,
                    "YES",
                    "NO"
                )
            ),
            IF(LEFT($B98)="C",
                IF(Instructions!E$18="",
                    "",
                    IF(ROUND(W98,3)&lt;Instructions!E$18,
                        "YES",
                        "NO"
                    )
                ),
                "ERR"
            )
        )
    )
)</f>
        <v/>
      </c>
      <c r="AA98" s="54" t="str">
        <f t="shared" si="43"/>
        <v/>
      </c>
      <c r="AB98" s="14" t="str">
        <f>IF(AND(NOT(ISERROR(MATCH($B98,Scilympiad!$U:$U,0))),ISNUMBER(INDEX(Scilympiad!Y:Y,MATCH($B98,Scilympiad!$U:$U,0)))),
    INDEX(Scilympiad!Y:Y,MATCH($B98,Scilympiad!$U:$U,0)),
    ""
)</f>
        <v/>
      </c>
      <c r="AC98" s="11" t="str">
        <f t="shared" si="44"/>
        <v/>
      </c>
      <c r="AD98" s="10" t="str">
        <f t="shared" si="45"/>
        <v/>
      </c>
      <c r="AE98" s="11" t="str">
        <f t="shared" si="46"/>
        <v/>
      </c>
      <c r="AF98" s="12" t="str">
        <f t="shared" si="47"/>
        <v/>
      </c>
      <c r="AG98" s="136" t="str">
        <f t="shared" si="48"/>
        <v/>
      </c>
      <c r="AH98" s="167"/>
      <c r="AI98" s="133"/>
      <c r="AJ98" s="64" t="str">
        <f t="shared" si="49"/>
        <v/>
      </c>
      <c r="AK98" s="47" t="str">
        <f t="shared" si="50"/>
        <v/>
      </c>
      <c r="AL98" s="65" t="str">
        <f t="shared" si="51"/>
        <v/>
      </c>
      <c r="AM98" s="57" t="str">
        <f t="shared" si="52"/>
        <v/>
      </c>
      <c r="AN98" s="12" t="str">
        <f t="shared" si="53"/>
        <v/>
      </c>
      <c r="AO98" s="10" t="str">
        <f t="shared" si="54"/>
        <v/>
      </c>
      <c r="AP98" s="10" t="str">
        <f t="shared" si="55"/>
        <v/>
      </c>
      <c r="AQ98" s="15" t="str">
        <f t="shared" si="56"/>
        <v/>
      </c>
      <c r="AR98" s="57" t="str">
        <f t="shared" si="57"/>
        <v/>
      </c>
      <c r="AS98" s="12" t="str">
        <f t="shared" si="58"/>
        <v/>
      </c>
      <c r="AT98" s="10" t="str">
        <f t="shared" si="59"/>
        <v/>
      </c>
      <c r="AU98" s="10" t="str">
        <f t="shared" si="60"/>
        <v/>
      </c>
      <c r="AV98" s="15" t="str">
        <f t="shared" si="61"/>
        <v/>
      </c>
    </row>
    <row r="99" spans="2:48">
      <c r="B99" s="14" t="str">
        <f>IF(Scilympiad!C98="",
    "",
    Scilympiad!C98
)</f>
        <v/>
      </c>
      <c r="C99" s="10" t="str">
        <f>IF(Scilympiad!D98="",
    "",
    Scilympiad!D98
)</f>
        <v/>
      </c>
      <c r="D99" s="10" t="str">
        <f>IF(Scilympiad!E98="",
    "",
    Scilympiad!E98
)</f>
        <v/>
      </c>
      <c r="E99" s="44" t="str">
        <f t="shared" si="37"/>
        <v/>
      </c>
      <c r="F99" s="45" t="str">
        <f t="shared" si="38"/>
        <v/>
      </c>
      <c r="G99" s="212" t="str">
        <f t="shared" si="39"/>
        <v/>
      </c>
      <c r="H99" s="45" t="str">
        <f t="shared" si="40"/>
        <v/>
      </c>
      <c r="I99" s="54" t="str">
        <f t="shared" si="41"/>
        <v/>
      </c>
      <c r="J99" s="57" t="str">
        <f>IF(B99="",
    "",
    IF(COUNTIF(Scilympiad!U:U,Scores!$B99)+COUNTIF(SkyCiv!U:U,Scores!$B99)=0,
        "",
        IF(COUNTIF(Scilympiad!U:U,Scores!$B99)=0,
            "NO",
            IF(COUNTIF(Scilympiad!U:U,Scores!$B99)=1,
                "YES",
                IF(COUNTIF(Scilympiad!U:U,Scores!$B99)&gt;1,
                    "MANY",
                    "ERROR"
                )
            )
        )
    )
)</f>
        <v/>
      </c>
      <c r="K99" s="15" t="str">
        <f>IF(B99="",
    "",
    IF(COUNTIF(Scilympiad!U:U,Scores!$B99)+COUNTIF(SkyCiv!U:U,Scores!$B99)=0,
        "",
        IF(COUNTIF(SkyCiv!U:U,Scores!$B99)=0,
            "NO",
            IF(COUNTIF(SkyCiv!U:U,Scores!$B99)=1,
                "YES",
                IF(COUNTIF(SkyCiv!U:U,Scores!$B99)&gt;1,
                    "MANY",
                    "ERROR"
                )
            )
        )
    )
)</f>
        <v/>
      </c>
      <c r="L99" s="162" t="str">
        <f>IF(B99="",
    "",
    IF(NOT(ISERROR(MATCH($B99,Scilympiad!$U:$U,0))),
        DATE(_xlfn.NUMBERVALUE(MID(INDEX(Scilympiad!M:M,MATCH($B99,Scilympiad!$U:$U,0)),FIND("/",INDEX(Scilympiad!M:M,MATCH($B99,Scilympiad!$U:$U,0)))+4,2))+2000,
            _xlfn.NUMBERVALUE(MID(INDEX(Scilympiad!M:M,MATCH($B99,Scilympiad!$U:$U,0)),FIND("/",INDEX(Scilympiad!M:M,MATCH($B99,Scilympiad!$U:$U,0)))-2,2)),
            _xlfn.NUMBERVALUE(MID(INDEX(Scilympiad!M:M,MATCH($B99,Scilympiad!$U:$U,0)),FIND("/",INDEX(Scilympiad!M:M,MATCH($B99,Scilympiad!$U:$U,0)))+1,2))
        )+TIME(IF(MID(INDEX(Scilympiad!M:M,MATCH($B99,Scilympiad!$U:$U,0)),FIND(":",INDEX(Scilympiad!M:M,MATCH($B99,Scilympiad!$U:$U,0)))+7,2)="AM",
                MOD(_xlfn.NUMBERVALUE(MID(INDEX(Scilympiad!M:M,MATCH($B99,Scilympiad!$U:$U,0)),FIND(":",INDEX(Scilympiad!M:M,MATCH($B99,Scilympiad!$U:$U,0)))-2,2)),12),
                MOD(_xlfn.NUMBERVALUE(MID(INDEX(Scilympiad!M:M,MATCH($B99,Scilympiad!$U:$U,0)),FIND(":",INDEX(Scilympiad!M:M,MATCH($B99,Scilympiad!$U:$U,0)))-2,2)),12)+12
            ),
            _xlfn.NUMBERVALUE(MID(INDEX(Scilympiad!M:M,MATCH($B99,Scilympiad!$U:$U,0)),FIND(":",INDEX(Scilympiad!M:M,MATCH($B99,Scilympiad!$U:$U,0)))+1,2)),
            _xlfn.NUMBERVALUE(MID(INDEX(Scilympiad!M:M,MATCH($B99,Scilympiad!$U:$U,0)),FIND(":",INDEX(Scilympiad!M:M,MATCH($B99,Scilympiad!$U:$U,0)))+4,2))
        ),
        ""
    )
)</f>
        <v/>
      </c>
      <c r="M99" s="163" t="str">
        <f>IF(C99="",
    "",
    IF(NOT(ISERROR(MATCH($B99,Scilympiad!$U:$U,0))),
        INDEX(Scilympiad!N:N,MATCH($B99,Scilympiad!$U:$U,0)),
        ""
    )
)</f>
        <v/>
      </c>
      <c r="N99" s="163" t="str">
        <f>IF(B99="",
    "",
    IF(NOT(ISERROR(MATCH($B99,SkyCiv!$U:$U,0))),
        INDEX(SkyCiv!C:C,MATCH($B99,SkyCiv!$U:$U,0))+(_xlfn.NUMBERVALUE(LEFT(RIGHT(Instructions!$E$19,4),3))+6)/24,
        ""
    )
)</f>
        <v/>
      </c>
      <c r="O99" s="12" t="str">
        <f>IF(N99="",
    "",
    IF(Instructions!E$19="",
        "TIMEZONE?",
        IF(L99="",
            "START?",
            IF(N99&lt;L99,
                "NEGATIVE",
                (N99-L99)*24*60
            )
        )
    )
)</f>
        <v/>
      </c>
      <c r="P99" s="46" t="str">
        <f>IF(Instructions!$E$20="",
    "",
    IF(AND(ISNUMBER(O99),O99&gt;Instructions!E$20),
        "YES",
        IF(AND(ISNUMBER(O99),O99&lt;=Instructions!E$20),
            "NO",
            IF(O99="NEGATIVE",
                "UNCLEAR",
                ""
            )
        )
    )
)</f>
        <v/>
      </c>
      <c r="Q99" s="72" t="str">
        <f>IF(LEFT(Instructions!E$21)="Y",
    P99,
    ""
)</f>
        <v/>
      </c>
      <c r="R99" s="69" t="str">
        <f>IF(B99="",
    "",
    IF(NOT(ISERROR(MATCH($B99,SkyCiv!$U:$U,0))),
        INDEX(SkyCiv!I:I,MATCH($B99,SkyCiv!$U:$U,0)),
        ""
    )
)</f>
        <v/>
      </c>
      <c r="S99" s="12" t="str">
        <f>IF(B99="",
    "",
    IF(C99="",
        "",
        IF(NOT(ISERROR(MATCH($B99,SkyCiv!$U:$U,0))),
            INDEX(SkyCiv!J:J,MATCH($B99,SkyCiv!$U:$U,0)),
            ""
        )
    )
)</f>
        <v/>
      </c>
      <c r="T99" s="60" t="str">
        <f>IF(B99="",
    "",
    IF(NOT(ISERROR(MATCH($B99,SkyCiv!$U:$U,0))),
        INDEX(SkyCiv!K:K,MATCH($B99,SkyCiv!$U:$U,0)),
        ""
    )
)</f>
        <v/>
      </c>
      <c r="U99" s="76" t="str">
        <f>IF(B99="",
    "",
    IF(NOT(ISERROR(MATCH($B99,SkyCiv!$U:$U,0))),
        INDEX(SkyCiv!L:L,MATCH($B99,SkyCiv!$U:$U,0)),
        ""
    )
)</f>
        <v/>
      </c>
      <c r="V99" s="12" t="str">
        <f>IF(C99="",
    "",
    IF(NOT(ISERROR(MATCH($B99,SkyCiv!$U:$U,0))),
        INDEX(SkyCiv!M:M,MATCH($B99,SkyCiv!$U:$U,0)),
        ""
    )
)</f>
        <v/>
      </c>
      <c r="W99" s="77" t="str">
        <f>IF(D99="",
    "",
    IF(NOT(ISERROR(MATCH($B99,SkyCiv!$U:$U,0))),
        INDEX(SkyCiv!N:N,MATCH($B99,SkyCiv!$U:$U,0)),
        ""
    )
)</f>
        <v/>
      </c>
      <c r="X99" s="45" t="str">
        <f>IF(AND(U99=0,V99=0,W99=0),
    "-",
    IF(U99="",
        "",
        IF(LEFT($B99)="B",
            IF(Instructions!E$15="",
                "",
                IF(ROUND(U99,3)&lt;Instructions!E$15,
                    "YES",
                    "NO"
                )
            ),
            IF(LEFT($B99)="C",
                IF(Instructions!E$17="",
                    "",
                    IF(ROUND(U99,3)&lt;Instructions!E$17,
                        "YES",
                        "NO"
                    )
                ),
                "ERR"
            )
        )
    )
)</f>
        <v/>
      </c>
      <c r="Y99" s="45" t="str">
        <f t="shared" si="42"/>
        <v/>
      </c>
      <c r="Z99" s="45" t="str">
        <f>IF(AND(U99=0,V99=0,W99=0),
    "-",
    IF(W99="",
        "",
        IF(LEFT($B99)="B",
            IF(Instructions!E$16="",
                "",
                IF(ROUND(W99,3)&lt;Instructions!E$16,
                    "YES",
                    "NO"
                )
            ),
            IF(LEFT($B99)="C",
                IF(Instructions!E$18="",
                    "",
                    IF(ROUND(W99,3)&lt;Instructions!E$18,
                        "YES",
                        "NO"
                    )
                ),
                "ERR"
            )
        )
    )
)</f>
        <v/>
      </c>
      <c r="AA99" s="54" t="str">
        <f t="shared" si="43"/>
        <v/>
      </c>
      <c r="AB99" s="14" t="str">
        <f>IF(AND(NOT(ISERROR(MATCH($B99,Scilympiad!$U:$U,0))),ISNUMBER(INDEX(Scilympiad!Y:Y,MATCH($B99,Scilympiad!$U:$U,0)))),
    INDEX(Scilympiad!Y:Y,MATCH($B99,Scilympiad!$U:$U,0)),
    ""
)</f>
        <v/>
      </c>
      <c r="AC99" s="11" t="str">
        <f t="shared" si="44"/>
        <v/>
      </c>
      <c r="AD99" s="10" t="str">
        <f t="shared" si="45"/>
        <v/>
      </c>
      <c r="AE99" s="11" t="str">
        <f t="shared" si="46"/>
        <v/>
      </c>
      <c r="AF99" s="12" t="str">
        <f t="shared" si="47"/>
        <v/>
      </c>
      <c r="AG99" s="136" t="str">
        <f t="shared" si="48"/>
        <v/>
      </c>
      <c r="AH99" s="167"/>
      <c r="AI99" s="133"/>
      <c r="AJ99" s="64" t="str">
        <f t="shared" si="49"/>
        <v/>
      </c>
      <c r="AK99" s="47" t="str">
        <f t="shared" si="50"/>
        <v/>
      </c>
      <c r="AL99" s="65" t="str">
        <f t="shared" si="51"/>
        <v/>
      </c>
      <c r="AM99" s="57" t="str">
        <f t="shared" si="52"/>
        <v/>
      </c>
      <c r="AN99" s="12" t="str">
        <f t="shared" si="53"/>
        <v/>
      </c>
      <c r="AO99" s="10" t="str">
        <f t="shared" si="54"/>
        <v/>
      </c>
      <c r="AP99" s="10" t="str">
        <f t="shared" si="55"/>
        <v/>
      </c>
      <c r="AQ99" s="15" t="str">
        <f t="shared" si="56"/>
        <v/>
      </c>
      <c r="AR99" s="57" t="str">
        <f t="shared" si="57"/>
        <v/>
      </c>
      <c r="AS99" s="12" t="str">
        <f t="shared" si="58"/>
        <v/>
      </c>
      <c r="AT99" s="10" t="str">
        <f t="shared" si="59"/>
        <v/>
      </c>
      <c r="AU99" s="10" t="str">
        <f t="shared" si="60"/>
        <v/>
      </c>
      <c r="AV99" s="15" t="str">
        <f t="shared" si="61"/>
        <v/>
      </c>
    </row>
    <row r="100" spans="2:48">
      <c r="B100" s="14" t="str">
        <f>IF(Scilympiad!C99="",
    "",
    Scilympiad!C99
)</f>
        <v/>
      </c>
      <c r="C100" s="10" t="str">
        <f>IF(Scilympiad!D99="",
    "",
    Scilympiad!D99
)</f>
        <v/>
      </c>
      <c r="D100" s="10" t="str">
        <f>IF(Scilympiad!E99="",
    "",
    Scilympiad!E99
)</f>
        <v/>
      </c>
      <c r="E100" s="44" t="str">
        <f t="shared" si="37"/>
        <v/>
      </c>
      <c r="F100" s="45" t="str">
        <f t="shared" si="38"/>
        <v/>
      </c>
      <c r="G100" s="212" t="str">
        <f t="shared" si="39"/>
        <v/>
      </c>
      <c r="H100" s="45" t="str">
        <f t="shared" si="40"/>
        <v/>
      </c>
      <c r="I100" s="54" t="str">
        <f t="shared" si="41"/>
        <v/>
      </c>
      <c r="J100" s="57" t="str">
        <f>IF(B100="",
    "",
    IF(COUNTIF(Scilympiad!U:U,Scores!$B100)+COUNTIF(SkyCiv!U:U,Scores!$B100)=0,
        "",
        IF(COUNTIF(Scilympiad!U:U,Scores!$B100)=0,
            "NO",
            IF(COUNTIF(Scilympiad!U:U,Scores!$B100)=1,
                "YES",
                IF(COUNTIF(Scilympiad!U:U,Scores!$B100)&gt;1,
                    "MANY",
                    "ERROR"
                )
            )
        )
    )
)</f>
        <v/>
      </c>
      <c r="K100" s="15" t="str">
        <f>IF(B100="",
    "",
    IF(COUNTIF(Scilympiad!U:U,Scores!$B100)+COUNTIF(SkyCiv!U:U,Scores!$B100)=0,
        "",
        IF(COUNTIF(SkyCiv!U:U,Scores!$B100)=0,
            "NO",
            IF(COUNTIF(SkyCiv!U:U,Scores!$B100)=1,
                "YES",
                IF(COUNTIF(SkyCiv!U:U,Scores!$B100)&gt;1,
                    "MANY",
                    "ERROR"
                )
            )
        )
    )
)</f>
        <v/>
      </c>
      <c r="L100" s="162" t="str">
        <f>IF(B100="",
    "",
    IF(NOT(ISERROR(MATCH($B100,Scilympiad!$U:$U,0))),
        DATE(_xlfn.NUMBERVALUE(MID(INDEX(Scilympiad!M:M,MATCH($B100,Scilympiad!$U:$U,0)),FIND("/",INDEX(Scilympiad!M:M,MATCH($B100,Scilympiad!$U:$U,0)))+4,2))+2000,
            _xlfn.NUMBERVALUE(MID(INDEX(Scilympiad!M:M,MATCH($B100,Scilympiad!$U:$U,0)),FIND("/",INDEX(Scilympiad!M:M,MATCH($B100,Scilympiad!$U:$U,0)))-2,2)),
            _xlfn.NUMBERVALUE(MID(INDEX(Scilympiad!M:M,MATCH($B100,Scilympiad!$U:$U,0)),FIND("/",INDEX(Scilympiad!M:M,MATCH($B100,Scilympiad!$U:$U,0)))+1,2))
        )+TIME(IF(MID(INDEX(Scilympiad!M:M,MATCH($B100,Scilympiad!$U:$U,0)),FIND(":",INDEX(Scilympiad!M:M,MATCH($B100,Scilympiad!$U:$U,0)))+7,2)="AM",
                MOD(_xlfn.NUMBERVALUE(MID(INDEX(Scilympiad!M:M,MATCH($B100,Scilympiad!$U:$U,0)),FIND(":",INDEX(Scilympiad!M:M,MATCH($B100,Scilympiad!$U:$U,0)))-2,2)),12),
                MOD(_xlfn.NUMBERVALUE(MID(INDEX(Scilympiad!M:M,MATCH($B100,Scilympiad!$U:$U,0)),FIND(":",INDEX(Scilympiad!M:M,MATCH($B100,Scilympiad!$U:$U,0)))-2,2)),12)+12
            ),
            _xlfn.NUMBERVALUE(MID(INDEX(Scilympiad!M:M,MATCH($B100,Scilympiad!$U:$U,0)),FIND(":",INDEX(Scilympiad!M:M,MATCH($B100,Scilympiad!$U:$U,0)))+1,2)),
            _xlfn.NUMBERVALUE(MID(INDEX(Scilympiad!M:M,MATCH($B100,Scilympiad!$U:$U,0)),FIND(":",INDEX(Scilympiad!M:M,MATCH($B100,Scilympiad!$U:$U,0)))+4,2))
        ),
        ""
    )
)</f>
        <v/>
      </c>
      <c r="M100" s="163" t="str">
        <f>IF(C100="",
    "",
    IF(NOT(ISERROR(MATCH($B100,Scilympiad!$U:$U,0))),
        INDEX(Scilympiad!N:N,MATCH($B100,Scilympiad!$U:$U,0)),
        ""
    )
)</f>
        <v/>
      </c>
      <c r="N100" s="163" t="str">
        <f>IF(B100="",
    "",
    IF(NOT(ISERROR(MATCH($B100,SkyCiv!$U:$U,0))),
        INDEX(SkyCiv!C:C,MATCH($B100,SkyCiv!$U:$U,0))+(_xlfn.NUMBERVALUE(LEFT(RIGHT(Instructions!$E$19,4),3))+6)/24,
        ""
    )
)</f>
        <v/>
      </c>
      <c r="O100" s="12" t="str">
        <f>IF(N100="",
    "",
    IF(Instructions!E$19="",
        "TIMEZONE?",
        IF(L100="",
            "START?",
            IF(N100&lt;L100,
                "NEGATIVE",
                (N100-L100)*24*60
            )
        )
    )
)</f>
        <v/>
      </c>
      <c r="P100" s="46" t="str">
        <f>IF(Instructions!$E$20="",
    "",
    IF(AND(ISNUMBER(O100),O100&gt;Instructions!E$20),
        "YES",
        IF(AND(ISNUMBER(O100),O100&lt;=Instructions!E$20),
            "NO",
            IF(O100="NEGATIVE",
                "UNCLEAR",
                ""
            )
        )
    )
)</f>
        <v/>
      </c>
      <c r="Q100" s="72" t="str">
        <f>IF(LEFT(Instructions!E$21)="Y",
    P100,
    ""
)</f>
        <v/>
      </c>
      <c r="R100" s="69" t="str">
        <f>IF(B100="",
    "",
    IF(NOT(ISERROR(MATCH($B100,SkyCiv!$U:$U,0))),
        INDEX(SkyCiv!I:I,MATCH($B100,SkyCiv!$U:$U,0)),
        ""
    )
)</f>
        <v/>
      </c>
      <c r="S100" s="12" t="str">
        <f>IF(B100="",
    "",
    IF(C100="",
        "",
        IF(NOT(ISERROR(MATCH($B100,SkyCiv!$U:$U,0))),
            INDEX(SkyCiv!J:J,MATCH($B100,SkyCiv!$U:$U,0)),
            ""
        )
    )
)</f>
        <v/>
      </c>
      <c r="T100" s="60" t="str">
        <f>IF(B100="",
    "",
    IF(NOT(ISERROR(MATCH($B100,SkyCiv!$U:$U,0))),
        INDEX(SkyCiv!K:K,MATCH($B100,SkyCiv!$U:$U,0)),
        ""
    )
)</f>
        <v/>
      </c>
      <c r="U100" s="76" t="str">
        <f>IF(B100="",
    "",
    IF(NOT(ISERROR(MATCH($B100,SkyCiv!$U:$U,0))),
        INDEX(SkyCiv!L:L,MATCH($B100,SkyCiv!$U:$U,0)),
        ""
    )
)</f>
        <v/>
      </c>
      <c r="V100" s="12" t="str">
        <f>IF(C100="",
    "",
    IF(NOT(ISERROR(MATCH($B100,SkyCiv!$U:$U,0))),
        INDEX(SkyCiv!M:M,MATCH($B100,SkyCiv!$U:$U,0)),
        ""
    )
)</f>
        <v/>
      </c>
      <c r="W100" s="77" t="str">
        <f>IF(D100="",
    "",
    IF(NOT(ISERROR(MATCH($B100,SkyCiv!$U:$U,0))),
        INDEX(SkyCiv!N:N,MATCH($B100,SkyCiv!$U:$U,0)),
        ""
    )
)</f>
        <v/>
      </c>
      <c r="X100" s="45" t="str">
        <f>IF(AND(U100=0,V100=0,W100=0),
    "-",
    IF(U100="",
        "",
        IF(LEFT($B100)="B",
            IF(Instructions!E$15="",
                "",
                IF(ROUND(U100,3)&lt;Instructions!E$15,
                    "YES",
                    "NO"
                )
            ),
            IF(LEFT($B100)="C",
                IF(Instructions!E$17="",
                    "",
                    IF(ROUND(U100,3)&lt;Instructions!E$17,
                        "YES",
                        "NO"
                    )
                ),
                "ERR"
            )
        )
    )
)</f>
        <v/>
      </c>
      <c r="Y100" s="45" t="str">
        <f t="shared" si="42"/>
        <v/>
      </c>
      <c r="Z100" s="45" t="str">
        <f>IF(AND(U100=0,V100=0,W100=0),
    "-",
    IF(W100="",
        "",
        IF(LEFT($B100)="B",
            IF(Instructions!E$16="",
                "",
                IF(ROUND(W100,3)&lt;Instructions!E$16,
                    "YES",
                    "NO"
                )
            ),
            IF(LEFT($B100)="C",
                IF(Instructions!E$18="",
                    "",
                    IF(ROUND(W100,3)&lt;Instructions!E$18,
                        "YES",
                        "NO"
                    )
                ),
                "ERR"
            )
        )
    )
)</f>
        <v/>
      </c>
      <c r="AA100" s="54" t="str">
        <f t="shared" si="43"/>
        <v/>
      </c>
      <c r="AB100" s="14" t="str">
        <f>IF(AND(NOT(ISERROR(MATCH($B100,Scilympiad!$U:$U,0))),ISNUMBER(INDEX(Scilympiad!Y:Y,MATCH($B100,Scilympiad!$U:$U,0)))),
    INDEX(Scilympiad!Y:Y,MATCH($B100,Scilympiad!$U:$U,0)),
    ""
)</f>
        <v/>
      </c>
      <c r="AC100" s="11" t="str">
        <f t="shared" si="44"/>
        <v/>
      </c>
      <c r="AD100" s="10" t="str">
        <f t="shared" si="45"/>
        <v/>
      </c>
      <c r="AE100" s="11" t="str">
        <f t="shared" si="46"/>
        <v/>
      </c>
      <c r="AF100" s="12" t="str">
        <f t="shared" si="47"/>
        <v/>
      </c>
      <c r="AG100" s="136" t="str">
        <f t="shared" si="48"/>
        <v/>
      </c>
      <c r="AH100" s="167"/>
      <c r="AI100" s="133"/>
      <c r="AJ100" s="64" t="str">
        <f t="shared" si="49"/>
        <v/>
      </c>
      <c r="AK100" s="47" t="str">
        <f t="shared" si="50"/>
        <v/>
      </c>
      <c r="AL100" s="65" t="str">
        <f t="shared" si="51"/>
        <v/>
      </c>
      <c r="AM100" s="57" t="str">
        <f t="shared" si="52"/>
        <v/>
      </c>
      <c r="AN100" s="12" t="str">
        <f t="shared" si="53"/>
        <v/>
      </c>
      <c r="AO100" s="10" t="str">
        <f t="shared" si="54"/>
        <v/>
      </c>
      <c r="AP100" s="10" t="str">
        <f t="shared" si="55"/>
        <v/>
      </c>
      <c r="AQ100" s="15" t="str">
        <f t="shared" si="56"/>
        <v/>
      </c>
      <c r="AR100" s="57" t="str">
        <f t="shared" si="57"/>
        <v/>
      </c>
      <c r="AS100" s="12" t="str">
        <f t="shared" si="58"/>
        <v/>
      </c>
      <c r="AT100" s="10" t="str">
        <f t="shared" si="59"/>
        <v/>
      </c>
      <c r="AU100" s="10" t="str">
        <f t="shared" si="60"/>
        <v/>
      </c>
      <c r="AV100" s="15" t="str">
        <f t="shared" si="61"/>
        <v/>
      </c>
    </row>
    <row r="101" spans="2:48">
      <c r="B101" s="14" t="str">
        <f>IF(Scilympiad!C100="",
    "",
    Scilympiad!C100
)</f>
        <v/>
      </c>
      <c r="C101" s="10" t="str">
        <f>IF(Scilympiad!D100="",
    "",
    Scilympiad!D100
)</f>
        <v/>
      </c>
      <c r="D101" s="10" t="str">
        <f>IF(Scilympiad!E100="",
    "",
    Scilympiad!E100
)</f>
        <v/>
      </c>
      <c r="E101" s="44" t="str">
        <f t="shared" si="37"/>
        <v/>
      </c>
      <c r="F101" s="45" t="str">
        <f t="shared" si="38"/>
        <v/>
      </c>
      <c r="G101" s="212" t="str">
        <f t="shared" si="39"/>
        <v/>
      </c>
      <c r="H101" s="45" t="str">
        <f t="shared" si="40"/>
        <v/>
      </c>
      <c r="I101" s="54" t="str">
        <f t="shared" si="41"/>
        <v/>
      </c>
      <c r="J101" s="57" t="str">
        <f>IF(B101="",
    "",
    IF(COUNTIF(Scilympiad!U:U,Scores!$B101)+COUNTIF(SkyCiv!U:U,Scores!$B101)=0,
        "",
        IF(COUNTIF(Scilympiad!U:U,Scores!$B101)=0,
            "NO",
            IF(COUNTIF(Scilympiad!U:U,Scores!$B101)=1,
                "YES",
                IF(COUNTIF(Scilympiad!U:U,Scores!$B101)&gt;1,
                    "MANY",
                    "ERROR"
                )
            )
        )
    )
)</f>
        <v/>
      </c>
      <c r="K101" s="15" t="str">
        <f>IF(B101="",
    "",
    IF(COUNTIF(Scilympiad!U:U,Scores!$B101)+COUNTIF(SkyCiv!U:U,Scores!$B101)=0,
        "",
        IF(COUNTIF(SkyCiv!U:U,Scores!$B101)=0,
            "NO",
            IF(COUNTIF(SkyCiv!U:U,Scores!$B101)=1,
                "YES",
                IF(COUNTIF(SkyCiv!U:U,Scores!$B101)&gt;1,
                    "MANY",
                    "ERROR"
                )
            )
        )
    )
)</f>
        <v/>
      </c>
      <c r="L101" s="162" t="str">
        <f>IF(B101="",
    "",
    IF(NOT(ISERROR(MATCH($B101,Scilympiad!$U:$U,0))),
        DATE(_xlfn.NUMBERVALUE(MID(INDEX(Scilympiad!M:M,MATCH($B101,Scilympiad!$U:$U,0)),FIND("/",INDEX(Scilympiad!M:M,MATCH($B101,Scilympiad!$U:$U,0)))+4,2))+2000,
            _xlfn.NUMBERVALUE(MID(INDEX(Scilympiad!M:M,MATCH($B101,Scilympiad!$U:$U,0)),FIND("/",INDEX(Scilympiad!M:M,MATCH($B101,Scilympiad!$U:$U,0)))-2,2)),
            _xlfn.NUMBERVALUE(MID(INDEX(Scilympiad!M:M,MATCH($B101,Scilympiad!$U:$U,0)),FIND("/",INDEX(Scilympiad!M:M,MATCH($B101,Scilympiad!$U:$U,0)))+1,2))
        )+TIME(IF(MID(INDEX(Scilympiad!M:M,MATCH($B101,Scilympiad!$U:$U,0)),FIND(":",INDEX(Scilympiad!M:M,MATCH($B101,Scilympiad!$U:$U,0)))+7,2)="AM",
                MOD(_xlfn.NUMBERVALUE(MID(INDEX(Scilympiad!M:M,MATCH($B101,Scilympiad!$U:$U,0)),FIND(":",INDEX(Scilympiad!M:M,MATCH($B101,Scilympiad!$U:$U,0)))-2,2)),12),
                MOD(_xlfn.NUMBERVALUE(MID(INDEX(Scilympiad!M:M,MATCH($B101,Scilympiad!$U:$U,0)),FIND(":",INDEX(Scilympiad!M:M,MATCH($B101,Scilympiad!$U:$U,0)))-2,2)),12)+12
            ),
            _xlfn.NUMBERVALUE(MID(INDEX(Scilympiad!M:M,MATCH($B101,Scilympiad!$U:$U,0)),FIND(":",INDEX(Scilympiad!M:M,MATCH($B101,Scilympiad!$U:$U,0)))+1,2)),
            _xlfn.NUMBERVALUE(MID(INDEX(Scilympiad!M:M,MATCH($B101,Scilympiad!$U:$U,0)),FIND(":",INDEX(Scilympiad!M:M,MATCH($B101,Scilympiad!$U:$U,0)))+4,2))
        ),
        ""
    )
)</f>
        <v/>
      </c>
      <c r="M101" s="163" t="str">
        <f>IF(C101="",
    "",
    IF(NOT(ISERROR(MATCH($B101,Scilympiad!$U:$U,0))),
        INDEX(Scilympiad!N:N,MATCH($B101,Scilympiad!$U:$U,0)),
        ""
    )
)</f>
        <v/>
      </c>
      <c r="N101" s="163" t="str">
        <f>IF(B101="",
    "",
    IF(NOT(ISERROR(MATCH($B101,SkyCiv!$U:$U,0))),
        INDEX(SkyCiv!C:C,MATCH($B101,SkyCiv!$U:$U,0))+(_xlfn.NUMBERVALUE(LEFT(RIGHT(Instructions!$E$19,4),3))+6)/24,
        ""
    )
)</f>
        <v/>
      </c>
      <c r="O101" s="12" t="str">
        <f>IF(N101="",
    "",
    IF(Instructions!E$19="",
        "TIMEZONE?",
        IF(L101="",
            "START?",
            IF(N101&lt;L101,
                "NEGATIVE",
                (N101-L101)*24*60
            )
        )
    )
)</f>
        <v/>
      </c>
      <c r="P101" s="46" t="str">
        <f>IF(Instructions!$E$20="",
    "",
    IF(AND(ISNUMBER(O101),O101&gt;Instructions!E$20),
        "YES",
        IF(AND(ISNUMBER(O101),O101&lt;=Instructions!E$20),
            "NO",
            IF(O101="NEGATIVE",
                "UNCLEAR",
                ""
            )
        )
    )
)</f>
        <v/>
      </c>
      <c r="Q101" s="72" t="str">
        <f>IF(LEFT(Instructions!E$21)="Y",
    P101,
    ""
)</f>
        <v/>
      </c>
      <c r="R101" s="69" t="str">
        <f>IF(B101="",
    "",
    IF(NOT(ISERROR(MATCH($B101,SkyCiv!$U:$U,0))),
        INDEX(SkyCiv!I:I,MATCH($B101,SkyCiv!$U:$U,0)),
        ""
    )
)</f>
        <v/>
      </c>
      <c r="S101" s="12" t="str">
        <f>IF(B101="",
    "",
    IF(C101="",
        "",
        IF(NOT(ISERROR(MATCH($B101,SkyCiv!$U:$U,0))),
            INDEX(SkyCiv!J:J,MATCH($B101,SkyCiv!$U:$U,0)),
            ""
        )
    )
)</f>
        <v/>
      </c>
      <c r="T101" s="60" t="str">
        <f>IF(B101="",
    "",
    IF(NOT(ISERROR(MATCH($B101,SkyCiv!$U:$U,0))),
        INDEX(SkyCiv!K:K,MATCH($B101,SkyCiv!$U:$U,0)),
        ""
    )
)</f>
        <v/>
      </c>
      <c r="U101" s="76" t="str">
        <f>IF(B101="",
    "",
    IF(NOT(ISERROR(MATCH($B101,SkyCiv!$U:$U,0))),
        INDEX(SkyCiv!L:L,MATCH($B101,SkyCiv!$U:$U,0)),
        ""
    )
)</f>
        <v/>
      </c>
      <c r="V101" s="12" t="str">
        <f>IF(C101="",
    "",
    IF(NOT(ISERROR(MATCH($B101,SkyCiv!$U:$U,0))),
        INDEX(SkyCiv!M:M,MATCH($B101,SkyCiv!$U:$U,0)),
        ""
    )
)</f>
        <v/>
      </c>
      <c r="W101" s="77" t="str">
        <f>IF(D101="",
    "",
    IF(NOT(ISERROR(MATCH($B101,SkyCiv!$U:$U,0))),
        INDEX(SkyCiv!N:N,MATCH($B101,SkyCiv!$U:$U,0)),
        ""
    )
)</f>
        <v/>
      </c>
      <c r="X101" s="45" t="str">
        <f>IF(AND(U101=0,V101=0,W101=0),
    "-",
    IF(U101="",
        "",
        IF(LEFT($B101)="B",
            IF(Instructions!E$15="",
                "",
                IF(ROUND(U101,3)&lt;Instructions!E$15,
                    "YES",
                    "NO"
                )
            ),
            IF(LEFT($B101)="C",
                IF(Instructions!E$17="",
                    "",
                    IF(ROUND(U101,3)&lt;Instructions!E$17,
                        "YES",
                        "NO"
                    )
                ),
                "ERR"
            )
        )
    )
)</f>
        <v/>
      </c>
      <c r="Y101" s="45" t="str">
        <f t="shared" si="42"/>
        <v/>
      </c>
      <c r="Z101" s="45" t="str">
        <f>IF(AND(U101=0,V101=0,W101=0),
    "-",
    IF(W101="",
        "",
        IF(LEFT($B101)="B",
            IF(Instructions!E$16="",
                "",
                IF(ROUND(W101,3)&lt;Instructions!E$16,
                    "YES",
                    "NO"
                )
            ),
            IF(LEFT($B101)="C",
                IF(Instructions!E$18="",
                    "",
                    IF(ROUND(W101,3)&lt;Instructions!E$18,
                        "YES",
                        "NO"
                    )
                ),
                "ERR"
            )
        )
    )
)</f>
        <v/>
      </c>
      <c r="AA101" s="54" t="str">
        <f t="shared" si="43"/>
        <v/>
      </c>
      <c r="AB101" s="14" t="str">
        <f>IF(AND(NOT(ISERROR(MATCH($B101,Scilympiad!$U:$U,0))),ISNUMBER(INDEX(Scilympiad!Y:Y,MATCH($B101,Scilympiad!$U:$U,0)))),
    INDEX(Scilympiad!Y:Y,MATCH($B101,Scilympiad!$U:$U,0)),
    ""
)</f>
        <v/>
      </c>
      <c r="AC101" s="11" t="str">
        <f t="shared" si="44"/>
        <v/>
      </c>
      <c r="AD101" s="10" t="str">
        <f t="shared" si="45"/>
        <v/>
      </c>
      <c r="AE101" s="11" t="str">
        <f t="shared" si="46"/>
        <v/>
      </c>
      <c r="AF101" s="12" t="str">
        <f t="shared" si="47"/>
        <v/>
      </c>
      <c r="AG101" s="136" t="str">
        <f t="shared" si="48"/>
        <v/>
      </c>
      <c r="AH101" s="167"/>
      <c r="AI101" s="133"/>
      <c r="AJ101" s="64" t="str">
        <f t="shared" si="49"/>
        <v/>
      </c>
      <c r="AK101" s="47" t="str">
        <f t="shared" si="50"/>
        <v/>
      </c>
      <c r="AL101" s="65" t="str">
        <f t="shared" si="51"/>
        <v/>
      </c>
      <c r="AM101" s="57" t="str">
        <f t="shared" si="52"/>
        <v/>
      </c>
      <c r="AN101" s="12" t="str">
        <f t="shared" si="53"/>
        <v/>
      </c>
      <c r="AO101" s="10" t="str">
        <f t="shared" si="54"/>
        <v/>
      </c>
      <c r="AP101" s="10" t="str">
        <f t="shared" si="55"/>
        <v/>
      </c>
      <c r="AQ101" s="15" t="str">
        <f t="shared" si="56"/>
        <v/>
      </c>
      <c r="AR101" s="57" t="str">
        <f t="shared" si="57"/>
        <v/>
      </c>
      <c r="AS101" s="12" t="str">
        <f t="shared" si="58"/>
        <v/>
      </c>
      <c r="AT101" s="10" t="str">
        <f t="shared" si="59"/>
        <v/>
      </c>
      <c r="AU101" s="10" t="str">
        <f t="shared" si="60"/>
        <v/>
      </c>
      <c r="AV101" s="15" t="str">
        <f t="shared" si="61"/>
        <v/>
      </c>
    </row>
    <row r="102" spans="2:48">
      <c r="B102" s="14" t="str">
        <f>IF(Scilympiad!C101="",
    "",
    Scilympiad!C101
)</f>
        <v/>
      </c>
      <c r="C102" s="10" t="str">
        <f>IF(Scilympiad!D101="",
    "",
    Scilympiad!D101
)</f>
        <v/>
      </c>
      <c r="D102" s="10" t="str">
        <f>IF(Scilympiad!E101="",
    "",
    Scilympiad!E101
)</f>
        <v/>
      </c>
      <c r="E102" s="44" t="str">
        <f t="shared" si="37"/>
        <v/>
      </c>
      <c r="F102" s="45" t="str">
        <f t="shared" si="38"/>
        <v/>
      </c>
      <c r="G102" s="212" t="str">
        <f t="shared" si="39"/>
        <v/>
      </c>
      <c r="H102" s="45" t="str">
        <f t="shared" si="40"/>
        <v/>
      </c>
      <c r="I102" s="54" t="str">
        <f t="shared" si="41"/>
        <v/>
      </c>
      <c r="J102" s="57" t="str">
        <f>IF(B102="",
    "",
    IF(COUNTIF(Scilympiad!U:U,Scores!$B102)+COUNTIF(SkyCiv!U:U,Scores!$B102)=0,
        "",
        IF(COUNTIF(Scilympiad!U:U,Scores!$B102)=0,
            "NO",
            IF(COUNTIF(Scilympiad!U:U,Scores!$B102)=1,
                "YES",
                IF(COUNTIF(Scilympiad!U:U,Scores!$B102)&gt;1,
                    "MANY",
                    "ERROR"
                )
            )
        )
    )
)</f>
        <v/>
      </c>
      <c r="K102" s="15" t="str">
        <f>IF(B102="",
    "",
    IF(COUNTIF(Scilympiad!U:U,Scores!$B102)+COUNTIF(SkyCiv!U:U,Scores!$B102)=0,
        "",
        IF(COUNTIF(SkyCiv!U:U,Scores!$B102)=0,
            "NO",
            IF(COUNTIF(SkyCiv!U:U,Scores!$B102)=1,
                "YES",
                IF(COUNTIF(SkyCiv!U:U,Scores!$B102)&gt;1,
                    "MANY",
                    "ERROR"
                )
            )
        )
    )
)</f>
        <v/>
      </c>
      <c r="L102" s="162" t="str">
        <f>IF(B102="",
    "",
    IF(NOT(ISERROR(MATCH($B102,Scilympiad!$U:$U,0))),
        DATE(_xlfn.NUMBERVALUE(MID(INDEX(Scilympiad!M:M,MATCH($B102,Scilympiad!$U:$U,0)),FIND("/",INDEX(Scilympiad!M:M,MATCH($B102,Scilympiad!$U:$U,0)))+4,2))+2000,
            _xlfn.NUMBERVALUE(MID(INDEX(Scilympiad!M:M,MATCH($B102,Scilympiad!$U:$U,0)),FIND("/",INDEX(Scilympiad!M:M,MATCH($B102,Scilympiad!$U:$U,0)))-2,2)),
            _xlfn.NUMBERVALUE(MID(INDEX(Scilympiad!M:M,MATCH($B102,Scilympiad!$U:$U,0)),FIND("/",INDEX(Scilympiad!M:M,MATCH($B102,Scilympiad!$U:$U,0)))+1,2))
        )+TIME(IF(MID(INDEX(Scilympiad!M:M,MATCH($B102,Scilympiad!$U:$U,0)),FIND(":",INDEX(Scilympiad!M:M,MATCH($B102,Scilympiad!$U:$U,0)))+7,2)="AM",
                MOD(_xlfn.NUMBERVALUE(MID(INDEX(Scilympiad!M:M,MATCH($B102,Scilympiad!$U:$U,0)),FIND(":",INDEX(Scilympiad!M:M,MATCH($B102,Scilympiad!$U:$U,0)))-2,2)),12),
                MOD(_xlfn.NUMBERVALUE(MID(INDEX(Scilympiad!M:M,MATCH($B102,Scilympiad!$U:$U,0)),FIND(":",INDEX(Scilympiad!M:M,MATCH($B102,Scilympiad!$U:$U,0)))-2,2)),12)+12
            ),
            _xlfn.NUMBERVALUE(MID(INDEX(Scilympiad!M:M,MATCH($B102,Scilympiad!$U:$U,0)),FIND(":",INDEX(Scilympiad!M:M,MATCH($B102,Scilympiad!$U:$U,0)))+1,2)),
            _xlfn.NUMBERVALUE(MID(INDEX(Scilympiad!M:M,MATCH($B102,Scilympiad!$U:$U,0)),FIND(":",INDEX(Scilympiad!M:M,MATCH($B102,Scilympiad!$U:$U,0)))+4,2))
        ),
        ""
    )
)</f>
        <v/>
      </c>
      <c r="M102" s="163" t="str">
        <f>IF(C102="",
    "",
    IF(NOT(ISERROR(MATCH($B102,Scilympiad!$U:$U,0))),
        INDEX(Scilympiad!N:N,MATCH($B102,Scilympiad!$U:$U,0)),
        ""
    )
)</f>
        <v/>
      </c>
      <c r="N102" s="163" t="str">
        <f>IF(B102="",
    "",
    IF(NOT(ISERROR(MATCH($B102,SkyCiv!$U:$U,0))),
        INDEX(SkyCiv!C:C,MATCH($B102,SkyCiv!$U:$U,0))+(_xlfn.NUMBERVALUE(LEFT(RIGHT(Instructions!$E$19,4),3))+6)/24,
        ""
    )
)</f>
        <v/>
      </c>
      <c r="O102" s="12" t="str">
        <f>IF(N102="",
    "",
    IF(Instructions!E$19="",
        "TIMEZONE?",
        IF(L102="",
            "START?",
            IF(N102&lt;L102,
                "NEGATIVE",
                (N102-L102)*24*60
            )
        )
    )
)</f>
        <v/>
      </c>
      <c r="P102" s="46" t="str">
        <f>IF(Instructions!$E$20="",
    "",
    IF(AND(ISNUMBER(O102),O102&gt;Instructions!E$20),
        "YES",
        IF(AND(ISNUMBER(O102),O102&lt;=Instructions!E$20),
            "NO",
            IF(O102="NEGATIVE",
                "UNCLEAR",
                ""
            )
        )
    )
)</f>
        <v/>
      </c>
      <c r="Q102" s="72" t="str">
        <f>IF(LEFT(Instructions!E$21)="Y",
    P102,
    ""
)</f>
        <v/>
      </c>
      <c r="R102" s="69" t="str">
        <f>IF(B102="",
    "",
    IF(NOT(ISERROR(MATCH($B102,SkyCiv!$U:$U,0))),
        INDEX(SkyCiv!I:I,MATCH($B102,SkyCiv!$U:$U,0)),
        ""
    )
)</f>
        <v/>
      </c>
      <c r="S102" s="12" t="str">
        <f>IF(B102="",
    "",
    IF(C102="",
        "",
        IF(NOT(ISERROR(MATCH($B102,SkyCiv!$U:$U,0))),
            INDEX(SkyCiv!J:J,MATCH($B102,SkyCiv!$U:$U,0)),
            ""
        )
    )
)</f>
        <v/>
      </c>
      <c r="T102" s="60" t="str">
        <f>IF(B102="",
    "",
    IF(NOT(ISERROR(MATCH($B102,SkyCiv!$U:$U,0))),
        INDEX(SkyCiv!K:K,MATCH($B102,SkyCiv!$U:$U,0)),
        ""
    )
)</f>
        <v/>
      </c>
      <c r="U102" s="76" t="str">
        <f>IF(B102="",
    "",
    IF(NOT(ISERROR(MATCH($B102,SkyCiv!$U:$U,0))),
        INDEX(SkyCiv!L:L,MATCH($B102,SkyCiv!$U:$U,0)),
        ""
    )
)</f>
        <v/>
      </c>
      <c r="V102" s="12" t="str">
        <f>IF(C102="",
    "",
    IF(NOT(ISERROR(MATCH($B102,SkyCiv!$U:$U,0))),
        INDEX(SkyCiv!M:M,MATCH($B102,SkyCiv!$U:$U,0)),
        ""
    )
)</f>
        <v/>
      </c>
      <c r="W102" s="77" t="str">
        <f>IF(D102="",
    "",
    IF(NOT(ISERROR(MATCH($B102,SkyCiv!$U:$U,0))),
        INDEX(SkyCiv!N:N,MATCH($B102,SkyCiv!$U:$U,0)),
        ""
    )
)</f>
        <v/>
      </c>
      <c r="X102" s="45" t="str">
        <f>IF(AND(U102=0,V102=0,W102=0),
    "-",
    IF(U102="",
        "",
        IF(LEFT($B102)="B",
            IF(Instructions!E$15="",
                "",
                IF(ROUND(U102,3)&lt;Instructions!E$15,
                    "YES",
                    "NO"
                )
            ),
            IF(LEFT($B102)="C",
                IF(Instructions!E$17="",
                    "",
                    IF(ROUND(U102,3)&lt;Instructions!E$17,
                        "YES",
                        "NO"
                    )
                ),
                "ERR"
            )
        )
    )
)</f>
        <v/>
      </c>
      <c r="Y102" s="45" t="str">
        <f t="shared" si="42"/>
        <v/>
      </c>
      <c r="Z102" s="45" t="str">
        <f>IF(AND(U102=0,V102=0,W102=0),
    "-",
    IF(W102="",
        "",
        IF(LEFT($B102)="B",
            IF(Instructions!E$16="",
                "",
                IF(ROUND(W102,3)&lt;Instructions!E$16,
                    "YES",
                    "NO"
                )
            ),
            IF(LEFT($B102)="C",
                IF(Instructions!E$18="",
                    "",
                    IF(ROUND(W102,3)&lt;Instructions!E$18,
                        "YES",
                        "NO"
                    )
                ),
                "ERR"
            )
        )
    )
)</f>
        <v/>
      </c>
      <c r="AA102" s="54" t="str">
        <f t="shared" si="43"/>
        <v/>
      </c>
      <c r="AB102" s="14" t="str">
        <f>IF(AND(NOT(ISERROR(MATCH($B102,Scilympiad!$U:$U,0))),ISNUMBER(INDEX(Scilympiad!Y:Y,MATCH($B102,Scilympiad!$U:$U,0)))),
    INDEX(Scilympiad!Y:Y,MATCH($B102,Scilympiad!$U:$U,0)),
    ""
)</f>
        <v/>
      </c>
      <c r="AC102" s="11" t="str">
        <f t="shared" si="44"/>
        <v/>
      </c>
      <c r="AD102" s="10" t="str">
        <f t="shared" si="45"/>
        <v/>
      </c>
      <c r="AE102" s="11" t="str">
        <f t="shared" si="46"/>
        <v/>
      </c>
      <c r="AF102" s="12" t="str">
        <f t="shared" si="47"/>
        <v/>
      </c>
      <c r="AG102" s="136" t="str">
        <f t="shared" si="48"/>
        <v/>
      </c>
      <c r="AH102" s="167"/>
      <c r="AI102" s="133"/>
      <c r="AJ102" s="64" t="str">
        <f t="shared" si="49"/>
        <v/>
      </c>
      <c r="AK102" s="47" t="str">
        <f t="shared" si="50"/>
        <v/>
      </c>
      <c r="AL102" s="65" t="str">
        <f t="shared" si="51"/>
        <v/>
      </c>
      <c r="AM102" s="57" t="str">
        <f t="shared" si="52"/>
        <v/>
      </c>
      <c r="AN102" s="12" t="str">
        <f t="shared" si="53"/>
        <v/>
      </c>
      <c r="AO102" s="10" t="str">
        <f t="shared" si="54"/>
        <v/>
      </c>
      <c r="AP102" s="10" t="str">
        <f t="shared" si="55"/>
        <v/>
      </c>
      <c r="AQ102" s="15" t="str">
        <f t="shared" si="56"/>
        <v/>
      </c>
      <c r="AR102" s="57" t="str">
        <f t="shared" si="57"/>
        <v/>
      </c>
      <c r="AS102" s="12" t="str">
        <f t="shared" si="58"/>
        <v/>
      </c>
      <c r="AT102" s="10" t="str">
        <f t="shared" si="59"/>
        <v/>
      </c>
      <c r="AU102" s="10" t="str">
        <f t="shared" si="60"/>
        <v/>
      </c>
      <c r="AV102" s="15" t="str">
        <f t="shared" si="61"/>
        <v/>
      </c>
    </row>
    <row r="103" spans="2:48" ht="14" thickBot="1">
      <c r="B103" s="21" t="str">
        <f>IF(Scilympiad!C102="",
    "",
    Scilympiad!C102
)</f>
        <v/>
      </c>
      <c r="C103" s="18" t="str">
        <f>IF(Scilympiad!D102="",
    "",
    Scilympiad!D102
)</f>
        <v/>
      </c>
      <c r="D103" s="18" t="str">
        <f>IF(Scilympiad!E102="",
    "",
    Scilympiad!E102
)</f>
        <v/>
      </c>
      <c r="E103" s="48" t="str">
        <f t="shared" si="37"/>
        <v/>
      </c>
      <c r="F103" s="49" t="str">
        <f t="shared" si="38"/>
        <v/>
      </c>
      <c r="G103" s="213" t="str">
        <f t="shared" si="39"/>
        <v/>
      </c>
      <c r="H103" s="49" t="str">
        <f t="shared" si="40"/>
        <v/>
      </c>
      <c r="I103" s="55" t="str">
        <f t="shared" si="41"/>
        <v/>
      </c>
      <c r="J103" s="58" t="str">
        <f>IF(B103="",
    "",
    IF(COUNTIF(Scilympiad!U:U,Scores!$B103)+COUNTIF(SkyCiv!U:U,Scores!$B103)=0,
        "",
        IF(COUNTIF(Scilympiad!U:U,Scores!$B103)=0,
            "NO",
            IF(COUNTIF(Scilympiad!U:U,Scores!$B103)=1,
                "YES",
                IF(COUNTIF(Scilympiad!U:U,Scores!$B103)&gt;1,
                    "MANY",
                    "ERROR"
                )
            )
        )
    )
)</f>
        <v/>
      </c>
      <c r="K103" s="52" t="str">
        <f>IF(B103="",
    "",
    IF(COUNTIF(Scilympiad!U:U,Scores!$B103)+COUNTIF(SkyCiv!U:U,Scores!$B103)=0,
        "",
        IF(COUNTIF(SkyCiv!U:U,Scores!$B103)=0,
            "NO",
            IF(COUNTIF(SkyCiv!U:U,Scores!$B103)=1,
                "YES",
                IF(COUNTIF(SkyCiv!U:U,Scores!$B103)&gt;1,
                    "MANY",
                    "ERROR"
                )
            )
        )
    )
)</f>
        <v/>
      </c>
      <c r="L103" s="164" t="str">
        <f>IF(B103="",
    "",
    IF(NOT(ISERROR(MATCH($B103,Scilympiad!$U:$U,0))),
        DATE(_xlfn.NUMBERVALUE(MID(INDEX(Scilympiad!M:M,MATCH($B103,Scilympiad!$U:$U,0)),FIND("/",INDEX(Scilympiad!M:M,MATCH($B103,Scilympiad!$U:$U,0)))+4,2))+2000,
            _xlfn.NUMBERVALUE(MID(INDEX(Scilympiad!M:M,MATCH($B103,Scilympiad!$U:$U,0)),FIND("/",INDEX(Scilympiad!M:M,MATCH($B103,Scilympiad!$U:$U,0)))-2,2)),
            _xlfn.NUMBERVALUE(MID(INDEX(Scilympiad!M:M,MATCH($B103,Scilympiad!$U:$U,0)),FIND("/",INDEX(Scilympiad!M:M,MATCH($B103,Scilympiad!$U:$U,0)))+1,2))
        )+TIME(IF(MID(INDEX(Scilympiad!M:M,MATCH($B103,Scilympiad!$U:$U,0)),FIND(":",INDEX(Scilympiad!M:M,MATCH($B103,Scilympiad!$U:$U,0)))+7,2)="AM",
                MOD(_xlfn.NUMBERVALUE(MID(INDEX(Scilympiad!M:M,MATCH($B103,Scilympiad!$U:$U,0)),FIND(":",INDEX(Scilympiad!M:M,MATCH($B103,Scilympiad!$U:$U,0)))-2,2)),12),
                MOD(_xlfn.NUMBERVALUE(MID(INDEX(Scilympiad!M:M,MATCH($B103,Scilympiad!$U:$U,0)),FIND(":",INDEX(Scilympiad!M:M,MATCH($B103,Scilympiad!$U:$U,0)))-2,2)),12)+12
            ),
            _xlfn.NUMBERVALUE(MID(INDEX(Scilympiad!M:M,MATCH($B103,Scilympiad!$U:$U,0)),FIND(":",INDEX(Scilympiad!M:M,MATCH($B103,Scilympiad!$U:$U,0)))+1,2)),
            _xlfn.NUMBERVALUE(MID(INDEX(Scilympiad!M:M,MATCH($B103,Scilympiad!$U:$U,0)),FIND(":",INDEX(Scilympiad!M:M,MATCH($B103,Scilympiad!$U:$U,0)))+4,2))
        ),
        ""
    )
)</f>
        <v/>
      </c>
      <c r="M103" s="165" t="str">
        <f>IF(C103="",
    "",
    IF(NOT(ISERROR(MATCH($B103,Scilympiad!$U:$U,0))),
        INDEX(Scilympiad!N:N,MATCH($B103,Scilympiad!$U:$U,0)),
        ""
    )
)</f>
        <v/>
      </c>
      <c r="N103" s="165" t="str">
        <f>IF(B103="",
    "",
    IF(NOT(ISERROR(MATCH($B103,SkyCiv!$U:$U,0))),
        INDEX(SkyCiv!C:C,MATCH($B103,SkyCiv!$U:$U,0))+(_xlfn.NUMBERVALUE(LEFT(RIGHT(Instructions!$E$19,4),3))+6)/24,
        ""
    )
)</f>
        <v/>
      </c>
      <c r="O103" s="20" t="str">
        <f>IF(N103="",
    "",
    IF(Instructions!E$19="",
        "TIMEZONE?",
        IF(L103="",
            "START?",
            IF(N103&lt;L103,
                "NEGATIVE",
                (N103-L103)*24*60
            )
        )
    )
)</f>
        <v/>
      </c>
      <c r="P103" s="50" t="str">
        <f>IF(Instructions!$E$20="",
    "",
    IF(AND(ISNUMBER(O103),O103&gt;Instructions!E$20),
        "YES",
        IF(AND(ISNUMBER(O103),O103&lt;=Instructions!E$20),
            "NO",
            IF(O103="NEGATIVE",
                "UNCLEAR",
                ""
            )
        )
    )
)</f>
        <v/>
      </c>
      <c r="Q103" s="73" t="str">
        <f>IF(LEFT(Instructions!E$21)="Y",
    P103,
    ""
)</f>
        <v/>
      </c>
      <c r="R103" s="70" t="str">
        <f>IF(B103="",
    "",
    IF(NOT(ISERROR(MATCH($B103,SkyCiv!$U:$U,0))),
        INDEX(SkyCiv!I:I,MATCH($B103,SkyCiv!$U:$U,0)),
        ""
    )
)</f>
        <v/>
      </c>
      <c r="S103" s="20" t="str">
        <f>IF(B103="",
    "",
    IF(C103="",
        "",
        IF(NOT(ISERROR(MATCH($B103,SkyCiv!$U:$U,0))),
            INDEX(SkyCiv!J:J,MATCH($B103,SkyCiv!$U:$U,0)),
            ""
        )
    )
)</f>
        <v/>
      </c>
      <c r="T103" s="61" t="str">
        <f>IF(B103="",
    "",
    IF(NOT(ISERROR(MATCH($B103,SkyCiv!$U:$U,0))),
        INDEX(SkyCiv!K:K,MATCH($B103,SkyCiv!$U:$U,0)),
        ""
    )
)</f>
        <v/>
      </c>
      <c r="U103" s="78" t="str">
        <f>IF(B103="",
    "",
    IF(NOT(ISERROR(MATCH($B103,SkyCiv!$U:$U,0))),
        INDEX(SkyCiv!L:L,MATCH($B103,SkyCiv!$U:$U,0)),
        ""
    )
)</f>
        <v/>
      </c>
      <c r="V103" s="20" t="str">
        <f>IF(C103="",
    "",
    IF(NOT(ISERROR(MATCH($B103,SkyCiv!$U:$U,0))),
        INDEX(SkyCiv!M:M,MATCH($B103,SkyCiv!$U:$U,0)),
        ""
    )
)</f>
        <v/>
      </c>
      <c r="W103" s="79" t="str">
        <f>IF(D103="",
    "",
    IF(NOT(ISERROR(MATCH($B103,SkyCiv!$U:$U,0))),
        INDEX(SkyCiv!N:N,MATCH($B103,SkyCiv!$U:$U,0)),
        ""
    )
)</f>
        <v/>
      </c>
      <c r="X103" s="49" t="str">
        <f>IF(AND(U103=0,V103=0,W103=0),
    "-",
    IF(U103="",
        "",
        IF(LEFT($B103)="B",
            IF(Instructions!E$15="",
                "",
                IF(ROUND(U103,3)&lt;Instructions!E$15,
                    "YES",
                    "NO"
                )
            ),
            IF(LEFT($B103)="C",
                IF(Instructions!E$17="",
                    "",
                    IF(ROUND(U103,3)&lt;Instructions!E$17,
                        "YES",
                        "NO"
                    )
                ),
                "ERR"
            )
        )
    )
)</f>
        <v/>
      </c>
      <c r="Y103" s="49" t="str">
        <f t="shared" si="42"/>
        <v/>
      </c>
      <c r="Z103" s="49" t="str">
        <f>IF(AND(U103=0,V103=0,W103=0),
    "-",
    IF(W103="",
        "",
        IF(LEFT($B103)="B",
            IF(Instructions!E$16="",
                "",
                IF(ROUND(W103,3)&lt;Instructions!E$16,
                    "YES",
                    "NO"
                )
            ),
            IF(LEFT($B103)="C",
                IF(Instructions!E$18="",
                    "",
                    IF(ROUND(W103,3)&lt;Instructions!E$18,
                        "YES",
                        "NO"
                    )
                ),
                "ERR"
            )
        )
    )
)</f>
        <v/>
      </c>
      <c r="AA103" s="55" t="str">
        <f t="shared" si="43"/>
        <v/>
      </c>
      <c r="AB103" s="21" t="str">
        <f>IF(AND(NOT(ISERROR(MATCH($B103,Scilympiad!$U:$U,0))),ISNUMBER(INDEX(Scilympiad!Y:Y,MATCH($B103,Scilympiad!$U:$U,0)))),
    INDEX(Scilympiad!Y:Y,MATCH($B103,Scilympiad!$U:$U,0)),
    ""
)</f>
        <v/>
      </c>
      <c r="AC103" s="19" t="str">
        <f t="shared" si="44"/>
        <v/>
      </c>
      <c r="AD103" s="18" t="str">
        <f t="shared" si="45"/>
        <v/>
      </c>
      <c r="AE103" s="19" t="str">
        <f t="shared" si="46"/>
        <v/>
      </c>
      <c r="AF103" s="20" t="str">
        <f t="shared" si="47"/>
        <v/>
      </c>
      <c r="AG103" s="137" t="str">
        <f t="shared" si="48"/>
        <v/>
      </c>
      <c r="AH103" s="168"/>
      <c r="AI103" s="134"/>
      <c r="AJ103" s="66" t="str">
        <f t="shared" si="49"/>
        <v/>
      </c>
      <c r="AK103" s="51" t="str">
        <f t="shared" si="50"/>
        <v/>
      </c>
      <c r="AL103" s="67" t="str">
        <f t="shared" si="51"/>
        <v/>
      </c>
      <c r="AM103" s="58" t="str">
        <f t="shared" si="52"/>
        <v/>
      </c>
      <c r="AN103" s="20" t="str">
        <f t="shared" si="53"/>
        <v/>
      </c>
      <c r="AO103" s="18" t="str">
        <f t="shared" si="54"/>
        <v/>
      </c>
      <c r="AP103" s="18" t="str">
        <f t="shared" si="55"/>
        <v/>
      </c>
      <c r="AQ103" s="52" t="str">
        <f t="shared" si="56"/>
        <v/>
      </c>
      <c r="AR103" s="58" t="str">
        <f t="shared" si="57"/>
        <v/>
      </c>
      <c r="AS103" s="20" t="str">
        <f t="shared" si="58"/>
        <v/>
      </c>
      <c r="AT103" s="18" t="str">
        <f t="shared" si="59"/>
        <v/>
      </c>
      <c r="AU103" s="18" t="str">
        <f t="shared" si="60"/>
        <v/>
      </c>
      <c r="AV103" s="52" t="str">
        <f t="shared" si="61"/>
        <v/>
      </c>
    </row>
    <row r="105" spans="2:48">
      <c r="AV105" s="157" t="s">
        <v>91</v>
      </c>
    </row>
  </sheetData>
  <sheetProtection sheet="1" objects="1" scenarios="1" formatCells="0" formatColumns="0" formatRows="0" sort="0" autoFilter="0"/>
  <mergeCells count="17">
    <mergeCell ref="G2:G3"/>
    <mergeCell ref="AJ2:AL2"/>
    <mergeCell ref="AR2:AV2"/>
    <mergeCell ref="AM2:AQ2"/>
    <mergeCell ref="H2:H3"/>
    <mergeCell ref="I2:I3"/>
    <mergeCell ref="R2:T2"/>
    <mergeCell ref="AB2:AI2"/>
    <mergeCell ref="X2:AA2"/>
    <mergeCell ref="U2:W2"/>
    <mergeCell ref="L2:Q2"/>
    <mergeCell ref="J2:K2"/>
    <mergeCell ref="B2:B3"/>
    <mergeCell ref="C2:C3"/>
    <mergeCell ref="D2:D3"/>
    <mergeCell ref="E2:E3"/>
    <mergeCell ref="F2:F3"/>
  </mergeCells>
  <conditionalFormatting sqref="P4:Q103 X4:AA103">
    <cfRule type="containsText" dxfId="34" priority="3" operator="containsText" text="YES">
      <formula>NOT(ISERROR(SEARCH("YES",P4)))</formula>
    </cfRule>
  </conditionalFormatting>
  <conditionalFormatting sqref="J4:K103">
    <cfRule type="containsText" dxfId="33" priority="4" operator="containsText" text="NO">
      <formula>NOT(ISERROR(SEARCH("NO",J4)))</formula>
    </cfRule>
    <cfRule type="containsText" dxfId="32" priority="5" operator="containsText" text="MANY">
      <formula>NOT(ISERROR(SEARCH("MANY",J4)))</formula>
    </cfRule>
  </conditionalFormatting>
  <conditionalFormatting sqref="J4:AV103">
    <cfRule type="beginsWith" dxfId="31" priority="2" operator="beginsWith" text="ERR">
      <formula>LEFT(J4,LEN("ERR"))="ERR"</formula>
    </cfRule>
    <cfRule type="containsText" dxfId="30" priority="6" operator="containsText" text="NEGATIVE">
      <formula>NOT(ISERROR(SEARCH("NEGATIVE",J4)))</formula>
    </cfRule>
    <cfRule type="containsText" dxfId="29" priority="7" operator="containsText" text="UNCLEAR">
      <formula>NOT(ISERROR(SEARCH("UNCLEAR",J4)))</formula>
    </cfRule>
    <cfRule type="expression" dxfId="28" priority="12">
      <formula>MOD(ROW()+2,6)&gt;=3</formula>
    </cfRule>
    <cfRule type="expression" dxfId="27" priority="13">
      <formula>MOD(ROW()+2,6)&lt;3</formula>
    </cfRule>
  </conditionalFormatting>
  <conditionalFormatting sqref="B4:I103">
    <cfRule type="expression" dxfId="26" priority="14">
      <formula>MOD(ROW()+2,6)&gt;=3</formula>
    </cfRule>
    <cfRule type="expression" dxfId="25" priority="17">
      <formula>MOD(ROW()+2,6)&lt;3</formula>
    </cfRule>
  </conditionalFormatting>
  <conditionalFormatting sqref="M4:M103 R4:T103 AJ4:AL103 AN4:AP103 AS4:AU103">
    <cfRule type="expression" dxfId="24" priority="10">
      <formula>MOD(ROW()+2,6)&gt;=3</formula>
    </cfRule>
    <cfRule type="expression" dxfId="23" priority="11">
      <formula>MOD(ROW()+2,6)&lt;3</formula>
    </cfRule>
  </conditionalFormatting>
  <conditionalFormatting sqref="AH4:AI103">
    <cfRule type="expression" dxfId="22" priority="8">
      <formula>MOD(ROW()+2,6)&gt;=3</formula>
    </cfRule>
    <cfRule type="expression" dxfId="21" priority="9">
      <formula>MOD(ROW()+2,6)&lt;3</formula>
    </cfRule>
  </conditionalFormatting>
  <conditionalFormatting sqref="F4:AV103">
    <cfRule type="endsWith" dxfId="20" priority="1" operator="endsWith" text="?">
      <formula>RIGHT(F4,LEN("?"))="?"</formula>
    </cfRule>
  </conditionalFormatting>
  <pageMargins left="0.3" right="0.3" top="1.1000000000000001" bottom="0.5" header="0.3" footer="0.2"/>
  <pageSetup paperSize="3" scale="82" fitToHeight="0" orientation="landscape" horizontalDpi="0" verticalDpi="0"/>
  <headerFooter scaleWithDoc="0">
    <oddHeader>&amp;L&amp;"Calibri,Regular"&amp;K000000&amp;G&amp;R&amp;"Calibri,Regular"&amp;K000000&amp;G</oddHeader>
    <oddFooter xml:space="preserve">&amp;L&amp;"Arial,Regular"&amp;11&amp;K000000Printed at &amp;T on &amp;D&amp;R&amp;"Arial,Regular"&amp;11&amp;K000000Page &amp;P of &amp;N
</oddFooter>
  </headerFooter>
  <drawing r:id="rId1"/>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CDAA1-7847-1B4D-AEF4-C4300D2606C6}">
  <sheetPr>
    <pageSetUpPr fitToPage="1"/>
  </sheetPr>
  <dimension ref="B1:Y104"/>
  <sheetViews>
    <sheetView showGridLines="0" showRowColHeaders="0" zoomScaleNormal="100" workbookViewId="0">
      <pane ySplit="2" topLeftCell="A3" activePane="bottomLeft" state="frozen"/>
      <selection pane="bottomLeft" activeCell="C3" sqref="C3"/>
    </sheetView>
  </sheetViews>
  <sheetFormatPr baseColWidth="10" defaultRowHeight="13"/>
  <cols>
    <col min="1" max="1" width="3.1640625" style="1" customWidth="1"/>
    <col min="2" max="2" width="0.1640625" style="1" customWidth="1"/>
    <col min="3" max="3" width="7.5" style="1" bestFit="1" customWidth="1"/>
    <col min="4" max="4" width="33.33203125" style="1" customWidth="1"/>
    <col min="5" max="5" width="22.5" style="1" customWidth="1"/>
    <col min="6" max="6" width="0.1640625" style="1" customWidth="1"/>
    <col min="7" max="7" width="3.1640625" style="1" customWidth="1"/>
    <col min="8" max="8" width="0.1640625" style="1" customWidth="1"/>
    <col min="9" max="9" width="7.5" style="1" bestFit="1" customWidth="1"/>
    <col min="10" max="10" width="8.5" style="1" bestFit="1" customWidth="1"/>
    <col min="11" max="11" width="6" style="1" bestFit="1" customWidth="1"/>
    <col min="12" max="12" width="10.33203125" style="1" bestFit="1" customWidth="1"/>
    <col min="13" max="15" width="18.33203125" style="1" customWidth="1"/>
    <col min="16" max="16" width="9.5" style="1" bestFit="1" customWidth="1"/>
    <col min="17" max="17" width="12.83203125" style="1" customWidth="1"/>
    <col min="18" max="18" width="8" style="1" bestFit="1" customWidth="1"/>
    <col min="19" max="19" width="0.1640625" style="1" customWidth="1"/>
    <col min="20" max="20" width="10" style="1" customWidth="1"/>
    <col min="21" max="21" width="8.33203125" style="1" hidden="1" customWidth="1"/>
    <col min="22" max="22" width="8.33203125" style="1" customWidth="1"/>
    <col min="23" max="23" width="12.6640625" style="1" hidden="1" customWidth="1"/>
    <col min="24" max="24" width="11.6640625" style="1" hidden="1" customWidth="1"/>
    <col min="25" max="25" width="10.33203125" style="1" customWidth="1"/>
    <col min="26" max="16384" width="10.83203125" style="1"/>
  </cols>
  <sheetData>
    <row r="1" spans="2:25" ht="19" customHeight="1" thickBot="1"/>
    <row r="2" spans="2:25" ht="79" customHeight="1" thickBot="1">
      <c r="B2" s="23"/>
      <c r="C2" s="6" t="s">
        <v>17</v>
      </c>
      <c r="D2" s="6" t="s">
        <v>15</v>
      </c>
      <c r="E2" s="6" t="s">
        <v>16</v>
      </c>
      <c r="F2" s="24"/>
      <c r="H2" s="2"/>
      <c r="I2" s="6" t="s">
        <v>17</v>
      </c>
      <c r="J2" s="6" t="s">
        <v>8</v>
      </c>
      <c r="K2" s="6" t="s">
        <v>4</v>
      </c>
      <c r="L2" s="6" t="s">
        <v>9</v>
      </c>
      <c r="M2" s="3" t="s">
        <v>10</v>
      </c>
      <c r="N2" s="4" t="s">
        <v>11</v>
      </c>
      <c r="O2" s="4" t="s">
        <v>12</v>
      </c>
      <c r="P2" s="4" t="s">
        <v>13</v>
      </c>
      <c r="Q2" s="4" t="s">
        <v>14</v>
      </c>
      <c r="R2" s="5" t="s">
        <v>47</v>
      </c>
      <c r="S2" s="6"/>
      <c r="T2" s="25" t="s">
        <v>49</v>
      </c>
      <c r="U2" s="25" t="s">
        <v>21</v>
      </c>
      <c r="V2" s="25" t="s">
        <v>48</v>
      </c>
      <c r="W2" s="26" t="s">
        <v>22</v>
      </c>
      <c r="X2" s="27" t="s">
        <v>23</v>
      </c>
      <c r="Y2" s="24" t="s">
        <v>50</v>
      </c>
    </row>
    <row r="3" spans="2:25">
      <c r="B3" s="9"/>
      <c r="C3" s="95"/>
      <c r="D3" s="96"/>
      <c r="E3" s="97"/>
      <c r="F3" s="155"/>
      <c r="H3" s="9"/>
      <c r="I3" s="101"/>
      <c r="J3" s="102"/>
      <c r="K3" s="102"/>
      <c r="L3" s="102"/>
      <c r="M3" s="169"/>
      <c r="N3" s="169"/>
      <c r="O3" s="169"/>
      <c r="P3" s="102"/>
      <c r="Q3" s="102"/>
      <c r="R3" s="103"/>
      <c r="S3" s="104"/>
      <c r="T3" s="105"/>
      <c r="U3" s="30" t="str">
        <f>SUBSTITUTE(I3," ","")</f>
        <v/>
      </c>
      <c r="V3" s="31" t="str">
        <f t="shared" ref="V3:V34" si="0">IF(U3="",
    "",
    IF(ISERROR(MATCH(U3,C:C,0)),
        "NO",
        "YES"
    )
)</f>
        <v/>
      </c>
      <c r="W3" s="14" t="str">
        <f>IF(ISBLANK(T3),
    "",
    SUBSTITUTE(SUBSTITUTE(SUBSTITUTE(SUBSTITUTE(T3,",",""),".",""),"?","")," ","")
)</f>
        <v/>
      </c>
      <c r="X3" s="16" t="str">
        <f>IF(ISBLANK(T3),
    "",
    IF(ISERROR(_xlfn.NUMBERVALUE(W3)),
        IF(NOT(ISERROR(FIND("k",LOWER(W3)))),
            _xlfn.NUMBERVALUE(LEFT(W3,FIND("k",LOWER(W3))-1))*1000,
            IF(NOT(ISERROR(FIND("g",LOWER(W3)))),
                _xlfn.NUMBERVALUE(LEFT(W3,FIND("g",LOWER(W3))-1)),
                "N/A"
            )
        ),
        _xlfn.NUMBERVALUE(W3)
    )
)</f>
        <v/>
      </c>
      <c r="Y3" s="28" t="str">
        <f>IF(I3="",
    "",
    IF(AND(NOT(I3=""),X3=""),
        "NONE",
        IF(ISNUMBER(X3),
            IF(X3&gt;15000,
                15000,
                X3
            ),
            "ERROR"
            )
    )
)</f>
        <v/>
      </c>
    </row>
    <row r="4" spans="2:25">
      <c r="B4" s="9"/>
      <c r="C4" s="95"/>
      <c r="D4" s="96"/>
      <c r="E4" s="97"/>
      <c r="F4" s="155"/>
      <c r="H4" s="9"/>
      <c r="I4" s="95"/>
      <c r="J4" s="96"/>
      <c r="K4" s="96"/>
      <c r="L4" s="96"/>
      <c r="M4" s="170"/>
      <c r="N4" s="170"/>
      <c r="O4" s="170"/>
      <c r="P4" s="96"/>
      <c r="Q4" s="96"/>
      <c r="R4" s="97"/>
      <c r="S4" s="104"/>
      <c r="T4" s="105"/>
      <c r="U4" s="30" t="str">
        <f t="shared" ref="U4:U67" si="1">SUBSTITUTE(I4," ","")</f>
        <v/>
      </c>
      <c r="V4" s="31" t="str">
        <f t="shared" si="0"/>
        <v/>
      </c>
      <c r="W4" s="14" t="str">
        <f t="shared" ref="W4:W67" si="2">IF(ISBLANK(T4),
    "",
    SUBSTITUTE(SUBSTITUTE(SUBSTITUTE(SUBSTITUTE(T4,",",""),".",""),"?","")," ","")
)</f>
        <v/>
      </c>
      <c r="X4" s="16" t="str">
        <f t="shared" ref="X4:X67" si="3">IF(ISBLANK(T4),
    "",
    IF(ISERROR(_xlfn.NUMBERVALUE(W4)),
        IF(NOT(ISERROR(FIND("k",LOWER(W4)))),
            _xlfn.NUMBERVALUE(LEFT(W4,FIND("k",LOWER(W4))-1))*1000,
            IF(NOT(ISERROR(FIND("g",LOWER(W4)))),
                _xlfn.NUMBERVALUE(LEFT(W4,FIND("g",LOWER(W4))-1)),
                "N/A"
            )
        ),
        _xlfn.NUMBERVALUE(W4)
    )
)</f>
        <v/>
      </c>
      <c r="Y4" s="28" t="str">
        <f t="shared" ref="Y4:Y67" si="4">IF(I4="",
    "",
    IF(AND(NOT(I4=""),X4=""),
        "NONE",
        IF(ISNUMBER(X4),
            IF(X4&gt;15000,
                15000,
                X4
            ),
            "ERROR"
            )
    )
)</f>
        <v/>
      </c>
    </row>
    <row r="5" spans="2:25">
      <c r="B5" s="9"/>
      <c r="C5" s="95"/>
      <c r="D5" s="96"/>
      <c r="E5" s="97"/>
      <c r="F5" s="155"/>
      <c r="H5" s="9"/>
      <c r="I5" s="95"/>
      <c r="J5" s="96"/>
      <c r="K5" s="96"/>
      <c r="L5" s="96"/>
      <c r="M5" s="170"/>
      <c r="N5" s="170"/>
      <c r="O5" s="170"/>
      <c r="P5" s="96"/>
      <c r="Q5" s="96"/>
      <c r="R5" s="97"/>
      <c r="S5" s="104"/>
      <c r="T5" s="105"/>
      <c r="U5" s="30" t="str">
        <f t="shared" si="1"/>
        <v/>
      </c>
      <c r="V5" s="31" t="str">
        <f t="shared" si="0"/>
        <v/>
      </c>
      <c r="W5" s="14" t="str">
        <f t="shared" si="2"/>
        <v/>
      </c>
      <c r="X5" s="16" t="str">
        <f t="shared" si="3"/>
        <v/>
      </c>
      <c r="Y5" s="28" t="str">
        <f t="shared" si="4"/>
        <v/>
      </c>
    </row>
    <row r="6" spans="2:25">
      <c r="B6" s="9"/>
      <c r="C6" s="95"/>
      <c r="D6" s="96"/>
      <c r="E6" s="97"/>
      <c r="F6" s="155"/>
      <c r="H6" s="9"/>
      <c r="I6" s="95"/>
      <c r="J6" s="96"/>
      <c r="K6" s="96"/>
      <c r="L6" s="96"/>
      <c r="M6" s="170"/>
      <c r="N6" s="170"/>
      <c r="O6" s="170"/>
      <c r="P6" s="96"/>
      <c r="Q6" s="96"/>
      <c r="R6" s="97"/>
      <c r="S6" s="104"/>
      <c r="T6" s="105"/>
      <c r="U6" s="30" t="str">
        <f t="shared" si="1"/>
        <v/>
      </c>
      <c r="V6" s="31" t="str">
        <f t="shared" si="0"/>
        <v/>
      </c>
      <c r="W6" s="14" t="str">
        <f t="shared" si="2"/>
        <v/>
      </c>
      <c r="X6" s="16" t="str">
        <f t="shared" si="3"/>
        <v/>
      </c>
      <c r="Y6" s="28" t="str">
        <f t="shared" si="4"/>
        <v/>
      </c>
    </row>
    <row r="7" spans="2:25">
      <c r="B7" s="9"/>
      <c r="C7" s="95"/>
      <c r="D7" s="96"/>
      <c r="E7" s="97"/>
      <c r="F7" s="155"/>
      <c r="H7" s="9"/>
      <c r="I7" s="95"/>
      <c r="J7" s="96"/>
      <c r="K7" s="96"/>
      <c r="L7" s="96"/>
      <c r="M7" s="170"/>
      <c r="N7" s="170"/>
      <c r="O7" s="170"/>
      <c r="P7" s="96"/>
      <c r="Q7" s="96"/>
      <c r="R7" s="97"/>
      <c r="S7" s="104"/>
      <c r="T7" s="105"/>
      <c r="U7" s="30" t="str">
        <f t="shared" si="1"/>
        <v/>
      </c>
      <c r="V7" s="31" t="str">
        <f t="shared" si="0"/>
        <v/>
      </c>
      <c r="W7" s="14" t="str">
        <f t="shared" si="2"/>
        <v/>
      </c>
      <c r="X7" s="16" t="str">
        <f t="shared" si="3"/>
        <v/>
      </c>
      <c r="Y7" s="28" t="str">
        <f t="shared" si="4"/>
        <v/>
      </c>
    </row>
    <row r="8" spans="2:25">
      <c r="B8" s="9"/>
      <c r="C8" s="95"/>
      <c r="D8" s="96"/>
      <c r="E8" s="97"/>
      <c r="F8" s="155"/>
      <c r="H8" s="9"/>
      <c r="I8" s="95"/>
      <c r="J8" s="96"/>
      <c r="K8" s="96"/>
      <c r="L8" s="96"/>
      <c r="M8" s="170"/>
      <c r="N8" s="170"/>
      <c r="O8" s="170"/>
      <c r="P8" s="96"/>
      <c r="Q8" s="96"/>
      <c r="R8" s="97"/>
      <c r="S8" s="104"/>
      <c r="T8" s="105"/>
      <c r="U8" s="30" t="str">
        <f t="shared" si="1"/>
        <v/>
      </c>
      <c r="V8" s="31" t="str">
        <f t="shared" si="0"/>
        <v/>
      </c>
      <c r="W8" s="14" t="str">
        <f t="shared" si="2"/>
        <v/>
      </c>
      <c r="X8" s="16" t="str">
        <f t="shared" si="3"/>
        <v/>
      </c>
      <c r="Y8" s="28" t="str">
        <f t="shared" si="4"/>
        <v/>
      </c>
    </row>
    <row r="9" spans="2:25">
      <c r="B9" s="9"/>
      <c r="C9" s="95"/>
      <c r="D9" s="96"/>
      <c r="E9" s="97"/>
      <c r="F9" s="155"/>
      <c r="H9" s="9"/>
      <c r="I9" s="95"/>
      <c r="J9" s="96"/>
      <c r="K9" s="96"/>
      <c r="L9" s="96"/>
      <c r="M9" s="170"/>
      <c r="N9" s="170"/>
      <c r="O9" s="170"/>
      <c r="P9" s="96"/>
      <c r="Q9" s="96"/>
      <c r="R9" s="97"/>
      <c r="S9" s="104"/>
      <c r="T9" s="105"/>
      <c r="U9" s="30" t="str">
        <f t="shared" si="1"/>
        <v/>
      </c>
      <c r="V9" s="31" t="str">
        <f t="shared" si="0"/>
        <v/>
      </c>
      <c r="W9" s="14" t="str">
        <f t="shared" si="2"/>
        <v/>
      </c>
      <c r="X9" s="16" t="str">
        <f t="shared" si="3"/>
        <v/>
      </c>
      <c r="Y9" s="28" t="str">
        <f t="shared" si="4"/>
        <v/>
      </c>
    </row>
    <row r="10" spans="2:25">
      <c r="B10" s="9"/>
      <c r="C10" s="95"/>
      <c r="D10" s="96"/>
      <c r="E10" s="97"/>
      <c r="F10" s="155"/>
      <c r="H10" s="9"/>
      <c r="I10" s="95"/>
      <c r="J10" s="96"/>
      <c r="K10" s="96"/>
      <c r="L10" s="96"/>
      <c r="M10" s="170"/>
      <c r="N10" s="170"/>
      <c r="O10" s="170"/>
      <c r="P10" s="96"/>
      <c r="Q10" s="96"/>
      <c r="R10" s="97"/>
      <c r="S10" s="104"/>
      <c r="T10" s="105"/>
      <c r="U10" s="30" t="str">
        <f t="shared" si="1"/>
        <v/>
      </c>
      <c r="V10" s="31" t="str">
        <f t="shared" si="0"/>
        <v/>
      </c>
      <c r="W10" s="14" t="str">
        <f t="shared" si="2"/>
        <v/>
      </c>
      <c r="X10" s="16" t="str">
        <f t="shared" si="3"/>
        <v/>
      </c>
      <c r="Y10" s="28" t="str">
        <f t="shared" si="4"/>
        <v/>
      </c>
    </row>
    <row r="11" spans="2:25">
      <c r="B11" s="9"/>
      <c r="C11" s="95"/>
      <c r="D11" s="96"/>
      <c r="E11" s="97"/>
      <c r="F11" s="155"/>
      <c r="H11" s="9"/>
      <c r="I11" s="95"/>
      <c r="J11" s="96"/>
      <c r="K11" s="96"/>
      <c r="L11" s="96"/>
      <c r="M11" s="170"/>
      <c r="N11" s="170"/>
      <c r="O11" s="170"/>
      <c r="P11" s="96"/>
      <c r="Q11" s="96"/>
      <c r="R11" s="97"/>
      <c r="S11" s="104"/>
      <c r="T11" s="105"/>
      <c r="U11" s="30" t="str">
        <f t="shared" si="1"/>
        <v/>
      </c>
      <c r="V11" s="31" t="str">
        <f t="shared" si="0"/>
        <v/>
      </c>
      <c r="W11" s="14" t="str">
        <f t="shared" si="2"/>
        <v/>
      </c>
      <c r="X11" s="16" t="str">
        <f t="shared" si="3"/>
        <v/>
      </c>
      <c r="Y11" s="28" t="str">
        <f t="shared" si="4"/>
        <v/>
      </c>
    </row>
    <row r="12" spans="2:25">
      <c r="B12" s="9"/>
      <c r="C12" s="95"/>
      <c r="D12" s="96"/>
      <c r="E12" s="97"/>
      <c r="F12" s="155"/>
      <c r="H12" s="9"/>
      <c r="I12" s="95"/>
      <c r="J12" s="96"/>
      <c r="K12" s="96"/>
      <c r="L12" s="96"/>
      <c r="M12" s="170"/>
      <c r="N12" s="170"/>
      <c r="O12" s="170"/>
      <c r="P12" s="96"/>
      <c r="Q12" s="96"/>
      <c r="R12" s="97"/>
      <c r="S12" s="104"/>
      <c r="T12" s="105"/>
      <c r="U12" s="30" t="str">
        <f t="shared" si="1"/>
        <v/>
      </c>
      <c r="V12" s="31" t="str">
        <f t="shared" si="0"/>
        <v/>
      </c>
      <c r="W12" s="14" t="str">
        <f t="shared" si="2"/>
        <v/>
      </c>
      <c r="X12" s="16" t="str">
        <f t="shared" si="3"/>
        <v/>
      </c>
      <c r="Y12" s="28" t="str">
        <f t="shared" si="4"/>
        <v/>
      </c>
    </row>
    <row r="13" spans="2:25">
      <c r="B13" s="9"/>
      <c r="C13" s="95"/>
      <c r="D13" s="96"/>
      <c r="E13" s="97"/>
      <c r="F13" s="155"/>
      <c r="H13" s="9"/>
      <c r="I13" s="95"/>
      <c r="J13" s="96"/>
      <c r="K13" s="96"/>
      <c r="L13" s="96"/>
      <c r="M13" s="170"/>
      <c r="N13" s="170"/>
      <c r="O13" s="170"/>
      <c r="P13" s="96"/>
      <c r="Q13" s="96"/>
      <c r="R13" s="97"/>
      <c r="S13" s="104"/>
      <c r="T13" s="105"/>
      <c r="U13" s="30" t="str">
        <f t="shared" si="1"/>
        <v/>
      </c>
      <c r="V13" s="31" t="str">
        <f t="shared" si="0"/>
        <v/>
      </c>
      <c r="W13" s="14" t="str">
        <f t="shared" si="2"/>
        <v/>
      </c>
      <c r="X13" s="16" t="str">
        <f t="shared" si="3"/>
        <v/>
      </c>
      <c r="Y13" s="28" t="str">
        <f t="shared" si="4"/>
        <v/>
      </c>
    </row>
    <row r="14" spans="2:25">
      <c r="B14" s="9"/>
      <c r="C14" s="95"/>
      <c r="D14" s="96"/>
      <c r="E14" s="97"/>
      <c r="F14" s="155"/>
      <c r="H14" s="9"/>
      <c r="I14" s="95"/>
      <c r="J14" s="96"/>
      <c r="K14" s="96"/>
      <c r="L14" s="96"/>
      <c r="M14" s="170"/>
      <c r="N14" s="170"/>
      <c r="O14" s="170"/>
      <c r="P14" s="96"/>
      <c r="Q14" s="96"/>
      <c r="R14" s="97"/>
      <c r="S14" s="104"/>
      <c r="T14" s="105"/>
      <c r="U14" s="30" t="str">
        <f t="shared" si="1"/>
        <v/>
      </c>
      <c r="V14" s="31" t="str">
        <f t="shared" si="0"/>
        <v/>
      </c>
      <c r="W14" s="14" t="str">
        <f t="shared" si="2"/>
        <v/>
      </c>
      <c r="X14" s="16" t="str">
        <f t="shared" si="3"/>
        <v/>
      </c>
      <c r="Y14" s="28" t="str">
        <f t="shared" si="4"/>
        <v/>
      </c>
    </row>
    <row r="15" spans="2:25">
      <c r="B15" s="9"/>
      <c r="C15" s="95"/>
      <c r="D15" s="96"/>
      <c r="E15" s="97"/>
      <c r="F15" s="155"/>
      <c r="H15" s="9"/>
      <c r="I15" s="95"/>
      <c r="J15" s="96"/>
      <c r="K15" s="96"/>
      <c r="L15" s="96"/>
      <c r="M15" s="170"/>
      <c r="N15" s="170"/>
      <c r="O15" s="170"/>
      <c r="P15" s="96"/>
      <c r="Q15" s="96"/>
      <c r="R15" s="97"/>
      <c r="S15" s="104"/>
      <c r="T15" s="105"/>
      <c r="U15" s="30" t="str">
        <f t="shared" si="1"/>
        <v/>
      </c>
      <c r="V15" s="31" t="str">
        <f t="shared" si="0"/>
        <v/>
      </c>
      <c r="W15" s="14" t="str">
        <f t="shared" si="2"/>
        <v/>
      </c>
      <c r="X15" s="16" t="str">
        <f t="shared" si="3"/>
        <v/>
      </c>
      <c r="Y15" s="28" t="str">
        <f t="shared" si="4"/>
        <v/>
      </c>
    </row>
    <row r="16" spans="2:25">
      <c r="B16" s="9"/>
      <c r="C16" s="95"/>
      <c r="D16" s="96"/>
      <c r="E16" s="97"/>
      <c r="F16" s="155"/>
      <c r="H16" s="9"/>
      <c r="I16" s="95"/>
      <c r="J16" s="96"/>
      <c r="K16" s="96"/>
      <c r="L16" s="96"/>
      <c r="M16" s="170"/>
      <c r="N16" s="170"/>
      <c r="O16" s="170"/>
      <c r="P16" s="96"/>
      <c r="Q16" s="96"/>
      <c r="R16" s="97"/>
      <c r="S16" s="104"/>
      <c r="T16" s="105"/>
      <c r="U16" s="30" t="str">
        <f t="shared" si="1"/>
        <v/>
      </c>
      <c r="V16" s="31" t="str">
        <f t="shared" si="0"/>
        <v/>
      </c>
      <c r="W16" s="14" t="str">
        <f t="shared" si="2"/>
        <v/>
      </c>
      <c r="X16" s="16" t="str">
        <f t="shared" si="3"/>
        <v/>
      </c>
      <c r="Y16" s="28" t="str">
        <f t="shared" si="4"/>
        <v/>
      </c>
    </row>
    <row r="17" spans="2:25">
      <c r="B17" s="9"/>
      <c r="C17" s="95"/>
      <c r="D17" s="96"/>
      <c r="E17" s="97"/>
      <c r="F17" s="155"/>
      <c r="H17" s="9"/>
      <c r="I17" s="95"/>
      <c r="J17" s="96"/>
      <c r="K17" s="96"/>
      <c r="L17" s="96"/>
      <c r="M17" s="170"/>
      <c r="N17" s="170"/>
      <c r="O17" s="170"/>
      <c r="P17" s="96"/>
      <c r="Q17" s="96"/>
      <c r="R17" s="97"/>
      <c r="S17" s="104"/>
      <c r="T17" s="105"/>
      <c r="U17" s="30" t="str">
        <f t="shared" si="1"/>
        <v/>
      </c>
      <c r="V17" s="31" t="str">
        <f t="shared" si="0"/>
        <v/>
      </c>
      <c r="W17" s="14" t="str">
        <f t="shared" si="2"/>
        <v/>
      </c>
      <c r="X17" s="16" t="str">
        <f t="shared" si="3"/>
        <v/>
      </c>
      <c r="Y17" s="28" t="str">
        <f t="shared" si="4"/>
        <v/>
      </c>
    </row>
    <row r="18" spans="2:25">
      <c r="B18" s="9"/>
      <c r="C18" s="95"/>
      <c r="D18" s="96"/>
      <c r="E18" s="97"/>
      <c r="F18" s="155"/>
      <c r="H18" s="9"/>
      <c r="I18" s="95"/>
      <c r="J18" s="96"/>
      <c r="K18" s="96"/>
      <c r="L18" s="96"/>
      <c r="M18" s="170"/>
      <c r="N18" s="170"/>
      <c r="O18" s="170"/>
      <c r="P18" s="96"/>
      <c r="Q18" s="96"/>
      <c r="R18" s="97"/>
      <c r="S18" s="104"/>
      <c r="T18" s="105"/>
      <c r="U18" s="30" t="str">
        <f t="shared" si="1"/>
        <v/>
      </c>
      <c r="V18" s="31" t="str">
        <f t="shared" si="0"/>
        <v/>
      </c>
      <c r="W18" s="14" t="str">
        <f t="shared" si="2"/>
        <v/>
      </c>
      <c r="X18" s="16" t="str">
        <f t="shared" si="3"/>
        <v/>
      </c>
      <c r="Y18" s="28" t="str">
        <f t="shared" si="4"/>
        <v/>
      </c>
    </row>
    <row r="19" spans="2:25">
      <c r="B19" s="9"/>
      <c r="C19" s="95"/>
      <c r="D19" s="96"/>
      <c r="E19" s="97"/>
      <c r="F19" s="155"/>
      <c r="H19" s="9"/>
      <c r="I19" s="95"/>
      <c r="J19" s="96"/>
      <c r="K19" s="96"/>
      <c r="L19" s="96"/>
      <c r="M19" s="170"/>
      <c r="N19" s="170"/>
      <c r="O19" s="170"/>
      <c r="P19" s="96"/>
      <c r="Q19" s="96"/>
      <c r="R19" s="97"/>
      <c r="S19" s="104"/>
      <c r="T19" s="105"/>
      <c r="U19" s="30" t="str">
        <f t="shared" si="1"/>
        <v/>
      </c>
      <c r="V19" s="31" t="str">
        <f t="shared" si="0"/>
        <v/>
      </c>
      <c r="W19" s="14" t="str">
        <f t="shared" si="2"/>
        <v/>
      </c>
      <c r="X19" s="16" t="str">
        <f t="shared" si="3"/>
        <v/>
      </c>
      <c r="Y19" s="28" t="str">
        <f t="shared" si="4"/>
        <v/>
      </c>
    </row>
    <row r="20" spans="2:25">
      <c r="B20" s="9"/>
      <c r="C20" s="95"/>
      <c r="D20" s="96"/>
      <c r="E20" s="97"/>
      <c r="F20" s="155"/>
      <c r="H20" s="9"/>
      <c r="I20" s="95"/>
      <c r="J20" s="96"/>
      <c r="K20" s="96"/>
      <c r="L20" s="96"/>
      <c r="M20" s="170"/>
      <c r="N20" s="170"/>
      <c r="O20" s="170"/>
      <c r="P20" s="96"/>
      <c r="Q20" s="96"/>
      <c r="R20" s="97"/>
      <c r="S20" s="104"/>
      <c r="T20" s="105"/>
      <c r="U20" s="30" t="str">
        <f t="shared" si="1"/>
        <v/>
      </c>
      <c r="V20" s="31" t="str">
        <f t="shared" si="0"/>
        <v/>
      </c>
      <c r="W20" s="14" t="str">
        <f t="shared" si="2"/>
        <v/>
      </c>
      <c r="X20" s="16" t="str">
        <f t="shared" si="3"/>
        <v/>
      </c>
      <c r="Y20" s="28" t="str">
        <f t="shared" si="4"/>
        <v/>
      </c>
    </row>
    <row r="21" spans="2:25">
      <c r="B21" s="9"/>
      <c r="C21" s="95"/>
      <c r="D21" s="96"/>
      <c r="E21" s="97"/>
      <c r="F21" s="155"/>
      <c r="H21" s="9"/>
      <c r="I21" s="95"/>
      <c r="J21" s="96"/>
      <c r="K21" s="96"/>
      <c r="L21" s="96"/>
      <c r="M21" s="170"/>
      <c r="N21" s="170"/>
      <c r="O21" s="170"/>
      <c r="P21" s="96"/>
      <c r="Q21" s="96"/>
      <c r="R21" s="97"/>
      <c r="S21" s="104"/>
      <c r="T21" s="105"/>
      <c r="U21" s="30" t="str">
        <f t="shared" si="1"/>
        <v/>
      </c>
      <c r="V21" s="31" t="str">
        <f t="shared" si="0"/>
        <v/>
      </c>
      <c r="W21" s="14" t="str">
        <f t="shared" si="2"/>
        <v/>
      </c>
      <c r="X21" s="16" t="str">
        <f t="shared" si="3"/>
        <v/>
      </c>
      <c r="Y21" s="28" t="str">
        <f t="shared" si="4"/>
        <v/>
      </c>
    </row>
    <row r="22" spans="2:25">
      <c r="B22" s="9"/>
      <c r="C22" s="95"/>
      <c r="D22" s="96"/>
      <c r="E22" s="97"/>
      <c r="F22" s="155"/>
      <c r="H22" s="9"/>
      <c r="I22" s="95"/>
      <c r="J22" s="96"/>
      <c r="K22" s="96"/>
      <c r="L22" s="96"/>
      <c r="M22" s="170"/>
      <c r="N22" s="170"/>
      <c r="O22" s="170"/>
      <c r="P22" s="96"/>
      <c r="Q22" s="96"/>
      <c r="R22" s="97"/>
      <c r="S22" s="104"/>
      <c r="T22" s="105"/>
      <c r="U22" s="30" t="str">
        <f t="shared" si="1"/>
        <v/>
      </c>
      <c r="V22" s="31" t="str">
        <f t="shared" si="0"/>
        <v/>
      </c>
      <c r="W22" s="14" t="str">
        <f t="shared" si="2"/>
        <v/>
      </c>
      <c r="X22" s="16" t="str">
        <f t="shared" si="3"/>
        <v/>
      </c>
      <c r="Y22" s="28" t="str">
        <f t="shared" si="4"/>
        <v/>
      </c>
    </row>
    <row r="23" spans="2:25">
      <c r="B23" s="9"/>
      <c r="C23" s="95"/>
      <c r="D23" s="96"/>
      <c r="E23" s="97"/>
      <c r="F23" s="155"/>
      <c r="H23" s="9"/>
      <c r="I23" s="95"/>
      <c r="J23" s="96"/>
      <c r="K23" s="96"/>
      <c r="L23" s="96"/>
      <c r="M23" s="170"/>
      <c r="N23" s="170"/>
      <c r="O23" s="170"/>
      <c r="P23" s="96"/>
      <c r="Q23" s="96"/>
      <c r="R23" s="97"/>
      <c r="S23" s="104"/>
      <c r="T23" s="105"/>
      <c r="U23" s="30" t="str">
        <f t="shared" si="1"/>
        <v/>
      </c>
      <c r="V23" s="31" t="str">
        <f t="shared" si="0"/>
        <v/>
      </c>
      <c r="W23" s="14" t="str">
        <f t="shared" si="2"/>
        <v/>
      </c>
      <c r="X23" s="16" t="str">
        <f t="shared" si="3"/>
        <v/>
      </c>
      <c r="Y23" s="28" t="str">
        <f t="shared" si="4"/>
        <v/>
      </c>
    </row>
    <row r="24" spans="2:25">
      <c r="B24" s="9"/>
      <c r="C24" s="95"/>
      <c r="D24" s="96"/>
      <c r="E24" s="97"/>
      <c r="F24" s="155"/>
      <c r="H24" s="9"/>
      <c r="I24" s="95"/>
      <c r="J24" s="96"/>
      <c r="K24" s="96"/>
      <c r="L24" s="96"/>
      <c r="M24" s="170"/>
      <c r="N24" s="170"/>
      <c r="O24" s="170"/>
      <c r="P24" s="96"/>
      <c r="Q24" s="96"/>
      <c r="R24" s="97"/>
      <c r="S24" s="104"/>
      <c r="T24" s="105"/>
      <c r="U24" s="30" t="str">
        <f t="shared" si="1"/>
        <v/>
      </c>
      <c r="V24" s="31" t="str">
        <f t="shared" si="0"/>
        <v/>
      </c>
      <c r="W24" s="14" t="str">
        <f t="shared" si="2"/>
        <v/>
      </c>
      <c r="X24" s="16" t="str">
        <f t="shared" si="3"/>
        <v/>
      </c>
      <c r="Y24" s="28" t="str">
        <f t="shared" si="4"/>
        <v/>
      </c>
    </row>
    <row r="25" spans="2:25">
      <c r="B25" s="9"/>
      <c r="C25" s="95"/>
      <c r="D25" s="96"/>
      <c r="E25" s="97"/>
      <c r="F25" s="155"/>
      <c r="H25" s="9"/>
      <c r="I25" s="95"/>
      <c r="J25" s="96"/>
      <c r="K25" s="96"/>
      <c r="L25" s="96"/>
      <c r="M25" s="170"/>
      <c r="N25" s="170"/>
      <c r="O25" s="170"/>
      <c r="P25" s="96"/>
      <c r="Q25" s="96"/>
      <c r="R25" s="97"/>
      <c r="S25" s="104"/>
      <c r="T25" s="105"/>
      <c r="U25" s="30" t="str">
        <f t="shared" si="1"/>
        <v/>
      </c>
      <c r="V25" s="31" t="str">
        <f t="shared" si="0"/>
        <v/>
      </c>
      <c r="W25" s="14" t="str">
        <f t="shared" si="2"/>
        <v/>
      </c>
      <c r="X25" s="16" t="str">
        <f t="shared" si="3"/>
        <v/>
      </c>
      <c r="Y25" s="28" t="str">
        <f t="shared" si="4"/>
        <v/>
      </c>
    </row>
    <row r="26" spans="2:25">
      <c r="B26" s="9"/>
      <c r="C26" s="95"/>
      <c r="D26" s="96"/>
      <c r="E26" s="97"/>
      <c r="F26" s="155"/>
      <c r="H26" s="9"/>
      <c r="I26" s="95"/>
      <c r="J26" s="96"/>
      <c r="K26" s="96"/>
      <c r="L26" s="96"/>
      <c r="M26" s="170"/>
      <c r="N26" s="170"/>
      <c r="O26" s="170"/>
      <c r="P26" s="96"/>
      <c r="Q26" s="96"/>
      <c r="R26" s="97"/>
      <c r="S26" s="104"/>
      <c r="T26" s="105"/>
      <c r="U26" s="30" t="str">
        <f t="shared" si="1"/>
        <v/>
      </c>
      <c r="V26" s="31" t="str">
        <f t="shared" si="0"/>
        <v/>
      </c>
      <c r="W26" s="14" t="str">
        <f t="shared" si="2"/>
        <v/>
      </c>
      <c r="X26" s="16" t="str">
        <f t="shared" si="3"/>
        <v/>
      </c>
      <c r="Y26" s="28" t="str">
        <f t="shared" si="4"/>
        <v/>
      </c>
    </row>
    <row r="27" spans="2:25">
      <c r="B27" s="9"/>
      <c r="C27" s="95"/>
      <c r="D27" s="96"/>
      <c r="E27" s="97"/>
      <c r="F27" s="155"/>
      <c r="H27" s="9"/>
      <c r="I27" s="95"/>
      <c r="J27" s="96"/>
      <c r="K27" s="96"/>
      <c r="L27" s="96"/>
      <c r="M27" s="170"/>
      <c r="N27" s="170"/>
      <c r="O27" s="170"/>
      <c r="P27" s="96"/>
      <c r="Q27" s="96"/>
      <c r="R27" s="97"/>
      <c r="S27" s="104"/>
      <c r="T27" s="105"/>
      <c r="U27" s="30" t="str">
        <f t="shared" si="1"/>
        <v/>
      </c>
      <c r="V27" s="31" t="str">
        <f t="shared" si="0"/>
        <v/>
      </c>
      <c r="W27" s="14" t="str">
        <f t="shared" si="2"/>
        <v/>
      </c>
      <c r="X27" s="16" t="str">
        <f t="shared" si="3"/>
        <v/>
      </c>
      <c r="Y27" s="28" t="str">
        <f t="shared" si="4"/>
        <v/>
      </c>
    </row>
    <row r="28" spans="2:25">
      <c r="B28" s="9"/>
      <c r="C28" s="95"/>
      <c r="D28" s="96"/>
      <c r="E28" s="97"/>
      <c r="F28" s="155"/>
      <c r="H28" s="9"/>
      <c r="I28" s="95"/>
      <c r="J28" s="96"/>
      <c r="K28" s="96"/>
      <c r="L28" s="96"/>
      <c r="M28" s="170"/>
      <c r="N28" s="170"/>
      <c r="O28" s="170"/>
      <c r="P28" s="96"/>
      <c r="Q28" s="96"/>
      <c r="R28" s="97"/>
      <c r="S28" s="104"/>
      <c r="T28" s="105"/>
      <c r="U28" s="30" t="str">
        <f t="shared" si="1"/>
        <v/>
      </c>
      <c r="V28" s="31" t="str">
        <f t="shared" si="0"/>
        <v/>
      </c>
      <c r="W28" s="14" t="str">
        <f t="shared" si="2"/>
        <v/>
      </c>
      <c r="X28" s="16" t="str">
        <f t="shared" si="3"/>
        <v/>
      </c>
      <c r="Y28" s="28" t="str">
        <f t="shared" si="4"/>
        <v/>
      </c>
    </row>
    <row r="29" spans="2:25">
      <c r="B29" s="9"/>
      <c r="C29" s="95"/>
      <c r="D29" s="96"/>
      <c r="E29" s="97"/>
      <c r="F29" s="155"/>
      <c r="H29" s="9"/>
      <c r="I29" s="95"/>
      <c r="J29" s="96"/>
      <c r="K29" s="96"/>
      <c r="L29" s="96"/>
      <c r="M29" s="170"/>
      <c r="N29" s="170"/>
      <c r="O29" s="170"/>
      <c r="P29" s="96"/>
      <c r="Q29" s="96"/>
      <c r="R29" s="97"/>
      <c r="S29" s="104"/>
      <c r="T29" s="105"/>
      <c r="U29" s="30" t="str">
        <f t="shared" si="1"/>
        <v/>
      </c>
      <c r="V29" s="31" t="str">
        <f t="shared" si="0"/>
        <v/>
      </c>
      <c r="W29" s="14" t="str">
        <f t="shared" si="2"/>
        <v/>
      </c>
      <c r="X29" s="16" t="str">
        <f t="shared" si="3"/>
        <v/>
      </c>
      <c r="Y29" s="28" t="str">
        <f t="shared" si="4"/>
        <v/>
      </c>
    </row>
    <row r="30" spans="2:25">
      <c r="B30" s="9"/>
      <c r="C30" s="95"/>
      <c r="D30" s="96"/>
      <c r="E30" s="97"/>
      <c r="F30" s="155"/>
      <c r="H30" s="9"/>
      <c r="I30" s="95"/>
      <c r="J30" s="96"/>
      <c r="K30" s="96"/>
      <c r="L30" s="96"/>
      <c r="M30" s="170"/>
      <c r="N30" s="170"/>
      <c r="O30" s="170"/>
      <c r="P30" s="96"/>
      <c r="Q30" s="96"/>
      <c r="R30" s="97"/>
      <c r="S30" s="104"/>
      <c r="T30" s="105"/>
      <c r="U30" s="30" t="str">
        <f t="shared" si="1"/>
        <v/>
      </c>
      <c r="V30" s="31" t="str">
        <f t="shared" si="0"/>
        <v/>
      </c>
      <c r="W30" s="14" t="str">
        <f t="shared" si="2"/>
        <v/>
      </c>
      <c r="X30" s="16" t="str">
        <f t="shared" si="3"/>
        <v/>
      </c>
      <c r="Y30" s="28" t="str">
        <f t="shared" si="4"/>
        <v/>
      </c>
    </row>
    <row r="31" spans="2:25">
      <c r="B31" s="9"/>
      <c r="C31" s="95"/>
      <c r="D31" s="96"/>
      <c r="E31" s="97"/>
      <c r="F31" s="155"/>
      <c r="H31" s="9"/>
      <c r="I31" s="95"/>
      <c r="J31" s="96"/>
      <c r="K31" s="96"/>
      <c r="L31" s="96"/>
      <c r="M31" s="170"/>
      <c r="N31" s="170"/>
      <c r="O31" s="170"/>
      <c r="P31" s="96"/>
      <c r="Q31" s="96"/>
      <c r="R31" s="97"/>
      <c r="S31" s="104"/>
      <c r="T31" s="105"/>
      <c r="U31" s="30" t="str">
        <f t="shared" si="1"/>
        <v/>
      </c>
      <c r="V31" s="31" t="str">
        <f t="shared" si="0"/>
        <v/>
      </c>
      <c r="W31" s="14" t="str">
        <f t="shared" si="2"/>
        <v/>
      </c>
      <c r="X31" s="16" t="str">
        <f t="shared" si="3"/>
        <v/>
      </c>
      <c r="Y31" s="28" t="str">
        <f t="shared" si="4"/>
        <v/>
      </c>
    </row>
    <row r="32" spans="2:25">
      <c r="B32" s="9"/>
      <c r="C32" s="95"/>
      <c r="D32" s="96"/>
      <c r="E32" s="97"/>
      <c r="F32" s="155"/>
      <c r="H32" s="9"/>
      <c r="I32" s="95"/>
      <c r="J32" s="96"/>
      <c r="K32" s="96"/>
      <c r="L32" s="96"/>
      <c r="M32" s="170"/>
      <c r="N32" s="170"/>
      <c r="O32" s="170"/>
      <c r="P32" s="96"/>
      <c r="Q32" s="96"/>
      <c r="R32" s="97"/>
      <c r="S32" s="104"/>
      <c r="T32" s="105"/>
      <c r="U32" s="30" t="str">
        <f t="shared" si="1"/>
        <v/>
      </c>
      <c r="V32" s="31" t="str">
        <f t="shared" si="0"/>
        <v/>
      </c>
      <c r="W32" s="14" t="str">
        <f t="shared" si="2"/>
        <v/>
      </c>
      <c r="X32" s="16" t="str">
        <f t="shared" si="3"/>
        <v/>
      </c>
      <c r="Y32" s="28" t="str">
        <f t="shared" si="4"/>
        <v/>
      </c>
    </row>
    <row r="33" spans="2:25">
      <c r="B33" s="9"/>
      <c r="C33" s="95"/>
      <c r="D33" s="96"/>
      <c r="E33" s="97"/>
      <c r="F33" s="155"/>
      <c r="H33" s="9"/>
      <c r="I33" s="95"/>
      <c r="J33" s="96"/>
      <c r="K33" s="96"/>
      <c r="L33" s="96"/>
      <c r="M33" s="170"/>
      <c r="N33" s="170"/>
      <c r="O33" s="170"/>
      <c r="P33" s="96"/>
      <c r="Q33" s="96"/>
      <c r="R33" s="97"/>
      <c r="S33" s="104"/>
      <c r="T33" s="105"/>
      <c r="U33" s="30" t="str">
        <f t="shared" si="1"/>
        <v/>
      </c>
      <c r="V33" s="31" t="str">
        <f t="shared" si="0"/>
        <v/>
      </c>
      <c r="W33" s="14" t="str">
        <f t="shared" si="2"/>
        <v/>
      </c>
      <c r="X33" s="16" t="str">
        <f t="shared" si="3"/>
        <v/>
      </c>
      <c r="Y33" s="28" t="str">
        <f t="shared" si="4"/>
        <v/>
      </c>
    </row>
    <row r="34" spans="2:25">
      <c r="B34" s="9"/>
      <c r="C34" s="95"/>
      <c r="D34" s="96"/>
      <c r="E34" s="97"/>
      <c r="F34" s="155"/>
      <c r="H34" s="9"/>
      <c r="I34" s="95"/>
      <c r="J34" s="96"/>
      <c r="K34" s="96"/>
      <c r="L34" s="96"/>
      <c r="M34" s="170"/>
      <c r="N34" s="170"/>
      <c r="O34" s="170"/>
      <c r="P34" s="96"/>
      <c r="Q34" s="96"/>
      <c r="R34" s="97"/>
      <c r="S34" s="104"/>
      <c r="T34" s="105"/>
      <c r="U34" s="30" t="str">
        <f t="shared" si="1"/>
        <v/>
      </c>
      <c r="V34" s="31" t="str">
        <f t="shared" si="0"/>
        <v/>
      </c>
      <c r="W34" s="14" t="str">
        <f t="shared" si="2"/>
        <v/>
      </c>
      <c r="X34" s="16" t="str">
        <f t="shared" si="3"/>
        <v/>
      </c>
      <c r="Y34" s="28" t="str">
        <f t="shared" si="4"/>
        <v/>
      </c>
    </row>
    <row r="35" spans="2:25">
      <c r="B35" s="9"/>
      <c r="C35" s="95"/>
      <c r="D35" s="96"/>
      <c r="E35" s="97"/>
      <c r="F35" s="155"/>
      <c r="H35" s="9"/>
      <c r="I35" s="95"/>
      <c r="J35" s="96"/>
      <c r="K35" s="96"/>
      <c r="L35" s="96"/>
      <c r="M35" s="170"/>
      <c r="N35" s="170"/>
      <c r="O35" s="170"/>
      <c r="P35" s="96"/>
      <c r="Q35" s="96"/>
      <c r="R35" s="97"/>
      <c r="S35" s="104"/>
      <c r="T35" s="105"/>
      <c r="U35" s="30" t="str">
        <f t="shared" si="1"/>
        <v/>
      </c>
      <c r="V35" s="31" t="str">
        <f t="shared" ref="V35:V66" si="5">IF(U35="",
    "",
    IF(ISERROR(MATCH(U35,C:C,0)),
        "NO",
        "YES"
    )
)</f>
        <v/>
      </c>
      <c r="W35" s="14" t="str">
        <f t="shared" si="2"/>
        <v/>
      </c>
      <c r="X35" s="16" t="str">
        <f t="shared" si="3"/>
        <v/>
      </c>
      <c r="Y35" s="28" t="str">
        <f t="shared" si="4"/>
        <v/>
      </c>
    </row>
    <row r="36" spans="2:25">
      <c r="B36" s="9"/>
      <c r="C36" s="95"/>
      <c r="D36" s="96"/>
      <c r="E36" s="97"/>
      <c r="F36" s="155"/>
      <c r="H36" s="9"/>
      <c r="I36" s="95"/>
      <c r="J36" s="96"/>
      <c r="K36" s="96"/>
      <c r="L36" s="96"/>
      <c r="M36" s="170"/>
      <c r="N36" s="170"/>
      <c r="O36" s="170"/>
      <c r="P36" s="96"/>
      <c r="Q36" s="96"/>
      <c r="R36" s="97"/>
      <c r="S36" s="104"/>
      <c r="T36" s="105"/>
      <c r="U36" s="30" t="str">
        <f t="shared" si="1"/>
        <v/>
      </c>
      <c r="V36" s="31" t="str">
        <f t="shared" si="5"/>
        <v/>
      </c>
      <c r="W36" s="14" t="str">
        <f t="shared" si="2"/>
        <v/>
      </c>
      <c r="X36" s="16" t="str">
        <f t="shared" si="3"/>
        <v/>
      </c>
      <c r="Y36" s="28" t="str">
        <f t="shared" si="4"/>
        <v/>
      </c>
    </row>
    <row r="37" spans="2:25">
      <c r="B37" s="9"/>
      <c r="C37" s="95"/>
      <c r="D37" s="96"/>
      <c r="E37" s="97"/>
      <c r="F37" s="155"/>
      <c r="H37" s="9"/>
      <c r="I37" s="95"/>
      <c r="J37" s="96"/>
      <c r="K37" s="96"/>
      <c r="L37" s="96"/>
      <c r="M37" s="170"/>
      <c r="N37" s="170"/>
      <c r="O37" s="170"/>
      <c r="P37" s="96"/>
      <c r="Q37" s="96"/>
      <c r="R37" s="97"/>
      <c r="S37" s="104"/>
      <c r="T37" s="105"/>
      <c r="U37" s="30" t="str">
        <f t="shared" si="1"/>
        <v/>
      </c>
      <c r="V37" s="31" t="str">
        <f t="shared" si="5"/>
        <v/>
      </c>
      <c r="W37" s="14" t="str">
        <f t="shared" si="2"/>
        <v/>
      </c>
      <c r="X37" s="16" t="str">
        <f t="shared" si="3"/>
        <v/>
      </c>
      <c r="Y37" s="28" t="str">
        <f t="shared" si="4"/>
        <v/>
      </c>
    </row>
    <row r="38" spans="2:25">
      <c r="B38" s="9"/>
      <c r="C38" s="95"/>
      <c r="D38" s="96"/>
      <c r="E38" s="97"/>
      <c r="F38" s="155"/>
      <c r="H38" s="9"/>
      <c r="I38" s="95"/>
      <c r="J38" s="96"/>
      <c r="K38" s="96"/>
      <c r="L38" s="96"/>
      <c r="M38" s="170"/>
      <c r="N38" s="170"/>
      <c r="O38" s="170"/>
      <c r="P38" s="96"/>
      <c r="Q38" s="96"/>
      <c r="R38" s="97"/>
      <c r="S38" s="104"/>
      <c r="T38" s="105"/>
      <c r="U38" s="30" t="str">
        <f t="shared" si="1"/>
        <v/>
      </c>
      <c r="V38" s="31" t="str">
        <f t="shared" si="5"/>
        <v/>
      </c>
      <c r="W38" s="14" t="str">
        <f t="shared" si="2"/>
        <v/>
      </c>
      <c r="X38" s="16" t="str">
        <f t="shared" si="3"/>
        <v/>
      </c>
      <c r="Y38" s="28" t="str">
        <f t="shared" si="4"/>
        <v/>
      </c>
    </row>
    <row r="39" spans="2:25">
      <c r="B39" s="9"/>
      <c r="C39" s="95"/>
      <c r="D39" s="96"/>
      <c r="E39" s="97"/>
      <c r="F39" s="155"/>
      <c r="H39" s="9"/>
      <c r="I39" s="95"/>
      <c r="J39" s="96"/>
      <c r="K39" s="96"/>
      <c r="L39" s="96"/>
      <c r="M39" s="170"/>
      <c r="N39" s="170"/>
      <c r="O39" s="170"/>
      <c r="P39" s="96"/>
      <c r="Q39" s="96"/>
      <c r="R39" s="97"/>
      <c r="S39" s="104"/>
      <c r="T39" s="105"/>
      <c r="U39" s="30" t="str">
        <f t="shared" si="1"/>
        <v/>
      </c>
      <c r="V39" s="31" t="str">
        <f t="shared" si="5"/>
        <v/>
      </c>
      <c r="W39" s="14" t="str">
        <f t="shared" si="2"/>
        <v/>
      </c>
      <c r="X39" s="16" t="str">
        <f t="shared" si="3"/>
        <v/>
      </c>
      <c r="Y39" s="28" t="str">
        <f t="shared" si="4"/>
        <v/>
      </c>
    </row>
    <row r="40" spans="2:25">
      <c r="B40" s="9"/>
      <c r="C40" s="95"/>
      <c r="D40" s="96"/>
      <c r="E40" s="97"/>
      <c r="F40" s="155"/>
      <c r="H40" s="9"/>
      <c r="I40" s="95"/>
      <c r="J40" s="96"/>
      <c r="K40" s="96"/>
      <c r="L40" s="96"/>
      <c r="M40" s="170"/>
      <c r="N40" s="170"/>
      <c r="O40" s="170"/>
      <c r="P40" s="96"/>
      <c r="Q40" s="96"/>
      <c r="R40" s="97"/>
      <c r="S40" s="104"/>
      <c r="T40" s="105"/>
      <c r="U40" s="30" t="str">
        <f t="shared" si="1"/>
        <v/>
      </c>
      <c r="V40" s="31" t="str">
        <f t="shared" si="5"/>
        <v/>
      </c>
      <c r="W40" s="14" t="str">
        <f t="shared" si="2"/>
        <v/>
      </c>
      <c r="X40" s="16" t="str">
        <f t="shared" si="3"/>
        <v/>
      </c>
      <c r="Y40" s="28" t="str">
        <f t="shared" si="4"/>
        <v/>
      </c>
    </row>
    <row r="41" spans="2:25">
      <c r="B41" s="9"/>
      <c r="C41" s="95"/>
      <c r="D41" s="96"/>
      <c r="E41" s="97"/>
      <c r="F41" s="155"/>
      <c r="H41" s="9"/>
      <c r="I41" s="95"/>
      <c r="J41" s="96"/>
      <c r="K41" s="96"/>
      <c r="L41" s="96"/>
      <c r="M41" s="170"/>
      <c r="N41" s="170"/>
      <c r="O41" s="170"/>
      <c r="P41" s="96"/>
      <c r="Q41" s="96"/>
      <c r="R41" s="97"/>
      <c r="S41" s="104"/>
      <c r="T41" s="105"/>
      <c r="U41" s="30" t="str">
        <f t="shared" si="1"/>
        <v/>
      </c>
      <c r="V41" s="31" t="str">
        <f t="shared" si="5"/>
        <v/>
      </c>
      <c r="W41" s="14" t="str">
        <f t="shared" si="2"/>
        <v/>
      </c>
      <c r="X41" s="16" t="str">
        <f t="shared" si="3"/>
        <v/>
      </c>
      <c r="Y41" s="28" t="str">
        <f t="shared" si="4"/>
        <v/>
      </c>
    </row>
    <row r="42" spans="2:25">
      <c r="B42" s="9"/>
      <c r="C42" s="95"/>
      <c r="D42" s="96"/>
      <c r="E42" s="97"/>
      <c r="F42" s="155"/>
      <c r="H42" s="9"/>
      <c r="I42" s="95"/>
      <c r="J42" s="96"/>
      <c r="K42" s="96"/>
      <c r="L42" s="96"/>
      <c r="M42" s="170"/>
      <c r="N42" s="170"/>
      <c r="O42" s="170"/>
      <c r="P42" s="96"/>
      <c r="Q42" s="96"/>
      <c r="R42" s="97"/>
      <c r="S42" s="104"/>
      <c r="T42" s="105"/>
      <c r="U42" s="30" t="str">
        <f t="shared" si="1"/>
        <v/>
      </c>
      <c r="V42" s="31" t="str">
        <f t="shared" si="5"/>
        <v/>
      </c>
      <c r="W42" s="14" t="str">
        <f t="shared" si="2"/>
        <v/>
      </c>
      <c r="X42" s="16" t="str">
        <f t="shared" si="3"/>
        <v/>
      </c>
      <c r="Y42" s="28" t="str">
        <f t="shared" si="4"/>
        <v/>
      </c>
    </row>
    <row r="43" spans="2:25">
      <c r="B43" s="9"/>
      <c r="C43" s="95"/>
      <c r="D43" s="96"/>
      <c r="E43" s="97"/>
      <c r="F43" s="155"/>
      <c r="H43" s="9"/>
      <c r="I43" s="95"/>
      <c r="J43" s="96"/>
      <c r="K43" s="96"/>
      <c r="L43" s="96"/>
      <c r="M43" s="170"/>
      <c r="N43" s="170"/>
      <c r="O43" s="170"/>
      <c r="P43" s="96"/>
      <c r="Q43" s="96"/>
      <c r="R43" s="97"/>
      <c r="S43" s="104"/>
      <c r="T43" s="105"/>
      <c r="U43" s="30" t="str">
        <f t="shared" si="1"/>
        <v/>
      </c>
      <c r="V43" s="31" t="str">
        <f t="shared" si="5"/>
        <v/>
      </c>
      <c r="W43" s="14" t="str">
        <f t="shared" si="2"/>
        <v/>
      </c>
      <c r="X43" s="16" t="str">
        <f t="shared" si="3"/>
        <v/>
      </c>
      <c r="Y43" s="28" t="str">
        <f t="shared" si="4"/>
        <v/>
      </c>
    </row>
    <row r="44" spans="2:25">
      <c r="B44" s="9"/>
      <c r="C44" s="95"/>
      <c r="D44" s="96"/>
      <c r="E44" s="97"/>
      <c r="F44" s="155"/>
      <c r="H44" s="9"/>
      <c r="I44" s="95"/>
      <c r="J44" s="96"/>
      <c r="K44" s="96"/>
      <c r="L44" s="96"/>
      <c r="M44" s="170"/>
      <c r="N44" s="170"/>
      <c r="O44" s="170"/>
      <c r="P44" s="96"/>
      <c r="Q44" s="96"/>
      <c r="R44" s="97"/>
      <c r="S44" s="104"/>
      <c r="T44" s="105"/>
      <c r="U44" s="30" t="str">
        <f t="shared" si="1"/>
        <v/>
      </c>
      <c r="V44" s="31" t="str">
        <f t="shared" si="5"/>
        <v/>
      </c>
      <c r="W44" s="14" t="str">
        <f t="shared" si="2"/>
        <v/>
      </c>
      <c r="X44" s="16" t="str">
        <f t="shared" si="3"/>
        <v/>
      </c>
      <c r="Y44" s="28" t="str">
        <f t="shared" si="4"/>
        <v/>
      </c>
    </row>
    <row r="45" spans="2:25">
      <c r="B45" s="9"/>
      <c r="C45" s="95"/>
      <c r="D45" s="96"/>
      <c r="E45" s="97"/>
      <c r="F45" s="155"/>
      <c r="H45" s="9"/>
      <c r="I45" s="95"/>
      <c r="J45" s="96"/>
      <c r="K45" s="96"/>
      <c r="L45" s="96"/>
      <c r="M45" s="170"/>
      <c r="N45" s="170"/>
      <c r="O45" s="170"/>
      <c r="P45" s="96"/>
      <c r="Q45" s="96"/>
      <c r="R45" s="97"/>
      <c r="S45" s="104"/>
      <c r="T45" s="105"/>
      <c r="U45" s="30" t="str">
        <f t="shared" si="1"/>
        <v/>
      </c>
      <c r="V45" s="31" t="str">
        <f t="shared" si="5"/>
        <v/>
      </c>
      <c r="W45" s="14" t="str">
        <f t="shared" si="2"/>
        <v/>
      </c>
      <c r="X45" s="16" t="str">
        <f t="shared" si="3"/>
        <v/>
      </c>
      <c r="Y45" s="28" t="str">
        <f t="shared" si="4"/>
        <v/>
      </c>
    </row>
    <row r="46" spans="2:25">
      <c r="B46" s="9"/>
      <c r="C46" s="95"/>
      <c r="D46" s="96"/>
      <c r="E46" s="97"/>
      <c r="F46" s="155"/>
      <c r="H46" s="9"/>
      <c r="I46" s="95"/>
      <c r="J46" s="96"/>
      <c r="K46" s="96"/>
      <c r="L46" s="96"/>
      <c r="M46" s="170"/>
      <c r="N46" s="170"/>
      <c r="O46" s="170"/>
      <c r="P46" s="96"/>
      <c r="Q46" s="96"/>
      <c r="R46" s="97"/>
      <c r="S46" s="104"/>
      <c r="T46" s="105"/>
      <c r="U46" s="30" t="str">
        <f t="shared" si="1"/>
        <v/>
      </c>
      <c r="V46" s="31" t="str">
        <f t="shared" si="5"/>
        <v/>
      </c>
      <c r="W46" s="14" t="str">
        <f t="shared" si="2"/>
        <v/>
      </c>
      <c r="X46" s="16" t="str">
        <f t="shared" si="3"/>
        <v/>
      </c>
      <c r="Y46" s="28" t="str">
        <f t="shared" si="4"/>
        <v/>
      </c>
    </row>
    <row r="47" spans="2:25">
      <c r="B47" s="9"/>
      <c r="C47" s="95"/>
      <c r="D47" s="96"/>
      <c r="E47" s="97"/>
      <c r="F47" s="155"/>
      <c r="H47" s="9"/>
      <c r="I47" s="95"/>
      <c r="J47" s="96"/>
      <c r="K47" s="96"/>
      <c r="L47" s="96"/>
      <c r="M47" s="170"/>
      <c r="N47" s="170"/>
      <c r="O47" s="170"/>
      <c r="P47" s="96"/>
      <c r="Q47" s="96"/>
      <c r="R47" s="97"/>
      <c r="S47" s="104"/>
      <c r="T47" s="105"/>
      <c r="U47" s="30" t="str">
        <f t="shared" si="1"/>
        <v/>
      </c>
      <c r="V47" s="31" t="str">
        <f t="shared" si="5"/>
        <v/>
      </c>
      <c r="W47" s="14" t="str">
        <f t="shared" si="2"/>
        <v/>
      </c>
      <c r="X47" s="16" t="str">
        <f t="shared" si="3"/>
        <v/>
      </c>
      <c r="Y47" s="28" t="str">
        <f t="shared" si="4"/>
        <v/>
      </c>
    </row>
    <row r="48" spans="2:25">
      <c r="B48" s="9"/>
      <c r="C48" s="95"/>
      <c r="D48" s="96"/>
      <c r="E48" s="97"/>
      <c r="F48" s="155"/>
      <c r="H48" s="9"/>
      <c r="I48" s="95"/>
      <c r="J48" s="96"/>
      <c r="K48" s="96"/>
      <c r="L48" s="96"/>
      <c r="M48" s="170"/>
      <c r="N48" s="170"/>
      <c r="O48" s="170"/>
      <c r="P48" s="96"/>
      <c r="Q48" s="96"/>
      <c r="R48" s="97"/>
      <c r="S48" s="104"/>
      <c r="T48" s="105"/>
      <c r="U48" s="30" t="str">
        <f t="shared" si="1"/>
        <v/>
      </c>
      <c r="V48" s="31" t="str">
        <f t="shared" si="5"/>
        <v/>
      </c>
      <c r="W48" s="14" t="str">
        <f t="shared" si="2"/>
        <v/>
      </c>
      <c r="X48" s="16" t="str">
        <f t="shared" si="3"/>
        <v/>
      </c>
      <c r="Y48" s="28" t="str">
        <f t="shared" si="4"/>
        <v/>
      </c>
    </row>
    <row r="49" spans="2:25">
      <c r="B49" s="9"/>
      <c r="C49" s="95"/>
      <c r="D49" s="96"/>
      <c r="E49" s="97"/>
      <c r="F49" s="155"/>
      <c r="H49" s="9"/>
      <c r="I49" s="95"/>
      <c r="J49" s="96"/>
      <c r="K49" s="96"/>
      <c r="L49" s="96"/>
      <c r="M49" s="170"/>
      <c r="N49" s="170"/>
      <c r="O49" s="170"/>
      <c r="P49" s="96"/>
      <c r="Q49" s="96"/>
      <c r="R49" s="97"/>
      <c r="S49" s="104"/>
      <c r="T49" s="105"/>
      <c r="U49" s="30" t="str">
        <f t="shared" si="1"/>
        <v/>
      </c>
      <c r="V49" s="31" t="str">
        <f t="shared" si="5"/>
        <v/>
      </c>
      <c r="W49" s="14" t="str">
        <f t="shared" si="2"/>
        <v/>
      </c>
      <c r="X49" s="16" t="str">
        <f t="shared" si="3"/>
        <v/>
      </c>
      <c r="Y49" s="28" t="str">
        <f t="shared" si="4"/>
        <v/>
      </c>
    </row>
    <row r="50" spans="2:25">
      <c r="B50" s="9"/>
      <c r="C50" s="95"/>
      <c r="D50" s="96"/>
      <c r="E50" s="97"/>
      <c r="F50" s="155"/>
      <c r="H50" s="9"/>
      <c r="I50" s="95"/>
      <c r="J50" s="96"/>
      <c r="K50" s="96"/>
      <c r="L50" s="96"/>
      <c r="M50" s="170"/>
      <c r="N50" s="170"/>
      <c r="O50" s="170"/>
      <c r="P50" s="96"/>
      <c r="Q50" s="96"/>
      <c r="R50" s="97"/>
      <c r="S50" s="104"/>
      <c r="T50" s="105"/>
      <c r="U50" s="30" t="str">
        <f t="shared" si="1"/>
        <v/>
      </c>
      <c r="V50" s="31" t="str">
        <f t="shared" si="5"/>
        <v/>
      </c>
      <c r="W50" s="14" t="str">
        <f t="shared" si="2"/>
        <v/>
      </c>
      <c r="X50" s="16" t="str">
        <f t="shared" si="3"/>
        <v/>
      </c>
      <c r="Y50" s="28" t="str">
        <f t="shared" si="4"/>
        <v/>
      </c>
    </row>
    <row r="51" spans="2:25">
      <c r="B51" s="9"/>
      <c r="C51" s="95"/>
      <c r="D51" s="96"/>
      <c r="E51" s="97"/>
      <c r="F51" s="155"/>
      <c r="H51" s="9"/>
      <c r="I51" s="95"/>
      <c r="J51" s="96"/>
      <c r="K51" s="96"/>
      <c r="L51" s="96"/>
      <c r="M51" s="170"/>
      <c r="N51" s="170"/>
      <c r="O51" s="170"/>
      <c r="P51" s="96"/>
      <c r="Q51" s="96"/>
      <c r="R51" s="97"/>
      <c r="S51" s="104"/>
      <c r="T51" s="105"/>
      <c r="U51" s="30" t="str">
        <f t="shared" si="1"/>
        <v/>
      </c>
      <c r="V51" s="31" t="str">
        <f t="shared" si="5"/>
        <v/>
      </c>
      <c r="W51" s="14" t="str">
        <f t="shared" si="2"/>
        <v/>
      </c>
      <c r="X51" s="16" t="str">
        <f t="shared" si="3"/>
        <v/>
      </c>
      <c r="Y51" s="28" t="str">
        <f t="shared" si="4"/>
        <v/>
      </c>
    </row>
    <row r="52" spans="2:25">
      <c r="B52" s="9"/>
      <c r="C52" s="95"/>
      <c r="D52" s="96"/>
      <c r="E52" s="97"/>
      <c r="F52" s="155"/>
      <c r="H52" s="9"/>
      <c r="I52" s="95"/>
      <c r="J52" s="96"/>
      <c r="K52" s="96"/>
      <c r="L52" s="96"/>
      <c r="M52" s="170"/>
      <c r="N52" s="170"/>
      <c r="O52" s="170"/>
      <c r="P52" s="96"/>
      <c r="Q52" s="96"/>
      <c r="R52" s="97"/>
      <c r="S52" s="104"/>
      <c r="T52" s="105"/>
      <c r="U52" s="30" t="str">
        <f t="shared" si="1"/>
        <v/>
      </c>
      <c r="V52" s="31" t="str">
        <f t="shared" si="5"/>
        <v/>
      </c>
      <c r="W52" s="14" t="str">
        <f t="shared" si="2"/>
        <v/>
      </c>
      <c r="X52" s="16" t="str">
        <f t="shared" si="3"/>
        <v/>
      </c>
      <c r="Y52" s="28" t="str">
        <f t="shared" si="4"/>
        <v/>
      </c>
    </row>
    <row r="53" spans="2:25">
      <c r="B53" s="9"/>
      <c r="C53" s="95"/>
      <c r="D53" s="96"/>
      <c r="E53" s="97"/>
      <c r="F53" s="155"/>
      <c r="H53" s="9"/>
      <c r="I53" s="95"/>
      <c r="J53" s="96"/>
      <c r="K53" s="96"/>
      <c r="L53" s="96"/>
      <c r="M53" s="170"/>
      <c r="N53" s="170"/>
      <c r="O53" s="170"/>
      <c r="P53" s="96"/>
      <c r="Q53" s="96"/>
      <c r="R53" s="97"/>
      <c r="S53" s="104"/>
      <c r="T53" s="105"/>
      <c r="U53" s="30" t="str">
        <f t="shared" si="1"/>
        <v/>
      </c>
      <c r="V53" s="31" t="str">
        <f t="shared" si="5"/>
        <v/>
      </c>
      <c r="W53" s="14" t="str">
        <f t="shared" si="2"/>
        <v/>
      </c>
      <c r="X53" s="16" t="str">
        <f t="shared" si="3"/>
        <v/>
      </c>
      <c r="Y53" s="28" t="str">
        <f t="shared" si="4"/>
        <v/>
      </c>
    </row>
    <row r="54" spans="2:25">
      <c r="B54" s="9"/>
      <c r="C54" s="95"/>
      <c r="D54" s="96"/>
      <c r="E54" s="97"/>
      <c r="F54" s="155"/>
      <c r="H54" s="9"/>
      <c r="I54" s="95"/>
      <c r="J54" s="96"/>
      <c r="K54" s="96"/>
      <c r="L54" s="96"/>
      <c r="M54" s="170"/>
      <c r="N54" s="170"/>
      <c r="O54" s="170"/>
      <c r="P54" s="96"/>
      <c r="Q54" s="96"/>
      <c r="R54" s="97"/>
      <c r="S54" s="104"/>
      <c r="T54" s="105"/>
      <c r="U54" s="30" t="str">
        <f t="shared" si="1"/>
        <v/>
      </c>
      <c r="V54" s="31" t="str">
        <f t="shared" si="5"/>
        <v/>
      </c>
      <c r="W54" s="14" t="str">
        <f t="shared" si="2"/>
        <v/>
      </c>
      <c r="X54" s="16" t="str">
        <f t="shared" si="3"/>
        <v/>
      </c>
      <c r="Y54" s="28" t="str">
        <f t="shared" si="4"/>
        <v/>
      </c>
    </row>
    <row r="55" spans="2:25">
      <c r="B55" s="9"/>
      <c r="C55" s="95"/>
      <c r="D55" s="96"/>
      <c r="E55" s="97"/>
      <c r="F55" s="155"/>
      <c r="H55" s="9"/>
      <c r="I55" s="95"/>
      <c r="J55" s="96"/>
      <c r="K55" s="96"/>
      <c r="L55" s="96"/>
      <c r="M55" s="170"/>
      <c r="N55" s="170"/>
      <c r="O55" s="170"/>
      <c r="P55" s="96"/>
      <c r="Q55" s="96"/>
      <c r="R55" s="97"/>
      <c r="S55" s="104"/>
      <c r="T55" s="105"/>
      <c r="U55" s="30" t="str">
        <f t="shared" si="1"/>
        <v/>
      </c>
      <c r="V55" s="31" t="str">
        <f t="shared" si="5"/>
        <v/>
      </c>
      <c r="W55" s="14" t="str">
        <f t="shared" si="2"/>
        <v/>
      </c>
      <c r="X55" s="16" t="str">
        <f t="shared" si="3"/>
        <v/>
      </c>
      <c r="Y55" s="28" t="str">
        <f t="shared" si="4"/>
        <v/>
      </c>
    </row>
    <row r="56" spans="2:25">
      <c r="B56" s="9"/>
      <c r="C56" s="95"/>
      <c r="D56" s="96"/>
      <c r="E56" s="97"/>
      <c r="F56" s="155"/>
      <c r="H56" s="9"/>
      <c r="I56" s="95"/>
      <c r="J56" s="96"/>
      <c r="K56" s="96"/>
      <c r="L56" s="96"/>
      <c r="M56" s="170"/>
      <c r="N56" s="170"/>
      <c r="O56" s="170"/>
      <c r="P56" s="96"/>
      <c r="Q56" s="96"/>
      <c r="R56" s="97"/>
      <c r="S56" s="104"/>
      <c r="T56" s="105"/>
      <c r="U56" s="30" t="str">
        <f t="shared" si="1"/>
        <v/>
      </c>
      <c r="V56" s="31" t="str">
        <f t="shared" si="5"/>
        <v/>
      </c>
      <c r="W56" s="14" t="str">
        <f t="shared" si="2"/>
        <v/>
      </c>
      <c r="X56" s="16" t="str">
        <f t="shared" si="3"/>
        <v/>
      </c>
      <c r="Y56" s="28" t="str">
        <f t="shared" si="4"/>
        <v/>
      </c>
    </row>
    <row r="57" spans="2:25">
      <c r="B57" s="9"/>
      <c r="C57" s="95"/>
      <c r="D57" s="96"/>
      <c r="E57" s="97"/>
      <c r="F57" s="155"/>
      <c r="H57" s="9"/>
      <c r="I57" s="95"/>
      <c r="J57" s="96"/>
      <c r="K57" s="96"/>
      <c r="L57" s="96"/>
      <c r="M57" s="170"/>
      <c r="N57" s="170"/>
      <c r="O57" s="170"/>
      <c r="P57" s="96"/>
      <c r="Q57" s="96"/>
      <c r="R57" s="97"/>
      <c r="S57" s="104"/>
      <c r="T57" s="105"/>
      <c r="U57" s="30" t="str">
        <f t="shared" si="1"/>
        <v/>
      </c>
      <c r="V57" s="31" t="str">
        <f t="shared" si="5"/>
        <v/>
      </c>
      <c r="W57" s="14" t="str">
        <f t="shared" si="2"/>
        <v/>
      </c>
      <c r="X57" s="16" t="str">
        <f t="shared" si="3"/>
        <v/>
      </c>
      <c r="Y57" s="28" t="str">
        <f t="shared" si="4"/>
        <v/>
      </c>
    </row>
    <row r="58" spans="2:25">
      <c r="B58" s="9"/>
      <c r="C58" s="95"/>
      <c r="D58" s="96"/>
      <c r="E58" s="97"/>
      <c r="F58" s="155"/>
      <c r="H58" s="9"/>
      <c r="I58" s="95"/>
      <c r="J58" s="96"/>
      <c r="K58" s="96"/>
      <c r="L58" s="96"/>
      <c r="M58" s="170"/>
      <c r="N58" s="170"/>
      <c r="O58" s="170"/>
      <c r="P58" s="96"/>
      <c r="Q58" s="96"/>
      <c r="R58" s="97"/>
      <c r="S58" s="104"/>
      <c r="T58" s="105"/>
      <c r="U58" s="30" t="str">
        <f t="shared" si="1"/>
        <v/>
      </c>
      <c r="V58" s="31" t="str">
        <f t="shared" si="5"/>
        <v/>
      </c>
      <c r="W58" s="14" t="str">
        <f t="shared" si="2"/>
        <v/>
      </c>
      <c r="X58" s="16" t="str">
        <f t="shared" si="3"/>
        <v/>
      </c>
      <c r="Y58" s="28" t="str">
        <f t="shared" si="4"/>
        <v/>
      </c>
    </row>
    <row r="59" spans="2:25">
      <c r="B59" s="9"/>
      <c r="C59" s="95"/>
      <c r="D59" s="96"/>
      <c r="E59" s="97"/>
      <c r="F59" s="155"/>
      <c r="H59" s="9"/>
      <c r="I59" s="95"/>
      <c r="J59" s="96"/>
      <c r="K59" s="96"/>
      <c r="L59" s="96"/>
      <c r="M59" s="170"/>
      <c r="N59" s="170"/>
      <c r="O59" s="170"/>
      <c r="P59" s="96"/>
      <c r="Q59" s="96"/>
      <c r="R59" s="97"/>
      <c r="S59" s="104"/>
      <c r="T59" s="105"/>
      <c r="U59" s="30" t="str">
        <f t="shared" si="1"/>
        <v/>
      </c>
      <c r="V59" s="31" t="str">
        <f t="shared" si="5"/>
        <v/>
      </c>
      <c r="W59" s="14" t="str">
        <f t="shared" si="2"/>
        <v/>
      </c>
      <c r="X59" s="16" t="str">
        <f t="shared" si="3"/>
        <v/>
      </c>
      <c r="Y59" s="28" t="str">
        <f t="shared" si="4"/>
        <v/>
      </c>
    </row>
    <row r="60" spans="2:25">
      <c r="B60" s="9"/>
      <c r="C60" s="95"/>
      <c r="D60" s="96"/>
      <c r="E60" s="97"/>
      <c r="F60" s="155"/>
      <c r="H60" s="9"/>
      <c r="I60" s="95"/>
      <c r="J60" s="96"/>
      <c r="K60" s="96"/>
      <c r="L60" s="96"/>
      <c r="M60" s="170"/>
      <c r="N60" s="170"/>
      <c r="O60" s="170"/>
      <c r="P60" s="96"/>
      <c r="Q60" s="96"/>
      <c r="R60" s="97"/>
      <c r="S60" s="104"/>
      <c r="T60" s="105"/>
      <c r="U60" s="30" t="str">
        <f t="shared" si="1"/>
        <v/>
      </c>
      <c r="V60" s="31" t="str">
        <f t="shared" si="5"/>
        <v/>
      </c>
      <c r="W60" s="14" t="str">
        <f t="shared" si="2"/>
        <v/>
      </c>
      <c r="X60" s="16" t="str">
        <f t="shared" si="3"/>
        <v/>
      </c>
      <c r="Y60" s="28" t="str">
        <f t="shared" si="4"/>
        <v/>
      </c>
    </row>
    <row r="61" spans="2:25">
      <c r="B61" s="9"/>
      <c r="C61" s="95"/>
      <c r="D61" s="96"/>
      <c r="E61" s="97"/>
      <c r="F61" s="155"/>
      <c r="H61" s="9"/>
      <c r="I61" s="95"/>
      <c r="J61" s="96"/>
      <c r="K61" s="96"/>
      <c r="L61" s="96"/>
      <c r="M61" s="170"/>
      <c r="N61" s="170"/>
      <c r="O61" s="170"/>
      <c r="P61" s="96"/>
      <c r="Q61" s="96"/>
      <c r="R61" s="97"/>
      <c r="S61" s="104"/>
      <c r="T61" s="105"/>
      <c r="U61" s="30" t="str">
        <f t="shared" si="1"/>
        <v/>
      </c>
      <c r="V61" s="31" t="str">
        <f t="shared" si="5"/>
        <v/>
      </c>
      <c r="W61" s="14" t="str">
        <f t="shared" si="2"/>
        <v/>
      </c>
      <c r="X61" s="16" t="str">
        <f t="shared" si="3"/>
        <v/>
      </c>
      <c r="Y61" s="28" t="str">
        <f t="shared" si="4"/>
        <v/>
      </c>
    </row>
    <row r="62" spans="2:25">
      <c r="B62" s="9"/>
      <c r="C62" s="95"/>
      <c r="D62" s="96"/>
      <c r="E62" s="97"/>
      <c r="F62" s="155"/>
      <c r="H62" s="9"/>
      <c r="I62" s="95"/>
      <c r="J62" s="96"/>
      <c r="K62" s="96"/>
      <c r="L62" s="96"/>
      <c r="M62" s="170"/>
      <c r="N62" s="170"/>
      <c r="O62" s="170"/>
      <c r="P62" s="96"/>
      <c r="Q62" s="96"/>
      <c r="R62" s="97"/>
      <c r="S62" s="104"/>
      <c r="T62" s="105"/>
      <c r="U62" s="30" t="str">
        <f t="shared" si="1"/>
        <v/>
      </c>
      <c r="V62" s="31" t="str">
        <f t="shared" si="5"/>
        <v/>
      </c>
      <c r="W62" s="14" t="str">
        <f t="shared" si="2"/>
        <v/>
      </c>
      <c r="X62" s="16" t="str">
        <f t="shared" si="3"/>
        <v/>
      </c>
      <c r="Y62" s="28" t="str">
        <f t="shared" si="4"/>
        <v/>
      </c>
    </row>
    <row r="63" spans="2:25">
      <c r="B63" s="9"/>
      <c r="C63" s="95"/>
      <c r="D63" s="96"/>
      <c r="E63" s="97"/>
      <c r="F63" s="155"/>
      <c r="H63" s="9"/>
      <c r="I63" s="95"/>
      <c r="J63" s="96"/>
      <c r="K63" s="96"/>
      <c r="L63" s="96"/>
      <c r="M63" s="170"/>
      <c r="N63" s="170"/>
      <c r="O63" s="170"/>
      <c r="P63" s="96"/>
      <c r="Q63" s="96"/>
      <c r="R63" s="97"/>
      <c r="S63" s="104"/>
      <c r="T63" s="105"/>
      <c r="U63" s="30" t="str">
        <f t="shared" si="1"/>
        <v/>
      </c>
      <c r="V63" s="31" t="str">
        <f t="shared" si="5"/>
        <v/>
      </c>
      <c r="W63" s="14" t="str">
        <f t="shared" si="2"/>
        <v/>
      </c>
      <c r="X63" s="16" t="str">
        <f t="shared" si="3"/>
        <v/>
      </c>
      <c r="Y63" s="28" t="str">
        <f t="shared" si="4"/>
        <v/>
      </c>
    </row>
    <row r="64" spans="2:25">
      <c r="B64" s="9"/>
      <c r="C64" s="95"/>
      <c r="D64" s="96"/>
      <c r="E64" s="97"/>
      <c r="F64" s="155"/>
      <c r="H64" s="9"/>
      <c r="I64" s="95"/>
      <c r="J64" s="96"/>
      <c r="K64" s="96"/>
      <c r="L64" s="96"/>
      <c r="M64" s="170"/>
      <c r="N64" s="170"/>
      <c r="O64" s="170"/>
      <c r="P64" s="96"/>
      <c r="Q64" s="96"/>
      <c r="R64" s="97"/>
      <c r="S64" s="104"/>
      <c r="T64" s="105"/>
      <c r="U64" s="30" t="str">
        <f t="shared" si="1"/>
        <v/>
      </c>
      <c r="V64" s="31" t="str">
        <f t="shared" si="5"/>
        <v/>
      </c>
      <c r="W64" s="14" t="str">
        <f t="shared" si="2"/>
        <v/>
      </c>
      <c r="X64" s="16" t="str">
        <f t="shared" si="3"/>
        <v/>
      </c>
      <c r="Y64" s="28" t="str">
        <f t="shared" si="4"/>
        <v/>
      </c>
    </row>
    <row r="65" spans="2:25">
      <c r="B65" s="9"/>
      <c r="C65" s="95"/>
      <c r="D65" s="96"/>
      <c r="E65" s="97"/>
      <c r="F65" s="155"/>
      <c r="H65" s="9"/>
      <c r="I65" s="95"/>
      <c r="J65" s="96"/>
      <c r="K65" s="96"/>
      <c r="L65" s="96"/>
      <c r="M65" s="170"/>
      <c r="N65" s="170"/>
      <c r="O65" s="170"/>
      <c r="P65" s="96"/>
      <c r="Q65" s="96"/>
      <c r="R65" s="97"/>
      <c r="S65" s="104"/>
      <c r="T65" s="105"/>
      <c r="U65" s="30" t="str">
        <f t="shared" si="1"/>
        <v/>
      </c>
      <c r="V65" s="31" t="str">
        <f t="shared" si="5"/>
        <v/>
      </c>
      <c r="W65" s="14" t="str">
        <f t="shared" si="2"/>
        <v/>
      </c>
      <c r="X65" s="16" t="str">
        <f t="shared" si="3"/>
        <v/>
      </c>
      <c r="Y65" s="28" t="str">
        <f t="shared" si="4"/>
        <v/>
      </c>
    </row>
    <row r="66" spans="2:25">
      <c r="B66" s="9"/>
      <c r="C66" s="95"/>
      <c r="D66" s="96"/>
      <c r="E66" s="97"/>
      <c r="F66" s="155"/>
      <c r="H66" s="9"/>
      <c r="I66" s="95"/>
      <c r="J66" s="96"/>
      <c r="K66" s="96"/>
      <c r="L66" s="96"/>
      <c r="M66" s="170"/>
      <c r="N66" s="170"/>
      <c r="O66" s="170"/>
      <c r="P66" s="96"/>
      <c r="Q66" s="96"/>
      <c r="R66" s="97"/>
      <c r="S66" s="104"/>
      <c r="T66" s="105"/>
      <c r="U66" s="30" t="str">
        <f t="shared" si="1"/>
        <v/>
      </c>
      <c r="V66" s="31" t="str">
        <f t="shared" si="5"/>
        <v/>
      </c>
      <c r="W66" s="14" t="str">
        <f t="shared" si="2"/>
        <v/>
      </c>
      <c r="X66" s="16" t="str">
        <f t="shared" si="3"/>
        <v/>
      </c>
      <c r="Y66" s="28" t="str">
        <f t="shared" si="4"/>
        <v/>
      </c>
    </row>
    <row r="67" spans="2:25">
      <c r="B67" s="9"/>
      <c r="C67" s="95"/>
      <c r="D67" s="96"/>
      <c r="E67" s="97"/>
      <c r="F67" s="155"/>
      <c r="H67" s="9"/>
      <c r="I67" s="95"/>
      <c r="J67" s="96"/>
      <c r="K67" s="96"/>
      <c r="L67" s="96"/>
      <c r="M67" s="170"/>
      <c r="N67" s="170"/>
      <c r="O67" s="170"/>
      <c r="P67" s="96"/>
      <c r="Q67" s="96"/>
      <c r="R67" s="97"/>
      <c r="S67" s="104"/>
      <c r="T67" s="105"/>
      <c r="U67" s="30" t="str">
        <f t="shared" si="1"/>
        <v/>
      </c>
      <c r="V67" s="31" t="str">
        <f t="shared" ref="V67:V98" si="6">IF(U67="",
    "",
    IF(ISERROR(MATCH(U67,C:C,0)),
        "NO",
        "YES"
    )
)</f>
        <v/>
      </c>
      <c r="W67" s="14" t="str">
        <f t="shared" si="2"/>
        <v/>
      </c>
      <c r="X67" s="16" t="str">
        <f t="shared" si="3"/>
        <v/>
      </c>
      <c r="Y67" s="28" t="str">
        <f t="shared" si="4"/>
        <v/>
      </c>
    </row>
    <row r="68" spans="2:25">
      <c r="B68" s="9"/>
      <c r="C68" s="95"/>
      <c r="D68" s="96"/>
      <c r="E68" s="97"/>
      <c r="F68" s="155"/>
      <c r="H68" s="9"/>
      <c r="I68" s="95"/>
      <c r="J68" s="96"/>
      <c r="K68" s="96"/>
      <c r="L68" s="96"/>
      <c r="M68" s="170"/>
      <c r="N68" s="170"/>
      <c r="O68" s="170"/>
      <c r="P68" s="96"/>
      <c r="Q68" s="96"/>
      <c r="R68" s="97"/>
      <c r="S68" s="104"/>
      <c r="T68" s="105"/>
      <c r="U68" s="30" t="str">
        <f t="shared" ref="U68:U101" si="7">SUBSTITUTE(I68," ","")</f>
        <v/>
      </c>
      <c r="V68" s="31" t="str">
        <f t="shared" si="6"/>
        <v/>
      </c>
      <c r="W68" s="14" t="str">
        <f t="shared" ref="W68:W101" si="8">IF(ISBLANK(T68),
    "",
    SUBSTITUTE(SUBSTITUTE(SUBSTITUTE(SUBSTITUTE(T68,",",""),".",""),"?","")," ","")
)</f>
        <v/>
      </c>
      <c r="X68" s="16" t="str">
        <f t="shared" ref="X68:X101" si="9">IF(ISBLANK(T68),
    "",
    IF(ISERROR(_xlfn.NUMBERVALUE(W68)),
        IF(NOT(ISERROR(FIND("k",LOWER(W68)))),
            _xlfn.NUMBERVALUE(LEFT(W68,FIND("k",LOWER(W68))-1))*1000,
            IF(NOT(ISERROR(FIND("g",LOWER(W68)))),
                _xlfn.NUMBERVALUE(LEFT(W68,FIND("g",LOWER(W68))-1)),
                "N/A"
            )
        ),
        _xlfn.NUMBERVALUE(W68)
    )
)</f>
        <v/>
      </c>
      <c r="Y68" s="28" t="str">
        <f t="shared" ref="Y68:Y101" si="10">IF(I68="",
    "",
    IF(AND(NOT(I68=""),X68=""),
        "NONE",
        IF(ISNUMBER(X68),
            IF(X68&gt;15000,
                15000,
                X68
            ),
            "ERROR"
            )
    )
)</f>
        <v/>
      </c>
    </row>
    <row r="69" spans="2:25">
      <c r="B69" s="9"/>
      <c r="C69" s="95"/>
      <c r="D69" s="96"/>
      <c r="E69" s="97"/>
      <c r="F69" s="155"/>
      <c r="H69" s="9"/>
      <c r="I69" s="95"/>
      <c r="J69" s="96"/>
      <c r="K69" s="96"/>
      <c r="L69" s="96"/>
      <c r="M69" s="170"/>
      <c r="N69" s="170"/>
      <c r="O69" s="170"/>
      <c r="P69" s="96"/>
      <c r="Q69" s="96"/>
      <c r="R69" s="97"/>
      <c r="S69" s="104"/>
      <c r="T69" s="105"/>
      <c r="U69" s="30" t="str">
        <f t="shared" si="7"/>
        <v/>
      </c>
      <c r="V69" s="31" t="str">
        <f t="shared" si="6"/>
        <v/>
      </c>
      <c r="W69" s="14" t="str">
        <f t="shared" si="8"/>
        <v/>
      </c>
      <c r="X69" s="16" t="str">
        <f t="shared" si="9"/>
        <v/>
      </c>
      <c r="Y69" s="28" t="str">
        <f t="shared" si="10"/>
        <v/>
      </c>
    </row>
    <row r="70" spans="2:25">
      <c r="B70" s="9"/>
      <c r="C70" s="95"/>
      <c r="D70" s="96"/>
      <c r="E70" s="97"/>
      <c r="F70" s="155"/>
      <c r="H70" s="9"/>
      <c r="I70" s="95"/>
      <c r="J70" s="96"/>
      <c r="K70" s="96"/>
      <c r="L70" s="96"/>
      <c r="M70" s="170"/>
      <c r="N70" s="170"/>
      <c r="O70" s="170"/>
      <c r="P70" s="96"/>
      <c r="Q70" s="96"/>
      <c r="R70" s="97"/>
      <c r="S70" s="104"/>
      <c r="T70" s="105"/>
      <c r="U70" s="30" t="str">
        <f t="shared" si="7"/>
        <v/>
      </c>
      <c r="V70" s="31" t="str">
        <f t="shared" si="6"/>
        <v/>
      </c>
      <c r="W70" s="14" t="str">
        <f t="shared" si="8"/>
        <v/>
      </c>
      <c r="X70" s="16" t="str">
        <f t="shared" si="9"/>
        <v/>
      </c>
      <c r="Y70" s="28" t="str">
        <f t="shared" si="10"/>
        <v/>
      </c>
    </row>
    <row r="71" spans="2:25">
      <c r="B71" s="9"/>
      <c r="C71" s="95"/>
      <c r="D71" s="96"/>
      <c r="E71" s="97"/>
      <c r="F71" s="155"/>
      <c r="H71" s="9"/>
      <c r="I71" s="95"/>
      <c r="J71" s="96"/>
      <c r="K71" s="96"/>
      <c r="L71" s="96"/>
      <c r="M71" s="170"/>
      <c r="N71" s="170"/>
      <c r="O71" s="170"/>
      <c r="P71" s="96"/>
      <c r="Q71" s="96"/>
      <c r="R71" s="97"/>
      <c r="S71" s="104"/>
      <c r="T71" s="105"/>
      <c r="U71" s="30" t="str">
        <f t="shared" si="7"/>
        <v/>
      </c>
      <c r="V71" s="31" t="str">
        <f t="shared" si="6"/>
        <v/>
      </c>
      <c r="W71" s="14" t="str">
        <f t="shared" si="8"/>
        <v/>
      </c>
      <c r="X71" s="16" t="str">
        <f t="shared" si="9"/>
        <v/>
      </c>
      <c r="Y71" s="28" t="str">
        <f t="shared" si="10"/>
        <v/>
      </c>
    </row>
    <row r="72" spans="2:25">
      <c r="B72" s="9"/>
      <c r="C72" s="95"/>
      <c r="D72" s="96"/>
      <c r="E72" s="97"/>
      <c r="F72" s="155"/>
      <c r="H72" s="9"/>
      <c r="I72" s="95"/>
      <c r="J72" s="96"/>
      <c r="K72" s="96"/>
      <c r="L72" s="96"/>
      <c r="M72" s="170"/>
      <c r="N72" s="170"/>
      <c r="O72" s="170"/>
      <c r="P72" s="96"/>
      <c r="Q72" s="96"/>
      <c r="R72" s="97"/>
      <c r="S72" s="104"/>
      <c r="T72" s="105"/>
      <c r="U72" s="30" t="str">
        <f t="shared" si="7"/>
        <v/>
      </c>
      <c r="V72" s="31" t="str">
        <f t="shared" si="6"/>
        <v/>
      </c>
      <c r="W72" s="14" t="str">
        <f t="shared" si="8"/>
        <v/>
      </c>
      <c r="X72" s="16" t="str">
        <f t="shared" si="9"/>
        <v/>
      </c>
      <c r="Y72" s="28" t="str">
        <f t="shared" si="10"/>
        <v/>
      </c>
    </row>
    <row r="73" spans="2:25">
      <c r="B73" s="9"/>
      <c r="C73" s="95"/>
      <c r="D73" s="96"/>
      <c r="E73" s="97"/>
      <c r="F73" s="155"/>
      <c r="H73" s="9"/>
      <c r="I73" s="95"/>
      <c r="J73" s="96"/>
      <c r="K73" s="96"/>
      <c r="L73" s="96"/>
      <c r="M73" s="170"/>
      <c r="N73" s="170"/>
      <c r="O73" s="170"/>
      <c r="P73" s="96"/>
      <c r="Q73" s="96"/>
      <c r="R73" s="97"/>
      <c r="S73" s="104"/>
      <c r="T73" s="105"/>
      <c r="U73" s="30" t="str">
        <f t="shared" si="7"/>
        <v/>
      </c>
      <c r="V73" s="31" t="str">
        <f t="shared" si="6"/>
        <v/>
      </c>
      <c r="W73" s="14" t="str">
        <f t="shared" si="8"/>
        <v/>
      </c>
      <c r="X73" s="16" t="str">
        <f t="shared" si="9"/>
        <v/>
      </c>
      <c r="Y73" s="28" t="str">
        <f t="shared" si="10"/>
        <v/>
      </c>
    </row>
    <row r="74" spans="2:25">
      <c r="B74" s="9"/>
      <c r="C74" s="95"/>
      <c r="D74" s="96"/>
      <c r="E74" s="97"/>
      <c r="F74" s="155"/>
      <c r="H74" s="9"/>
      <c r="I74" s="95"/>
      <c r="J74" s="96"/>
      <c r="K74" s="96"/>
      <c r="L74" s="96"/>
      <c r="M74" s="170"/>
      <c r="N74" s="170"/>
      <c r="O74" s="170"/>
      <c r="P74" s="96"/>
      <c r="Q74" s="96"/>
      <c r="R74" s="97"/>
      <c r="S74" s="104"/>
      <c r="T74" s="105"/>
      <c r="U74" s="30" t="str">
        <f t="shared" si="7"/>
        <v/>
      </c>
      <c r="V74" s="31" t="str">
        <f t="shared" si="6"/>
        <v/>
      </c>
      <c r="W74" s="14" t="str">
        <f t="shared" si="8"/>
        <v/>
      </c>
      <c r="X74" s="16" t="str">
        <f t="shared" si="9"/>
        <v/>
      </c>
      <c r="Y74" s="28" t="str">
        <f t="shared" si="10"/>
        <v/>
      </c>
    </row>
    <row r="75" spans="2:25">
      <c r="B75" s="9"/>
      <c r="C75" s="95"/>
      <c r="D75" s="96"/>
      <c r="E75" s="97"/>
      <c r="F75" s="155"/>
      <c r="H75" s="9"/>
      <c r="I75" s="95"/>
      <c r="J75" s="96"/>
      <c r="K75" s="96"/>
      <c r="L75" s="96"/>
      <c r="M75" s="170"/>
      <c r="N75" s="170"/>
      <c r="O75" s="170"/>
      <c r="P75" s="96"/>
      <c r="Q75" s="96"/>
      <c r="R75" s="97"/>
      <c r="S75" s="104"/>
      <c r="T75" s="105"/>
      <c r="U75" s="30" t="str">
        <f t="shared" si="7"/>
        <v/>
      </c>
      <c r="V75" s="31" t="str">
        <f t="shared" si="6"/>
        <v/>
      </c>
      <c r="W75" s="14" t="str">
        <f t="shared" si="8"/>
        <v/>
      </c>
      <c r="X75" s="16" t="str">
        <f t="shared" si="9"/>
        <v/>
      </c>
      <c r="Y75" s="28" t="str">
        <f t="shared" si="10"/>
        <v/>
      </c>
    </row>
    <row r="76" spans="2:25">
      <c r="B76" s="9"/>
      <c r="C76" s="95"/>
      <c r="D76" s="96"/>
      <c r="E76" s="97"/>
      <c r="F76" s="155"/>
      <c r="H76" s="9"/>
      <c r="I76" s="95"/>
      <c r="J76" s="96"/>
      <c r="K76" s="96"/>
      <c r="L76" s="96"/>
      <c r="M76" s="170"/>
      <c r="N76" s="170"/>
      <c r="O76" s="170"/>
      <c r="P76" s="96"/>
      <c r="Q76" s="96"/>
      <c r="R76" s="97"/>
      <c r="S76" s="104"/>
      <c r="T76" s="105"/>
      <c r="U76" s="30" t="str">
        <f t="shared" si="7"/>
        <v/>
      </c>
      <c r="V76" s="31" t="str">
        <f t="shared" si="6"/>
        <v/>
      </c>
      <c r="W76" s="14" t="str">
        <f t="shared" si="8"/>
        <v/>
      </c>
      <c r="X76" s="16" t="str">
        <f t="shared" si="9"/>
        <v/>
      </c>
      <c r="Y76" s="28" t="str">
        <f t="shared" si="10"/>
        <v/>
      </c>
    </row>
    <row r="77" spans="2:25">
      <c r="B77" s="9"/>
      <c r="C77" s="95"/>
      <c r="D77" s="96"/>
      <c r="E77" s="97"/>
      <c r="F77" s="155"/>
      <c r="H77" s="9"/>
      <c r="I77" s="95"/>
      <c r="J77" s="96"/>
      <c r="K77" s="96"/>
      <c r="L77" s="96"/>
      <c r="M77" s="170"/>
      <c r="N77" s="170"/>
      <c r="O77" s="170"/>
      <c r="P77" s="96"/>
      <c r="Q77" s="96"/>
      <c r="R77" s="97"/>
      <c r="S77" s="104"/>
      <c r="T77" s="105"/>
      <c r="U77" s="30" t="str">
        <f t="shared" si="7"/>
        <v/>
      </c>
      <c r="V77" s="31" t="str">
        <f t="shared" si="6"/>
        <v/>
      </c>
      <c r="W77" s="14" t="str">
        <f t="shared" si="8"/>
        <v/>
      </c>
      <c r="X77" s="16" t="str">
        <f t="shared" si="9"/>
        <v/>
      </c>
      <c r="Y77" s="28" t="str">
        <f t="shared" si="10"/>
        <v/>
      </c>
    </row>
    <row r="78" spans="2:25">
      <c r="B78" s="9"/>
      <c r="C78" s="95"/>
      <c r="D78" s="96"/>
      <c r="E78" s="97"/>
      <c r="F78" s="155"/>
      <c r="H78" s="9"/>
      <c r="I78" s="95"/>
      <c r="J78" s="96"/>
      <c r="K78" s="96"/>
      <c r="L78" s="96"/>
      <c r="M78" s="170"/>
      <c r="N78" s="170"/>
      <c r="O78" s="170"/>
      <c r="P78" s="96"/>
      <c r="Q78" s="96"/>
      <c r="R78" s="97"/>
      <c r="S78" s="104"/>
      <c r="T78" s="105"/>
      <c r="U78" s="30" t="str">
        <f t="shared" si="7"/>
        <v/>
      </c>
      <c r="V78" s="31" t="str">
        <f t="shared" si="6"/>
        <v/>
      </c>
      <c r="W78" s="14" t="str">
        <f t="shared" si="8"/>
        <v/>
      </c>
      <c r="X78" s="16" t="str">
        <f t="shared" si="9"/>
        <v/>
      </c>
      <c r="Y78" s="28" t="str">
        <f t="shared" si="10"/>
        <v/>
      </c>
    </row>
    <row r="79" spans="2:25">
      <c r="B79" s="9"/>
      <c r="C79" s="95"/>
      <c r="D79" s="96"/>
      <c r="E79" s="97"/>
      <c r="F79" s="155"/>
      <c r="H79" s="9"/>
      <c r="I79" s="95"/>
      <c r="J79" s="96"/>
      <c r="K79" s="96"/>
      <c r="L79" s="96"/>
      <c r="M79" s="170"/>
      <c r="N79" s="170"/>
      <c r="O79" s="170"/>
      <c r="P79" s="96"/>
      <c r="Q79" s="96"/>
      <c r="R79" s="97"/>
      <c r="S79" s="104"/>
      <c r="T79" s="105"/>
      <c r="U79" s="30" t="str">
        <f t="shared" si="7"/>
        <v/>
      </c>
      <c r="V79" s="31" t="str">
        <f t="shared" si="6"/>
        <v/>
      </c>
      <c r="W79" s="14" t="str">
        <f t="shared" si="8"/>
        <v/>
      </c>
      <c r="X79" s="16" t="str">
        <f t="shared" si="9"/>
        <v/>
      </c>
      <c r="Y79" s="28" t="str">
        <f t="shared" si="10"/>
        <v/>
      </c>
    </row>
    <row r="80" spans="2:25">
      <c r="B80" s="9"/>
      <c r="C80" s="95"/>
      <c r="D80" s="96"/>
      <c r="E80" s="97"/>
      <c r="F80" s="155"/>
      <c r="H80" s="9"/>
      <c r="I80" s="95"/>
      <c r="J80" s="96"/>
      <c r="K80" s="96"/>
      <c r="L80" s="96"/>
      <c r="M80" s="170"/>
      <c r="N80" s="170"/>
      <c r="O80" s="170"/>
      <c r="P80" s="96"/>
      <c r="Q80" s="96"/>
      <c r="R80" s="97"/>
      <c r="S80" s="104"/>
      <c r="T80" s="105"/>
      <c r="U80" s="30" t="str">
        <f t="shared" si="7"/>
        <v/>
      </c>
      <c r="V80" s="31" t="str">
        <f t="shared" si="6"/>
        <v/>
      </c>
      <c r="W80" s="14" t="str">
        <f t="shared" si="8"/>
        <v/>
      </c>
      <c r="X80" s="16" t="str">
        <f t="shared" si="9"/>
        <v/>
      </c>
      <c r="Y80" s="28" t="str">
        <f t="shared" si="10"/>
        <v/>
      </c>
    </row>
    <row r="81" spans="2:25">
      <c r="B81" s="9"/>
      <c r="C81" s="95"/>
      <c r="D81" s="96"/>
      <c r="E81" s="97"/>
      <c r="F81" s="155"/>
      <c r="H81" s="9"/>
      <c r="I81" s="95"/>
      <c r="J81" s="96"/>
      <c r="K81" s="96"/>
      <c r="L81" s="96"/>
      <c r="M81" s="170"/>
      <c r="N81" s="170"/>
      <c r="O81" s="170"/>
      <c r="P81" s="96"/>
      <c r="Q81" s="96"/>
      <c r="R81" s="97"/>
      <c r="S81" s="104"/>
      <c r="T81" s="105"/>
      <c r="U81" s="30" t="str">
        <f t="shared" si="7"/>
        <v/>
      </c>
      <c r="V81" s="31" t="str">
        <f t="shared" si="6"/>
        <v/>
      </c>
      <c r="W81" s="14" t="str">
        <f t="shared" si="8"/>
        <v/>
      </c>
      <c r="X81" s="16" t="str">
        <f t="shared" si="9"/>
        <v/>
      </c>
      <c r="Y81" s="28" t="str">
        <f t="shared" si="10"/>
        <v/>
      </c>
    </row>
    <row r="82" spans="2:25">
      <c r="B82" s="9"/>
      <c r="C82" s="95"/>
      <c r="D82" s="96"/>
      <c r="E82" s="97"/>
      <c r="F82" s="155"/>
      <c r="H82" s="9"/>
      <c r="I82" s="95"/>
      <c r="J82" s="96"/>
      <c r="K82" s="96"/>
      <c r="L82" s="96"/>
      <c r="M82" s="170"/>
      <c r="N82" s="170"/>
      <c r="O82" s="170"/>
      <c r="P82" s="96"/>
      <c r="Q82" s="96"/>
      <c r="R82" s="97"/>
      <c r="S82" s="104"/>
      <c r="T82" s="105"/>
      <c r="U82" s="30" t="str">
        <f t="shared" si="7"/>
        <v/>
      </c>
      <c r="V82" s="31" t="str">
        <f t="shared" si="6"/>
        <v/>
      </c>
      <c r="W82" s="14" t="str">
        <f t="shared" si="8"/>
        <v/>
      </c>
      <c r="X82" s="16" t="str">
        <f t="shared" si="9"/>
        <v/>
      </c>
      <c r="Y82" s="28" t="str">
        <f t="shared" si="10"/>
        <v/>
      </c>
    </row>
    <row r="83" spans="2:25">
      <c r="B83" s="9"/>
      <c r="C83" s="95"/>
      <c r="D83" s="96"/>
      <c r="E83" s="97"/>
      <c r="F83" s="155"/>
      <c r="H83" s="9"/>
      <c r="I83" s="95"/>
      <c r="J83" s="96"/>
      <c r="K83" s="96"/>
      <c r="L83" s="96"/>
      <c r="M83" s="170"/>
      <c r="N83" s="170"/>
      <c r="O83" s="170"/>
      <c r="P83" s="96"/>
      <c r="Q83" s="96"/>
      <c r="R83" s="97"/>
      <c r="S83" s="104"/>
      <c r="T83" s="105"/>
      <c r="U83" s="30" t="str">
        <f t="shared" si="7"/>
        <v/>
      </c>
      <c r="V83" s="31" t="str">
        <f t="shared" si="6"/>
        <v/>
      </c>
      <c r="W83" s="14" t="str">
        <f t="shared" si="8"/>
        <v/>
      </c>
      <c r="X83" s="16" t="str">
        <f t="shared" si="9"/>
        <v/>
      </c>
      <c r="Y83" s="28" t="str">
        <f t="shared" si="10"/>
        <v/>
      </c>
    </row>
    <row r="84" spans="2:25">
      <c r="B84" s="9"/>
      <c r="C84" s="95"/>
      <c r="D84" s="96"/>
      <c r="E84" s="97"/>
      <c r="F84" s="155"/>
      <c r="H84" s="9"/>
      <c r="I84" s="95"/>
      <c r="J84" s="96"/>
      <c r="K84" s="96"/>
      <c r="L84" s="96"/>
      <c r="M84" s="170"/>
      <c r="N84" s="170"/>
      <c r="O84" s="170"/>
      <c r="P84" s="96"/>
      <c r="Q84" s="96"/>
      <c r="R84" s="97"/>
      <c r="S84" s="104"/>
      <c r="T84" s="105"/>
      <c r="U84" s="30" t="str">
        <f t="shared" si="7"/>
        <v/>
      </c>
      <c r="V84" s="31" t="str">
        <f t="shared" si="6"/>
        <v/>
      </c>
      <c r="W84" s="14" t="str">
        <f t="shared" si="8"/>
        <v/>
      </c>
      <c r="X84" s="16" t="str">
        <f t="shared" si="9"/>
        <v/>
      </c>
      <c r="Y84" s="28" t="str">
        <f t="shared" si="10"/>
        <v/>
      </c>
    </row>
    <row r="85" spans="2:25">
      <c r="B85" s="9"/>
      <c r="C85" s="95"/>
      <c r="D85" s="96"/>
      <c r="E85" s="97"/>
      <c r="F85" s="155"/>
      <c r="H85" s="9"/>
      <c r="I85" s="95"/>
      <c r="J85" s="96"/>
      <c r="K85" s="96"/>
      <c r="L85" s="96"/>
      <c r="M85" s="170"/>
      <c r="N85" s="170"/>
      <c r="O85" s="170"/>
      <c r="P85" s="96"/>
      <c r="Q85" s="96"/>
      <c r="R85" s="97"/>
      <c r="S85" s="104"/>
      <c r="T85" s="105"/>
      <c r="U85" s="30" t="str">
        <f t="shared" si="7"/>
        <v/>
      </c>
      <c r="V85" s="31" t="str">
        <f t="shared" si="6"/>
        <v/>
      </c>
      <c r="W85" s="14" t="str">
        <f t="shared" si="8"/>
        <v/>
      </c>
      <c r="X85" s="16" t="str">
        <f t="shared" si="9"/>
        <v/>
      </c>
      <c r="Y85" s="28" t="str">
        <f t="shared" si="10"/>
        <v/>
      </c>
    </row>
    <row r="86" spans="2:25">
      <c r="B86" s="9"/>
      <c r="C86" s="95"/>
      <c r="D86" s="96"/>
      <c r="E86" s="97"/>
      <c r="F86" s="155"/>
      <c r="H86" s="9"/>
      <c r="I86" s="95"/>
      <c r="J86" s="96"/>
      <c r="K86" s="96"/>
      <c r="L86" s="96"/>
      <c r="M86" s="170"/>
      <c r="N86" s="170"/>
      <c r="O86" s="170"/>
      <c r="P86" s="96"/>
      <c r="Q86" s="96"/>
      <c r="R86" s="97"/>
      <c r="S86" s="104"/>
      <c r="T86" s="105"/>
      <c r="U86" s="30" t="str">
        <f t="shared" si="7"/>
        <v/>
      </c>
      <c r="V86" s="31" t="str">
        <f t="shared" si="6"/>
        <v/>
      </c>
      <c r="W86" s="14" t="str">
        <f t="shared" si="8"/>
        <v/>
      </c>
      <c r="X86" s="16" t="str">
        <f t="shared" si="9"/>
        <v/>
      </c>
      <c r="Y86" s="28" t="str">
        <f t="shared" si="10"/>
        <v/>
      </c>
    </row>
    <row r="87" spans="2:25">
      <c r="B87" s="9"/>
      <c r="C87" s="95"/>
      <c r="D87" s="96"/>
      <c r="E87" s="97"/>
      <c r="F87" s="155"/>
      <c r="H87" s="9"/>
      <c r="I87" s="95"/>
      <c r="J87" s="96"/>
      <c r="K87" s="96"/>
      <c r="L87" s="96"/>
      <c r="M87" s="170"/>
      <c r="N87" s="170"/>
      <c r="O87" s="170"/>
      <c r="P87" s="96"/>
      <c r="Q87" s="96"/>
      <c r="R87" s="97"/>
      <c r="S87" s="104"/>
      <c r="T87" s="105"/>
      <c r="U87" s="30" t="str">
        <f t="shared" si="7"/>
        <v/>
      </c>
      <c r="V87" s="31" t="str">
        <f t="shared" si="6"/>
        <v/>
      </c>
      <c r="W87" s="14" t="str">
        <f t="shared" si="8"/>
        <v/>
      </c>
      <c r="X87" s="16" t="str">
        <f t="shared" si="9"/>
        <v/>
      </c>
      <c r="Y87" s="28" t="str">
        <f t="shared" si="10"/>
        <v/>
      </c>
    </row>
    <row r="88" spans="2:25">
      <c r="B88" s="9"/>
      <c r="C88" s="95"/>
      <c r="D88" s="96"/>
      <c r="E88" s="97"/>
      <c r="F88" s="155"/>
      <c r="H88" s="9"/>
      <c r="I88" s="95"/>
      <c r="J88" s="96"/>
      <c r="K88" s="96"/>
      <c r="L88" s="96"/>
      <c r="M88" s="170"/>
      <c r="N88" s="170"/>
      <c r="O88" s="170"/>
      <c r="P88" s="96"/>
      <c r="Q88" s="96"/>
      <c r="R88" s="97"/>
      <c r="S88" s="104"/>
      <c r="T88" s="105"/>
      <c r="U88" s="30" t="str">
        <f t="shared" si="7"/>
        <v/>
      </c>
      <c r="V88" s="31" t="str">
        <f t="shared" si="6"/>
        <v/>
      </c>
      <c r="W88" s="14" t="str">
        <f t="shared" si="8"/>
        <v/>
      </c>
      <c r="X88" s="16" t="str">
        <f t="shared" si="9"/>
        <v/>
      </c>
      <c r="Y88" s="28" t="str">
        <f t="shared" si="10"/>
        <v/>
      </c>
    </row>
    <row r="89" spans="2:25">
      <c r="B89" s="9"/>
      <c r="C89" s="95"/>
      <c r="D89" s="96"/>
      <c r="E89" s="97"/>
      <c r="F89" s="155"/>
      <c r="H89" s="9"/>
      <c r="I89" s="95"/>
      <c r="J89" s="96"/>
      <c r="K89" s="96"/>
      <c r="L89" s="96"/>
      <c r="M89" s="170"/>
      <c r="N89" s="170"/>
      <c r="O89" s="170"/>
      <c r="P89" s="96"/>
      <c r="Q89" s="96"/>
      <c r="R89" s="97"/>
      <c r="S89" s="104"/>
      <c r="T89" s="105"/>
      <c r="U89" s="30" t="str">
        <f t="shared" si="7"/>
        <v/>
      </c>
      <c r="V89" s="31" t="str">
        <f t="shared" si="6"/>
        <v/>
      </c>
      <c r="W89" s="14" t="str">
        <f t="shared" si="8"/>
        <v/>
      </c>
      <c r="X89" s="16" t="str">
        <f t="shared" si="9"/>
        <v/>
      </c>
      <c r="Y89" s="28" t="str">
        <f t="shared" si="10"/>
        <v/>
      </c>
    </row>
    <row r="90" spans="2:25">
      <c r="B90" s="9"/>
      <c r="C90" s="95"/>
      <c r="D90" s="96"/>
      <c r="E90" s="97"/>
      <c r="F90" s="155"/>
      <c r="H90" s="9"/>
      <c r="I90" s="95"/>
      <c r="J90" s="96"/>
      <c r="K90" s="96"/>
      <c r="L90" s="96"/>
      <c r="M90" s="170"/>
      <c r="N90" s="170"/>
      <c r="O90" s="170"/>
      <c r="P90" s="96"/>
      <c r="Q90" s="96"/>
      <c r="R90" s="97"/>
      <c r="S90" s="104"/>
      <c r="T90" s="105"/>
      <c r="U90" s="30" t="str">
        <f t="shared" si="7"/>
        <v/>
      </c>
      <c r="V90" s="31" t="str">
        <f t="shared" si="6"/>
        <v/>
      </c>
      <c r="W90" s="14" t="str">
        <f t="shared" si="8"/>
        <v/>
      </c>
      <c r="X90" s="16" t="str">
        <f t="shared" si="9"/>
        <v/>
      </c>
      <c r="Y90" s="28" t="str">
        <f t="shared" si="10"/>
        <v/>
      </c>
    </row>
    <row r="91" spans="2:25">
      <c r="B91" s="9"/>
      <c r="C91" s="95"/>
      <c r="D91" s="96"/>
      <c r="E91" s="97"/>
      <c r="F91" s="155"/>
      <c r="H91" s="9"/>
      <c r="I91" s="95"/>
      <c r="J91" s="96"/>
      <c r="K91" s="96"/>
      <c r="L91" s="96"/>
      <c r="M91" s="170"/>
      <c r="N91" s="170"/>
      <c r="O91" s="170"/>
      <c r="P91" s="96"/>
      <c r="Q91" s="96"/>
      <c r="R91" s="97"/>
      <c r="S91" s="104"/>
      <c r="T91" s="105"/>
      <c r="U91" s="30" t="str">
        <f t="shared" si="7"/>
        <v/>
      </c>
      <c r="V91" s="31" t="str">
        <f t="shared" si="6"/>
        <v/>
      </c>
      <c r="W91" s="14" t="str">
        <f t="shared" si="8"/>
        <v/>
      </c>
      <c r="X91" s="16" t="str">
        <f t="shared" si="9"/>
        <v/>
      </c>
      <c r="Y91" s="28" t="str">
        <f t="shared" si="10"/>
        <v/>
      </c>
    </row>
    <row r="92" spans="2:25">
      <c r="B92" s="9"/>
      <c r="C92" s="95"/>
      <c r="D92" s="96"/>
      <c r="E92" s="97"/>
      <c r="F92" s="155"/>
      <c r="H92" s="9"/>
      <c r="I92" s="95"/>
      <c r="J92" s="96"/>
      <c r="K92" s="96"/>
      <c r="L92" s="96"/>
      <c r="M92" s="170"/>
      <c r="N92" s="170"/>
      <c r="O92" s="170"/>
      <c r="P92" s="96"/>
      <c r="Q92" s="96"/>
      <c r="R92" s="97"/>
      <c r="S92" s="104"/>
      <c r="T92" s="105"/>
      <c r="U92" s="30" t="str">
        <f t="shared" si="7"/>
        <v/>
      </c>
      <c r="V92" s="31" t="str">
        <f t="shared" si="6"/>
        <v/>
      </c>
      <c r="W92" s="14" t="str">
        <f t="shared" si="8"/>
        <v/>
      </c>
      <c r="X92" s="16" t="str">
        <f t="shared" si="9"/>
        <v/>
      </c>
      <c r="Y92" s="28" t="str">
        <f t="shared" si="10"/>
        <v/>
      </c>
    </row>
    <row r="93" spans="2:25">
      <c r="B93" s="9"/>
      <c r="C93" s="95"/>
      <c r="D93" s="96"/>
      <c r="E93" s="97"/>
      <c r="F93" s="155"/>
      <c r="H93" s="9"/>
      <c r="I93" s="95"/>
      <c r="J93" s="96"/>
      <c r="K93" s="96"/>
      <c r="L93" s="96"/>
      <c r="M93" s="170"/>
      <c r="N93" s="170"/>
      <c r="O93" s="170"/>
      <c r="P93" s="96"/>
      <c r="Q93" s="96"/>
      <c r="R93" s="97"/>
      <c r="S93" s="104"/>
      <c r="T93" s="105"/>
      <c r="U93" s="30" t="str">
        <f t="shared" si="7"/>
        <v/>
      </c>
      <c r="V93" s="31" t="str">
        <f t="shared" si="6"/>
        <v/>
      </c>
      <c r="W93" s="14" t="str">
        <f t="shared" si="8"/>
        <v/>
      </c>
      <c r="X93" s="16" t="str">
        <f t="shared" si="9"/>
        <v/>
      </c>
      <c r="Y93" s="28" t="str">
        <f t="shared" si="10"/>
        <v/>
      </c>
    </row>
    <row r="94" spans="2:25">
      <c r="B94" s="9"/>
      <c r="C94" s="95"/>
      <c r="D94" s="96"/>
      <c r="E94" s="97"/>
      <c r="F94" s="155"/>
      <c r="H94" s="9"/>
      <c r="I94" s="95"/>
      <c r="J94" s="96"/>
      <c r="K94" s="96"/>
      <c r="L94" s="96"/>
      <c r="M94" s="170"/>
      <c r="N94" s="170"/>
      <c r="O94" s="170"/>
      <c r="P94" s="96"/>
      <c r="Q94" s="96"/>
      <c r="R94" s="97"/>
      <c r="S94" s="104"/>
      <c r="T94" s="105"/>
      <c r="U94" s="30" t="str">
        <f t="shared" si="7"/>
        <v/>
      </c>
      <c r="V94" s="31" t="str">
        <f t="shared" si="6"/>
        <v/>
      </c>
      <c r="W94" s="14" t="str">
        <f t="shared" si="8"/>
        <v/>
      </c>
      <c r="X94" s="16" t="str">
        <f t="shared" si="9"/>
        <v/>
      </c>
      <c r="Y94" s="28" t="str">
        <f t="shared" si="10"/>
        <v/>
      </c>
    </row>
    <row r="95" spans="2:25">
      <c r="B95" s="9"/>
      <c r="C95" s="95"/>
      <c r="D95" s="96"/>
      <c r="E95" s="97"/>
      <c r="F95" s="155"/>
      <c r="H95" s="9"/>
      <c r="I95" s="95"/>
      <c r="J95" s="96"/>
      <c r="K95" s="96"/>
      <c r="L95" s="96"/>
      <c r="M95" s="170"/>
      <c r="N95" s="170"/>
      <c r="O95" s="170"/>
      <c r="P95" s="96"/>
      <c r="Q95" s="96"/>
      <c r="R95" s="97"/>
      <c r="S95" s="104"/>
      <c r="T95" s="105"/>
      <c r="U95" s="30" t="str">
        <f t="shared" si="7"/>
        <v/>
      </c>
      <c r="V95" s="31" t="str">
        <f t="shared" si="6"/>
        <v/>
      </c>
      <c r="W95" s="14" t="str">
        <f t="shared" si="8"/>
        <v/>
      </c>
      <c r="X95" s="16" t="str">
        <f t="shared" si="9"/>
        <v/>
      </c>
      <c r="Y95" s="28" t="str">
        <f t="shared" si="10"/>
        <v/>
      </c>
    </row>
    <row r="96" spans="2:25">
      <c r="B96" s="9"/>
      <c r="C96" s="95"/>
      <c r="D96" s="96"/>
      <c r="E96" s="97"/>
      <c r="F96" s="155"/>
      <c r="H96" s="9"/>
      <c r="I96" s="95"/>
      <c r="J96" s="96"/>
      <c r="K96" s="96"/>
      <c r="L96" s="96"/>
      <c r="M96" s="170"/>
      <c r="N96" s="170"/>
      <c r="O96" s="170"/>
      <c r="P96" s="96"/>
      <c r="Q96" s="96"/>
      <c r="R96" s="97"/>
      <c r="S96" s="104"/>
      <c r="T96" s="105"/>
      <c r="U96" s="30" t="str">
        <f t="shared" si="7"/>
        <v/>
      </c>
      <c r="V96" s="31" t="str">
        <f t="shared" si="6"/>
        <v/>
      </c>
      <c r="W96" s="14" t="str">
        <f t="shared" si="8"/>
        <v/>
      </c>
      <c r="X96" s="16" t="str">
        <f t="shared" si="9"/>
        <v/>
      </c>
      <c r="Y96" s="28" t="str">
        <f t="shared" si="10"/>
        <v/>
      </c>
    </row>
    <row r="97" spans="2:25">
      <c r="B97" s="9"/>
      <c r="C97" s="95"/>
      <c r="D97" s="96"/>
      <c r="E97" s="97"/>
      <c r="F97" s="155"/>
      <c r="H97" s="9"/>
      <c r="I97" s="95"/>
      <c r="J97" s="96"/>
      <c r="K97" s="96"/>
      <c r="L97" s="96"/>
      <c r="M97" s="170"/>
      <c r="N97" s="170"/>
      <c r="O97" s="170"/>
      <c r="P97" s="96"/>
      <c r="Q97" s="96"/>
      <c r="R97" s="97"/>
      <c r="S97" s="104"/>
      <c r="T97" s="105"/>
      <c r="U97" s="30" t="str">
        <f t="shared" si="7"/>
        <v/>
      </c>
      <c r="V97" s="31" t="str">
        <f t="shared" si="6"/>
        <v/>
      </c>
      <c r="W97" s="14" t="str">
        <f t="shared" si="8"/>
        <v/>
      </c>
      <c r="X97" s="16" t="str">
        <f t="shared" si="9"/>
        <v/>
      </c>
      <c r="Y97" s="28" t="str">
        <f t="shared" si="10"/>
        <v/>
      </c>
    </row>
    <row r="98" spans="2:25">
      <c r="B98" s="9"/>
      <c r="C98" s="95"/>
      <c r="D98" s="96"/>
      <c r="E98" s="97"/>
      <c r="F98" s="155"/>
      <c r="H98" s="9"/>
      <c r="I98" s="95"/>
      <c r="J98" s="96"/>
      <c r="K98" s="96"/>
      <c r="L98" s="96"/>
      <c r="M98" s="170"/>
      <c r="N98" s="170"/>
      <c r="O98" s="170"/>
      <c r="P98" s="96"/>
      <c r="Q98" s="96"/>
      <c r="R98" s="97"/>
      <c r="S98" s="104"/>
      <c r="T98" s="105"/>
      <c r="U98" s="30" t="str">
        <f t="shared" si="7"/>
        <v/>
      </c>
      <c r="V98" s="31" t="str">
        <f t="shared" si="6"/>
        <v/>
      </c>
      <c r="W98" s="14" t="str">
        <f t="shared" si="8"/>
        <v/>
      </c>
      <c r="X98" s="16" t="str">
        <f t="shared" si="9"/>
        <v/>
      </c>
      <c r="Y98" s="28" t="str">
        <f t="shared" si="10"/>
        <v/>
      </c>
    </row>
    <row r="99" spans="2:25">
      <c r="B99" s="9"/>
      <c r="C99" s="95"/>
      <c r="D99" s="96"/>
      <c r="E99" s="97"/>
      <c r="F99" s="155"/>
      <c r="H99" s="9"/>
      <c r="I99" s="95"/>
      <c r="J99" s="96"/>
      <c r="K99" s="96"/>
      <c r="L99" s="96"/>
      <c r="M99" s="170"/>
      <c r="N99" s="170"/>
      <c r="O99" s="170"/>
      <c r="P99" s="96"/>
      <c r="Q99" s="96"/>
      <c r="R99" s="97"/>
      <c r="S99" s="104"/>
      <c r="T99" s="105"/>
      <c r="U99" s="30" t="str">
        <f t="shared" si="7"/>
        <v/>
      </c>
      <c r="V99" s="31" t="str">
        <f t="shared" ref="V99:V102" si="11">IF(U99="",
    "",
    IF(ISERROR(MATCH(U99,C:C,0)),
        "NO",
        "YES"
    )
)</f>
        <v/>
      </c>
      <c r="W99" s="14" t="str">
        <f t="shared" si="8"/>
        <v/>
      </c>
      <c r="X99" s="16" t="str">
        <f t="shared" si="9"/>
        <v/>
      </c>
      <c r="Y99" s="28" t="str">
        <f t="shared" si="10"/>
        <v/>
      </c>
    </row>
    <row r="100" spans="2:25">
      <c r="B100" s="9"/>
      <c r="C100" s="95"/>
      <c r="D100" s="96"/>
      <c r="E100" s="97"/>
      <c r="F100" s="155"/>
      <c r="H100" s="9"/>
      <c r="I100" s="95"/>
      <c r="J100" s="96"/>
      <c r="K100" s="96"/>
      <c r="L100" s="96"/>
      <c r="M100" s="170"/>
      <c r="N100" s="170"/>
      <c r="O100" s="170"/>
      <c r="P100" s="96"/>
      <c r="Q100" s="96"/>
      <c r="R100" s="97"/>
      <c r="S100" s="104"/>
      <c r="T100" s="105"/>
      <c r="U100" s="30" t="str">
        <f t="shared" si="7"/>
        <v/>
      </c>
      <c r="V100" s="31" t="str">
        <f t="shared" si="11"/>
        <v/>
      </c>
      <c r="W100" s="14" t="str">
        <f t="shared" si="8"/>
        <v/>
      </c>
      <c r="X100" s="16" t="str">
        <f t="shared" si="9"/>
        <v/>
      </c>
      <c r="Y100" s="28" t="str">
        <f t="shared" si="10"/>
        <v/>
      </c>
    </row>
    <row r="101" spans="2:25">
      <c r="B101" s="9"/>
      <c r="C101" s="95"/>
      <c r="D101" s="96"/>
      <c r="E101" s="97"/>
      <c r="F101" s="155"/>
      <c r="H101" s="9"/>
      <c r="I101" s="95"/>
      <c r="J101" s="96"/>
      <c r="K101" s="96"/>
      <c r="L101" s="96"/>
      <c r="M101" s="170"/>
      <c r="N101" s="170"/>
      <c r="O101" s="170"/>
      <c r="P101" s="96"/>
      <c r="Q101" s="96"/>
      <c r="R101" s="97"/>
      <c r="S101" s="104"/>
      <c r="T101" s="105"/>
      <c r="U101" s="30" t="str">
        <f t="shared" si="7"/>
        <v/>
      </c>
      <c r="V101" s="31" t="str">
        <f t="shared" si="11"/>
        <v/>
      </c>
      <c r="W101" s="14" t="str">
        <f t="shared" si="8"/>
        <v/>
      </c>
      <c r="X101" s="16" t="str">
        <f t="shared" si="9"/>
        <v/>
      </c>
      <c r="Y101" s="28" t="str">
        <f t="shared" si="10"/>
        <v/>
      </c>
    </row>
    <row r="102" spans="2:25" ht="14" thickBot="1">
      <c r="B102" s="17"/>
      <c r="C102" s="98"/>
      <c r="D102" s="99"/>
      <c r="E102" s="100"/>
      <c r="F102" s="156"/>
      <c r="H102" s="17"/>
      <c r="I102" s="98"/>
      <c r="J102" s="99"/>
      <c r="K102" s="99"/>
      <c r="L102" s="99"/>
      <c r="M102" s="171"/>
      <c r="N102" s="171"/>
      <c r="O102" s="171"/>
      <c r="P102" s="99"/>
      <c r="Q102" s="99"/>
      <c r="R102" s="100"/>
      <c r="S102" s="106"/>
      <c r="T102" s="107"/>
      <c r="U102" s="33" t="str">
        <f t="shared" ref="U102" si="12">SUBSTITUTE(I102," ","")</f>
        <v/>
      </c>
      <c r="V102" s="33" t="str">
        <f t="shared" si="11"/>
        <v/>
      </c>
      <c r="W102" s="21" t="str">
        <f t="shared" ref="W102" si="13">IF(ISBLANK(T102),
    "",
    SUBSTITUTE(SUBSTITUTE(SUBSTITUTE(SUBSTITUTE(T102,",",""),".",""),"?","")," ","")
)</f>
        <v/>
      </c>
      <c r="X102" s="22" t="str">
        <f t="shared" ref="X102" si="14">IF(ISBLANK(T102),
    "",
    IF(ISERROR(_xlfn.NUMBERVALUE(W102)),
        IF(NOT(ISERROR(FIND("k",LOWER(W102)))),
            _xlfn.NUMBERVALUE(LEFT(W102,FIND("k",LOWER(W102))-1))*1000,
            IF(NOT(ISERROR(FIND("g",LOWER(W102)))),
                _xlfn.NUMBERVALUE(LEFT(W102,FIND("g",LOWER(W102))-1)),
                "N/A"
            )
        ),
        _xlfn.NUMBERVALUE(W102)
    )
)</f>
        <v/>
      </c>
      <c r="Y102" s="32" t="str">
        <f t="shared" ref="Y102" si="15">IF(I102="",
    "",
    IF(AND(NOT(I102=""),X102=""),
        "NONE",
        IF(ISNUMBER(X102),
            IF(X102&gt;15000,
                15000,
                X102
            ),
            "ERROR"
            )
    )
)</f>
        <v/>
      </c>
    </row>
    <row r="104" spans="2:25">
      <c r="Y104" s="158" t="s">
        <v>91</v>
      </c>
    </row>
  </sheetData>
  <sheetProtection sheet="1" objects="1" scenarios="1" formatCells="0" formatColumns="0" formatRows="0" sort="0" autoFilter="0"/>
  <conditionalFormatting sqref="C1:C1048576">
    <cfRule type="duplicateValues" dxfId="19" priority="4"/>
  </conditionalFormatting>
  <conditionalFormatting sqref="A1:XFD1048576">
    <cfRule type="beginsWith" dxfId="18" priority="1" operator="beginsWith" text="ERROR">
      <formula>LEFT(A1,LEN("ERROR"))="ERROR"</formula>
    </cfRule>
  </conditionalFormatting>
  <conditionalFormatting sqref="B3:F102 H3:T102">
    <cfRule type="expression" dxfId="17" priority="11">
      <formula>MOD(ROW()+3,6)&gt;=3</formula>
    </cfRule>
    <cfRule type="expression" dxfId="16" priority="13">
      <formula>MOD(ROW()+3,6)&lt;3</formula>
    </cfRule>
  </conditionalFormatting>
  <conditionalFormatting sqref="U3:U102 W3:X102">
    <cfRule type="expression" dxfId="15" priority="9">
      <formula>MOD(ROW()+3,6)&gt;=3</formula>
    </cfRule>
    <cfRule type="expression" dxfId="14" priority="10">
      <formula>MOD(ROW()+3,6)&lt;3</formula>
    </cfRule>
  </conditionalFormatting>
  <conditionalFormatting sqref="V3:V102 Y3:Y102">
    <cfRule type="expression" dxfId="13" priority="6">
      <formula>MOD(ROW()+3,6)&gt;=3</formula>
    </cfRule>
    <cfRule type="expression" dxfId="12" priority="7">
      <formula>MOD(ROW()+3,6)&lt;3</formula>
    </cfRule>
  </conditionalFormatting>
  <conditionalFormatting sqref="I1:I1048576">
    <cfRule type="duplicateValues" dxfId="11" priority="5"/>
  </conditionalFormatting>
  <conditionalFormatting sqref="V1:V1048576">
    <cfRule type="beginsWith" dxfId="10" priority="2" operator="beginsWith" text="NO">
      <formula>LEFT(V1,LEN("NO"))="NO"</formula>
    </cfRule>
  </conditionalFormatting>
  <pageMargins left="0.3" right="0.3" top="1.1000000000000001" bottom="0.5" header="0.3" footer="0.2"/>
  <pageSetup paperSize="3" scale="99" fitToHeight="0" orientation="landscape" horizontalDpi="0" verticalDpi="0"/>
  <headerFooter scaleWithDoc="0">
    <oddHeader>&amp;L&amp;"Calibri,Regular"&amp;K000000&amp;G&amp;R&amp;"Calibri,Regular"&amp;K000000&amp;G</oddHeader>
    <oddFooter>&amp;L&amp;"Arial,Regular"&amp;11&amp;K000000Printed at &amp;T on &amp;D&amp;R&amp;"Arial,Regular"&amp;11&amp;K000000Page &amp;P of &amp;N</oddFooter>
  </headerFooter>
  <drawing r:id="rId1"/>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F4AC9-4FEA-174D-978D-680B469CB5BC}">
  <sheetPr>
    <pageSetUpPr fitToPage="1"/>
  </sheetPr>
  <dimension ref="B1:W154"/>
  <sheetViews>
    <sheetView showGridLines="0" showRowColHeaders="0" workbookViewId="0">
      <pane ySplit="2" topLeftCell="A3" activePane="bottomLeft" state="frozen"/>
      <selection pane="bottomLeft" activeCell="C3" sqref="C3"/>
    </sheetView>
  </sheetViews>
  <sheetFormatPr baseColWidth="10" defaultRowHeight="13"/>
  <cols>
    <col min="1" max="1" width="3.1640625" style="1" customWidth="1"/>
    <col min="2" max="2" width="0.1640625" style="1" customWidth="1"/>
    <col min="3" max="3" width="19.1640625" style="1" customWidth="1"/>
    <col min="4" max="4" width="12.5" style="1" customWidth="1"/>
    <col min="5" max="5" width="25" style="1" customWidth="1"/>
    <col min="6" max="6" width="7.5" style="1" bestFit="1" customWidth="1"/>
    <col min="7" max="7" width="16.6640625" style="1" customWidth="1"/>
    <col min="8" max="8" width="7.83203125" style="1" bestFit="1" customWidth="1"/>
    <col min="9" max="11" width="10.6640625" style="1" customWidth="1"/>
    <col min="12" max="14" width="9" style="1" customWidth="1"/>
    <col min="15" max="18" width="0.1640625" style="1" customWidth="1"/>
    <col min="19" max="19" width="8.5" style="1" bestFit="1" customWidth="1"/>
    <col min="20" max="20" width="7.5" style="1" bestFit="1" customWidth="1"/>
    <col min="21" max="21" width="10.5" style="1" bestFit="1" customWidth="1"/>
    <col min="22" max="22" width="25" style="1" customWidth="1"/>
    <col min="23" max="23" width="16.6640625" style="1" customWidth="1"/>
    <col min="24" max="16384" width="10.83203125" style="1"/>
  </cols>
  <sheetData>
    <row r="1" spans="2:23" ht="19" customHeight="1" thickBot="1"/>
    <row r="2" spans="2:23" ht="90" customHeight="1" thickBot="1">
      <c r="B2" s="2"/>
      <c r="C2" s="6" t="s">
        <v>51</v>
      </c>
      <c r="D2" s="6" t="s">
        <v>0</v>
      </c>
      <c r="E2" s="3" t="s">
        <v>52</v>
      </c>
      <c r="F2" s="4" t="s">
        <v>17</v>
      </c>
      <c r="G2" s="4" t="s">
        <v>16</v>
      </c>
      <c r="H2" s="4" t="s">
        <v>1</v>
      </c>
      <c r="I2" s="4" t="s">
        <v>2</v>
      </c>
      <c r="J2" s="4" t="s">
        <v>3</v>
      </c>
      <c r="K2" s="4" t="s">
        <v>4</v>
      </c>
      <c r="L2" s="4" t="s">
        <v>5</v>
      </c>
      <c r="M2" s="4" t="s">
        <v>6</v>
      </c>
      <c r="N2" s="5" t="s">
        <v>7</v>
      </c>
      <c r="O2" s="6"/>
      <c r="P2" s="6"/>
      <c r="Q2" s="6"/>
      <c r="R2" s="6"/>
      <c r="S2" s="7" t="s">
        <v>70</v>
      </c>
      <c r="T2" s="8" t="s">
        <v>17</v>
      </c>
      <c r="U2" s="7" t="s">
        <v>20</v>
      </c>
      <c r="V2" s="4" t="s">
        <v>45</v>
      </c>
      <c r="W2" s="8" t="s">
        <v>46</v>
      </c>
    </row>
    <row r="3" spans="2:23">
      <c r="B3" s="9"/>
      <c r="C3" s="172"/>
      <c r="D3" s="96"/>
      <c r="E3" s="96"/>
      <c r="F3" s="96"/>
      <c r="G3" s="96"/>
      <c r="H3" s="96"/>
      <c r="I3" s="108"/>
      <c r="J3" s="109"/>
      <c r="K3" s="110"/>
      <c r="L3" s="96"/>
      <c r="M3" s="96"/>
      <c r="N3" s="97"/>
      <c r="O3" s="104"/>
      <c r="P3" s="104"/>
      <c r="Q3" s="104"/>
      <c r="R3" s="104"/>
      <c r="S3" s="123"/>
      <c r="T3" s="111"/>
      <c r="U3" s="14" t="str">
        <f>IF(AND(ISBLANK(S3),ISBLANK(T3)),
    "",
    IF(AND(OR(S3=TRUE,LEFT(S3)="T",LEFT(S3)="Y",S3=1),ISBLANK(T3)),
        "← ENTER",
        IF(AND(NOT(ISBLANK(S3)),OR(S3=TRUE,LEFT(S3)="T",LEFT(S3)="Y",S3=1)),
            T3,
            ""
        )
    )
)</f>
        <v/>
      </c>
      <c r="V3" s="10" t="str">
        <f>IF(ISBLANK($T3),"",
    IF(ISERROR(VLOOKUP($T3,Scores!$B:$D,2,FALSE)),
        "ERROR: NOT IN TEAM LIST",
        VLOOKUP($T3,Scores!$B:$D,2,FALSE)
    )
)</f>
        <v/>
      </c>
      <c r="W3" s="16" t="str">
        <f>IF(ISBLANK($T3),"",
    IF(ISERROR(VLOOKUP($T3,Scores!$B:$D,3,FALSE)),
        "",
        VLOOKUP($T3,Scores!$B:$D,3,FALSE)
    )
)</f>
        <v/>
      </c>
    </row>
    <row r="4" spans="2:23">
      <c r="B4" s="9"/>
      <c r="C4" s="172"/>
      <c r="D4" s="96"/>
      <c r="E4" s="96"/>
      <c r="F4" s="96"/>
      <c r="G4" s="96"/>
      <c r="H4" s="96"/>
      <c r="I4" s="108"/>
      <c r="J4" s="109"/>
      <c r="K4" s="110"/>
      <c r="L4" s="96"/>
      <c r="M4" s="96"/>
      <c r="N4" s="97"/>
      <c r="O4" s="104"/>
      <c r="P4" s="104"/>
      <c r="Q4" s="104"/>
      <c r="R4" s="104"/>
      <c r="S4" s="123"/>
      <c r="T4" s="111"/>
      <c r="U4" s="14" t="str">
        <f t="shared" ref="U4:U67" si="0">IF(AND(ISBLANK(S4),ISBLANK(T4)),
    "",
    IF(AND(OR(S4=TRUE,LEFT(S4)="T",LEFT(S4)="Y",S4=1),ISBLANK(T4)),
        "← ENTER",
        IF(AND(NOT(ISBLANK(S4)),OR(S4=TRUE,LEFT(S4)="T",LEFT(S4)="Y",S4=1)),
            T4,
            ""
        )
    )
)</f>
        <v/>
      </c>
      <c r="V4" s="10" t="str">
        <f>IF(ISBLANK($T4),"",
    IF(ISERROR(VLOOKUP($T4,Scores!$B:$D,2,FALSE)),
        "ERROR: NOT IN TEAM LIST",
        VLOOKUP($T4,Scores!$B:$D,2,FALSE)
    )
)</f>
        <v/>
      </c>
      <c r="W4" s="16" t="str">
        <f>IF(ISBLANK($T4),"",
    IF(ISERROR(VLOOKUP($T4,Scores!$B:$D,3,FALSE)),
        "",
        VLOOKUP($T4,Scores!$B:$D,3,FALSE)
    )
)</f>
        <v/>
      </c>
    </row>
    <row r="5" spans="2:23">
      <c r="B5" s="9"/>
      <c r="C5" s="172"/>
      <c r="D5" s="96"/>
      <c r="E5" s="96"/>
      <c r="F5" s="96"/>
      <c r="G5" s="96"/>
      <c r="H5" s="96"/>
      <c r="I5" s="108"/>
      <c r="J5" s="109"/>
      <c r="K5" s="110"/>
      <c r="L5" s="96"/>
      <c r="M5" s="96"/>
      <c r="N5" s="97"/>
      <c r="O5" s="104"/>
      <c r="P5" s="104"/>
      <c r="Q5" s="104"/>
      <c r="R5" s="104"/>
      <c r="S5" s="123"/>
      <c r="T5" s="111"/>
      <c r="U5" s="14" t="str">
        <f t="shared" si="0"/>
        <v/>
      </c>
      <c r="V5" s="10" t="str">
        <f>IF(ISBLANK($T5),"",
    IF(ISERROR(VLOOKUP($T5,Scores!$B:$D,2,FALSE)),
        "ERROR: NOT IN TEAM LIST",
        VLOOKUP($T5,Scores!$B:$D,2,FALSE)
    )
)</f>
        <v/>
      </c>
      <c r="W5" s="16" t="str">
        <f>IF(ISBLANK($T5),"",
    IF(ISERROR(VLOOKUP($T5,Scores!$B:$D,3,FALSE)),
        "",
        VLOOKUP($T5,Scores!$B:$D,3,FALSE)
    )
)</f>
        <v/>
      </c>
    </row>
    <row r="6" spans="2:23">
      <c r="B6" s="9"/>
      <c r="C6" s="172"/>
      <c r="D6" s="96"/>
      <c r="E6" s="96"/>
      <c r="F6" s="96"/>
      <c r="G6" s="96"/>
      <c r="H6" s="96"/>
      <c r="I6" s="108"/>
      <c r="J6" s="109"/>
      <c r="K6" s="110"/>
      <c r="L6" s="96"/>
      <c r="M6" s="96"/>
      <c r="N6" s="97"/>
      <c r="O6" s="104"/>
      <c r="P6" s="104"/>
      <c r="Q6" s="104"/>
      <c r="R6" s="104"/>
      <c r="S6" s="123"/>
      <c r="T6" s="111"/>
      <c r="U6" s="14" t="str">
        <f t="shared" si="0"/>
        <v/>
      </c>
      <c r="V6" s="10" t="str">
        <f>IF(ISBLANK($T6),"",
    IF(ISERROR(VLOOKUP($T6,Scores!$B:$D,2,FALSE)),
        "ERROR: NOT IN TEAM LIST",
        VLOOKUP($T6,Scores!$B:$D,2,FALSE)
    )
)</f>
        <v/>
      </c>
      <c r="W6" s="16" t="str">
        <f>IF(ISBLANK($T6),"",
    IF(ISERROR(VLOOKUP($T6,Scores!$B:$D,3,FALSE)),
        "",
        VLOOKUP($T6,Scores!$B:$D,3,FALSE)
    )
)</f>
        <v/>
      </c>
    </row>
    <row r="7" spans="2:23">
      <c r="B7" s="9"/>
      <c r="C7" s="172"/>
      <c r="D7" s="96"/>
      <c r="E7" s="96"/>
      <c r="F7" s="96"/>
      <c r="G7" s="96"/>
      <c r="H7" s="96"/>
      <c r="I7" s="108"/>
      <c r="J7" s="109"/>
      <c r="K7" s="110"/>
      <c r="L7" s="96"/>
      <c r="M7" s="96"/>
      <c r="N7" s="97"/>
      <c r="O7" s="104"/>
      <c r="P7" s="104"/>
      <c r="Q7" s="104"/>
      <c r="R7" s="104"/>
      <c r="S7" s="123"/>
      <c r="T7" s="111"/>
      <c r="U7" s="14" t="str">
        <f t="shared" si="0"/>
        <v/>
      </c>
      <c r="V7" s="10" t="str">
        <f>IF(ISBLANK($T7),"",
    IF(ISERROR(VLOOKUP($T7,Scores!$B:$D,2,FALSE)),
        "ERROR: NOT IN TEAM LIST",
        VLOOKUP($T7,Scores!$B:$D,2,FALSE)
    )
)</f>
        <v/>
      </c>
      <c r="W7" s="16" t="str">
        <f>IF(ISBLANK($T7),"",
    IF(ISERROR(VLOOKUP($T7,Scores!$B:$D,3,FALSE)),
        "",
        VLOOKUP($T7,Scores!$B:$D,3,FALSE)
    )
)</f>
        <v/>
      </c>
    </row>
    <row r="8" spans="2:23">
      <c r="B8" s="9"/>
      <c r="C8" s="172"/>
      <c r="D8" s="96"/>
      <c r="E8" s="96"/>
      <c r="F8" s="96"/>
      <c r="G8" s="96"/>
      <c r="H8" s="96"/>
      <c r="I8" s="108"/>
      <c r="J8" s="109"/>
      <c r="K8" s="110"/>
      <c r="L8" s="96"/>
      <c r="M8" s="96"/>
      <c r="N8" s="97"/>
      <c r="O8" s="104"/>
      <c r="P8" s="104"/>
      <c r="Q8" s="104"/>
      <c r="R8" s="104"/>
      <c r="S8" s="123"/>
      <c r="T8" s="111"/>
      <c r="U8" s="14" t="str">
        <f t="shared" si="0"/>
        <v/>
      </c>
      <c r="V8" s="10" t="str">
        <f>IF(ISBLANK($T8),"",
    IF(ISERROR(VLOOKUP($T8,Scores!$B:$D,2,FALSE)),
        "ERROR: NOT IN TEAM LIST",
        VLOOKUP($T8,Scores!$B:$D,2,FALSE)
    )
)</f>
        <v/>
      </c>
      <c r="W8" s="16" t="str">
        <f>IF(ISBLANK($T8),"",
    IF(ISERROR(VLOOKUP($T8,Scores!$B:$D,3,FALSE)),
        "",
        VLOOKUP($T8,Scores!$B:$D,3,FALSE)
    )
)</f>
        <v/>
      </c>
    </row>
    <row r="9" spans="2:23">
      <c r="B9" s="9"/>
      <c r="C9" s="172"/>
      <c r="D9" s="96"/>
      <c r="E9" s="96"/>
      <c r="F9" s="96"/>
      <c r="G9" s="96"/>
      <c r="H9" s="96"/>
      <c r="I9" s="108"/>
      <c r="J9" s="109"/>
      <c r="K9" s="110"/>
      <c r="L9" s="96"/>
      <c r="M9" s="96"/>
      <c r="N9" s="97"/>
      <c r="O9" s="104"/>
      <c r="P9" s="104"/>
      <c r="Q9" s="104"/>
      <c r="R9" s="104"/>
      <c r="S9" s="123"/>
      <c r="T9" s="111"/>
      <c r="U9" s="14" t="str">
        <f t="shared" si="0"/>
        <v/>
      </c>
      <c r="V9" s="10" t="str">
        <f>IF(ISBLANK($T9),"",
    IF(ISERROR(VLOOKUP($T9,Scores!$B:$D,2,FALSE)),
        "ERROR: NOT IN TEAM LIST",
        VLOOKUP($T9,Scores!$B:$D,2,FALSE)
    )
)</f>
        <v/>
      </c>
      <c r="W9" s="16" t="str">
        <f>IF(ISBLANK($T9),"",
    IF(ISERROR(VLOOKUP($T9,Scores!$B:$D,3,FALSE)),
        "",
        VLOOKUP($T9,Scores!$B:$D,3,FALSE)
    )
)</f>
        <v/>
      </c>
    </row>
    <row r="10" spans="2:23">
      <c r="B10" s="9"/>
      <c r="C10" s="172"/>
      <c r="D10" s="96"/>
      <c r="E10" s="96"/>
      <c r="F10" s="96"/>
      <c r="G10" s="96"/>
      <c r="H10" s="96"/>
      <c r="I10" s="108"/>
      <c r="J10" s="109"/>
      <c r="K10" s="110"/>
      <c r="L10" s="96"/>
      <c r="M10" s="96"/>
      <c r="N10" s="97"/>
      <c r="O10" s="104"/>
      <c r="P10" s="104"/>
      <c r="Q10" s="104"/>
      <c r="R10" s="104"/>
      <c r="S10" s="123"/>
      <c r="T10" s="111"/>
      <c r="U10" s="14" t="str">
        <f t="shared" si="0"/>
        <v/>
      </c>
      <c r="V10" s="10" t="str">
        <f>IF(ISBLANK($T10),"",
    IF(ISERROR(VLOOKUP($T10,Scores!$B:$D,2,FALSE)),
        "ERROR: NOT IN TEAM LIST",
        VLOOKUP($T10,Scores!$B:$D,2,FALSE)
    )
)</f>
        <v/>
      </c>
      <c r="W10" s="16" t="str">
        <f>IF(ISBLANK($T10),"",
    IF(ISERROR(VLOOKUP($T10,Scores!$B:$D,3,FALSE)),
        "",
        VLOOKUP($T10,Scores!$B:$D,3,FALSE)
    )
)</f>
        <v/>
      </c>
    </row>
    <row r="11" spans="2:23">
      <c r="B11" s="9"/>
      <c r="C11" s="172"/>
      <c r="D11" s="96"/>
      <c r="E11" s="96"/>
      <c r="F11" s="96"/>
      <c r="G11" s="96"/>
      <c r="H11" s="96"/>
      <c r="I11" s="108"/>
      <c r="J11" s="109"/>
      <c r="K11" s="110"/>
      <c r="L11" s="96"/>
      <c r="M11" s="96"/>
      <c r="N11" s="97"/>
      <c r="O11" s="104"/>
      <c r="P11" s="104"/>
      <c r="Q11" s="104"/>
      <c r="R11" s="104"/>
      <c r="S11" s="123"/>
      <c r="T11" s="111"/>
      <c r="U11" s="14" t="str">
        <f t="shared" si="0"/>
        <v/>
      </c>
      <c r="V11" s="10" t="str">
        <f>IF(ISBLANK($T11),"",
    IF(ISERROR(VLOOKUP($T11,Scores!$B:$D,2,FALSE)),
        "ERROR: NOT IN TEAM LIST",
        VLOOKUP($T11,Scores!$B:$D,2,FALSE)
    )
)</f>
        <v/>
      </c>
      <c r="W11" s="16" t="str">
        <f>IF(ISBLANK($T11),"",
    IF(ISERROR(VLOOKUP($T11,Scores!$B:$D,3,FALSE)),
        "",
        VLOOKUP($T11,Scores!$B:$D,3,FALSE)
    )
)</f>
        <v/>
      </c>
    </row>
    <row r="12" spans="2:23">
      <c r="B12" s="9"/>
      <c r="C12" s="172"/>
      <c r="D12" s="96"/>
      <c r="E12" s="96"/>
      <c r="F12" s="96"/>
      <c r="G12" s="96"/>
      <c r="H12" s="96"/>
      <c r="I12" s="108"/>
      <c r="J12" s="109"/>
      <c r="K12" s="110"/>
      <c r="L12" s="96"/>
      <c r="M12" s="96"/>
      <c r="N12" s="97"/>
      <c r="O12" s="104"/>
      <c r="P12" s="104"/>
      <c r="Q12" s="104"/>
      <c r="R12" s="104"/>
      <c r="S12" s="123"/>
      <c r="T12" s="111"/>
      <c r="U12" s="14" t="str">
        <f t="shared" si="0"/>
        <v/>
      </c>
      <c r="V12" s="10" t="str">
        <f>IF(ISBLANK($T12),"",
    IF(ISERROR(VLOOKUP($T12,Scores!$B:$D,2,FALSE)),
        "ERROR: NOT IN TEAM LIST",
        VLOOKUP($T12,Scores!$B:$D,2,FALSE)
    )
)</f>
        <v/>
      </c>
      <c r="W12" s="16" t="str">
        <f>IF(ISBLANK($T12),"",
    IF(ISERROR(VLOOKUP($T12,Scores!$B:$D,3,FALSE)),
        "",
        VLOOKUP($T12,Scores!$B:$D,3,FALSE)
    )
)</f>
        <v/>
      </c>
    </row>
    <row r="13" spans="2:23">
      <c r="B13" s="9"/>
      <c r="C13" s="172"/>
      <c r="D13" s="96"/>
      <c r="E13" s="96"/>
      <c r="F13" s="96"/>
      <c r="G13" s="96"/>
      <c r="H13" s="96"/>
      <c r="I13" s="108"/>
      <c r="J13" s="109"/>
      <c r="K13" s="110"/>
      <c r="L13" s="96"/>
      <c r="M13" s="96"/>
      <c r="N13" s="97"/>
      <c r="O13" s="104"/>
      <c r="P13" s="104"/>
      <c r="Q13" s="104"/>
      <c r="R13" s="104"/>
      <c r="S13" s="123"/>
      <c r="T13" s="111"/>
      <c r="U13" s="14" t="str">
        <f t="shared" si="0"/>
        <v/>
      </c>
      <c r="V13" s="10" t="str">
        <f>IF(ISBLANK($T13),"",
    IF(ISERROR(VLOOKUP($T13,Scores!$B:$D,2,FALSE)),
        "ERROR: NOT IN TEAM LIST",
        VLOOKUP($T13,Scores!$B:$D,2,FALSE)
    )
)</f>
        <v/>
      </c>
      <c r="W13" s="16" t="str">
        <f>IF(ISBLANK($T13),"",
    IF(ISERROR(VLOOKUP($T13,Scores!$B:$D,3,FALSE)),
        "",
        VLOOKUP($T13,Scores!$B:$D,3,FALSE)
    )
)</f>
        <v/>
      </c>
    </row>
    <row r="14" spans="2:23">
      <c r="B14" s="9"/>
      <c r="C14" s="172"/>
      <c r="D14" s="96"/>
      <c r="E14" s="96"/>
      <c r="F14" s="96"/>
      <c r="G14" s="96"/>
      <c r="H14" s="96"/>
      <c r="I14" s="108"/>
      <c r="J14" s="109"/>
      <c r="K14" s="110"/>
      <c r="L14" s="96"/>
      <c r="M14" s="96"/>
      <c r="N14" s="97"/>
      <c r="O14" s="104"/>
      <c r="P14" s="104"/>
      <c r="Q14" s="104"/>
      <c r="R14" s="104"/>
      <c r="S14" s="123"/>
      <c r="T14" s="111"/>
      <c r="U14" s="14" t="str">
        <f t="shared" si="0"/>
        <v/>
      </c>
      <c r="V14" s="10" t="str">
        <f>IF(ISBLANK($T14),"",
    IF(ISERROR(VLOOKUP($T14,Scores!$B:$D,2,FALSE)),
        "ERROR: NOT IN TEAM LIST",
        VLOOKUP($T14,Scores!$B:$D,2,FALSE)
    )
)</f>
        <v/>
      </c>
      <c r="W14" s="16" t="str">
        <f>IF(ISBLANK($T14),"",
    IF(ISERROR(VLOOKUP($T14,Scores!$B:$D,3,FALSE)),
        "",
        VLOOKUP($T14,Scores!$B:$D,3,FALSE)
    )
)</f>
        <v/>
      </c>
    </row>
    <row r="15" spans="2:23">
      <c r="B15" s="9"/>
      <c r="C15" s="172"/>
      <c r="D15" s="96"/>
      <c r="E15" s="96"/>
      <c r="F15" s="96"/>
      <c r="G15" s="96"/>
      <c r="H15" s="96"/>
      <c r="I15" s="108"/>
      <c r="J15" s="109"/>
      <c r="K15" s="110"/>
      <c r="L15" s="96"/>
      <c r="M15" s="96"/>
      <c r="N15" s="97"/>
      <c r="O15" s="104"/>
      <c r="P15" s="104"/>
      <c r="Q15" s="104"/>
      <c r="R15" s="104"/>
      <c r="S15" s="123"/>
      <c r="T15" s="111"/>
      <c r="U15" s="14" t="str">
        <f t="shared" si="0"/>
        <v/>
      </c>
      <c r="V15" s="10" t="str">
        <f>IF(ISBLANK($T15),"",
    IF(ISERROR(VLOOKUP($T15,Scores!$B:$D,2,FALSE)),
        "ERROR: NOT IN TEAM LIST",
        VLOOKUP($T15,Scores!$B:$D,2,FALSE)
    )
)</f>
        <v/>
      </c>
      <c r="W15" s="16" t="str">
        <f>IF(ISBLANK($T15),"",
    IF(ISERROR(VLOOKUP($T15,Scores!$B:$D,3,FALSE)),
        "",
        VLOOKUP($T15,Scores!$B:$D,3,FALSE)
    )
)</f>
        <v/>
      </c>
    </row>
    <row r="16" spans="2:23">
      <c r="B16" s="9"/>
      <c r="C16" s="172"/>
      <c r="D16" s="96"/>
      <c r="E16" s="96"/>
      <c r="F16" s="96"/>
      <c r="G16" s="96"/>
      <c r="H16" s="96"/>
      <c r="I16" s="108"/>
      <c r="J16" s="109"/>
      <c r="K16" s="110"/>
      <c r="L16" s="96"/>
      <c r="M16" s="96"/>
      <c r="N16" s="97"/>
      <c r="O16" s="104"/>
      <c r="P16" s="104"/>
      <c r="Q16" s="104"/>
      <c r="R16" s="104"/>
      <c r="S16" s="123"/>
      <c r="T16" s="111"/>
      <c r="U16" s="14" t="str">
        <f t="shared" si="0"/>
        <v/>
      </c>
      <c r="V16" s="10" t="str">
        <f>IF(ISBLANK($T16),"",
    IF(ISERROR(VLOOKUP($T16,Scores!$B:$D,2,FALSE)),
        "ERROR: NOT IN TEAM LIST",
        VLOOKUP($T16,Scores!$B:$D,2,FALSE)
    )
)</f>
        <v/>
      </c>
      <c r="W16" s="16" t="str">
        <f>IF(ISBLANK($T16),"",
    IF(ISERROR(VLOOKUP($T16,Scores!$B:$D,3,FALSE)),
        "",
        VLOOKUP($T16,Scores!$B:$D,3,FALSE)
    )
)</f>
        <v/>
      </c>
    </row>
    <row r="17" spans="2:23">
      <c r="B17" s="9"/>
      <c r="C17" s="172"/>
      <c r="D17" s="96"/>
      <c r="E17" s="96"/>
      <c r="F17" s="96"/>
      <c r="G17" s="96"/>
      <c r="H17" s="96"/>
      <c r="I17" s="108"/>
      <c r="J17" s="109"/>
      <c r="K17" s="110"/>
      <c r="L17" s="96"/>
      <c r="M17" s="96"/>
      <c r="N17" s="97"/>
      <c r="O17" s="104"/>
      <c r="P17" s="104"/>
      <c r="Q17" s="104"/>
      <c r="R17" s="104"/>
      <c r="S17" s="123"/>
      <c r="T17" s="111"/>
      <c r="U17" s="14" t="str">
        <f t="shared" si="0"/>
        <v/>
      </c>
      <c r="V17" s="10" t="str">
        <f>IF(ISBLANK($T17),"",
    IF(ISERROR(VLOOKUP($T17,Scores!$B:$D,2,FALSE)),
        "ERROR: NOT IN TEAM LIST",
        VLOOKUP($T17,Scores!$B:$D,2,FALSE)
    )
)</f>
        <v/>
      </c>
      <c r="W17" s="16" t="str">
        <f>IF(ISBLANK($T17),"",
    IF(ISERROR(VLOOKUP($T17,Scores!$B:$D,3,FALSE)),
        "",
        VLOOKUP($T17,Scores!$B:$D,3,FALSE)
    )
)</f>
        <v/>
      </c>
    </row>
    <row r="18" spans="2:23">
      <c r="B18" s="9"/>
      <c r="C18" s="172"/>
      <c r="D18" s="96"/>
      <c r="E18" s="96"/>
      <c r="F18" s="96"/>
      <c r="G18" s="96"/>
      <c r="H18" s="96"/>
      <c r="I18" s="108"/>
      <c r="J18" s="109"/>
      <c r="K18" s="110"/>
      <c r="L18" s="96"/>
      <c r="M18" s="96"/>
      <c r="N18" s="97"/>
      <c r="O18" s="104"/>
      <c r="P18" s="104"/>
      <c r="Q18" s="104"/>
      <c r="R18" s="104"/>
      <c r="S18" s="123"/>
      <c r="T18" s="111"/>
      <c r="U18" s="14" t="str">
        <f t="shared" si="0"/>
        <v/>
      </c>
      <c r="V18" s="10" t="str">
        <f>IF(ISBLANK($T18),"",
    IF(ISERROR(VLOOKUP($T18,Scores!$B:$D,2,FALSE)),
        "ERROR: NOT IN TEAM LIST",
        VLOOKUP($T18,Scores!$B:$D,2,FALSE)
    )
)</f>
        <v/>
      </c>
      <c r="W18" s="16" t="str">
        <f>IF(ISBLANK($T18),"",
    IF(ISERROR(VLOOKUP($T18,Scores!$B:$D,3,FALSE)),
        "",
        VLOOKUP($T18,Scores!$B:$D,3,FALSE)
    )
)</f>
        <v/>
      </c>
    </row>
    <row r="19" spans="2:23">
      <c r="B19" s="9"/>
      <c r="C19" s="172"/>
      <c r="D19" s="96"/>
      <c r="E19" s="96"/>
      <c r="F19" s="96"/>
      <c r="G19" s="96"/>
      <c r="H19" s="96"/>
      <c r="I19" s="108"/>
      <c r="J19" s="109"/>
      <c r="K19" s="110"/>
      <c r="L19" s="96"/>
      <c r="M19" s="96"/>
      <c r="N19" s="97"/>
      <c r="O19" s="104"/>
      <c r="P19" s="104"/>
      <c r="Q19" s="104"/>
      <c r="R19" s="104"/>
      <c r="S19" s="123"/>
      <c r="T19" s="111"/>
      <c r="U19" s="14" t="str">
        <f t="shared" si="0"/>
        <v/>
      </c>
      <c r="V19" s="10" t="str">
        <f>IF(ISBLANK($T19),"",
    IF(ISERROR(VLOOKUP($T19,Scores!$B:$D,2,FALSE)),
        "ERROR: NOT IN TEAM LIST",
        VLOOKUP($T19,Scores!$B:$D,2,FALSE)
    )
)</f>
        <v/>
      </c>
      <c r="W19" s="16" t="str">
        <f>IF(ISBLANK($T19),"",
    IF(ISERROR(VLOOKUP($T19,Scores!$B:$D,3,FALSE)),
        "",
        VLOOKUP($T19,Scores!$B:$D,3,FALSE)
    )
)</f>
        <v/>
      </c>
    </row>
    <row r="20" spans="2:23">
      <c r="B20" s="9"/>
      <c r="C20" s="172"/>
      <c r="D20" s="96"/>
      <c r="E20" s="96"/>
      <c r="F20" s="96"/>
      <c r="G20" s="96"/>
      <c r="H20" s="96"/>
      <c r="I20" s="108"/>
      <c r="J20" s="109"/>
      <c r="K20" s="110"/>
      <c r="L20" s="96"/>
      <c r="M20" s="96"/>
      <c r="N20" s="97"/>
      <c r="O20" s="104"/>
      <c r="P20" s="104"/>
      <c r="Q20" s="104"/>
      <c r="R20" s="104"/>
      <c r="S20" s="123"/>
      <c r="T20" s="111"/>
      <c r="U20" s="14" t="str">
        <f t="shared" si="0"/>
        <v/>
      </c>
      <c r="V20" s="10" t="str">
        <f>IF(ISBLANK($T20),"",
    IF(ISERROR(VLOOKUP($T20,Scores!$B:$D,2,FALSE)),
        "ERROR: NOT IN TEAM LIST",
        VLOOKUP($T20,Scores!$B:$D,2,FALSE)
    )
)</f>
        <v/>
      </c>
      <c r="W20" s="16" t="str">
        <f>IF(ISBLANK($T20),"",
    IF(ISERROR(VLOOKUP($T20,Scores!$B:$D,3,FALSE)),
        "",
        VLOOKUP($T20,Scores!$B:$D,3,FALSE)
    )
)</f>
        <v/>
      </c>
    </row>
    <row r="21" spans="2:23">
      <c r="B21" s="9"/>
      <c r="C21" s="172"/>
      <c r="D21" s="96"/>
      <c r="E21" s="96"/>
      <c r="F21" s="96"/>
      <c r="G21" s="96"/>
      <c r="H21" s="96"/>
      <c r="I21" s="108"/>
      <c r="J21" s="109"/>
      <c r="K21" s="110"/>
      <c r="L21" s="96"/>
      <c r="M21" s="96"/>
      <c r="N21" s="97"/>
      <c r="O21" s="104"/>
      <c r="P21" s="104"/>
      <c r="Q21" s="104"/>
      <c r="R21" s="104"/>
      <c r="S21" s="123"/>
      <c r="T21" s="111"/>
      <c r="U21" s="14" t="str">
        <f t="shared" si="0"/>
        <v/>
      </c>
      <c r="V21" s="10" t="str">
        <f>IF(ISBLANK($T21),"",
    IF(ISERROR(VLOOKUP($T21,Scores!$B:$D,2,FALSE)),
        "ERROR: NOT IN TEAM LIST",
        VLOOKUP($T21,Scores!$B:$D,2,FALSE)
    )
)</f>
        <v/>
      </c>
      <c r="W21" s="16" t="str">
        <f>IF(ISBLANK($T21),"",
    IF(ISERROR(VLOOKUP($T21,Scores!$B:$D,3,FALSE)),
        "",
        VLOOKUP($T21,Scores!$B:$D,3,FALSE)
    )
)</f>
        <v/>
      </c>
    </row>
    <row r="22" spans="2:23">
      <c r="B22" s="9"/>
      <c r="C22" s="172"/>
      <c r="D22" s="96"/>
      <c r="E22" s="96"/>
      <c r="F22" s="96"/>
      <c r="G22" s="96"/>
      <c r="H22" s="96"/>
      <c r="I22" s="108"/>
      <c r="J22" s="109"/>
      <c r="K22" s="110"/>
      <c r="L22" s="96"/>
      <c r="M22" s="96"/>
      <c r="N22" s="97"/>
      <c r="O22" s="104"/>
      <c r="P22" s="104"/>
      <c r="Q22" s="104"/>
      <c r="R22" s="104"/>
      <c r="S22" s="123"/>
      <c r="T22" s="111"/>
      <c r="U22" s="14" t="str">
        <f t="shared" si="0"/>
        <v/>
      </c>
      <c r="V22" s="10" t="str">
        <f>IF(ISBLANK($T22),"",
    IF(ISERROR(VLOOKUP($T22,Scores!$B:$D,2,FALSE)),
        "ERROR: NOT IN TEAM LIST",
        VLOOKUP($T22,Scores!$B:$D,2,FALSE)
    )
)</f>
        <v/>
      </c>
      <c r="W22" s="16" t="str">
        <f>IF(ISBLANK($T22),"",
    IF(ISERROR(VLOOKUP($T22,Scores!$B:$D,3,FALSE)),
        "",
        VLOOKUP($T22,Scores!$B:$D,3,FALSE)
    )
)</f>
        <v/>
      </c>
    </row>
    <row r="23" spans="2:23">
      <c r="B23" s="9"/>
      <c r="C23" s="172"/>
      <c r="D23" s="96"/>
      <c r="E23" s="96"/>
      <c r="F23" s="96"/>
      <c r="G23" s="96"/>
      <c r="H23" s="96"/>
      <c r="I23" s="108"/>
      <c r="J23" s="109"/>
      <c r="K23" s="110"/>
      <c r="L23" s="96"/>
      <c r="M23" s="96"/>
      <c r="N23" s="97"/>
      <c r="O23" s="104"/>
      <c r="P23" s="104"/>
      <c r="Q23" s="104"/>
      <c r="R23" s="104"/>
      <c r="S23" s="123"/>
      <c r="T23" s="111"/>
      <c r="U23" s="14" t="str">
        <f t="shared" si="0"/>
        <v/>
      </c>
      <c r="V23" s="10" t="str">
        <f>IF(ISBLANK($T23),"",
    IF(ISERROR(VLOOKUP($T23,Scores!$B:$D,2,FALSE)),
        "ERROR: NOT IN TEAM LIST",
        VLOOKUP($T23,Scores!$B:$D,2,FALSE)
    )
)</f>
        <v/>
      </c>
      <c r="W23" s="16" t="str">
        <f>IF(ISBLANK($T23),"",
    IF(ISERROR(VLOOKUP($T23,Scores!$B:$D,3,FALSE)),
        "",
        VLOOKUP($T23,Scores!$B:$D,3,FALSE)
    )
)</f>
        <v/>
      </c>
    </row>
    <row r="24" spans="2:23">
      <c r="B24" s="9"/>
      <c r="C24" s="172"/>
      <c r="D24" s="96"/>
      <c r="E24" s="96"/>
      <c r="F24" s="96"/>
      <c r="G24" s="96"/>
      <c r="H24" s="96"/>
      <c r="I24" s="108"/>
      <c r="J24" s="109"/>
      <c r="K24" s="110"/>
      <c r="L24" s="96"/>
      <c r="M24" s="96"/>
      <c r="N24" s="97"/>
      <c r="O24" s="104"/>
      <c r="P24" s="104"/>
      <c r="Q24" s="104"/>
      <c r="R24" s="104"/>
      <c r="S24" s="123"/>
      <c r="T24" s="111"/>
      <c r="U24" s="14" t="str">
        <f t="shared" si="0"/>
        <v/>
      </c>
      <c r="V24" s="10" t="str">
        <f>IF(ISBLANK($T24),"",
    IF(ISERROR(VLOOKUP($T24,Scores!$B:$D,2,FALSE)),
        "ERROR: NOT IN TEAM LIST",
        VLOOKUP($T24,Scores!$B:$D,2,FALSE)
    )
)</f>
        <v/>
      </c>
      <c r="W24" s="16" t="str">
        <f>IF(ISBLANK($T24),"",
    IF(ISERROR(VLOOKUP($T24,Scores!$B:$D,3,FALSE)),
        "",
        VLOOKUP($T24,Scores!$B:$D,3,FALSE)
    )
)</f>
        <v/>
      </c>
    </row>
    <row r="25" spans="2:23">
      <c r="B25" s="9"/>
      <c r="C25" s="172"/>
      <c r="D25" s="96"/>
      <c r="E25" s="96"/>
      <c r="F25" s="96"/>
      <c r="G25" s="96"/>
      <c r="H25" s="96"/>
      <c r="I25" s="108"/>
      <c r="J25" s="109"/>
      <c r="K25" s="110"/>
      <c r="L25" s="96"/>
      <c r="M25" s="96"/>
      <c r="N25" s="97"/>
      <c r="O25" s="104"/>
      <c r="P25" s="104"/>
      <c r="Q25" s="104"/>
      <c r="R25" s="104"/>
      <c r="S25" s="123"/>
      <c r="T25" s="111"/>
      <c r="U25" s="14" t="str">
        <f t="shared" si="0"/>
        <v/>
      </c>
      <c r="V25" s="10" t="str">
        <f>IF(ISBLANK($T25),"",
    IF(ISERROR(VLOOKUP($T25,Scores!$B:$D,2,FALSE)),
        "ERROR: NOT IN TEAM LIST",
        VLOOKUP($T25,Scores!$B:$D,2,FALSE)
    )
)</f>
        <v/>
      </c>
      <c r="W25" s="16" t="str">
        <f>IF(ISBLANK($T25),"",
    IF(ISERROR(VLOOKUP($T25,Scores!$B:$D,3,FALSE)),
        "",
        VLOOKUP($T25,Scores!$B:$D,3,FALSE)
    )
)</f>
        <v/>
      </c>
    </row>
    <row r="26" spans="2:23">
      <c r="B26" s="9"/>
      <c r="C26" s="172"/>
      <c r="D26" s="96"/>
      <c r="E26" s="96"/>
      <c r="F26" s="96"/>
      <c r="G26" s="96"/>
      <c r="H26" s="96"/>
      <c r="I26" s="108"/>
      <c r="J26" s="109"/>
      <c r="K26" s="110"/>
      <c r="L26" s="96"/>
      <c r="M26" s="96"/>
      <c r="N26" s="97"/>
      <c r="O26" s="104"/>
      <c r="P26" s="104"/>
      <c r="Q26" s="104"/>
      <c r="R26" s="104"/>
      <c r="S26" s="123"/>
      <c r="T26" s="111"/>
      <c r="U26" s="14" t="str">
        <f t="shared" si="0"/>
        <v/>
      </c>
      <c r="V26" s="10" t="str">
        <f>IF(ISBLANK($T26),"",
    IF(ISERROR(VLOOKUP($T26,Scores!$B:$D,2,FALSE)),
        "ERROR: NOT IN TEAM LIST",
        VLOOKUP($T26,Scores!$B:$D,2,FALSE)
    )
)</f>
        <v/>
      </c>
      <c r="W26" s="16" t="str">
        <f>IF(ISBLANK($T26),"",
    IF(ISERROR(VLOOKUP($T26,Scores!$B:$D,3,FALSE)),
        "",
        VLOOKUP($T26,Scores!$B:$D,3,FALSE)
    )
)</f>
        <v/>
      </c>
    </row>
    <row r="27" spans="2:23">
      <c r="B27" s="9"/>
      <c r="C27" s="172"/>
      <c r="D27" s="96"/>
      <c r="E27" s="96"/>
      <c r="F27" s="96"/>
      <c r="G27" s="96"/>
      <c r="H27" s="96"/>
      <c r="I27" s="108"/>
      <c r="J27" s="109"/>
      <c r="K27" s="110"/>
      <c r="L27" s="96"/>
      <c r="M27" s="96"/>
      <c r="N27" s="97"/>
      <c r="O27" s="104"/>
      <c r="P27" s="104"/>
      <c r="Q27" s="104"/>
      <c r="R27" s="104"/>
      <c r="S27" s="123"/>
      <c r="T27" s="111"/>
      <c r="U27" s="14" t="str">
        <f t="shared" si="0"/>
        <v/>
      </c>
      <c r="V27" s="10" t="str">
        <f>IF(ISBLANK($T27),"",
    IF(ISERROR(VLOOKUP($T27,Scores!$B:$D,2,FALSE)),
        "ERROR: NOT IN TEAM LIST",
        VLOOKUP($T27,Scores!$B:$D,2,FALSE)
    )
)</f>
        <v/>
      </c>
      <c r="W27" s="16" t="str">
        <f>IF(ISBLANK($T27),"",
    IF(ISERROR(VLOOKUP($T27,Scores!$B:$D,3,FALSE)),
        "",
        VLOOKUP($T27,Scores!$B:$D,3,FALSE)
    )
)</f>
        <v/>
      </c>
    </row>
    <row r="28" spans="2:23">
      <c r="B28" s="9"/>
      <c r="C28" s="172"/>
      <c r="D28" s="96"/>
      <c r="E28" s="96"/>
      <c r="F28" s="96"/>
      <c r="G28" s="96"/>
      <c r="H28" s="96"/>
      <c r="I28" s="108"/>
      <c r="J28" s="109"/>
      <c r="K28" s="110"/>
      <c r="L28" s="96"/>
      <c r="M28" s="96"/>
      <c r="N28" s="97"/>
      <c r="O28" s="104"/>
      <c r="P28" s="104"/>
      <c r="Q28" s="104"/>
      <c r="R28" s="104"/>
      <c r="S28" s="123"/>
      <c r="T28" s="111"/>
      <c r="U28" s="14" t="str">
        <f t="shared" si="0"/>
        <v/>
      </c>
      <c r="V28" s="10" t="str">
        <f>IF(ISBLANK($T28),"",
    IF(ISERROR(VLOOKUP($T28,Scores!$B:$D,2,FALSE)),
        "ERROR: NOT IN TEAM LIST",
        VLOOKUP($T28,Scores!$B:$D,2,FALSE)
    )
)</f>
        <v/>
      </c>
      <c r="W28" s="16" t="str">
        <f>IF(ISBLANK($T28),"",
    IF(ISERROR(VLOOKUP($T28,Scores!$B:$D,3,FALSE)),
        "",
        VLOOKUP($T28,Scores!$B:$D,3,FALSE)
    )
)</f>
        <v/>
      </c>
    </row>
    <row r="29" spans="2:23">
      <c r="B29" s="9"/>
      <c r="C29" s="172"/>
      <c r="D29" s="96"/>
      <c r="E29" s="96"/>
      <c r="F29" s="96"/>
      <c r="G29" s="96"/>
      <c r="H29" s="96"/>
      <c r="I29" s="108"/>
      <c r="J29" s="109"/>
      <c r="K29" s="110"/>
      <c r="L29" s="96"/>
      <c r="M29" s="96"/>
      <c r="N29" s="97"/>
      <c r="O29" s="104"/>
      <c r="P29" s="104"/>
      <c r="Q29" s="104"/>
      <c r="R29" s="104"/>
      <c r="S29" s="123"/>
      <c r="T29" s="111"/>
      <c r="U29" s="14" t="str">
        <f t="shared" si="0"/>
        <v/>
      </c>
      <c r="V29" s="10" t="str">
        <f>IF(ISBLANK($T29),"",
    IF(ISERROR(VLOOKUP($T29,Scores!$B:$D,2,FALSE)),
        "ERROR: NOT IN TEAM LIST",
        VLOOKUP($T29,Scores!$B:$D,2,FALSE)
    )
)</f>
        <v/>
      </c>
      <c r="W29" s="16" t="str">
        <f>IF(ISBLANK($T29),"",
    IF(ISERROR(VLOOKUP($T29,Scores!$B:$D,3,FALSE)),
        "",
        VLOOKUP($T29,Scores!$B:$D,3,FALSE)
    )
)</f>
        <v/>
      </c>
    </row>
    <row r="30" spans="2:23">
      <c r="B30" s="9"/>
      <c r="C30" s="172"/>
      <c r="D30" s="96"/>
      <c r="E30" s="96"/>
      <c r="F30" s="96"/>
      <c r="G30" s="96"/>
      <c r="H30" s="96"/>
      <c r="I30" s="108"/>
      <c r="J30" s="109"/>
      <c r="K30" s="110"/>
      <c r="L30" s="96"/>
      <c r="M30" s="96"/>
      <c r="N30" s="97"/>
      <c r="O30" s="104"/>
      <c r="P30" s="104"/>
      <c r="Q30" s="104"/>
      <c r="R30" s="104"/>
      <c r="S30" s="123"/>
      <c r="T30" s="111"/>
      <c r="U30" s="14" t="str">
        <f t="shared" si="0"/>
        <v/>
      </c>
      <c r="V30" s="10" t="str">
        <f>IF(ISBLANK($T30),"",
    IF(ISERROR(VLOOKUP($T30,Scores!$B:$D,2,FALSE)),
        "ERROR: NOT IN TEAM LIST",
        VLOOKUP($T30,Scores!$B:$D,2,FALSE)
    )
)</f>
        <v/>
      </c>
      <c r="W30" s="16" t="str">
        <f>IF(ISBLANK($T30),"",
    IF(ISERROR(VLOOKUP($T30,Scores!$B:$D,3,FALSE)),
        "",
        VLOOKUP($T30,Scores!$B:$D,3,FALSE)
    )
)</f>
        <v/>
      </c>
    </row>
    <row r="31" spans="2:23">
      <c r="B31" s="9"/>
      <c r="C31" s="172"/>
      <c r="D31" s="96"/>
      <c r="E31" s="96"/>
      <c r="F31" s="96"/>
      <c r="G31" s="96"/>
      <c r="H31" s="96"/>
      <c r="I31" s="108"/>
      <c r="J31" s="109"/>
      <c r="K31" s="110"/>
      <c r="L31" s="96"/>
      <c r="M31" s="96"/>
      <c r="N31" s="97"/>
      <c r="O31" s="104"/>
      <c r="P31" s="104"/>
      <c r="Q31" s="104"/>
      <c r="R31" s="104"/>
      <c r="S31" s="123"/>
      <c r="T31" s="111"/>
      <c r="U31" s="14" t="str">
        <f t="shared" si="0"/>
        <v/>
      </c>
      <c r="V31" s="10" t="str">
        <f>IF(ISBLANK($T31),"",
    IF(ISERROR(VLOOKUP($T31,Scores!$B:$D,2,FALSE)),
        "ERROR: NOT IN TEAM LIST",
        VLOOKUP($T31,Scores!$B:$D,2,FALSE)
    )
)</f>
        <v/>
      </c>
      <c r="W31" s="16" t="str">
        <f>IF(ISBLANK($T31),"",
    IF(ISERROR(VLOOKUP($T31,Scores!$B:$D,3,FALSE)),
        "",
        VLOOKUP($T31,Scores!$B:$D,3,FALSE)
    )
)</f>
        <v/>
      </c>
    </row>
    <row r="32" spans="2:23">
      <c r="B32" s="9"/>
      <c r="C32" s="172"/>
      <c r="D32" s="96"/>
      <c r="E32" s="96"/>
      <c r="F32" s="96"/>
      <c r="G32" s="96"/>
      <c r="H32" s="96"/>
      <c r="I32" s="108"/>
      <c r="J32" s="109"/>
      <c r="K32" s="110"/>
      <c r="L32" s="96"/>
      <c r="M32" s="96"/>
      <c r="N32" s="97"/>
      <c r="O32" s="104"/>
      <c r="P32" s="104"/>
      <c r="Q32" s="104"/>
      <c r="R32" s="104"/>
      <c r="S32" s="123"/>
      <c r="T32" s="111"/>
      <c r="U32" s="14" t="str">
        <f t="shared" si="0"/>
        <v/>
      </c>
      <c r="V32" s="10" t="str">
        <f>IF(ISBLANK($T32),"",
    IF(ISERROR(VLOOKUP($T32,Scores!$B:$D,2,FALSE)),
        "ERROR: NOT IN TEAM LIST",
        VLOOKUP($T32,Scores!$B:$D,2,FALSE)
    )
)</f>
        <v/>
      </c>
      <c r="W32" s="16" t="str">
        <f>IF(ISBLANK($T32),"",
    IF(ISERROR(VLOOKUP($T32,Scores!$B:$D,3,FALSE)),
        "",
        VLOOKUP($T32,Scores!$B:$D,3,FALSE)
    )
)</f>
        <v/>
      </c>
    </row>
    <row r="33" spans="2:23">
      <c r="B33" s="9"/>
      <c r="C33" s="172"/>
      <c r="D33" s="96"/>
      <c r="E33" s="96"/>
      <c r="F33" s="96"/>
      <c r="G33" s="96"/>
      <c r="H33" s="96"/>
      <c r="I33" s="108"/>
      <c r="J33" s="109"/>
      <c r="K33" s="110"/>
      <c r="L33" s="96"/>
      <c r="M33" s="96"/>
      <c r="N33" s="97"/>
      <c r="O33" s="104"/>
      <c r="P33" s="104"/>
      <c r="Q33" s="104"/>
      <c r="R33" s="104"/>
      <c r="S33" s="123"/>
      <c r="T33" s="111"/>
      <c r="U33" s="14" t="str">
        <f t="shared" si="0"/>
        <v/>
      </c>
      <c r="V33" s="10" t="str">
        <f>IF(ISBLANK($T33),"",
    IF(ISERROR(VLOOKUP($T33,Scores!$B:$D,2,FALSE)),
        "ERROR: NOT IN TEAM LIST",
        VLOOKUP($T33,Scores!$B:$D,2,FALSE)
    )
)</f>
        <v/>
      </c>
      <c r="W33" s="16" t="str">
        <f>IF(ISBLANK($T33),"",
    IF(ISERROR(VLOOKUP($T33,Scores!$B:$D,3,FALSE)),
        "",
        VLOOKUP($T33,Scores!$B:$D,3,FALSE)
    )
)</f>
        <v/>
      </c>
    </row>
    <row r="34" spans="2:23">
      <c r="B34" s="9"/>
      <c r="C34" s="172"/>
      <c r="D34" s="96"/>
      <c r="E34" s="96"/>
      <c r="F34" s="96"/>
      <c r="G34" s="96"/>
      <c r="H34" s="96"/>
      <c r="I34" s="108"/>
      <c r="J34" s="109"/>
      <c r="K34" s="110"/>
      <c r="L34" s="96"/>
      <c r="M34" s="96"/>
      <c r="N34" s="97"/>
      <c r="O34" s="104"/>
      <c r="P34" s="104"/>
      <c r="Q34" s="104"/>
      <c r="R34" s="104"/>
      <c r="S34" s="123"/>
      <c r="T34" s="111"/>
      <c r="U34" s="14" t="str">
        <f t="shared" si="0"/>
        <v/>
      </c>
      <c r="V34" s="10" t="str">
        <f>IF(ISBLANK($T34),"",
    IF(ISERROR(VLOOKUP($T34,Scores!$B:$D,2,FALSE)),
        "ERROR: NOT IN TEAM LIST",
        VLOOKUP($T34,Scores!$B:$D,2,FALSE)
    )
)</f>
        <v/>
      </c>
      <c r="W34" s="16" t="str">
        <f>IF(ISBLANK($T34),"",
    IF(ISERROR(VLOOKUP($T34,Scores!$B:$D,3,FALSE)),
        "",
        VLOOKUP($T34,Scores!$B:$D,3,FALSE)
    )
)</f>
        <v/>
      </c>
    </row>
    <row r="35" spans="2:23">
      <c r="B35" s="9"/>
      <c r="C35" s="172"/>
      <c r="D35" s="96"/>
      <c r="E35" s="96"/>
      <c r="F35" s="96"/>
      <c r="G35" s="96"/>
      <c r="H35" s="96"/>
      <c r="I35" s="108"/>
      <c r="J35" s="109"/>
      <c r="K35" s="110"/>
      <c r="L35" s="96"/>
      <c r="M35" s="96"/>
      <c r="N35" s="97"/>
      <c r="O35" s="104"/>
      <c r="P35" s="104"/>
      <c r="Q35" s="104"/>
      <c r="R35" s="104"/>
      <c r="S35" s="123"/>
      <c r="T35" s="111"/>
      <c r="U35" s="14" t="str">
        <f t="shared" si="0"/>
        <v/>
      </c>
      <c r="V35" s="10" t="str">
        <f>IF(ISBLANK($T35),"",
    IF(ISERROR(VLOOKUP($T35,Scores!$B:$D,2,FALSE)),
        "ERROR: NOT IN TEAM LIST",
        VLOOKUP($T35,Scores!$B:$D,2,FALSE)
    )
)</f>
        <v/>
      </c>
      <c r="W35" s="16" t="str">
        <f>IF(ISBLANK($T35),"",
    IF(ISERROR(VLOOKUP($T35,Scores!$B:$D,3,FALSE)),
        "",
        VLOOKUP($T35,Scores!$B:$D,3,FALSE)
    )
)</f>
        <v/>
      </c>
    </row>
    <row r="36" spans="2:23">
      <c r="B36" s="9"/>
      <c r="C36" s="172"/>
      <c r="D36" s="96"/>
      <c r="E36" s="96"/>
      <c r="F36" s="96"/>
      <c r="G36" s="96"/>
      <c r="H36" s="96"/>
      <c r="I36" s="108"/>
      <c r="J36" s="109"/>
      <c r="K36" s="110"/>
      <c r="L36" s="96"/>
      <c r="M36" s="96"/>
      <c r="N36" s="97"/>
      <c r="O36" s="104"/>
      <c r="P36" s="104"/>
      <c r="Q36" s="104"/>
      <c r="R36" s="104"/>
      <c r="S36" s="123"/>
      <c r="T36" s="111"/>
      <c r="U36" s="14" t="str">
        <f t="shared" si="0"/>
        <v/>
      </c>
      <c r="V36" s="10" t="str">
        <f>IF(ISBLANK($T36),"",
    IF(ISERROR(VLOOKUP($T36,Scores!$B:$D,2,FALSE)),
        "ERROR: NOT IN TEAM LIST",
        VLOOKUP($T36,Scores!$B:$D,2,FALSE)
    )
)</f>
        <v/>
      </c>
      <c r="W36" s="16" t="str">
        <f>IF(ISBLANK($T36),"",
    IF(ISERROR(VLOOKUP($T36,Scores!$B:$D,3,FALSE)),
        "",
        VLOOKUP($T36,Scores!$B:$D,3,FALSE)
    )
)</f>
        <v/>
      </c>
    </row>
    <row r="37" spans="2:23">
      <c r="B37" s="9"/>
      <c r="C37" s="172"/>
      <c r="D37" s="96"/>
      <c r="E37" s="96"/>
      <c r="F37" s="96"/>
      <c r="G37" s="96"/>
      <c r="H37" s="96"/>
      <c r="I37" s="108"/>
      <c r="J37" s="109"/>
      <c r="K37" s="110"/>
      <c r="L37" s="96"/>
      <c r="M37" s="96"/>
      <c r="N37" s="97"/>
      <c r="O37" s="104"/>
      <c r="P37" s="104"/>
      <c r="Q37" s="104"/>
      <c r="R37" s="104"/>
      <c r="S37" s="123"/>
      <c r="T37" s="111"/>
      <c r="U37" s="14" t="str">
        <f t="shared" si="0"/>
        <v/>
      </c>
      <c r="V37" s="10" t="str">
        <f>IF(ISBLANK($T37),"",
    IF(ISERROR(VLOOKUP($T37,Scores!$B:$D,2,FALSE)),
        "ERROR: NOT IN TEAM LIST",
        VLOOKUP($T37,Scores!$B:$D,2,FALSE)
    )
)</f>
        <v/>
      </c>
      <c r="W37" s="16" t="str">
        <f>IF(ISBLANK($T37),"",
    IF(ISERROR(VLOOKUP($T37,Scores!$B:$D,3,FALSE)),
        "",
        VLOOKUP($T37,Scores!$B:$D,3,FALSE)
    )
)</f>
        <v/>
      </c>
    </row>
    <row r="38" spans="2:23">
      <c r="B38" s="9"/>
      <c r="C38" s="172"/>
      <c r="D38" s="96"/>
      <c r="E38" s="96"/>
      <c r="F38" s="96"/>
      <c r="G38" s="96"/>
      <c r="H38" s="96"/>
      <c r="I38" s="108"/>
      <c r="J38" s="109"/>
      <c r="K38" s="110"/>
      <c r="L38" s="96"/>
      <c r="M38" s="96"/>
      <c r="N38" s="97"/>
      <c r="O38" s="104"/>
      <c r="P38" s="104"/>
      <c r="Q38" s="104"/>
      <c r="R38" s="104"/>
      <c r="S38" s="123"/>
      <c r="T38" s="111"/>
      <c r="U38" s="14" t="str">
        <f t="shared" si="0"/>
        <v/>
      </c>
      <c r="V38" s="10" t="str">
        <f>IF(ISBLANK($T38),"",
    IF(ISERROR(VLOOKUP($T38,Scores!$B:$D,2,FALSE)),
        "ERROR: NOT IN TEAM LIST",
        VLOOKUP($T38,Scores!$B:$D,2,FALSE)
    )
)</f>
        <v/>
      </c>
      <c r="W38" s="16" t="str">
        <f>IF(ISBLANK($T38),"",
    IF(ISERROR(VLOOKUP($T38,Scores!$B:$D,3,FALSE)),
        "",
        VLOOKUP($T38,Scores!$B:$D,3,FALSE)
    )
)</f>
        <v/>
      </c>
    </row>
    <row r="39" spans="2:23">
      <c r="B39" s="9"/>
      <c r="C39" s="172"/>
      <c r="D39" s="96"/>
      <c r="E39" s="96"/>
      <c r="F39" s="96"/>
      <c r="G39" s="96"/>
      <c r="H39" s="96"/>
      <c r="I39" s="108"/>
      <c r="J39" s="109"/>
      <c r="K39" s="110"/>
      <c r="L39" s="96"/>
      <c r="M39" s="96"/>
      <c r="N39" s="97"/>
      <c r="O39" s="104"/>
      <c r="P39" s="104"/>
      <c r="Q39" s="104"/>
      <c r="R39" s="104"/>
      <c r="S39" s="123"/>
      <c r="T39" s="111"/>
      <c r="U39" s="14" t="str">
        <f t="shared" si="0"/>
        <v/>
      </c>
      <c r="V39" s="10" t="str">
        <f>IF(ISBLANK($T39),"",
    IF(ISERROR(VLOOKUP($T39,Scores!$B:$D,2,FALSE)),
        "ERROR: NOT IN TEAM LIST",
        VLOOKUP($T39,Scores!$B:$D,2,FALSE)
    )
)</f>
        <v/>
      </c>
      <c r="W39" s="16" t="str">
        <f>IF(ISBLANK($T39),"",
    IF(ISERROR(VLOOKUP($T39,Scores!$B:$D,3,FALSE)),
        "",
        VLOOKUP($T39,Scores!$B:$D,3,FALSE)
    )
)</f>
        <v/>
      </c>
    </row>
    <row r="40" spans="2:23">
      <c r="B40" s="9"/>
      <c r="C40" s="172"/>
      <c r="D40" s="96"/>
      <c r="E40" s="96"/>
      <c r="F40" s="96"/>
      <c r="G40" s="96"/>
      <c r="H40" s="96"/>
      <c r="I40" s="108"/>
      <c r="J40" s="109"/>
      <c r="K40" s="110"/>
      <c r="L40" s="96"/>
      <c r="M40" s="96"/>
      <c r="N40" s="97"/>
      <c r="O40" s="104"/>
      <c r="P40" s="104"/>
      <c r="Q40" s="104"/>
      <c r="R40" s="104"/>
      <c r="S40" s="123"/>
      <c r="T40" s="111"/>
      <c r="U40" s="14" t="str">
        <f t="shared" si="0"/>
        <v/>
      </c>
      <c r="V40" s="10" t="str">
        <f>IF(ISBLANK($T40),"",
    IF(ISERROR(VLOOKUP($T40,Scores!$B:$D,2,FALSE)),
        "ERROR: NOT IN TEAM LIST",
        VLOOKUP($T40,Scores!$B:$D,2,FALSE)
    )
)</f>
        <v/>
      </c>
      <c r="W40" s="16" t="str">
        <f>IF(ISBLANK($T40),"",
    IF(ISERROR(VLOOKUP($T40,Scores!$B:$D,3,FALSE)),
        "",
        VLOOKUP($T40,Scores!$B:$D,3,FALSE)
    )
)</f>
        <v/>
      </c>
    </row>
    <row r="41" spans="2:23">
      <c r="B41" s="9"/>
      <c r="C41" s="172"/>
      <c r="D41" s="96"/>
      <c r="E41" s="96"/>
      <c r="F41" s="96"/>
      <c r="G41" s="96"/>
      <c r="H41" s="96"/>
      <c r="I41" s="108"/>
      <c r="J41" s="109"/>
      <c r="K41" s="110"/>
      <c r="L41" s="96"/>
      <c r="M41" s="96"/>
      <c r="N41" s="97"/>
      <c r="O41" s="104"/>
      <c r="P41" s="104"/>
      <c r="Q41" s="104"/>
      <c r="R41" s="104"/>
      <c r="S41" s="123"/>
      <c r="T41" s="111"/>
      <c r="U41" s="14" t="str">
        <f t="shared" si="0"/>
        <v/>
      </c>
      <c r="V41" s="10" t="str">
        <f>IF(ISBLANK($T41),"",
    IF(ISERROR(VLOOKUP($T41,Scores!$B:$D,2,FALSE)),
        "ERROR: NOT IN TEAM LIST",
        VLOOKUP($T41,Scores!$B:$D,2,FALSE)
    )
)</f>
        <v/>
      </c>
      <c r="W41" s="16" t="str">
        <f>IF(ISBLANK($T41),"",
    IF(ISERROR(VLOOKUP($T41,Scores!$B:$D,3,FALSE)),
        "",
        VLOOKUP($T41,Scores!$B:$D,3,FALSE)
    )
)</f>
        <v/>
      </c>
    </row>
    <row r="42" spans="2:23">
      <c r="B42" s="9"/>
      <c r="C42" s="172"/>
      <c r="D42" s="96"/>
      <c r="E42" s="96"/>
      <c r="F42" s="96"/>
      <c r="G42" s="96"/>
      <c r="H42" s="96"/>
      <c r="I42" s="108"/>
      <c r="J42" s="109"/>
      <c r="K42" s="110"/>
      <c r="L42" s="96"/>
      <c r="M42" s="96"/>
      <c r="N42" s="97"/>
      <c r="O42" s="104"/>
      <c r="P42" s="104"/>
      <c r="Q42" s="104"/>
      <c r="R42" s="104"/>
      <c r="S42" s="123"/>
      <c r="T42" s="111"/>
      <c r="U42" s="14" t="str">
        <f t="shared" si="0"/>
        <v/>
      </c>
      <c r="V42" s="10" t="str">
        <f>IF(ISBLANK($T42),"",
    IF(ISERROR(VLOOKUP($T42,Scores!$B:$D,2,FALSE)),
        "ERROR: NOT IN TEAM LIST",
        VLOOKUP($T42,Scores!$B:$D,2,FALSE)
    )
)</f>
        <v/>
      </c>
      <c r="W42" s="16" t="str">
        <f>IF(ISBLANK($T42),"",
    IF(ISERROR(VLOOKUP($T42,Scores!$B:$D,3,FALSE)),
        "",
        VLOOKUP($T42,Scores!$B:$D,3,FALSE)
    )
)</f>
        <v/>
      </c>
    </row>
    <row r="43" spans="2:23">
      <c r="B43" s="9"/>
      <c r="C43" s="172"/>
      <c r="D43" s="96"/>
      <c r="E43" s="96"/>
      <c r="F43" s="96"/>
      <c r="G43" s="96"/>
      <c r="H43" s="96"/>
      <c r="I43" s="108"/>
      <c r="J43" s="109"/>
      <c r="K43" s="110"/>
      <c r="L43" s="96"/>
      <c r="M43" s="96"/>
      <c r="N43" s="97"/>
      <c r="O43" s="104"/>
      <c r="P43" s="104"/>
      <c r="Q43" s="104"/>
      <c r="R43" s="104"/>
      <c r="S43" s="123"/>
      <c r="T43" s="111"/>
      <c r="U43" s="14" t="str">
        <f t="shared" si="0"/>
        <v/>
      </c>
      <c r="V43" s="10" t="str">
        <f>IF(ISBLANK($T43),"",
    IF(ISERROR(VLOOKUP($T43,Scores!$B:$D,2,FALSE)),
        "ERROR: NOT IN TEAM LIST",
        VLOOKUP($T43,Scores!$B:$D,2,FALSE)
    )
)</f>
        <v/>
      </c>
      <c r="W43" s="16" t="str">
        <f>IF(ISBLANK($T43),"",
    IF(ISERROR(VLOOKUP($T43,Scores!$B:$D,3,FALSE)),
        "",
        VLOOKUP($T43,Scores!$B:$D,3,FALSE)
    )
)</f>
        <v/>
      </c>
    </row>
    <row r="44" spans="2:23">
      <c r="B44" s="9"/>
      <c r="C44" s="172"/>
      <c r="D44" s="96"/>
      <c r="E44" s="96"/>
      <c r="F44" s="96"/>
      <c r="G44" s="96"/>
      <c r="H44" s="96"/>
      <c r="I44" s="108"/>
      <c r="J44" s="109"/>
      <c r="K44" s="110"/>
      <c r="L44" s="96"/>
      <c r="M44" s="96"/>
      <c r="N44" s="97"/>
      <c r="O44" s="104"/>
      <c r="P44" s="104"/>
      <c r="Q44" s="104"/>
      <c r="R44" s="104"/>
      <c r="S44" s="123"/>
      <c r="T44" s="111"/>
      <c r="U44" s="14" t="str">
        <f t="shared" si="0"/>
        <v/>
      </c>
      <c r="V44" s="10" t="str">
        <f>IF(ISBLANK($T44),"",
    IF(ISERROR(VLOOKUP($T44,Scores!$B:$D,2,FALSE)),
        "ERROR: NOT IN TEAM LIST",
        VLOOKUP($T44,Scores!$B:$D,2,FALSE)
    )
)</f>
        <v/>
      </c>
      <c r="W44" s="16" t="str">
        <f>IF(ISBLANK($T44),"",
    IF(ISERROR(VLOOKUP($T44,Scores!$B:$D,3,FALSE)),
        "",
        VLOOKUP($T44,Scores!$B:$D,3,FALSE)
    )
)</f>
        <v/>
      </c>
    </row>
    <row r="45" spans="2:23">
      <c r="B45" s="9"/>
      <c r="C45" s="172"/>
      <c r="D45" s="96"/>
      <c r="E45" s="96"/>
      <c r="F45" s="96"/>
      <c r="G45" s="96"/>
      <c r="H45" s="96"/>
      <c r="I45" s="108"/>
      <c r="J45" s="109"/>
      <c r="K45" s="110"/>
      <c r="L45" s="96"/>
      <c r="M45" s="96"/>
      <c r="N45" s="97"/>
      <c r="O45" s="104"/>
      <c r="P45" s="104"/>
      <c r="Q45" s="104"/>
      <c r="R45" s="104"/>
      <c r="S45" s="123"/>
      <c r="T45" s="111"/>
      <c r="U45" s="14" t="str">
        <f t="shared" si="0"/>
        <v/>
      </c>
      <c r="V45" s="10" t="str">
        <f>IF(ISBLANK($T45),"",
    IF(ISERROR(VLOOKUP($T45,Scores!$B:$D,2,FALSE)),
        "ERROR: NOT IN TEAM LIST",
        VLOOKUP($T45,Scores!$B:$D,2,FALSE)
    )
)</f>
        <v/>
      </c>
      <c r="W45" s="16" t="str">
        <f>IF(ISBLANK($T45),"",
    IF(ISERROR(VLOOKUP($T45,Scores!$B:$D,3,FALSE)),
        "",
        VLOOKUP($T45,Scores!$B:$D,3,FALSE)
    )
)</f>
        <v/>
      </c>
    </row>
    <row r="46" spans="2:23">
      <c r="B46" s="9"/>
      <c r="C46" s="172"/>
      <c r="D46" s="96"/>
      <c r="E46" s="96"/>
      <c r="F46" s="96"/>
      <c r="G46" s="96"/>
      <c r="H46" s="96"/>
      <c r="I46" s="108"/>
      <c r="J46" s="109"/>
      <c r="K46" s="110"/>
      <c r="L46" s="96"/>
      <c r="M46" s="96"/>
      <c r="N46" s="97"/>
      <c r="O46" s="104"/>
      <c r="P46" s="104"/>
      <c r="Q46" s="104"/>
      <c r="R46" s="104"/>
      <c r="S46" s="123"/>
      <c r="T46" s="111"/>
      <c r="U46" s="14" t="str">
        <f t="shared" si="0"/>
        <v/>
      </c>
      <c r="V46" s="10" t="str">
        <f>IF(ISBLANK($T46),"",
    IF(ISERROR(VLOOKUP($T46,Scores!$B:$D,2,FALSE)),
        "ERROR: NOT IN TEAM LIST",
        VLOOKUP($T46,Scores!$B:$D,2,FALSE)
    )
)</f>
        <v/>
      </c>
      <c r="W46" s="16" t="str">
        <f>IF(ISBLANK($T46),"",
    IF(ISERROR(VLOOKUP($T46,Scores!$B:$D,3,FALSE)),
        "",
        VLOOKUP($T46,Scores!$B:$D,3,FALSE)
    )
)</f>
        <v/>
      </c>
    </row>
    <row r="47" spans="2:23">
      <c r="B47" s="9"/>
      <c r="C47" s="172"/>
      <c r="D47" s="96"/>
      <c r="E47" s="96"/>
      <c r="F47" s="96"/>
      <c r="G47" s="96"/>
      <c r="H47" s="96"/>
      <c r="I47" s="108"/>
      <c r="J47" s="109"/>
      <c r="K47" s="110"/>
      <c r="L47" s="96"/>
      <c r="M47" s="96"/>
      <c r="N47" s="97"/>
      <c r="O47" s="104"/>
      <c r="P47" s="104"/>
      <c r="Q47" s="104"/>
      <c r="R47" s="104"/>
      <c r="S47" s="123"/>
      <c r="T47" s="111"/>
      <c r="U47" s="14" t="str">
        <f t="shared" si="0"/>
        <v/>
      </c>
      <c r="V47" s="10" t="str">
        <f>IF(ISBLANK($T47),"",
    IF(ISERROR(VLOOKUP($T47,Scores!$B:$D,2,FALSE)),
        "ERROR: NOT IN TEAM LIST",
        VLOOKUP($T47,Scores!$B:$D,2,FALSE)
    )
)</f>
        <v/>
      </c>
      <c r="W47" s="16" t="str">
        <f>IF(ISBLANK($T47),"",
    IF(ISERROR(VLOOKUP($T47,Scores!$B:$D,3,FALSE)),
        "",
        VLOOKUP($T47,Scores!$B:$D,3,FALSE)
    )
)</f>
        <v/>
      </c>
    </row>
    <row r="48" spans="2:23">
      <c r="B48" s="9"/>
      <c r="C48" s="172"/>
      <c r="D48" s="96"/>
      <c r="E48" s="96"/>
      <c r="F48" s="96"/>
      <c r="G48" s="96"/>
      <c r="H48" s="96"/>
      <c r="I48" s="108"/>
      <c r="J48" s="109"/>
      <c r="K48" s="110"/>
      <c r="L48" s="96"/>
      <c r="M48" s="96"/>
      <c r="N48" s="97"/>
      <c r="O48" s="104"/>
      <c r="P48" s="104"/>
      <c r="Q48" s="104"/>
      <c r="R48" s="104"/>
      <c r="S48" s="123"/>
      <c r="T48" s="111"/>
      <c r="U48" s="14" t="str">
        <f t="shared" si="0"/>
        <v/>
      </c>
      <c r="V48" s="10" t="str">
        <f>IF(ISBLANK($T48),"",
    IF(ISERROR(VLOOKUP($T48,Scores!$B:$D,2,FALSE)),
        "ERROR: NOT IN TEAM LIST",
        VLOOKUP($T48,Scores!$B:$D,2,FALSE)
    )
)</f>
        <v/>
      </c>
      <c r="W48" s="16" t="str">
        <f>IF(ISBLANK($T48),"",
    IF(ISERROR(VLOOKUP($T48,Scores!$B:$D,3,FALSE)),
        "",
        VLOOKUP($T48,Scores!$B:$D,3,FALSE)
    )
)</f>
        <v/>
      </c>
    </row>
    <row r="49" spans="2:23">
      <c r="B49" s="9"/>
      <c r="C49" s="172"/>
      <c r="D49" s="96"/>
      <c r="E49" s="96"/>
      <c r="F49" s="96"/>
      <c r="G49" s="96"/>
      <c r="H49" s="96"/>
      <c r="I49" s="108"/>
      <c r="J49" s="109"/>
      <c r="K49" s="110"/>
      <c r="L49" s="96"/>
      <c r="M49" s="96"/>
      <c r="N49" s="97"/>
      <c r="O49" s="104"/>
      <c r="P49" s="104"/>
      <c r="Q49" s="104"/>
      <c r="R49" s="104"/>
      <c r="S49" s="123"/>
      <c r="T49" s="111"/>
      <c r="U49" s="14" t="str">
        <f t="shared" si="0"/>
        <v/>
      </c>
      <c r="V49" s="10" t="str">
        <f>IF(ISBLANK($T49),"",
    IF(ISERROR(VLOOKUP($T49,Scores!$B:$D,2,FALSE)),
        "ERROR: NOT IN TEAM LIST",
        VLOOKUP($T49,Scores!$B:$D,2,FALSE)
    )
)</f>
        <v/>
      </c>
      <c r="W49" s="16" t="str">
        <f>IF(ISBLANK($T49),"",
    IF(ISERROR(VLOOKUP($T49,Scores!$B:$D,3,FALSE)),
        "",
        VLOOKUP($T49,Scores!$B:$D,3,FALSE)
    )
)</f>
        <v/>
      </c>
    </row>
    <row r="50" spans="2:23">
      <c r="B50" s="9"/>
      <c r="C50" s="172"/>
      <c r="D50" s="96"/>
      <c r="E50" s="96"/>
      <c r="F50" s="96"/>
      <c r="G50" s="96"/>
      <c r="H50" s="96"/>
      <c r="I50" s="108"/>
      <c r="J50" s="109"/>
      <c r="K50" s="110"/>
      <c r="L50" s="96"/>
      <c r="M50" s="96"/>
      <c r="N50" s="97"/>
      <c r="O50" s="104"/>
      <c r="P50" s="104"/>
      <c r="Q50" s="104"/>
      <c r="R50" s="104"/>
      <c r="S50" s="123"/>
      <c r="T50" s="111"/>
      <c r="U50" s="14" t="str">
        <f t="shared" si="0"/>
        <v/>
      </c>
      <c r="V50" s="10" t="str">
        <f>IF(ISBLANK($T50),"",
    IF(ISERROR(VLOOKUP($T50,Scores!$B:$D,2,FALSE)),
        "ERROR: NOT IN TEAM LIST",
        VLOOKUP($T50,Scores!$B:$D,2,FALSE)
    )
)</f>
        <v/>
      </c>
      <c r="W50" s="16" t="str">
        <f>IF(ISBLANK($T50),"",
    IF(ISERROR(VLOOKUP($T50,Scores!$B:$D,3,FALSE)),
        "",
        VLOOKUP($T50,Scores!$B:$D,3,FALSE)
    )
)</f>
        <v/>
      </c>
    </row>
    <row r="51" spans="2:23">
      <c r="B51" s="9"/>
      <c r="C51" s="172"/>
      <c r="D51" s="96"/>
      <c r="E51" s="96"/>
      <c r="F51" s="96"/>
      <c r="G51" s="96"/>
      <c r="H51" s="96"/>
      <c r="I51" s="108"/>
      <c r="J51" s="109"/>
      <c r="K51" s="110"/>
      <c r="L51" s="96"/>
      <c r="M51" s="96"/>
      <c r="N51" s="97"/>
      <c r="O51" s="104"/>
      <c r="P51" s="104"/>
      <c r="Q51" s="104"/>
      <c r="R51" s="104"/>
      <c r="S51" s="123"/>
      <c r="T51" s="111"/>
      <c r="U51" s="14" t="str">
        <f t="shared" si="0"/>
        <v/>
      </c>
      <c r="V51" s="10" t="str">
        <f>IF(ISBLANK($T51),"",
    IF(ISERROR(VLOOKUP($T51,Scores!$B:$D,2,FALSE)),
        "ERROR: NOT IN TEAM LIST",
        VLOOKUP($T51,Scores!$B:$D,2,FALSE)
    )
)</f>
        <v/>
      </c>
      <c r="W51" s="16" t="str">
        <f>IF(ISBLANK($T51),"",
    IF(ISERROR(VLOOKUP($T51,Scores!$B:$D,3,FALSE)),
        "",
        VLOOKUP($T51,Scores!$B:$D,3,FALSE)
    )
)</f>
        <v/>
      </c>
    </row>
    <row r="52" spans="2:23">
      <c r="B52" s="9"/>
      <c r="C52" s="172"/>
      <c r="D52" s="96"/>
      <c r="E52" s="96"/>
      <c r="F52" s="96"/>
      <c r="G52" s="96"/>
      <c r="H52" s="96"/>
      <c r="I52" s="108"/>
      <c r="J52" s="109"/>
      <c r="K52" s="110"/>
      <c r="L52" s="96"/>
      <c r="M52" s="96"/>
      <c r="N52" s="97"/>
      <c r="O52" s="104"/>
      <c r="P52" s="104"/>
      <c r="Q52" s="104"/>
      <c r="R52" s="104"/>
      <c r="S52" s="123"/>
      <c r="T52" s="111"/>
      <c r="U52" s="14" t="str">
        <f t="shared" si="0"/>
        <v/>
      </c>
      <c r="V52" s="10" t="str">
        <f>IF(ISBLANK($T52),"",
    IF(ISERROR(VLOOKUP($T52,Scores!$B:$D,2,FALSE)),
        "ERROR: NOT IN TEAM LIST",
        VLOOKUP($T52,Scores!$B:$D,2,FALSE)
    )
)</f>
        <v/>
      </c>
      <c r="W52" s="16" t="str">
        <f>IF(ISBLANK($T52),"",
    IF(ISERROR(VLOOKUP($T52,Scores!$B:$D,3,FALSE)),
        "",
        VLOOKUP($T52,Scores!$B:$D,3,FALSE)
    )
)</f>
        <v/>
      </c>
    </row>
    <row r="53" spans="2:23">
      <c r="B53" s="9"/>
      <c r="C53" s="172"/>
      <c r="D53" s="96"/>
      <c r="E53" s="96"/>
      <c r="F53" s="96"/>
      <c r="G53" s="96"/>
      <c r="H53" s="96"/>
      <c r="I53" s="108"/>
      <c r="J53" s="109"/>
      <c r="K53" s="110"/>
      <c r="L53" s="96"/>
      <c r="M53" s="96"/>
      <c r="N53" s="97"/>
      <c r="O53" s="104"/>
      <c r="P53" s="104"/>
      <c r="Q53" s="104"/>
      <c r="R53" s="104"/>
      <c r="S53" s="123"/>
      <c r="T53" s="111"/>
      <c r="U53" s="14" t="str">
        <f t="shared" si="0"/>
        <v/>
      </c>
      <c r="V53" s="10" t="str">
        <f>IF(ISBLANK($T53),"",
    IF(ISERROR(VLOOKUP($T53,Scores!$B:$D,2,FALSE)),
        "ERROR: NOT IN TEAM LIST",
        VLOOKUP($T53,Scores!$B:$D,2,FALSE)
    )
)</f>
        <v/>
      </c>
      <c r="W53" s="16" t="str">
        <f>IF(ISBLANK($T53),"",
    IF(ISERROR(VLOOKUP($T53,Scores!$B:$D,3,FALSE)),
        "",
        VLOOKUP($T53,Scores!$B:$D,3,FALSE)
    )
)</f>
        <v/>
      </c>
    </row>
    <row r="54" spans="2:23">
      <c r="B54" s="9"/>
      <c r="C54" s="172"/>
      <c r="D54" s="96"/>
      <c r="E54" s="96"/>
      <c r="F54" s="96"/>
      <c r="G54" s="96"/>
      <c r="H54" s="96"/>
      <c r="I54" s="108"/>
      <c r="J54" s="109"/>
      <c r="K54" s="110"/>
      <c r="L54" s="96"/>
      <c r="M54" s="96"/>
      <c r="N54" s="97"/>
      <c r="O54" s="104"/>
      <c r="P54" s="104"/>
      <c r="Q54" s="104"/>
      <c r="R54" s="104"/>
      <c r="S54" s="123"/>
      <c r="T54" s="111"/>
      <c r="U54" s="14" t="str">
        <f t="shared" si="0"/>
        <v/>
      </c>
      <c r="V54" s="10" t="str">
        <f>IF(ISBLANK($T54),"",
    IF(ISERROR(VLOOKUP($T54,Scores!$B:$D,2,FALSE)),
        "ERROR: NOT IN TEAM LIST",
        VLOOKUP($T54,Scores!$B:$D,2,FALSE)
    )
)</f>
        <v/>
      </c>
      <c r="W54" s="16" t="str">
        <f>IF(ISBLANK($T54),"",
    IF(ISERROR(VLOOKUP($T54,Scores!$B:$D,3,FALSE)),
        "",
        VLOOKUP($T54,Scores!$B:$D,3,FALSE)
    )
)</f>
        <v/>
      </c>
    </row>
    <row r="55" spans="2:23">
      <c r="B55" s="9"/>
      <c r="C55" s="172"/>
      <c r="D55" s="96"/>
      <c r="E55" s="96"/>
      <c r="F55" s="96"/>
      <c r="G55" s="96"/>
      <c r="H55" s="96"/>
      <c r="I55" s="108"/>
      <c r="J55" s="109"/>
      <c r="K55" s="110"/>
      <c r="L55" s="96"/>
      <c r="M55" s="96"/>
      <c r="N55" s="97"/>
      <c r="O55" s="104"/>
      <c r="P55" s="104"/>
      <c r="Q55" s="104"/>
      <c r="R55" s="104"/>
      <c r="S55" s="123"/>
      <c r="T55" s="111"/>
      <c r="U55" s="14" t="str">
        <f t="shared" si="0"/>
        <v/>
      </c>
      <c r="V55" s="10" t="str">
        <f>IF(ISBLANK($T55),"",
    IF(ISERROR(VLOOKUP($T55,Scores!$B:$D,2,FALSE)),
        "ERROR: NOT IN TEAM LIST",
        VLOOKUP($T55,Scores!$B:$D,2,FALSE)
    )
)</f>
        <v/>
      </c>
      <c r="W55" s="16" t="str">
        <f>IF(ISBLANK($T55),"",
    IF(ISERROR(VLOOKUP($T55,Scores!$B:$D,3,FALSE)),
        "",
        VLOOKUP($T55,Scores!$B:$D,3,FALSE)
    )
)</f>
        <v/>
      </c>
    </row>
    <row r="56" spans="2:23">
      <c r="B56" s="9"/>
      <c r="C56" s="172"/>
      <c r="D56" s="96"/>
      <c r="E56" s="96"/>
      <c r="F56" s="96"/>
      <c r="G56" s="96"/>
      <c r="H56" s="96"/>
      <c r="I56" s="108"/>
      <c r="J56" s="109"/>
      <c r="K56" s="110"/>
      <c r="L56" s="96"/>
      <c r="M56" s="96"/>
      <c r="N56" s="97"/>
      <c r="O56" s="104"/>
      <c r="P56" s="104"/>
      <c r="Q56" s="104"/>
      <c r="R56" s="104"/>
      <c r="S56" s="123"/>
      <c r="T56" s="111"/>
      <c r="U56" s="14" t="str">
        <f t="shared" si="0"/>
        <v/>
      </c>
      <c r="V56" s="10" t="str">
        <f>IF(ISBLANK($T56),"",
    IF(ISERROR(VLOOKUP($T56,Scores!$B:$D,2,FALSE)),
        "ERROR: NOT IN TEAM LIST",
        VLOOKUP($T56,Scores!$B:$D,2,FALSE)
    )
)</f>
        <v/>
      </c>
      <c r="W56" s="16" t="str">
        <f>IF(ISBLANK($T56),"",
    IF(ISERROR(VLOOKUP($T56,Scores!$B:$D,3,FALSE)),
        "",
        VLOOKUP($T56,Scores!$B:$D,3,FALSE)
    )
)</f>
        <v/>
      </c>
    </row>
    <row r="57" spans="2:23">
      <c r="B57" s="9"/>
      <c r="C57" s="172"/>
      <c r="D57" s="96"/>
      <c r="E57" s="96"/>
      <c r="F57" s="96"/>
      <c r="G57" s="96"/>
      <c r="H57" s="96"/>
      <c r="I57" s="108"/>
      <c r="J57" s="109"/>
      <c r="K57" s="110"/>
      <c r="L57" s="96"/>
      <c r="M57" s="96"/>
      <c r="N57" s="97"/>
      <c r="O57" s="104"/>
      <c r="P57" s="104"/>
      <c r="Q57" s="104"/>
      <c r="R57" s="104"/>
      <c r="S57" s="123"/>
      <c r="T57" s="111"/>
      <c r="U57" s="14" t="str">
        <f t="shared" si="0"/>
        <v/>
      </c>
      <c r="V57" s="10" t="str">
        <f>IF(ISBLANK($T57),"",
    IF(ISERROR(VLOOKUP($T57,Scores!$B:$D,2,FALSE)),
        "ERROR: NOT IN TEAM LIST",
        VLOOKUP($T57,Scores!$B:$D,2,FALSE)
    )
)</f>
        <v/>
      </c>
      <c r="W57" s="16" t="str">
        <f>IF(ISBLANK($T57),"",
    IF(ISERROR(VLOOKUP($T57,Scores!$B:$D,3,FALSE)),
        "",
        VLOOKUP($T57,Scores!$B:$D,3,FALSE)
    )
)</f>
        <v/>
      </c>
    </row>
    <row r="58" spans="2:23">
      <c r="B58" s="9"/>
      <c r="C58" s="172"/>
      <c r="D58" s="96"/>
      <c r="E58" s="96"/>
      <c r="F58" s="96"/>
      <c r="G58" s="96"/>
      <c r="H58" s="96"/>
      <c r="I58" s="108"/>
      <c r="J58" s="109"/>
      <c r="K58" s="110"/>
      <c r="L58" s="96"/>
      <c r="M58" s="96"/>
      <c r="N58" s="97"/>
      <c r="O58" s="104"/>
      <c r="P58" s="104"/>
      <c r="Q58" s="104"/>
      <c r="R58" s="104"/>
      <c r="S58" s="123"/>
      <c r="T58" s="111"/>
      <c r="U58" s="14" t="str">
        <f t="shared" si="0"/>
        <v/>
      </c>
      <c r="V58" s="10" t="str">
        <f>IF(ISBLANK($T58),"",
    IF(ISERROR(VLOOKUP($T58,Scores!$B:$D,2,FALSE)),
        "ERROR: NOT IN TEAM LIST",
        VLOOKUP($T58,Scores!$B:$D,2,FALSE)
    )
)</f>
        <v/>
      </c>
      <c r="W58" s="16" t="str">
        <f>IF(ISBLANK($T58),"",
    IF(ISERROR(VLOOKUP($T58,Scores!$B:$D,3,FALSE)),
        "",
        VLOOKUP($T58,Scores!$B:$D,3,FALSE)
    )
)</f>
        <v/>
      </c>
    </row>
    <row r="59" spans="2:23">
      <c r="B59" s="9"/>
      <c r="C59" s="172"/>
      <c r="D59" s="96"/>
      <c r="E59" s="96"/>
      <c r="F59" s="96"/>
      <c r="G59" s="96"/>
      <c r="H59" s="96"/>
      <c r="I59" s="108"/>
      <c r="J59" s="109"/>
      <c r="K59" s="110"/>
      <c r="L59" s="96"/>
      <c r="M59" s="96"/>
      <c r="N59" s="97"/>
      <c r="O59" s="104"/>
      <c r="P59" s="104"/>
      <c r="Q59" s="104"/>
      <c r="R59" s="104"/>
      <c r="S59" s="123"/>
      <c r="T59" s="111"/>
      <c r="U59" s="14" t="str">
        <f t="shared" si="0"/>
        <v/>
      </c>
      <c r="V59" s="10" t="str">
        <f>IF(ISBLANK($T59),"",
    IF(ISERROR(VLOOKUP($T59,Scores!$B:$D,2,FALSE)),
        "ERROR: NOT IN TEAM LIST",
        VLOOKUP($T59,Scores!$B:$D,2,FALSE)
    )
)</f>
        <v/>
      </c>
      <c r="W59" s="16" t="str">
        <f>IF(ISBLANK($T59),"",
    IF(ISERROR(VLOOKUP($T59,Scores!$B:$D,3,FALSE)),
        "",
        VLOOKUP($T59,Scores!$B:$D,3,FALSE)
    )
)</f>
        <v/>
      </c>
    </row>
    <row r="60" spans="2:23">
      <c r="B60" s="9"/>
      <c r="C60" s="172"/>
      <c r="D60" s="96"/>
      <c r="E60" s="96"/>
      <c r="F60" s="96"/>
      <c r="G60" s="96"/>
      <c r="H60" s="96"/>
      <c r="I60" s="108"/>
      <c r="J60" s="109"/>
      <c r="K60" s="110"/>
      <c r="L60" s="96"/>
      <c r="M60" s="96"/>
      <c r="N60" s="97"/>
      <c r="O60" s="104"/>
      <c r="P60" s="104"/>
      <c r="Q60" s="104"/>
      <c r="R60" s="104"/>
      <c r="S60" s="123"/>
      <c r="T60" s="111"/>
      <c r="U60" s="14" t="str">
        <f t="shared" si="0"/>
        <v/>
      </c>
      <c r="V60" s="10" t="str">
        <f>IF(ISBLANK($T60),"",
    IF(ISERROR(VLOOKUP($T60,Scores!$B:$D,2,FALSE)),
        "ERROR: NOT IN TEAM LIST",
        VLOOKUP($T60,Scores!$B:$D,2,FALSE)
    )
)</f>
        <v/>
      </c>
      <c r="W60" s="16" t="str">
        <f>IF(ISBLANK($T60),"",
    IF(ISERROR(VLOOKUP($T60,Scores!$B:$D,3,FALSE)),
        "",
        VLOOKUP($T60,Scores!$B:$D,3,FALSE)
    )
)</f>
        <v/>
      </c>
    </row>
    <row r="61" spans="2:23">
      <c r="B61" s="9"/>
      <c r="C61" s="172"/>
      <c r="D61" s="96"/>
      <c r="E61" s="96"/>
      <c r="F61" s="96"/>
      <c r="G61" s="96"/>
      <c r="H61" s="96"/>
      <c r="I61" s="108"/>
      <c r="J61" s="109"/>
      <c r="K61" s="110"/>
      <c r="L61" s="96"/>
      <c r="M61" s="96"/>
      <c r="N61" s="97"/>
      <c r="O61" s="104"/>
      <c r="P61" s="104"/>
      <c r="Q61" s="104"/>
      <c r="R61" s="104"/>
      <c r="S61" s="123"/>
      <c r="T61" s="111"/>
      <c r="U61" s="14" t="str">
        <f t="shared" si="0"/>
        <v/>
      </c>
      <c r="V61" s="10" t="str">
        <f>IF(ISBLANK($T61),"",
    IF(ISERROR(VLOOKUP($T61,Scores!$B:$D,2,FALSE)),
        "ERROR: NOT IN TEAM LIST",
        VLOOKUP($T61,Scores!$B:$D,2,FALSE)
    )
)</f>
        <v/>
      </c>
      <c r="W61" s="16" t="str">
        <f>IF(ISBLANK($T61),"",
    IF(ISERROR(VLOOKUP($T61,Scores!$B:$D,3,FALSE)),
        "",
        VLOOKUP($T61,Scores!$B:$D,3,FALSE)
    )
)</f>
        <v/>
      </c>
    </row>
    <row r="62" spans="2:23">
      <c r="B62" s="9"/>
      <c r="C62" s="172"/>
      <c r="D62" s="96"/>
      <c r="E62" s="96"/>
      <c r="F62" s="96"/>
      <c r="G62" s="96"/>
      <c r="H62" s="96"/>
      <c r="I62" s="108"/>
      <c r="J62" s="109"/>
      <c r="K62" s="110"/>
      <c r="L62" s="96"/>
      <c r="M62" s="96"/>
      <c r="N62" s="97"/>
      <c r="O62" s="104"/>
      <c r="P62" s="104"/>
      <c r="Q62" s="104"/>
      <c r="R62" s="104"/>
      <c r="S62" s="123"/>
      <c r="T62" s="111"/>
      <c r="U62" s="14" t="str">
        <f t="shared" si="0"/>
        <v/>
      </c>
      <c r="V62" s="10" t="str">
        <f>IF(ISBLANK($T62),"",
    IF(ISERROR(VLOOKUP($T62,Scores!$B:$D,2,FALSE)),
        "ERROR: NOT IN TEAM LIST",
        VLOOKUP($T62,Scores!$B:$D,2,FALSE)
    )
)</f>
        <v/>
      </c>
      <c r="W62" s="16" t="str">
        <f>IF(ISBLANK($T62),"",
    IF(ISERROR(VLOOKUP($T62,Scores!$B:$D,3,FALSE)),
        "",
        VLOOKUP($T62,Scores!$B:$D,3,FALSE)
    )
)</f>
        <v/>
      </c>
    </row>
    <row r="63" spans="2:23">
      <c r="B63" s="9"/>
      <c r="C63" s="172"/>
      <c r="D63" s="96"/>
      <c r="E63" s="96"/>
      <c r="F63" s="96"/>
      <c r="G63" s="96"/>
      <c r="H63" s="96"/>
      <c r="I63" s="108"/>
      <c r="J63" s="109"/>
      <c r="K63" s="110"/>
      <c r="L63" s="96"/>
      <c r="M63" s="96"/>
      <c r="N63" s="97"/>
      <c r="O63" s="104"/>
      <c r="P63" s="104"/>
      <c r="Q63" s="104"/>
      <c r="R63" s="104"/>
      <c r="S63" s="123"/>
      <c r="T63" s="111"/>
      <c r="U63" s="14" t="str">
        <f t="shared" si="0"/>
        <v/>
      </c>
      <c r="V63" s="10" t="str">
        <f>IF(ISBLANK($T63),"",
    IF(ISERROR(VLOOKUP($T63,Scores!$B:$D,2,FALSE)),
        "ERROR: NOT IN TEAM LIST",
        VLOOKUP($T63,Scores!$B:$D,2,FALSE)
    )
)</f>
        <v/>
      </c>
      <c r="W63" s="16" t="str">
        <f>IF(ISBLANK($T63),"",
    IF(ISERROR(VLOOKUP($T63,Scores!$B:$D,3,FALSE)),
        "",
        VLOOKUP($T63,Scores!$B:$D,3,FALSE)
    )
)</f>
        <v/>
      </c>
    </row>
    <row r="64" spans="2:23">
      <c r="B64" s="9"/>
      <c r="C64" s="172"/>
      <c r="D64" s="96"/>
      <c r="E64" s="96"/>
      <c r="F64" s="96"/>
      <c r="G64" s="96"/>
      <c r="H64" s="96"/>
      <c r="I64" s="108"/>
      <c r="J64" s="109"/>
      <c r="K64" s="110"/>
      <c r="L64" s="96"/>
      <c r="M64" s="96"/>
      <c r="N64" s="97"/>
      <c r="O64" s="104"/>
      <c r="P64" s="104"/>
      <c r="Q64" s="104"/>
      <c r="R64" s="104"/>
      <c r="S64" s="123"/>
      <c r="T64" s="111"/>
      <c r="U64" s="14" t="str">
        <f t="shared" si="0"/>
        <v/>
      </c>
      <c r="V64" s="10" t="str">
        <f>IF(ISBLANK($T64),"",
    IF(ISERROR(VLOOKUP($T64,Scores!$B:$D,2,FALSE)),
        "ERROR: NOT IN TEAM LIST",
        VLOOKUP($T64,Scores!$B:$D,2,FALSE)
    )
)</f>
        <v/>
      </c>
      <c r="W64" s="16" t="str">
        <f>IF(ISBLANK($T64),"",
    IF(ISERROR(VLOOKUP($T64,Scores!$B:$D,3,FALSE)),
        "",
        VLOOKUP($T64,Scores!$B:$D,3,FALSE)
    )
)</f>
        <v/>
      </c>
    </row>
    <row r="65" spans="2:23">
      <c r="B65" s="9"/>
      <c r="C65" s="172"/>
      <c r="D65" s="96"/>
      <c r="E65" s="96"/>
      <c r="F65" s="96"/>
      <c r="G65" s="96"/>
      <c r="H65" s="96"/>
      <c r="I65" s="108"/>
      <c r="J65" s="109"/>
      <c r="K65" s="110"/>
      <c r="L65" s="96"/>
      <c r="M65" s="96"/>
      <c r="N65" s="97"/>
      <c r="O65" s="104"/>
      <c r="P65" s="104"/>
      <c r="Q65" s="104"/>
      <c r="R65" s="104"/>
      <c r="S65" s="123"/>
      <c r="T65" s="111"/>
      <c r="U65" s="14" t="str">
        <f t="shared" si="0"/>
        <v/>
      </c>
      <c r="V65" s="10" t="str">
        <f>IF(ISBLANK($T65),"",
    IF(ISERROR(VLOOKUP($T65,Scores!$B:$D,2,FALSE)),
        "ERROR: NOT IN TEAM LIST",
        VLOOKUP($T65,Scores!$B:$D,2,FALSE)
    )
)</f>
        <v/>
      </c>
      <c r="W65" s="16" t="str">
        <f>IF(ISBLANK($T65),"",
    IF(ISERROR(VLOOKUP($T65,Scores!$B:$D,3,FALSE)),
        "",
        VLOOKUP($T65,Scores!$B:$D,3,FALSE)
    )
)</f>
        <v/>
      </c>
    </row>
    <row r="66" spans="2:23">
      <c r="B66" s="9"/>
      <c r="C66" s="172"/>
      <c r="D66" s="96"/>
      <c r="E66" s="96"/>
      <c r="F66" s="96"/>
      <c r="G66" s="96"/>
      <c r="H66" s="96"/>
      <c r="I66" s="108"/>
      <c r="J66" s="109"/>
      <c r="K66" s="110"/>
      <c r="L66" s="96"/>
      <c r="M66" s="96"/>
      <c r="N66" s="97"/>
      <c r="O66" s="104"/>
      <c r="P66" s="104"/>
      <c r="Q66" s="104"/>
      <c r="R66" s="104"/>
      <c r="S66" s="123"/>
      <c r="T66" s="111"/>
      <c r="U66" s="14" t="str">
        <f t="shared" si="0"/>
        <v/>
      </c>
      <c r="V66" s="10" t="str">
        <f>IF(ISBLANK($T66),"",
    IF(ISERROR(VLOOKUP($T66,Scores!$B:$D,2,FALSE)),
        "ERROR: NOT IN TEAM LIST",
        VLOOKUP($T66,Scores!$B:$D,2,FALSE)
    )
)</f>
        <v/>
      </c>
      <c r="W66" s="16" t="str">
        <f>IF(ISBLANK($T66),"",
    IF(ISERROR(VLOOKUP($T66,Scores!$B:$D,3,FALSE)),
        "",
        VLOOKUP($T66,Scores!$B:$D,3,FALSE)
    )
)</f>
        <v/>
      </c>
    </row>
    <row r="67" spans="2:23">
      <c r="B67" s="9"/>
      <c r="C67" s="172"/>
      <c r="D67" s="96"/>
      <c r="E67" s="96"/>
      <c r="F67" s="96"/>
      <c r="G67" s="96"/>
      <c r="H67" s="96"/>
      <c r="I67" s="108"/>
      <c r="J67" s="109"/>
      <c r="K67" s="110"/>
      <c r="L67" s="96"/>
      <c r="M67" s="96"/>
      <c r="N67" s="97"/>
      <c r="O67" s="104"/>
      <c r="P67" s="104"/>
      <c r="Q67" s="104"/>
      <c r="R67" s="104"/>
      <c r="S67" s="123"/>
      <c r="T67" s="111"/>
      <c r="U67" s="14" t="str">
        <f t="shared" si="0"/>
        <v/>
      </c>
      <c r="V67" s="10" t="str">
        <f>IF(ISBLANK($T67),"",
    IF(ISERROR(VLOOKUP($T67,Scores!$B:$D,2,FALSE)),
        "ERROR: NOT IN TEAM LIST",
        VLOOKUP($T67,Scores!$B:$D,2,FALSE)
    )
)</f>
        <v/>
      </c>
      <c r="W67" s="16" t="str">
        <f>IF(ISBLANK($T67),"",
    IF(ISERROR(VLOOKUP($T67,Scores!$B:$D,3,FALSE)),
        "",
        VLOOKUP($T67,Scores!$B:$D,3,FALSE)
    )
)</f>
        <v/>
      </c>
    </row>
    <row r="68" spans="2:23">
      <c r="B68" s="9"/>
      <c r="C68" s="172"/>
      <c r="D68" s="96"/>
      <c r="E68" s="96"/>
      <c r="F68" s="96"/>
      <c r="G68" s="96"/>
      <c r="H68" s="96"/>
      <c r="I68" s="108"/>
      <c r="J68" s="109"/>
      <c r="K68" s="110"/>
      <c r="L68" s="96"/>
      <c r="M68" s="96"/>
      <c r="N68" s="97"/>
      <c r="O68" s="104"/>
      <c r="P68" s="104"/>
      <c r="Q68" s="104"/>
      <c r="R68" s="104"/>
      <c r="S68" s="123"/>
      <c r="T68" s="111"/>
      <c r="U68" s="14" t="str">
        <f t="shared" ref="U68:U131" si="1">IF(AND(ISBLANK(S68),ISBLANK(T68)),
    "",
    IF(AND(OR(S68=TRUE,LEFT(S68)="T",LEFT(S68)="Y",S68=1),ISBLANK(T68)),
        "← ENTER",
        IF(AND(NOT(ISBLANK(S68)),OR(S68=TRUE,LEFT(S68)="T",LEFT(S68)="Y",S68=1)),
            T68,
            ""
        )
    )
)</f>
        <v/>
      </c>
      <c r="V68" s="10" t="str">
        <f>IF(ISBLANK($T68),"",
    IF(ISERROR(VLOOKUP($T68,Scores!$B:$D,2,FALSE)),
        "ERROR: NOT IN TEAM LIST",
        VLOOKUP($T68,Scores!$B:$D,2,FALSE)
    )
)</f>
        <v/>
      </c>
      <c r="W68" s="16" t="str">
        <f>IF(ISBLANK($T68),"",
    IF(ISERROR(VLOOKUP($T68,Scores!$B:$D,3,FALSE)),
        "",
        VLOOKUP($T68,Scores!$B:$D,3,FALSE)
    )
)</f>
        <v/>
      </c>
    </row>
    <row r="69" spans="2:23">
      <c r="B69" s="9"/>
      <c r="C69" s="172"/>
      <c r="D69" s="96"/>
      <c r="E69" s="96"/>
      <c r="F69" s="96"/>
      <c r="G69" s="96"/>
      <c r="H69" s="96"/>
      <c r="I69" s="108"/>
      <c r="J69" s="109"/>
      <c r="K69" s="110"/>
      <c r="L69" s="96"/>
      <c r="M69" s="96"/>
      <c r="N69" s="97"/>
      <c r="O69" s="104"/>
      <c r="P69" s="104"/>
      <c r="Q69" s="104"/>
      <c r="R69" s="104"/>
      <c r="S69" s="123"/>
      <c r="T69" s="111"/>
      <c r="U69" s="14" t="str">
        <f t="shared" si="1"/>
        <v/>
      </c>
      <c r="V69" s="10" t="str">
        <f>IF(ISBLANK($T69),"",
    IF(ISERROR(VLOOKUP($T69,Scores!$B:$D,2,FALSE)),
        "ERROR: NOT IN TEAM LIST",
        VLOOKUP($T69,Scores!$B:$D,2,FALSE)
    )
)</f>
        <v/>
      </c>
      <c r="W69" s="16" t="str">
        <f>IF(ISBLANK($T69),"",
    IF(ISERROR(VLOOKUP($T69,Scores!$B:$D,3,FALSE)),
        "",
        VLOOKUP($T69,Scores!$B:$D,3,FALSE)
    )
)</f>
        <v/>
      </c>
    </row>
    <row r="70" spans="2:23">
      <c r="B70" s="9"/>
      <c r="C70" s="172"/>
      <c r="D70" s="96"/>
      <c r="E70" s="96"/>
      <c r="F70" s="96"/>
      <c r="G70" s="96"/>
      <c r="H70" s="96"/>
      <c r="I70" s="108"/>
      <c r="J70" s="109"/>
      <c r="K70" s="110"/>
      <c r="L70" s="96"/>
      <c r="M70" s="96"/>
      <c r="N70" s="97"/>
      <c r="O70" s="104"/>
      <c r="P70" s="104"/>
      <c r="Q70" s="104"/>
      <c r="R70" s="104"/>
      <c r="S70" s="123"/>
      <c r="T70" s="111"/>
      <c r="U70" s="14" t="str">
        <f t="shared" si="1"/>
        <v/>
      </c>
      <c r="V70" s="10" t="str">
        <f>IF(ISBLANK($T70),"",
    IF(ISERROR(VLOOKUP($T70,Scores!$B:$D,2,FALSE)),
        "ERROR: NOT IN TEAM LIST",
        VLOOKUP($T70,Scores!$B:$D,2,FALSE)
    )
)</f>
        <v/>
      </c>
      <c r="W70" s="16" t="str">
        <f>IF(ISBLANK($T70),"",
    IF(ISERROR(VLOOKUP($T70,Scores!$B:$D,3,FALSE)),
        "",
        VLOOKUP($T70,Scores!$B:$D,3,FALSE)
    )
)</f>
        <v/>
      </c>
    </row>
    <row r="71" spans="2:23">
      <c r="B71" s="9"/>
      <c r="C71" s="172"/>
      <c r="D71" s="96"/>
      <c r="E71" s="96"/>
      <c r="F71" s="96"/>
      <c r="G71" s="96"/>
      <c r="H71" s="96"/>
      <c r="I71" s="108"/>
      <c r="J71" s="109"/>
      <c r="K71" s="110"/>
      <c r="L71" s="96"/>
      <c r="M71" s="96"/>
      <c r="N71" s="97"/>
      <c r="O71" s="104"/>
      <c r="P71" s="104"/>
      <c r="Q71" s="104"/>
      <c r="R71" s="104"/>
      <c r="S71" s="123"/>
      <c r="T71" s="111"/>
      <c r="U71" s="14" t="str">
        <f t="shared" si="1"/>
        <v/>
      </c>
      <c r="V71" s="10" t="str">
        <f>IF(ISBLANK($T71),"",
    IF(ISERROR(VLOOKUP($T71,Scores!$B:$D,2,FALSE)),
        "ERROR: NOT IN TEAM LIST",
        VLOOKUP($T71,Scores!$B:$D,2,FALSE)
    )
)</f>
        <v/>
      </c>
      <c r="W71" s="16" t="str">
        <f>IF(ISBLANK($T71),"",
    IF(ISERROR(VLOOKUP($T71,Scores!$B:$D,3,FALSE)),
        "",
        VLOOKUP($T71,Scores!$B:$D,3,FALSE)
    )
)</f>
        <v/>
      </c>
    </row>
    <row r="72" spans="2:23">
      <c r="B72" s="9"/>
      <c r="C72" s="172"/>
      <c r="D72" s="96"/>
      <c r="E72" s="96"/>
      <c r="F72" s="96"/>
      <c r="G72" s="96"/>
      <c r="H72" s="96"/>
      <c r="I72" s="108"/>
      <c r="J72" s="109"/>
      <c r="K72" s="110"/>
      <c r="L72" s="96"/>
      <c r="M72" s="96"/>
      <c r="N72" s="97"/>
      <c r="O72" s="104"/>
      <c r="P72" s="104"/>
      <c r="Q72" s="104"/>
      <c r="R72" s="104"/>
      <c r="S72" s="123"/>
      <c r="T72" s="111"/>
      <c r="U72" s="14" t="str">
        <f t="shared" si="1"/>
        <v/>
      </c>
      <c r="V72" s="10" t="str">
        <f>IF(ISBLANK($T72),"",
    IF(ISERROR(VLOOKUP($T72,Scores!$B:$D,2,FALSE)),
        "ERROR: NOT IN TEAM LIST",
        VLOOKUP($T72,Scores!$B:$D,2,FALSE)
    )
)</f>
        <v/>
      </c>
      <c r="W72" s="16" t="str">
        <f>IF(ISBLANK($T72),"",
    IF(ISERROR(VLOOKUP($T72,Scores!$B:$D,3,FALSE)),
        "",
        VLOOKUP($T72,Scores!$B:$D,3,FALSE)
    )
)</f>
        <v/>
      </c>
    </row>
    <row r="73" spans="2:23">
      <c r="B73" s="9"/>
      <c r="C73" s="172"/>
      <c r="D73" s="96"/>
      <c r="E73" s="96"/>
      <c r="F73" s="96"/>
      <c r="G73" s="96"/>
      <c r="H73" s="96"/>
      <c r="I73" s="108"/>
      <c r="J73" s="109"/>
      <c r="K73" s="110"/>
      <c r="L73" s="96"/>
      <c r="M73" s="96"/>
      <c r="N73" s="97"/>
      <c r="O73" s="104"/>
      <c r="P73" s="104"/>
      <c r="Q73" s="104"/>
      <c r="R73" s="104"/>
      <c r="S73" s="123"/>
      <c r="T73" s="111"/>
      <c r="U73" s="14" t="str">
        <f t="shared" si="1"/>
        <v/>
      </c>
      <c r="V73" s="10" t="str">
        <f>IF(ISBLANK($T73),"",
    IF(ISERROR(VLOOKUP($T73,Scores!$B:$D,2,FALSE)),
        "ERROR: NOT IN TEAM LIST",
        VLOOKUP($T73,Scores!$B:$D,2,FALSE)
    )
)</f>
        <v/>
      </c>
      <c r="W73" s="16" t="str">
        <f>IF(ISBLANK($T73),"",
    IF(ISERROR(VLOOKUP($T73,Scores!$B:$D,3,FALSE)),
        "",
        VLOOKUP($T73,Scores!$B:$D,3,FALSE)
    )
)</f>
        <v/>
      </c>
    </row>
    <row r="74" spans="2:23">
      <c r="B74" s="9"/>
      <c r="C74" s="172"/>
      <c r="D74" s="96"/>
      <c r="E74" s="96"/>
      <c r="F74" s="96"/>
      <c r="G74" s="96"/>
      <c r="H74" s="96"/>
      <c r="I74" s="108"/>
      <c r="J74" s="109"/>
      <c r="K74" s="110"/>
      <c r="L74" s="96"/>
      <c r="M74" s="96"/>
      <c r="N74" s="97"/>
      <c r="O74" s="104"/>
      <c r="P74" s="104"/>
      <c r="Q74" s="104"/>
      <c r="R74" s="104"/>
      <c r="S74" s="123"/>
      <c r="T74" s="111"/>
      <c r="U74" s="14" t="str">
        <f t="shared" si="1"/>
        <v/>
      </c>
      <c r="V74" s="10" t="str">
        <f>IF(ISBLANK($T74),"",
    IF(ISERROR(VLOOKUP($T74,Scores!$B:$D,2,FALSE)),
        "ERROR: NOT IN TEAM LIST",
        VLOOKUP($T74,Scores!$B:$D,2,FALSE)
    )
)</f>
        <v/>
      </c>
      <c r="W74" s="16" t="str">
        <f>IF(ISBLANK($T74),"",
    IF(ISERROR(VLOOKUP($T74,Scores!$B:$D,3,FALSE)),
        "",
        VLOOKUP($T74,Scores!$B:$D,3,FALSE)
    )
)</f>
        <v/>
      </c>
    </row>
    <row r="75" spans="2:23">
      <c r="B75" s="9"/>
      <c r="C75" s="172"/>
      <c r="D75" s="96"/>
      <c r="E75" s="96"/>
      <c r="F75" s="96"/>
      <c r="G75" s="96"/>
      <c r="H75" s="96"/>
      <c r="I75" s="108"/>
      <c r="J75" s="109"/>
      <c r="K75" s="110"/>
      <c r="L75" s="96"/>
      <c r="M75" s="96"/>
      <c r="N75" s="97"/>
      <c r="O75" s="104"/>
      <c r="P75" s="104"/>
      <c r="Q75" s="104"/>
      <c r="R75" s="104"/>
      <c r="S75" s="123"/>
      <c r="T75" s="111"/>
      <c r="U75" s="14" t="str">
        <f t="shared" si="1"/>
        <v/>
      </c>
      <c r="V75" s="10" t="str">
        <f>IF(ISBLANK($T75),"",
    IF(ISERROR(VLOOKUP($T75,Scores!$B:$D,2,FALSE)),
        "ERROR: NOT IN TEAM LIST",
        VLOOKUP($T75,Scores!$B:$D,2,FALSE)
    )
)</f>
        <v/>
      </c>
      <c r="W75" s="16" t="str">
        <f>IF(ISBLANK($T75),"",
    IF(ISERROR(VLOOKUP($T75,Scores!$B:$D,3,FALSE)),
        "",
        VLOOKUP($T75,Scores!$B:$D,3,FALSE)
    )
)</f>
        <v/>
      </c>
    </row>
    <row r="76" spans="2:23">
      <c r="B76" s="9"/>
      <c r="C76" s="172"/>
      <c r="D76" s="96"/>
      <c r="E76" s="96"/>
      <c r="F76" s="96"/>
      <c r="G76" s="96"/>
      <c r="H76" s="96"/>
      <c r="I76" s="108"/>
      <c r="J76" s="109"/>
      <c r="K76" s="110"/>
      <c r="L76" s="96"/>
      <c r="M76" s="96"/>
      <c r="N76" s="97"/>
      <c r="O76" s="104"/>
      <c r="P76" s="104"/>
      <c r="Q76" s="104"/>
      <c r="R76" s="104"/>
      <c r="S76" s="123"/>
      <c r="T76" s="111"/>
      <c r="U76" s="14" t="str">
        <f t="shared" si="1"/>
        <v/>
      </c>
      <c r="V76" s="10" t="str">
        <f>IF(ISBLANK($T76),"",
    IF(ISERROR(VLOOKUP($T76,Scores!$B:$D,2,FALSE)),
        "ERROR: NOT IN TEAM LIST",
        VLOOKUP($T76,Scores!$B:$D,2,FALSE)
    )
)</f>
        <v/>
      </c>
      <c r="W76" s="16" t="str">
        <f>IF(ISBLANK($T76),"",
    IF(ISERROR(VLOOKUP($T76,Scores!$B:$D,3,FALSE)),
        "",
        VLOOKUP($T76,Scores!$B:$D,3,FALSE)
    )
)</f>
        <v/>
      </c>
    </row>
    <row r="77" spans="2:23">
      <c r="B77" s="9"/>
      <c r="C77" s="172"/>
      <c r="D77" s="96"/>
      <c r="E77" s="96"/>
      <c r="F77" s="96"/>
      <c r="G77" s="96"/>
      <c r="H77" s="96"/>
      <c r="I77" s="108"/>
      <c r="J77" s="109"/>
      <c r="K77" s="110"/>
      <c r="L77" s="96"/>
      <c r="M77" s="96"/>
      <c r="N77" s="97"/>
      <c r="O77" s="104"/>
      <c r="P77" s="104"/>
      <c r="Q77" s="104"/>
      <c r="R77" s="104"/>
      <c r="S77" s="123"/>
      <c r="T77" s="111"/>
      <c r="U77" s="14" t="str">
        <f t="shared" si="1"/>
        <v/>
      </c>
      <c r="V77" s="10" t="str">
        <f>IF(ISBLANK($T77),"",
    IF(ISERROR(VLOOKUP($T77,Scores!$B:$D,2,FALSE)),
        "ERROR: NOT IN TEAM LIST",
        VLOOKUP($T77,Scores!$B:$D,2,FALSE)
    )
)</f>
        <v/>
      </c>
      <c r="W77" s="16" t="str">
        <f>IF(ISBLANK($T77),"",
    IF(ISERROR(VLOOKUP($T77,Scores!$B:$D,3,FALSE)),
        "",
        VLOOKUP($T77,Scores!$B:$D,3,FALSE)
    )
)</f>
        <v/>
      </c>
    </row>
    <row r="78" spans="2:23">
      <c r="B78" s="9"/>
      <c r="C78" s="172"/>
      <c r="D78" s="96"/>
      <c r="E78" s="96"/>
      <c r="F78" s="96"/>
      <c r="G78" s="96"/>
      <c r="H78" s="96"/>
      <c r="I78" s="108"/>
      <c r="J78" s="109"/>
      <c r="K78" s="110"/>
      <c r="L78" s="96"/>
      <c r="M78" s="96"/>
      <c r="N78" s="97"/>
      <c r="O78" s="104"/>
      <c r="P78" s="104"/>
      <c r="Q78" s="104"/>
      <c r="R78" s="104"/>
      <c r="S78" s="123"/>
      <c r="T78" s="111"/>
      <c r="U78" s="14" t="str">
        <f t="shared" si="1"/>
        <v/>
      </c>
      <c r="V78" s="10" t="str">
        <f>IF(ISBLANK($T78),"",
    IF(ISERROR(VLOOKUP($T78,Scores!$B:$D,2,FALSE)),
        "ERROR: NOT IN TEAM LIST",
        VLOOKUP($T78,Scores!$B:$D,2,FALSE)
    )
)</f>
        <v/>
      </c>
      <c r="W78" s="16" t="str">
        <f>IF(ISBLANK($T78),"",
    IF(ISERROR(VLOOKUP($T78,Scores!$B:$D,3,FALSE)),
        "",
        VLOOKUP($T78,Scores!$B:$D,3,FALSE)
    )
)</f>
        <v/>
      </c>
    </row>
    <row r="79" spans="2:23">
      <c r="B79" s="9"/>
      <c r="C79" s="172"/>
      <c r="D79" s="96"/>
      <c r="E79" s="96"/>
      <c r="F79" s="96"/>
      <c r="G79" s="96"/>
      <c r="H79" s="96"/>
      <c r="I79" s="108"/>
      <c r="J79" s="109"/>
      <c r="K79" s="110"/>
      <c r="L79" s="96"/>
      <c r="M79" s="96"/>
      <c r="N79" s="97"/>
      <c r="O79" s="104"/>
      <c r="P79" s="104"/>
      <c r="Q79" s="104"/>
      <c r="R79" s="104"/>
      <c r="S79" s="123"/>
      <c r="T79" s="111"/>
      <c r="U79" s="14" t="str">
        <f t="shared" si="1"/>
        <v/>
      </c>
      <c r="V79" s="10" t="str">
        <f>IF(ISBLANK($T79),"",
    IF(ISERROR(VLOOKUP($T79,Scores!$B:$D,2,FALSE)),
        "ERROR: NOT IN TEAM LIST",
        VLOOKUP($T79,Scores!$B:$D,2,FALSE)
    )
)</f>
        <v/>
      </c>
      <c r="W79" s="16" t="str">
        <f>IF(ISBLANK($T79),"",
    IF(ISERROR(VLOOKUP($T79,Scores!$B:$D,3,FALSE)),
        "",
        VLOOKUP($T79,Scores!$B:$D,3,FALSE)
    )
)</f>
        <v/>
      </c>
    </row>
    <row r="80" spans="2:23">
      <c r="B80" s="9"/>
      <c r="C80" s="172"/>
      <c r="D80" s="96"/>
      <c r="E80" s="96"/>
      <c r="F80" s="96"/>
      <c r="G80" s="96"/>
      <c r="H80" s="96"/>
      <c r="I80" s="108"/>
      <c r="J80" s="109"/>
      <c r="K80" s="110"/>
      <c r="L80" s="96"/>
      <c r="M80" s="96"/>
      <c r="N80" s="97"/>
      <c r="O80" s="104"/>
      <c r="P80" s="104"/>
      <c r="Q80" s="104"/>
      <c r="R80" s="104"/>
      <c r="S80" s="123"/>
      <c r="T80" s="111"/>
      <c r="U80" s="14" t="str">
        <f t="shared" si="1"/>
        <v/>
      </c>
      <c r="V80" s="10" t="str">
        <f>IF(ISBLANK($T80),"",
    IF(ISERROR(VLOOKUP($T80,Scores!$B:$D,2,FALSE)),
        "ERROR: NOT IN TEAM LIST",
        VLOOKUP($T80,Scores!$B:$D,2,FALSE)
    )
)</f>
        <v/>
      </c>
      <c r="W80" s="16" t="str">
        <f>IF(ISBLANK($T80),"",
    IF(ISERROR(VLOOKUP($T80,Scores!$B:$D,3,FALSE)),
        "",
        VLOOKUP($T80,Scores!$B:$D,3,FALSE)
    )
)</f>
        <v/>
      </c>
    </row>
    <row r="81" spans="2:23">
      <c r="B81" s="9"/>
      <c r="C81" s="172"/>
      <c r="D81" s="96"/>
      <c r="E81" s="96"/>
      <c r="F81" s="96"/>
      <c r="G81" s="96"/>
      <c r="H81" s="96"/>
      <c r="I81" s="108"/>
      <c r="J81" s="109"/>
      <c r="K81" s="110"/>
      <c r="L81" s="96"/>
      <c r="M81" s="96"/>
      <c r="N81" s="97"/>
      <c r="O81" s="104"/>
      <c r="P81" s="104"/>
      <c r="Q81" s="104"/>
      <c r="R81" s="104"/>
      <c r="S81" s="123"/>
      <c r="T81" s="111"/>
      <c r="U81" s="14" t="str">
        <f t="shared" si="1"/>
        <v/>
      </c>
      <c r="V81" s="10" t="str">
        <f>IF(ISBLANK($T81),"",
    IF(ISERROR(VLOOKUP($T81,Scores!$B:$D,2,FALSE)),
        "ERROR: NOT IN TEAM LIST",
        VLOOKUP($T81,Scores!$B:$D,2,FALSE)
    )
)</f>
        <v/>
      </c>
      <c r="W81" s="16" t="str">
        <f>IF(ISBLANK($T81),"",
    IF(ISERROR(VLOOKUP($T81,Scores!$B:$D,3,FALSE)),
        "",
        VLOOKUP($T81,Scores!$B:$D,3,FALSE)
    )
)</f>
        <v/>
      </c>
    </row>
    <row r="82" spans="2:23">
      <c r="B82" s="9"/>
      <c r="C82" s="172"/>
      <c r="D82" s="96"/>
      <c r="E82" s="96"/>
      <c r="F82" s="96"/>
      <c r="G82" s="96"/>
      <c r="H82" s="96"/>
      <c r="I82" s="108"/>
      <c r="J82" s="109"/>
      <c r="K82" s="110"/>
      <c r="L82" s="96"/>
      <c r="M82" s="96"/>
      <c r="N82" s="97"/>
      <c r="O82" s="104"/>
      <c r="P82" s="104"/>
      <c r="Q82" s="104"/>
      <c r="R82" s="104"/>
      <c r="S82" s="123"/>
      <c r="T82" s="111"/>
      <c r="U82" s="14" t="str">
        <f t="shared" si="1"/>
        <v/>
      </c>
      <c r="V82" s="10" t="str">
        <f>IF(ISBLANK($T82),"",
    IF(ISERROR(VLOOKUP($T82,Scores!$B:$D,2,FALSE)),
        "ERROR: NOT IN TEAM LIST",
        VLOOKUP($T82,Scores!$B:$D,2,FALSE)
    )
)</f>
        <v/>
      </c>
      <c r="W82" s="16" t="str">
        <f>IF(ISBLANK($T82),"",
    IF(ISERROR(VLOOKUP($T82,Scores!$B:$D,3,FALSE)),
        "",
        VLOOKUP($T82,Scores!$B:$D,3,FALSE)
    )
)</f>
        <v/>
      </c>
    </row>
    <row r="83" spans="2:23">
      <c r="B83" s="9"/>
      <c r="C83" s="172"/>
      <c r="D83" s="96"/>
      <c r="E83" s="96"/>
      <c r="F83" s="96"/>
      <c r="G83" s="96"/>
      <c r="H83" s="96"/>
      <c r="I83" s="108"/>
      <c r="J83" s="109"/>
      <c r="K83" s="110"/>
      <c r="L83" s="96"/>
      <c r="M83" s="96"/>
      <c r="N83" s="97"/>
      <c r="O83" s="104"/>
      <c r="P83" s="104"/>
      <c r="Q83" s="104"/>
      <c r="R83" s="104"/>
      <c r="S83" s="123"/>
      <c r="T83" s="111"/>
      <c r="U83" s="14" t="str">
        <f t="shared" si="1"/>
        <v/>
      </c>
      <c r="V83" s="10" t="str">
        <f>IF(ISBLANK($T83),"",
    IF(ISERROR(VLOOKUP($T83,Scores!$B:$D,2,FALSE)),
        "ERROR: NOT IN TEAM LIST",
        VLOOKUP($T83,Scores!$B:$D,2,FALSE)
    )
)</f>
        <v/>
      </c>
      <c r="W83" s="16" t="str">
        <f>IF(ISBLANK($T83),"",
    IF(ISERROR(VLOOKUP($T83,Scores!$B:$D,3,FALSE)),
        "",
        VLOOKUP($T83,Scores!$B:$D,3,FALSE)
    )
)</f>
        <v/>
      </c>
    </row>
    <row r="84" spans="2:23">
      <c r="B84" s="9"/>
      <c r="C84" s="172"/>
      <c r="D84" s="96"/>
      <c r="E84" s="96"/>
      <c r="F84" s="96"/>
      <c r="G84" s="96"/>
      <c r="H84" s="96"/>
      <c r="I84" s="108"/>
      <c r="J84" s="109"/>
      <c r="K84" s="110"/>
      <c r="L84" s="96"/>
      <c r="M84" s="96"/>
      <c r="N84" s="97"/>
      <c r="O84" s="104"/>
      <c r="P84" s="104"/>
      <c r="Q84" s="104"/>
      <c r="R84" s="104"/>
      <c r="S84" s="123"/>
      <c r="T84" s="111"/>
      <c r="U84" s="14" t="str">
        <f t="shared" si="1"/>
        <v/>
      </c>
      <c r="V84" s="10" t="str">
        <f>IF(ISBLANK($T84),"",
    IF(ISERROR(VLOOKUP($T84,Scores!$B:$D,2,FALSE)),
        "ERROR: NOT IN TEAM LIST",
        VLOOKUP($T84,Scores!$B:$D,2,FALSE)
    )
)</f>
        <v/>
      </c>
      <c r="W84" s="16" t="str">
        <f>IF(ISBLANK($T84),"",
    IF(ISERROR(VLOOKUP($T84,Scores!$B:$D,3,FALSE)),
        "",
        VLOOKUP($T84,Scores!$B:$D,3,FALSE)
    )
)</f>
        <v/>
      </c>
    </row>
    <row r="85" spans="2:23">
      <c r="B85" s="9"/>
      <c r="C85" s="172"/>
      <c r="D85" s="96"/>
      <c r="E85" s="96"/>
      <c r="F85" s="96"/>
      <c r="G85" s="96"/>
      <c r="H85" s="96"/>
      <c r="I85" s="108"/>
      <c r="J85" s="109"/>
      <c r="K85" s="110"/>
      <c r="L85" s="96"/>
      <c r="M85" s="96"/>
      <c r="N85" s="97"/>
      <c r="O85" s="104"/>
      <c r="P85" s="104"/>
      <c r="Q85" s="104"/>
      <c r="R85" s="104"/>
      <c r="S85" s="123"/>
      <c r="T85" s="111"/>
      <c r="U85" s="14" t="str">
        <f t="shared" si="1"/>
        <v/>
      </c>
      <c r="V85" s="10" t="str">
        <f>IF(ISBLANK($T85),"",
    IF(ISERROR(VLOOKUP($T85,Scores!$B:$D,2,FALSE)),
        "ERROR: NOT IN TEAM LIST",
        VLOOKUP($T85,Scores!$B:$D,2,FALSE)
    )
)</f>
        <v/>
      </c>
      <c r="W85" s="16" t="str">
        <f>IF(ISBLANK($T85),"",
    IF(ISERROR(VLOOKUP($T85,Scores!$B:$D,3,FALSE)),
        "",
        VLOOKUP($T85,Scores!$B:$D,3,FALSE)
    )
)</f>
        <v/>
      </c>
    </row>
    <row r="86" spans="2:23">
      <c r="B86" s="9"/>
      <c r="C86" s="172"/>
      <c r="D86" s="96"/>
      <c r="E86" s="96"/>
      <c r="F86" s="96"/>
      <c r="G86" s="96"/>
      <c r="H86" s="96"/>
      <c r="I86" s="108"/>
      <c r="J86" s="109"/>
      <c r="K86" s="110"/>
      <c r="L86" s="96"/>
      <c r="M86" s="96"/>
      <c r="N86" s="97"/>
      <c r="O86" s="104"/>
      <c r="P86" s="104"/>
      <c r="Q86" s="104"/>
      <c r="R86" s="104"/>
      <c r="S86" s="123"/>
      <c r="T86" s="111"/>
      <c r="U86" s="14" t="str">
        <f t="shared" si="1"/>
        <v/>
      </c>
      <c r="V86" s="10" t="str">
        <f>IF(ISBLANK($T86),"",
    IF(ISERROR(VLOOKUP($T86,Scores!$B:$D,2,FALSE)),
        "ERROR: NOT IN TEAM LIST",
        VLOOKUP($T86,Scores!$B:$D,2,FALSE)
    )
)</f>
        <v/>
      </c>
      <c r="W86" s="16" t="str">
        <f>IF(ISBLANK($T86),"",
    IF(ISERROR(VLOOKUP($T86,Scores!$B:$D,3,FALSE)),
        "",
        VLOOKUP($T86,Scores!$B:$D,3,FALSE)
    )
)</f>
        <v/>
      </c>
    </row>
    <row r="87" spans="2:23">
      <c r="B87" s="9"/>
      <c r="C87" s="172"/>
      <c r="D87" s="96"/>
      <c r="E87" s="96"/>
      <c r="F87" s="96"/>
      <c r="G87" s="96"/>
      <c r="H87" s="96"/>
      <c r="I87" s="108"/>
      <c r="J87" s="109"/>
      <c r="K87" s="110"/>
      <c r="L87" s="96"/>
      <c r="M87" s="96"/>
      <c r="N87" s="97"/>
      <c r="O87" s="104"/>
      <c r="P87" s="104"/>
      <c r="Q87" s="104"/>
      <c r="R87" s="104"/>
      <c r="S87" s="123"/>
      <c r="T87" s="111"/>
      <c r="U87" s="14" t="str">
        <f t="shared" si="1"/>
        <v/>
      </c>
      <c r="V87" s="10" t="str">
        <f>IF(ISBLANK($T87),"",
    IF(ISERROR(VLOOKUP($T87,Scores!$B:$D,2,FALSE)),
        "ERROR: NOT IN TEAM LIST",
        VLOOKUP($T87,Scores!$B:$D,2,FALSE)
    )
)</f>
        <v/>
      </c>
      <c r="W87" s="16" t="str">
        <f>IF(ISBLANK($T87),"",
    IF(ISERROR(VLOOKUP($T87,Scores!$B:$D,3,FALSE)),
        "",
        VLOOKUP($T87,Scores!$B:$D,3,FALSE)
    )
)</f>
        <v/>
      </c>
    </row>
    <row r="88" spans="2:23">
      <c r="B88" s="9"/>
      <c r="C88" s="172"/>
      <c r="D88" s="96"/>
      <c r="E88" s="96"/>
      <c r="F88" s="96"/>
      <c r="G88" s="96"/>
      <c r="H88" s="96"/>
      <c r="I88" s="108"/>
      <c r="J88" s="109"/>
      <c r="K88" s="110"/>
      <c r="L88" s="96"/>
      <c r="M88" s="96"/>
      <c r="N88" s="97"/>
      <c r="O88" s="104"/>
      <c r="P88" s="104"/>
      <c r="Q88" s="104"/>
      <c r="R88" s="104"/>
      <c r="S88" s="123"/>
      <c r="T88" s="111"/>
      <c r="U88" s="14" t="str">
        <f t="shared" si="1"/>
        <v/>
      </c>
      <c r="V88" s="10" t="str">
        <f>IF(ISBLANK($T88),"",
    IF(ISERROR(VLOOKUP($T88,Scores!$B:$D,2,FALSE)),
        "ERROR: NOT IN TEAM LIST",
        VLOOKUP($T88,Scores!$B:$D,2,FALSE)
    )
)</f>
        <v/>
      </c>
      <c r="W88" s="16" t="str">
        <f>IF(ISBLANK($T88),"",
    IF(ISERROR(VLOOKUP($T88,Scores!$B:$D,3,FALSE)),
        "",
        VLOOKUP($T88,Scores!$B:$D,3,FALSE)
    )
)</f>
        <v/>
      </c>
    </row>
    <row r="89" spans="2:23">
      <c r="B89" s="9"/>
      <c r="C89" s="172"/>
      <c r="D89" s="96"/>
      <c r="E89" s="96"/>
      <c r="F89" s="96"/>
      <c r="G89" s="96"/>
      <c r="H89" s="96"/>
      <c r="I89" s="108"/>
      <c r="J89" s="109"/>
      <c r="K89" s="110"/>
      <c r="L89" s="96"/>
      <c r="M89" s="96"/>
      <c r="N89" s="97"/>
      <c r="O89" s="104"/>
      <c r="P89" s="104"/>
      <c r="Q89" s="104"/>
      <c r="R89" s="104"/>
      <c r="S89" s="123"/>
      <c r="T89" s="111"/>
      <c r="U89" s="14" t="str">
        <f t="shared" si="1"/>
        <v/>
      </c>
      <c r="V89" s="10" t="str">
        <f>IF(ISBLANK($T89),"",
    IF(ISERROR(VLOOKUP($T89,Scores!$B:$D,2,FALSE)),
        "ERROR: NOT IN TEAM LIST",
        VLOOKUP($T89,Scores!$B:$D,2,FALSE)
    )
)</f>
        <v/>
      </c>
      <c r="W89" s="16" t="str">
        <f>IF(ISBLANK($T89),"",
    IF(ISERROR(VLOOKUP($T89,Scores!$B:$D,3,FALSE)),
        "",
        VLOOKUP($T89,Scores!$B:$D,3,FALSE)
    )
)</f>
        <v/>
      </c>
    </row>
    <row r="90" spans="2:23">
      <c r="B90" s="9"/>
      <c r="C90" s="172"/>
      <c r="D90" s="96"/>
      <c r="E90" s="96"/>
      <c r="F90" s="96"/>
      <c r="G90" s="96"/>
      <c r="H90" s="96"/>
      <c r="I90" s="108"/>
      <c r="J90" s="109"/>
      <c r="K90" s="110"/>
      <c r="L90" s="96"/>
      <c r="M90" s="96"/>
      <c r="N90" s="97"/>
      <c r="O90" s="104"/>
      <c r="P90" s="104"/>
      <c r="Q90" s="104"/>
      <c r="R90" s="104"/>
      <c r="S90" s="123"/>
      <c r="T90" s="111"/>
      <c r="U90" s="14" t="str">
        <f t="shared" si="1"/>
        <v/>
      </c>
      <c r="V90" s="10" t="str">
        <f>IF(ISBLANK($T90),"",
    IF(ISERROR(VLOOKUP($T90,Scores!$B:$D,2,FALSE)),
        "ERROR: NOT IN TEAM LIST",
        VLOOKUP($T90,Scores!$B:$D,2,FALSE)
    )
)</f>
        <v/>
      </c>
      <c r="W90" s="16" t="str">
        <f>IF(ISBLANK($T90),"",
    IF(ISERROR(VLOOKUP($T90,Scores!$B:$D,3,FALSE)),
        "",
        VLOOKUP($T90,Scores!$B:$D,3,FALSE)
    )
)</f>
        <v/>
      </c>
    </row>
    <row r="91" spans="2:23">
      <c r="B91" s="9"/>
      <c r="C91" s="172"/>
      <c r="D91" s="96"/>
      <c r="E91" s="96"/>
      <c r="F91" s="96"/>
      <c r="G91" s="96"/>
      <c r="H91" s="96"/>
      <c r="I91" s="108"/>
      <c r="J91" s="109"/>
      <c r="K91" s="110"/>
      <c r="L91" s="96"/>
      <c r="M91" s="96"/>
      <c r="N91" s="97"/>
      <c r="O91" s="104"/>
      <c r="P91" s="104"/>
      <c r="Q91" s="104"/>
      <c r="R91" s="104"/>
      <c r="S91" s="123"/>
      <c r="T91" s="111"/>
      <c r="U91" s="14" t="str">
        <f t="shared" si="1"/>
        <v/>
      </c>
      <c r="V91" s="10" t="str">
        <f>IF(ISBLANK($T91),"",
    IF(ISERROR(VLOOKUP($T91,Scores!$B:$D,2,FALSE)),
        "ERROR: NOT IN TEAM LIST",
        VLOOKUP($T91,Scores!$B:$D,2,FALSE)
    )
)</f>
        <v/>
      </c>
      <c r="W91" s="16" t="str">
        <f>IF(ISBLANK($T91),"",
    IF(ISERROR(VLOOKUP($T91,Scores!$B:$D,3,FALSE)),
        "",
        VLOOKUP($T91,Scores!$B:$D,3,FALSE)
    )
)</f>
        <v/>
      </c>
    </row>
    <row r="92" spans="2:23">
      <c r="B92" s="9"/>
      <c r="C92" s="172"/>
      <c r="D92" s="96"/>
      <c r="E92" s="96"/>
      <c r="F92" s="96"/>
      <c r="G92" s="96"/>
      <c r="H92" s="96"/>
      <c r="I92" s="108"/>
      <c r="J92" s="109"/>
      <c r="K92" s="110"/>
      <c r="L92" s="96"/>
      <c r="M92" s="96"/>
      <c r="N92" s="97"/>
      <c r="O92" s="104"/>
      <c r="P92" s="104"/>
      <c r="Q92" s="104"/>
      <c r="R92" s="104"/>
      <c r="S92" s="123"/>
      <c r="T92" s="111"/>
      <c r="U92" s="14" t="str">
        <f t="shared" si="1"/>
        <v/>
      </c>
      <c r="V92" s="10" t="str">
        <f>IF(ISBLANK($T92),"",
    IF(ISERROR(VLOOKUP($T92,Scores!$B:$D,2,FALSE)),
        "ERROR: NOT IN TEAM LIST",
        VLOOKUP($T92,Scores!$B:$D,2,FALSE)
    )
)</f>
        <v/>
      </c>
      <c r="W92" s="16" t="str">
        <f>IF(ISBLANK($T92),"",
    IF(ISERROR(VLOOKUP($T92,Scores!$B:$D,3,FALSE)),
        "",
        VLOOKUP($T92,Scores!$B:$D,3,FALSE)
    )
)</f>
        <v/>
      </c>
    </row>
    <row r="93" spans="2:23">
      <c r="B93" s="9"/>
      <c r="C93" s="172"/>
      <c r="D93" s="96"/>
      <c r="E93" s="96"/>
      <c r="F93" s="96"/>
      <c r="G93" s="96"/>
      <c r="H93" s="96"/>
      <c r="I93" s="108"/>
      <c r="J93" s="109"/>
      <c r="K93" s="110"/>
      <c r="L93" s="96"/>
      <c r="M93" s="96"/>
      <c r="N93" s="97"/>
      <c r="O93" s="104"/>
      <c r="P93" s="104"/>
      <c r="Q93" s="104"/>
      <c r="R93" s="104"/>
      <c r="S93" s="123"/>
      <c r="T93" s="111"/>
      <c r="U93" s="14" t="str">
        <f t="shared" si="1"/>
        <v/>
      </c>
      <c r="V93" s="10" t="str">
        <f>IF(ISBLANK($T93),"",
    IF(ISERROR(VLOOKUP($T93,Scores!$B:$D,2,FALSE)),
        "ERROR: NOT IN TEAM LIST",
        VLOOKUP($T93,Scores!$B:$D,2,FALSE)
    )
)</f>
        <v/>
      </c>
      <c r="W93" s="16" t="str">
        <f>IF(ISBLANK($T93),"",
    IF(ISERROR(VLOOKUP($T93,Scores!$B:$D,3,FALSE)),
        "",
        VLOOKUP($T93,Scores!$B:$D,3,FALSE)
    )
)</f>
        <v/>
      </c>
    </row>
    <row r="94" spans="2:23">
      <c r="B94" s="9"/>
      <c r="C94" s="172"/>
      <c r="D94" s="96"/>
      <c r="E94" s="96"/>
      <c r="F94" s="96"/>
      <c r="G94" s="96"/>
      <c r="H94" s="96"/>
      <c r="I94" s="108"/>
      <c r="J94" s="109"/>
      <c r="K94" s="110"/>
      <c r="L94" s="96"/>
      <c r="M94" s="96"/>
      <c r="N94" s="97"/>
      <c r="O94" s="104"/>
      <c r="P94" s="104"/>
      <c r="Q94" s="104"/>
      <c r="R94" s="104"/>
      <c r="S94" s="123"/>
      <c r="T94" s="111"/>
      <c r="U94" s="14" t="str">
        <f t="shared" si="1"/>
        <v/>
      </c>
      <c r="V94" s="10" t="str">
        <f>IF(ISBLANK($T94),"",
    IF(ISERROR(VLOOKUP($T94,Scores!$B:$D,2,FALSE)),
        "ERROR: NOT IN TEAM LIST",
        VLOOKUP($T94,Scores!$B:$D,2,FALSE)
    )
)</f>
        <v/>
      </c>
      <c r="W94" s="16" t="str">
        <f>IF(ISBLANK($T94),"",
    IF(ISERROR(VLOOKUP($T94,Scores!$B:$D,3,FALSE)),
        "",
        VLOOKUP($T94,Scores!$B:$D,3,FALSE)
    )
)</f>
        <v/>
      </c>
    </row>
    <row r="95" spans="2:23">
      <c r="B95" s="9"/>
      <c r="C95" s="172"/>
      <c r="D95" s="96"/>
      <c r="E95" s="96"/>
      <c r="F95" s="96"/>
      <c r="G95" s="96"/>
      <c r="H95" s="96"/>
      <c r="I95" s="108"/>
      <c r="J95" s="109"/>
      <c r="K95" s="110"/>
      <c r="L95" s="96"/>
      <c r="M95" s="96"/>
      <c r="N95" s="97"/>
      <c r="O95" s="104"/>
      <c r="P95" s="104"/>
      <c r="Q95" s="104"/>
      <c r="R95" s="104"/>
      <c r="S95" s="123"/>
      <c r="T95" s="111"/>
      <c r="U95" s="14" t="str">
        <f t="shared" si="1"/>
        <v/>
      </c>
      <c r="V95" s="10" t="str">
        <f>IF(ISBLANK($T95),"",
    IF(ISERROR(VLOOKUP($T95,Scores!$B:$D,2,FALSE)),
        "ERROR: NOT IN TEAM LIST",
        VLOOKUP($T95,Scores!$B:$D,2,FALSE)
    )
)</f>
        <v/>
      </c>
      <c r="W95" s="16" t="str">
        <f>IF(ISBLANK($T95),"",
    IF(ISERROR(VLOOKUP($T95,Scores!$B:$D,3,FALSE)),
        "",
        VLOOKUP($T95,Scores!$B:$D,3,FALSE)
    )
)</f>
        <v/>
      </c>
    </row>
    <row r="96" spans="2:23">
      <c r="B96" s="9"/>
      <c r="C96" s="172"/>
      <c r="D96" s="96"/>
      <c r="E96" s="96"/>
      <c r="F96" s="96"/>
      <c r="G96" s="96"/>
      <c r="H96" s="96"/>
      <c r="I96" s="108"/>
      <c r="J96" s="109"/>
      <c r="K96" s="110"/>
      <c r="L96" s="96"/>
      <c r="M96" s="96"/>
      <c r="N96" s="97"/>
      <c r="O96" s="104"/>
      <c r="P96" s="104"/>
      <c r="Q96" s="104"/>
      <c r="R96" s="104"/>
      <c r="S96" s="123"/>
      <c r="T96" s="111"/>
      <c r="U96" s="14" t="str">
        <f t="shared" si="1"/>
        <v/>
      </c>
      <c r="V96" s="10" t="str">
        <f>IF(ISBLANK($T96),"",
    IF(ISERROR(VLOOKUP($T96,Scores!$B:$D,2,FALSE)),
        "ERROR: NOT IN TEAM LIST",
        VLOOKUP($T96,Scores!$B:$D,2,FALSE)
    )
)</f>
        <v/>
      </c>
      <c r="W96" s="16" t="str">
        <f>IF(ISBLANK($T96),"",
    IF(ISERROR(VLOOKUP($T96,Scores!$B:$D,3,FALSE)),
        "",
        VLOOKUP($T96,Scores!$B:$D,3,FALSE)
    )
)</f>
        <v/>
      </c>
    </row>
    <row r="97" spans="2:23">
      <c r="B97" s="9"/>
      <c r="C97" s="172"/>
      <c r="D97" s="96"/>
      <c r="E97" s="96"/>
      <c r="F97" s="96"/>
      <c r="G97" s="96"/>
      <c r="H97" s="96"/>
      <c r="I97" s="108"/>
      <c r="J97" s="109"/>
      <c r="K97" s="110"/>
      <c r="L97" s="96"/>
      <c r="M97" s="96"/>
      <c r="N97" s="97"/>
      <c r="O97" s="104"/>
      <c r="P97" s="104"/>
      <c r="Q97" s="104"/>
      <c r="R97" s="104"/>
      <c r="S97" s="123"/>
      <c r="T97" s="111"/>
      <c r="U97" s="14" t="str">
        <f t="shared" si="1"/>
        <v/>
      </c>
      <c r="V97" s="10" t="str">
        <f>IF(ISBLANK($T97),"",
    IF(ISERROR(VLOOKUP($T97,Scores!$B:$D,2,FALSE)),
        "ERROR: NOT IN TEAM LIST",
        VLOOKUP($T97,Scores!$B:$D,2,FALSE)
    )
)</f>
        <v/>
      </c>
      <c r="W97" s="16" t="str">
        <f>IF(ISBLANK($T97),"",
    IF(ISERROR(VLOOKUP($T97,Scores!$B:$D,3,FALSE)),
        "",
        VLOOKUP($T97,Scores!$B:$D,3,FALSE)
    )
)</f>
        <v/>
      </c>
    </row>
    <row r="98" spans="2:23">
      <c r="B98" s="9"/>
      <c r="C98" s="172"/>
      <c r="D98" s="96"/>
      <c r="E98" s="96"/>
      <c r="F98" s="96"/>
      <c r="G98" s="96"/>
      <c r="H98" s="96"/>
      <c r="I98" s="108"/>
      <c r="J98" s="109"/>
      <c r="K98" s="110"/>
      <c r="L98" s="96"/>
      <c r="M98" s="96"/>
      <c r="N98" s="97"/>
      <c r="O98" s="104"/>
      <c r="P98" s="104"/>
      <c r="Q98" s="104"/>
      <c r="R98" s="104"/>
      <c r="S98" s="123"/>
      <c r="T98" s="111"/>
      <c r="U98" s="14" t="str">
        <f t="shared" si="1"/>
        <v/>
      </c>
      <c r="V98" s="10" t="str">
        <f>IF(ISBLANK($T98),"",
    IF(ISERROR(VLOOKUP($T98,Scores!$B:$D,2,FALSE)),
        "ERROR: NOT IN TEAM LIST",
        VLOOKUP($T98,Scores!$B:$D,2,FALSE)
    )
)</f>
        <v/>
      </c>
      <c r="W98" s="16" t="str">
        <f>IF(ISBLANK($T98),"",
    IF(ISERROR(VLOOKUP($T98,Scores!$B:$D,3,FALSE)),
        "",
        VLOOKUP($T98,Scores!$B:$D,3,FALSE)
    )
)</f>
        <v/>
      </c>
    </row>
    <row r="99" spans="2:23">
      <c r="B99" s="9"/>
      <c r="C99" s="172"/>
      <c r="D99" s="96"/>
      <c r="E99" s="96"/>
      <c r="F99" s="96"/>
      <c r="G99" s="96"/>
      <c r="H99" s="96"/>
      <c r="I99" s="108"/>
      <c r="J99" s="109"/>
      <c r="K99" s="110"/>
      <c r="L99" s="96"/>
      <c r="M99" s="96"/>
      <c r="N99" s="97"/>
      <c r="O99" s="104"/>
      <c r="P99" s="104"/>
      <c r="Q99" s="104"/>
      <c r="R99" s="104"/>
      <c r="S99" s="123"/>
      <c r="T99" s="111"/>
      <c r="U99" s="14" t="str">
        <f t="shared" si="1"/>
        <v/>
      </c>
      <c r="V99" s="10" t="str">
        <f>IF(ISBLANK($T99),"",
    IF(ISERROR(VLOOKUP($T99,Scores!$B:$D,2,FALSE)),
        "ERROR: NOT IN TEAM LIST",
        VLOOKUP($T99,Scores!$B:$D,2,FALSE)
    )
)</f>
        <v/>
      </c>
      <c r="W99" s="16" t="str">
        <f>IF(ISBLANK($T99),"",
    IF(ISERROR(VLOOKUP($T99,Scores!$B:$D,3,FALSE)),
        "",
        VLOOKUP($T99,Scores!$B:$D,3,FALSE)
    )
)</f>
        <v/>
      </c>
    </row>
    <row r="100" spans="2:23">
      <c r="B100" s="9"/>
      <c r="C100" s="172"/>
      <c r="D100" s="96"/>
      <c r="E100" s="96"/>
      <c r="F100" s="96"/>
      <c r="G100" s="96"/>
      <c r="H100" s="96"/>
      <c r="I100" s="108"/>
      <c r="J100" s="109"/>
      <c r="K100" s="110"/>
      <c r="L100" s="96"/>
      <c r="M100" s="96"/>
      <c r="N100" s="97"/>
      <c r="O100" s="104"/>
      <c r="P100" s="104"/>
      <c r="Q100" s="104"/>
      <c r="R100" s="104"/>
      <c r="S100" s="123"/>
      <c r="T100" s="111"/>
      <c r="U100" s="14" t="str">
        <f t="shared" si="1"/>
        <v/>
      </c>
      <c r="V100" s="10" t="str">
        <f>IF(ISBLANK($T100),"",
    IF(ISERROR(VLOOKUP($T100,Scores!$B:$D,2,FALSE)),
        "ERROR: NOT IN TEAM LIST",
        VLOOKUP($T100,Scores!$B:$D,2,FALSE)
    )
)</f>
        <v/>
      </c>
      <c r="W100" s="16" t="str">
        <f>IF(ISBLANK($T100),"",
    IF(ISERROR(VLOOKUP($T100,Scores!$B:$D,3,FALSE)),
        "",
        VLOOKUP($T100,Scores!$B:$D,3,FALSE)
    )
)</f>
        <v/>
      </c>
    </row>
    <row r="101" spans="2:23">
      <c r="B101" s="9"/>
      <c r="C101" s="172"/>
      <c r="D101" s="96"/>
      <c r="E101" s="96"/>
      <c r="F101" s="96"/>
      <c r="G101" s="96"/>
      <c r="H101" s="96"/>
      <c r="I101" s="108"/>
      <c r="J101" s="109"/>
      <c r="K101" s="110"/>
      <c r="L101" s="96"/>
      <c r="M101" s="96"/>
      <c r="N101" s="97"/>
      <c r="O101" s="104"/>
      <c r="P101" s="104"/>
      <c r="Q101" s="104"/>
      <c r="R101" s="104"/>
      <c r="S101" s="123"/>
      <c r="T101" s="111"/>
      <c r="U101" s="14" t="str">
        <f t="shared" si="1"/>
        <v/>
      </c>
      <c r="V101" s="10" t="str">
        <f>IF(ISBLANK($T101),"",
    IF(ISERROR(VLOOKUP($T101,Scores!$B:$D,2,FALSE)),
        "ERROR: NOT IN TEAM LIST",
        VLOOKUP($T101,Scores!$B:$D,2,FALSE)
    )
)</f>
        <v/>
      </c>
      <c r="W101" s="16" t="str">
        <f>IF(ISBLANK($T101),"",
    IF(ISERROR(VLOOKUP($T101,Scores!$B:$D,3,FALSE)),
        "",
        VLOOKUP($T101,Scores!$B:$D,3,FALSE)
    )
)</f>
        <v/>
      </c>
    </row>
    <row r="102" spans="2:23">
      <c r="B102" s="9"/>
      <c r="C102" s="172"/>
      <c r="D102" s="96"/>
      <c r="E102" s="96"/>
      <c r="F102" s="96"/>
      <c r="G102" s="96"/>
      <c r="H102" s="96"/>
      <c r="I102" s="108"/>
      <c r="J102" s="109"/>
      <c r="K102" s="110"/>
      <c r="L102" s="96"/>
      <c r="M102" s="96"/>
      <c r="N102" s="97"/>
      <c r="O102" s="104"/>
      <c r="P102" s="104"/>
      <c r="Q102" s="104"/>
      <c r="R102" s="104"/>
      <c r="S102" s="123"/>
      <c r="T102" s="111"/>
      <c r="U102" s="14" t="str">
        <f t="shared" si="1"/>
        <v/>
      </c>
      <c r="V102" s="10" t="str">
        <f>IF(ISBLANK($T102),"",
    IF(ISERROR(VLOOKUP($T102,Scores!$B:$D,2,FALSE)),
        "ERROR: NOT IN TEAM LIST",
        VLOOKUP($T102,Scores!$B:$D,2,FALSE)
    )
)</f>
        <v/>
      </c>
      <c r="W102" s="16" t="str">
        <f>IF(ISBLANK($T102),"",
    IF(ISERROR(VLOOKUP($T102,Scores!$B:$D,3,FALSE)),
        "",
        VLOOKUP($T102,Scores!$B:$D,3,FALSE)
    )
)</f>
        <v/>
      </c>
    </row>
    <row r="103" spans="2:23">
      <c r="B103" s="9"/>
      <c r="C103" s="172"/>
      <c r="D103" s="96"/>
      <c r="E103" s="96"/>
      <c r="F103" s="96"/>
      <c r="G103" s="96"/>
      <c r="H103" s="96"/>
      <c r="I103" s="108"/>
      <c r="J103" s="109"/>
      <c r="K103" s="110"/>
      <c r="L103" s="96"/>
      <c r="M103" s="96"/>
      <c r="N103" s="97"/>
      <c r="O103" s="104"/>
      <c r="P103" s="104"/>
      <c r="Q103" s="104"/>
      <c r="R103" s="104"/>
      <c r="S103" s="123"/>
      <c r="T103" s="111"/>
      <c r="U103" s="14" t="str">
        <f t="shared" si="1"/>
        <v/>
      </c>
      <c r="V103" s="10" t="str">
        <f>IF(ISBLANK($T103),"",
    IF(ISERROR(VLOOKUP($T103,Scores!$B:$D,2,FALSE)),
        "ERROR: NOT IN TEAM LIST",
        VLOOKUP($T103,Scores!$B:$D,2,FALSE)
    )
)</f>
        <v/>
      </c>
      <c r="W103" s="16" t="str">
        <f>IF(ISBLANK($T103),"",
    IF(ISERROR(VLOOKUP($T103,Scores!$B:$D,3,FALSE)),
        "",
        VLOOKUP($T103,Scores!$B:$D,3,FALSE)
    )
)</f>
        <v/>
      </c>
    </row>
    <row r="104" spans="2:23">
      <c r="B104" s="9"/>
      <c r="C104" s="172"/>
      <c r="D104" s="96"/>
      <c r="E104" s="96"/>
      <c r="F104" s="96"/>
      <c r="G104" s="96"/>
      <c r="H104" s="96"/>
      <c r="I104" s="108"/>
      <c r="J104" s="109"/>
      <c r="K104" s="110"/>
      <c r="L104" s="96"/>
      <c r="M104" s="96"/>
      <c r="N104" s="97"/>
      <c r="O104" s="104"/>
      <c r="P104" s="104"/>
      <c r="Q104" s="104"/>
      <c r="R104" s="104"/>
      <c r="S104" s="123"/>
      <c r="T104" s="111"/>
      <c r="U104" s="14" t="str">
        <f t="shared" si="1"/>
        <v/>
      </c>
      <c r="V104" s="10" t="str">
        <f>IF(ISBLANK($T104),"",
    IF(ISERROR(VLOOKUP($T104,Scores!$B:$D,2,FALSE)),
        "ERROR: NOT IN TEAM LIST",
        VLOOKUP($T104,Scores!$B:$D,2,FALSE)
    )
)</f>
        <v/>
      </c>
      <c r="W104" s="16" t="str">
        <f>IF(ISBLANK($T104),"",
    IF(ISERROR(VLOOKUP($T104,Scores!$B:$D,3,FALSE)),
        "",
        VLOOKUP($T104,Scores!$B:$D,3,FALSE)
    )
)</f>
        <v/>
      </c>
    </row>
    <row r="105" spans="2:23">
      <c r="B105" s="9"/>
      <c r="C105" s="172"/>
      <c r="D105" s="96"/>
      <c r="E105" s="96"/>
      <c r="F105" s="96"/>
      <c r="G105" s="96"/>
      <c r="H105" s="96"/>
      <c r="I105" s="108"/>
      <c r="J105" s="109"/>
      <c r="K105" s="110"/>
      <c r="L105" s="96"/>
      <c r="M105" s="96"/>
      <c r="N105" s="97"/>
      <c r="O105" s="104"/>
      <c r="P105" s="104"/>
      <c r="Q105" s="104"/>
      <c r="R105" s="104"/>
      <c r="S105" s="123"/>
      <c r="T105" s="111"/>
      <c r="U105" s="14" t="str">
        <f t="shared" si="1"/>
        <v/>
      </c>
      <c r="V105" s="10" t="str">
        <f>IF(ISBLANK($T105),"",
    IF(ISERROR(VLOOKUP($T105,Scores!$B:$D,2,FALSE)),
        "ERROR: NOT IN TEAM LIST",
        VLOOKUP($T105,Scores!$B:$D,2,FALSE)
    )
)</f>
        <v/>
      </c>
      <c r="W105" s="16" t="str">
        <f>IF(ISBLANK($T105),"",
    IF(ISERROR(VLOOKUP($T105,Scores!$B:$D,3,FALSE)),
        "",
        VLOOKUP($T105,Scores!$B:$D,3,FALSE)
    )
)</f>
        <v/>
      </c>
    </row>
    <row r="106" spans="2:23">
      <c r="B106" s="9"/>
      <c r="C106" s="172"/>
      <c r="D106" s="96"/>
      <c r="E106" s="96"/>
      <c r="F106" s="96"/>
      <c r="G106" s="96"/>
      <c r="H106" s="96"/>
      <c r="I106" s="108"/>
      <c r="J106" s="109"/>
      <c r="K106" s="110"/>
      <c r="L106" s="96"/>
      <c r="M106" s="96"/>
      <c r="N106" s="97"/>
      <c r="O106" s="104"/>
      <c r="P106" s="104"/>
      <c r="Q106" s="104"/>
      <c r="R106" s="104"/>
      <c r="S106" s="123"/>
      <c r="T106" s="111"/>
      <c r="U106" s="14" t="str">
        <f t="shared" si="1"/>
        <v/>
      </c>
      <c r="V106" s="10" t="str">
        <f>IF(ISBLANK($T106),"",
    IF(ISERROR(VLOOKUP($T106,Scores!$B:$D,2,FALSE)),
        "ERROR: NOT IN TEAM LIST",
        VLOOKUP($T106,Scores!$B:$D,2,FALSE)
    )
)</f>
        <v/>
      </c>
      <c r="W106" s="16" t="str">
        <f>IF(ISBLANK($T106),"",
    IF(ISERROR(VLOOKUP($T106,Scores!$B:$D,3,FALSE)),
        "",
        VLOOKUP($T106,Scores!$B:$D,3,FALSE)
    )
)</f>
        <v/>
      </c>
    </row>
    <row r="107" spans="2:23">
      <c r="B107" s="9"/>
      <c r="C107" s="172"/>
      <c r="D107" s="96"/>
      <c r="E107" s="96"/>
      <c r="F107" s="96"/>
      <c r="G107" s="96"/>
      <c r="H107" s="96"/>
      <c r="I107" s="108"/>
      <c r="J107" s="109"/>
      <c r="K107" s="110"/>
      <c r="L107" s="96"/>
      <c r="M107" s="96"/>
      <c r="N107" s="97"/>
      <c r="O107" s="104"/>
      <c r="P107" s="104"/>
      <c r="Q107" s="104"/>
      <c r="R107" s="104"/>
      <c r="S107" s="123"/>
      <c r="T107" s="111"/>
      <c r="U107" s="14" t="str">
        <f t="shared" si="1"/>
        <v/>
      </c>
      <c r="V107" s="10" t="str">
        <f>IF(ISBLANK($T107),"",
    IF(ISERROR(VLOOKUP($T107,Scores!$B:$D,2,FALSE)),
        "ERROR: NOT IN TEAM LIST",
        VLOOKUP($T107,Scores!$B:$D,2,FALSE)
    )
)</f>
        <v/>
      </c>
      <c r="W107" s="16" t="str">
        <f>IF(ISBLANK($T107),"",
    IF(ISERROR(VLOOKUP($T107,Scores!$B:$D,3,FALSE)),
        "",
        VLOOKUP($T107,Scores!$B:$D,3,FALSE)
    )
)</f>
        <v/>
      </c>
    </row>
    <row r="108" spans="2:23">
      <c r="B108" s="9"/>
      <c r="C108" s="172"/>
      <c r="D108" s="96"/>
      <c r="E108" s="96"/>
      <c r="F108" s="96"/>
      <c r="G108" s="96"/>
      <c r="H108" s="96"/>
      <c r="I108" s="108"/>
      <c r="J108" s="109"/>
      <c r="K108" s="110"/>
      <c r="L108" s="96"/>
      <c r="M108" s="96"/>
      <c r="N108" s="97"/>
      <c r="O108" s="104"/>
      <c r="P108" s="104"/>
      <c r="Q108" s="104"/>
      <c r="R108" s="104"/>
      <c r="S108" s="123"/>
      <c r="T108" s="111"/>
      <c r="U108" s="14" t="str">
        <f t="shared" si="1"/>
        <v/>
      </c>
      <c r="V108" s="10" t="str">
        <f>IF(ISBLANK($T108),"",
    IF(ISERROR(VLOOKUP($T108,Scores!$B:$D,2,FALSE)),
        "ERROR: NOT IN TEAM LIST",
        VLOOKUP($T108,Scores!$B:$D,2,FALSE)
    )
)</f>
        <v/>
      </c>
      <c r="W108" s="16" t="str">
        <f>IF(ISBLANK($T108),"",
    IF(ISERROR(VLOOKUP($T108,Scores!$B:$D,3,FALSE)),
        "",
        VLOOKUP($T108,Scores!$B:$D,3,FALSE)
    )
)</f>
        <v/>
      </c>
    </row>
    <row r="109" spans="2:23">
      <c r="B109" s="9"/>
      <c r="C109" s="172"/>
      <c r="D109" s="96"/>
      <c r="E109" s="96"/>
      <c r="F109" s="96"/>
      <c r="G109" s="96"/>
      <c r="H109" s="96"/>
      <c r="I109" s="108"/>
      <c r="J109" s="109"/>
      <c r="K109" s="110"/>
      <c r="L109" s="96"/>
      <c r="M109" s="96"/>
      <c r="N109" s="97"/>
      <c r="O109" s="104"/>
      <c r="P109" s="104"/>
      <c r="Q109" s="104"/>
      <c r="R109" s="104"/>
      <c r="S109" s="123"/>
      <c r="T109" s="111"/>
      <c r="U109" s="14" t="str">
        <f t="shared" si="1"/>
        <v/>
      </c>
      <c r="V109" s="10" t="str">
        <f>IF(ISBLANK($T109),"",
    IF(ISERROR(VLOOKUP($T109,Scores!$B:$D,2,FALSE)),
        "ERROR: NOT IN TEAM LIST",
        VLOOKUP($T109,Scores!$B:$D,2,FALSE)
    )
)</f>
        <v/>
      </c>
      <c r="W109" s="16" t="str">
        <f>IF(ISBLANK($T109),"",
    IF(ISERROR(VLOOKUP($T109,Scores!$B:$D,3,FALSE)),
        "",
        VLOOKUP($T109,Scores!$B:$D,3,FALSE)
    )
)</f>
        <v/>
      </c>
    </row>
    <row r="110" spans="2:23">
      <c r="B110" s="9"/>
      <c r="C110" s="172"/>
      <c r="D110" s="96"/>
      <c r="E110" s="96"/>
      <c r="F110" s="96"/>
      <c r="G110" s="96"/>
      <c r="H110" s="96"/>
      <c r="I110" s="108"/>
      <c r="J110" s="109"/>
      <c r="K110" s="110"/>
      <c r="L110" s="96"/>
      <c r="M110" s="96"/>
      <c r="N110" s="97"/>
      <c r="O110" s="104"/>
      <c r="P110" s="104"/>
      <c r="Q110" s="104"/>
      <c r="R110" s="104"/>
      <c r="S110" s="123"/>
      <c r="T110" s="111"/>
      <c r="U110" s="14" t="str">
        <f t="shared" si="1"/>
        <v/>
      </c>
      <c r="V110" s="10" t="str">
        <f>IF(ISBLANK($T110),"",
    IF(ISERROR(VLOOKUP($T110,Scores!$B:$D,2,FALSE)),
        "ERROR: NOT IN TEAM LIST",
        VLOOKUP($T110,Scores!$B:$D,2,FALSE)
    )
)</f>
        <v/>
      </c>
      <c r="W110" s="16" t="str">
        <f>IF(ISBLANK($T110),"",
    IF(ISERROR(VLOOKUP($T110,Scores!$B:$D,3,FALSE)),
        "",
        VLOOKUP($T110,Scores!$B:$D,3,FALSE)
    )
)</f>
        <v/>
      </c>
    </row>
    <row r="111" spans="2:23">
      <c r="B111" s="9"/>
      <c r="C111" s="172"/>
      <c r="D111" s="96"/>
      <c r="E111" s="96"/>
      <c r="F111" s="96"/>
      <c r="G111" s="96"/>
      <c r="H111" s="96"/>
      <c r="I111" s="108"/>
      <c r="J111" s="109"/>
      <c r="K111" s="110"/>
      <c r="L111" s="96"/>
      <c r="M111" s="96"/>
      <c r="N111" s="97"/>
      <c r="O111" s="104"/>
      <c r="P111" s="104"/>
      <c r="Q111" s="104"/>
      <c r="R111" s="104"/>
      <c r="S111" s="123"/>
      <c r="T111" s="111"/>
      <c r="U111" s="14" t="str">
        <f t="shared" si="1"/>
        <v/>
      </c>
      <c r="V111" s="10" t="str">
        <f>IF(ISBLANK($T111),"",
    IF(ISERROR(VLOOKUP($T111,Scores!$B:$D,2,FALSE)),
        "ERROR: NOT IN TEAM LIST",
        VLOOKUP($T111,Scores!$B:$D,2,FALSE)
    )
)</f>
        <v/>
      </c>
      <c r="W111" s="16" t="str">
        <f>IF(ISBLANK($T111),"",
    IF(ISERROR(VLOOKUP($T111,Scores!$B:$D,3,FALSE)),
        "",
        VLOOKUP($T111,Scores!$B:$D,3,FALSE)
    )
)</f>
        <v/>
      </c>
    </row>
    <row r="112" spans="2:23">
      <c r="B112" s="9"/>
      <c r="C112" s="172"/>
      <c r="D112" s="96"/>
      <c r="E112" s="96"/>
      <c r="F112" s="96"/>
      <c r="G112" s="96"/>
      <c r="H112" s="96"/>
      <c r="I112" s="108"/>
      <c r="J112" s="109"/>
      <c r="K112" s="110"/>
      <c r="L112" s="96"/>
      <c r="M112" s="96"/>
      <c r="N112" s="97"/>
      <c r="O112" s="104"/>
      <c r="P112" s="104"/>
      <c r="Q112" s="104"/>
      <c r="R112" s="104"/>
      <c r="S112" s="123"/>
      <c r="T112" s="111"/>
      <c r="U112" s="14" t="str">
        <f t="shared" si="1"/>
        <v/>
      </c>
      <c r="V112" s="10" t="str">
        <f>IF(ISBLANK($T112),"",
    IF(ISERROR(VLOOKUP($T112,Scores!$B:$D,2,FALSE)),
        "ERROR: NOT IN TEAM LIST",
        VLOOKUP($T112,Scores!$B:$D,2,FALSE)
    )
)</f>
        <v/>
      </c>
      <c r="W112" s="16" t="str">
        <f>IF(ISBLANK($T112),"",
    IF(ISERROR(VLOOKUP($T112,Scores!$B:$D,3,FALSE)),
        "",
        VLOOKUP($T112,Scores!$B:$D,3,FALSE)
    )
)</f>
        <v/>
      </c>
    </row>
    <row r="113" spans="2:23">
      <c r="B113" s="9"/>
      <c r="C113" s="172"/>
      <c r="D113" s="96"/>
      <c r="E113" s="96"/>
      <c r="F113" s="96"/>
      <c r="G113" s="96"/>
      <c r="H113" s="96"/>
      <c r="I113" s="108"/>
      <c r="J113" s="109"/>
      <c r="K113" s="110"/>
      <c r="L113" s="96"/>
      <c r="M113" s="96"/>
      <c r="N113" s="97"/>
      <c r="O113" s="104"/>
      <c r="P113" s="104"/>
      <c r="Q113" s="104"/>
      <c r="R113" s="104"/>
      <c r="S113" s="123"/>
      <c r="T113" s="111"/>
      <c r="U113" s="14" t="str">
        <f t="shared" si="1"/>
        <v/>
      </c>
      <c r="V113" s="10" t="str">
        <f>IF(ISBLANK($T113),"",
    IF(ISERROR(VLOOKUP($T113,Scores!$B:$D,2,FALSE)),
        "ERROR: NOT IN TEAM LIST",
        VLOOKUP($T113,Scores!$B:$D,2,FALSE)
    )
)</f>
        <v/>
      </c>
      <c r="W113" s="16" t="str">
        <f>IF(ISBLANK($T113),"",
    IF(ISERROR(VLOOKUP($T113,Scores!$B:$D,3,FALSE)),
        "",
        VLOOKUP($T113,Scores!$B:$D,3,FALSE)
    )
)</f>
        <v/>
      </c>
    </row>
    <row r="114" spans="2:23">
      <c r="B114" s="9"/>
      <c r="C114" s="172"/>
      <c r="D114" s="96"/>
      <c r="E114" s="96"/>
      <c r="F114" s="96"/>
      <c r="G114" s="96"/>
      <c r="H114" s="96"/>
      <c r="I114" s="108"/>
      <c r="J114" s="109"/>
      <c r="K114" s="110"/>
      <c r="L114" s="96"/>
      <c r="M114" s="96"/>
      <c r="N114" s="97"/>
      <c r="O114" s="104"/>
      <c r="P114" s="104"/>
      <c r="Q114" s="104"/>
      <c r="R114" s="104"/>
      <c r="S114" s="123"/>
      <c r="T114" s="111"/>
      <c r="U114" s="14" t="str">
        <f t="shared" si="1"/>
        <v/>
      </c>
      <c r="V114" s="10" t="str">
        <f>IF(ISBLANK($T114),"",
    IF(ISERROR(VLOOKUP($T114,Scores!$B:$D,2,FALSE)),
        "ERROR: NOT IN TEAM LIST",
        VLOOKUP($T114,Scores!$B:$D,2,FALSE)
    )
)</f>
        <v/>
      </c>
      <c r="W114" s="16" t="str">
        <f>IF(ISBLANK($T114),"",
    IF(ISERROR(VLOOKUP($T114,Scores!$B:$D,3,FALSE)),
        "",
        VLOOKUP($T114,Scores!$B:$D,3,FALSE)
    )
)</f>
        <v/>
      </c>
    </row>
    <row r="115" spans="2:23">
      <c r="B115" s="9"/>
      <c r="C115" s="172"/>
      <c r="D115" s="96"/>
      <c r="E115" s="96"/>
      <c r="F115" s="96"/>
      <c r="G115" s="96"/>
      <c r="H115" s="96"/>
      <c r="I115" s="108"/>
      <c r="J115" s="109"/>
      <c r="K115" s="110"/>
      <c r="L115" s="96"/>
      <c r="M115" s="96"/>
      <c r="N115" s="97"/>
      <c r="O115" s="104"/>
      <c r="P115" s="104"/>
      <c r="Q115" s="104"/>
      <c r="R115" s="104"/>
      <c r="S115" s="123"/>
      <c r="T115" s="111"/>
      <c r="U115" s="14" t="str">
        <f t="shared" si="1"/>
        <v/>
      </c>
      <c r="V115" s="10" t="str">
        <f>IF(ISBLANK($T115),"",
    IF(ISERROR(VLOOKUP($T115,Scores!$B:$D,2,FALSE)),
        "ERROR: NOT IN TEAM LIST",
        VLOOKUP($T115,Scores!$B:$D,2,FALSE)
    )
)</f>
        <v/>
      </c>
      <c r="W115" s="16" t="str">
        <f>IF(ISBLANK($T115),"",
    IF(ISERROR(VLOOKUP($T115,Scores!$B:$D,3,FALSE)),
        "",
        VLOOKUP($T115,Scores!$B:$D,3,FALSE)
    )
)</f>
        <v/>
      </c>
    </row>
    <row r="116" spans="2:23">
      <c r="B116" s="9"/>
      <c r="C116" s="172"/>
      <c r="D116" s="96"/>
      <c r="E116" s="96"/>
      <c r="F116" s="96"/>
      <c r="G116" s="96"/>
      <c r="H116" s="96"/>
      <c r="I116" s="108"/>
      <c r="J116" s="109"/>
      <c r="K116" s="110"/>
      <c r="L116" s="96"/>
      <c r="M116" s="96"/>
      <c r="N116" s="97"/>
      <c r="O116" s="104"/>
      <c r="P116" s="104"/>
      <c r="Q116" s="104"/>
      <c r="R116" s="104"/>
      <c r="S116" s="123"/>
      <c r="T116" s="111"/>
      <c r="U116" s="14" t="str">
        <f t="shared" si="1"/>
        <v/>
      </c>
      <c r="V116" s="10" t="str">
        <f>IF(ISBLANK($T116),"",
    IF(ISERROR(VLOOKUP($T116,Scores!$B:$D,2,FALSE)),
        "ERROR: NOT IN TEAM LIST",
        VLOOKUP($T116,Scores!$B:$D,2,FALSE)
    )
)</f>
        <v/>
      </c>
      <c r="W116" s="16" t="str">
        <f>IF(ISBLANK($T116),"",
    IF(ISERROR(VLOOKUP($T116,Scores!$B:$D,3,FALSE)),
        "",
        VLOOKUP($T116,Scores!$B:$D,3,FALSE)
    )
)</f>
        <v/>
      </c>
    </row>
    <row r="117" spans="2:23">
      <c r="B117" s="9"/>
      <c r="C117" s="172"/>
      <c r="D117" s="96"/>
      <c r="E117" s="96"/>
      <c r="F117" s="96"/>
      <c r="G117" s="96"/>
      <c r="H117" s="96"/>
      <c r="I117" s="108"/>
      <c r="J117" s="109"/>
      <c r="K117" s="110"/>
      <c r="L117" s="96"/>
      <c r="M117" s="96"/>
      <c r="N117" s="97"/>
      <c r="O117" s="104"/>
      <c r="P117" s="104"/>
      <c r="Q117" s="104"/>
      <c r="R117" s="104"/>
      <c r="S117" s="123"/>
      <c r="T117" s="111"/>
      <c r="U117" s="14" t="str">
        <f t="shared" si="1"/>
        <v/>
      </c>
      <c r="V117" s="10" t="str">
        <f>IF(ISBLANK($T117),"",
    IF(ISERROR(VLOOKUP($T117,Scores!$B:$D,2,FALSE)),
        "ERROR: NOT IN TEAM LIST",
        VLOOKUP($T117,Scores!$B:$D,2,FALSE)
    )
)</f>
        <v/>
      </c>
      <c r="W117" s="16" t="str">
        <f>IF(ISBLANK($T117),"",
    IF(ISERROR(VLOOKUP($T117,Scores!$B:$D,3,FALSE)),
        "",
        VLOOKUP($T117,Scores!$B:$D,3,FALSE)
    )
)</f>
        <v/>
      </c>
    </row>
    <row r="118" spans="2:23">
      <c r="B118" s="9"/>
      <c r="C118" s="172"/>
      <c r="D118" s="96"/>
      <c r="E118" s="96"/>
      <c r="F118" s="96"/>
      <c r="G118" s="96"/>
      <c r="H118" s="96"/>
      <c r="I118" s="108"/>
      <c r="J118" s="109"/>
      <c r="K118" s="110"/>
      <c r="L118" s="96"/>
      <c r="M118" s="96"/>
      <c r="N118" s="97"/>
      <c r="O118" s="104"/>
      <c r="P118" s="104"/>
      <c r="Q118" s="104"/>
      <c r="R118" s="104"/>
      <c r="S118" s="123"/>
      <c r="T118" s="111"/>
      <c r="U118" s="14" t="str">
        <f t="shared" si="1"/>
        <v/>
      </c>
      <c r="V118" s="10" t="str">
        <f>IF(ISBLANK($T118),"",
    IF(ISERROR(VLOOKUP($T118,Scores!$B:$D,2,FALSE)),
        "ERROR: NOT IN TEAM LIST",
        VLOOKUP($T118,Scores!$B:$D,2,FALSE)
    )
)</f>
        <v/>
      </c>
      <c r="W118" s="16" t="str">
        <f>IF(ISBLANK($T118),"",
    IF(ISERROR(VLOOKUP($T118,Scores!$B:$D,3,FALSE)),
        "",
        VLOOKUP($T118,Scores!$B:$D,3,FALSE)
    )
)</f>
        <v/>
      </c>
    </row>
    <row r="119" spans="2:23">
      <c r="B119" s="9"/>
      <c r="C119" s="172"/>
      <c r="D119" s="96"/>
      <c r="E119" s="96"/>
      <c r="F119" s="96"/>
      <c r="G119" s="96"/>
      <c r="H119" s="96"/>
      <c r="I119" s="108"/>
      <c r="J119" s="109"/>
      <c r="K119" s="110"/>
      <c r="L119" s="96"/>
      <c r="M119" s="96"/>
      <c r="N119" s="97"/>
      <c r="O119" s="104"/>
      <c r="P119" s="104"/>
      <c r="Q119" s="104"/>
      <c r="R119" s="104"/>
      <c r="S119" s="123"/>
      <c r="T119" s="111"/>
      <c r="U119" s="14" t="str">
        <f t="shared" si="1"/>
        <v/>
      </c>
      <c r="V119" s="10" t="str">
        <f>IF(ISBLANK($T119),"",
    IF(ISERROR(VLOOKUP($T119,Scores!$B:$D,2,FALSE)),
        "ERROR: NOT IN TEAM LIST",
        VLOOKUP($T119,Scores!$B:$D,2,FALSE)
    )
)</f>
        <v/>
      </c>
      <c r="W119" s="16" t="str">
        <f>IF(ISBLANK($T119),"",
    IF(ISERROR(VLOOKUP($T119,Scores!$B:$D,3,FALSE)),
        "",
        VLOOKUP($T119,Scores!$B:$D,3,FALSE)
    )
)</f>
        <v/>
      </c>
    </row>
    <row r="120" spans="2:23">
      <c r="B120" s="9"/>
      <c r="C120" s="172"/>
      <c r="D120" s="96"/>
      <c r="E120" s="96"/>
      <c r="F120" s="96"/>
      <c r="G120" s="96"/>
      <c r="H120" s="96"/>
      <c r="I120" s="108"/>
      <c r="J120" s="109"/>
      <c r="K120" s="110"/>
      <c r="L120" s="96"/>
      <c r="M120" s="96"/>
      <c r="N120" s="97"/>
      <c r="O120" s="104"/>
      <c r="P120" s="104"/>
      <c r="Q120" s="104"/>
      <c r="R120" s="104"/>
      <c r="S120" s="123"/>
      <c r="T120" s="111"/>
      <c r="U120" s="14" t="str">
        <f t="shared" si="1"/>
        <v/>
      </c>
      <c r="V120" s="10" t="str">
        <f>IF(ISBLANK($T120),"",
    IF(ISERROR(VLOOKUP($T120,Scores!$B:$D,2,FALSE)),
        "ERROR: NOT IN TEAM LIST",
        VLOOKUP($T120,Scores!$B:$D,2,FALSE)
    )
)</f>
        <v/>
      </c>
      <c r="W120" s="16" t="str">
        <f>IF(ISBLANK($T120),"",
    IF(ISERROR(VLOOKUP($T120,Scores!$B:$D,3,FALSE)),
        "",
        VLOOKUP($T120,Scores!$B:$D,3,FALSE)
    )
)</f>
        <v/>
      </c>
    </row>
    <row r="121" spans="2:23">
      <c r="B121" s="9"/>
      <c r="C121" s="172"/>
      <c r="D121" s="96"/>
      <c r="E121" s="96"/>
      <c r="F121" s="96"/>
      <c r="G121" s="96"/>
      <c r="H121" s="96"/>
      <c r="I121" s="108"/>
      <c r="J121" s="109"/>
      <c r="K121" s="110"/>
      <c r="L121" s="96"/>
      <c r="M121" s="96"/>
      <c r="N121" s="97"/>
      <c r="O121" s="104"/>
      <c r="P121" s="104"/>
      <c r="Q121" s="104"/>
      <c r="R121" s="104"/>
      <c r="S121" s="123"/>
      <c r="T121" s="111"/>
      <c r="U121" s="14" t="str">
        <f t="shared" si="1"/>
        <v/>
      </c>
      <c r="V121" s="10" t="str">
        <f>IF(ISBLANK($T121),"",
    IF(ISERROR(VLOOKUP($T121,Scores!$B:$D,2,FALSE)),
        "ERROR: NOT IN TEAM LIST",
        VLOOKUP($T121,Scores!$B:$D,2,FALSE)
    )
)</f>
        <v/>
      </c>
      <c r="W121" s="16" t="str">
        <f>IF(ISBLANK($T121),"",
    IF(ISERROR(VLOOKUP($T121,Scores!$B:$D,3,FALSE)),
        "",
        VLOOKUP($T121,Scores!$B:$D,3,FALSE)
    )
)</f>
        <v/>
      </c>
    </row>
    <row r="122" spans="2:23">
      <c r="B122" s="9"/>
      <c r="C122" s="172"/>
      <c r="D122" s="96"/>
      <c r="E122" s="96"/>
      <c r="F122" s="96"/>
      <c r="G122" s="96"/>
      <c r="H122" s="96"/>
      <c r="I122" s="108"/>
      <c r="J122" s="109"/>
      <c r="K122" s="110"/>
      <c r="L122" s="96"/>
      <c r="M122" s="96"/>
      <c r="N122" s="97"/>
      <c r="O122" s="104"/>
      <c r="P122" s="104"/>
      <c r="Q122" s="104"/>
      <c r="R122" s="104"/>
      <c r="S122" s="123"/>
      <c r="T122" s="111"/>
      <c r="U122" s="14" t="str">
        <f t="shared" si="1"/>
        <v/>
      </c>
      <c r="V122" s="10" t="str">
        <f>IF(ISBLANK($T122),"",
    IF(ISERROR(VLOOKUP($T122,Scores!$B:$D,2,FALSE)),
        "ERROR: NOT IN TEAM LIST",
        VLOOKUP($T122,Scores!$B:$D,2,FALSE)
    )
)</f>
        <v/>
      </c>
      <c r="W122" s="16" t="str">
        <f>IF(ISBLANK($T122),"",
    IF(ISERROR(VLOOKUP($T122,Scores!$B:$D,3,FALSE)),
        "",
        VLOOKUP($T122,Scores!$B:$D,3,FALSE)
    )
)</f>
        <v/>
      </c>
    </row>
    <row r="123" spans="2:23">
      <c r="B123" s="9"/>
      <c r="C123" s="172"/>
      <c r="D123" s="96"/>
      <c r="E123" s="96"/>
      <c r="F123" s="96"/>
      <c r="G123" s="96"/>
      <c r="H123" s="96"/>
      <c r="I123" s="108"/>
      <c r="J123" s="109"/>
      <c r="K123" s="110"/>
      <c r="L123" s="96"/>
      <c r="M123" s="96"/>
      <c r="N123" s="97"/>
      <c r="O123" s="104"/>
      <c r="P123" s="104"/>
      <c r="Q123" s="104"/>
      <c r="R123" s="104"/>
      <c r="S123" s="123"/>
      <c r="T123" s="111"/>
      <c r="U123" s="14" t="str">
        <f t="shared" si="1"/>
        <v/>
      </c>
      <c r="V123" s="10" t="str">
        <f>IF(ISBLANK($T123),"",
    IF(ISERROR(VLOOKUP($T123,Scores!$B:$D,2,FALSE)),
        "ERROR: NOT IN TEAM LIST",
        VLOOKUP($T123,Scores!$B:$D,2,FALSE)
    )
)</f>
        <v/>
      </c>
      <c r="W123" s="16" t="str">
        <f>IF(ISBLANK($T123),"",
    IF(ISERROR(VLOOKUP($T123,Scores!$B:$D,3,FALSE)),
        "",
        VLOOKUP($T123,Scores!$B:$D,3,FALSE)
    )
)</f>
        <v/>
      </c>
    </row>
    <row r="124" spans="2:23">
      <c r="B124" s="9"/>
      <c r="C124" s="172"/>
      <c r="D124" s="96"/>
      <c r="E124" s="96"/>
      <c r="F124" s="96"/>
      <c r="G124" s="96"/>
      <c r="H124" s="96"/>
      <c r="I124" s="108"/>
      <c r="J124" s="109"/>
      <c r="K124" s="110"/>
      <c r="L124" s="96"/>
      <c r="M124" s="96"/>
      <c r="N124" s="97"/>
      <c r="O124" s="104"/>
      <c r="P124" s="104"/>
      <c r="Q124" s="104"/>
      <c r="R124" s="104"/>
      <c r="S124" s="123"/>
      <c r="T124" s="111"/>
      <c r="U124" s="14" t="str">
        <f t="shared" si="1"/>
        <v/>
      </c>
      <c r="V124" s="10" t="str">
        <f>IF(ISBLANK($T124),"",
    IF(ISERROR(VLOOKUP($T124,Scores!$B:$D,2,FALSE)),
        "ERROR: NOT IN TEAM LIST",
        VLOOKUP($T124,Scores!$B:$D,2,FALSE)
    )
)</f>
        <v/>
      </c>
      <c r="W124" s="16" t="str">
        <f>IF(ISBLANK($T124),"",
    IF(ISERROR(VLOOKUP($T124,Scores!$B:$D,3,FALSE)),
        "",
        VLOOKUP($T124,Scores!$B:$D,3,FALSE)
    )
)</f>
        <v/>
      </c>
    </row>
    <row r="125" spans="2:23">
      <c r="B125" s="9"/>
      <c r="C125" s="172"/>
      <c r="D125" s="96"/>
      <c r="E125" s="96"/>
      <c r="F125" s="96"/>
      <c r="G125" s="96"/>
      <c r="H125" s="96"/>
      <c r="I125" s="108"/>
      <c r="J125" s="109"/>
      <c r="K125" s="110"/>
      <c r="L125" s="96"/>
      <c r="M125" s="96"/>
      <c r="N125" s="97"/>
      <c r="O125" s="104"/>
      <c r="P125" s="104"/>
      <c r="Q125" s="104"/>
      <c r="R125" s="104"/>
      <c r="S125" s="123"/>
      <c r="T125" s="111"/>
      <c r="U125" s="14" t="str">
        <f t="shared" si="1"/>
        <v/>
      </c>
      <c r="V125" s="10" t="str">
        <f>IF(ISBLANK($T125),"",
    IF(ISERROR(VLOOKUP($T125,Scores!$B:$D,2,FALSE)),
        "ERROR: NOT IN TEAM LIST",
        VLOOKUP($T125,Scores!$B:$D,2,FALSE)
    )
)</f>
        <v/>
      </c>
      <c r="W125" s="16" t="str">
        <f>IF(ISBLANK($T125),"",
    IF(ISERROR(VLOOKUP($T125,Scores!$B:$D,3,FALSE)),
        "",
        VLOOKUP($T125,Scores!$B:$D,3,FALSE)
    )
)</f>
        <v/>
      </c>
    </row>
    <row r="126" spans="2:23">
      <c r="B126" s="9"/>
      <c r="C126" s="172"/>
      <c r="D126" s="96"/>
      <c r="E126" s="96"/>
      <c r="F126" s="96"/>
      <c r="G126" s="96"/>
      <c r="H126" s="96"/>
      <c r="I126" s="108"/>
      <c r="J126" s="109"/>
      <c r="K126" s="110"/>
      <c r="L126" s="96"/>
      <c r="M126" s="96"/>
      <c r="N126" s="97"/>
      <c r="O126" s="104"/>
      <c r="P126" s="104"/>
      <c r="Q126" s="104"/>
      <c r="R126" s="104"/>
      <c r="S126" s="123"/>
      <c r="T126" s="111"/>
      <c r="U126" s="14" t="str">
        <f t="shared" si="1"/>
        <v/>
      </c>
      <c r="V126" s="10" t="str">
        <f>IF(ISBLANK($T126),"",
    IF(ISERROR(VLOOKUP($T126,Scores!$B:$D,2,FALSE)),
        "ERROR: NOT IN TEAM LIST",
        VLOOKUP($T126,Scores!$B:$D,2,FALSE)
    )
)</f>
        <v/>
      </c>
      <c r="W126" s="16" t="str">
        <f>IF(ISBLANK($T126),"",
    IF(ISERROR(VLOOKUP($T126,Scores!$B:$D,3,FALSE)),
        "",
        VLOOKUP($T126,Scores!$B:$D,3,FALSE)
    )
)</f>
        <v/>
      </c>
    </row>
    <row r="127" spans="2:23">
      <c r="B127" s="9"/>
      <c r="C127" s="172"/>
      <c r="D127" s="96"/>
      <c r="E127" s="96"/>
      <c r="F127" s="96"/>
      <c r="G127" s="96"/>
      <c r="H127" s="96"/>
      <c r="I127" s="108"/>
      <c r="J127" s="109"/>
      <c r="K127" s="110"/>
      <c r="L127" s="96"/>
      <c r="M127" s="96"/>
      <c r="N127" s="97"/>
      <c r="O127" s="104"/>
      <c r="P127" s="104"/>
      <c r="Q127" s="104"/>
      <c r="R127" s="104"/>
      <c r="S127" s="123"/>
      <c r="T127" s="111"/>
      <c r="U127" s="14" t="str">
        <f t="shared" si="1"/>
        <v/>
      </c>
      <c r="V127" s="10" t="str">
        <f>IF(ISBLANK($T127),"",
    IF(ISERROR(VLOOKUP($T127,Scores!$B:$D,2,FALSE)),
        "ERROR: NOT IN TEAM LIST",
        VLOOKUP($T127,Scores!$B:$D,2,FALSE)
    )
)</f>
        <v/>
      </c>
      <c r="W127" s="16" t="str">
        <f>IF(ISBLANK($T127),"",
    IF(ISERROR(VLOOKUP($T127,Scores!$B:$D,3,FALSE)),
        "",
        VLOOKUP($T127,Scores!$B:$D,3,FALSE)
    )
)</f>
        <v/>
      </c>
    </row>
    <row r="128" spans="2:23">
      <c r="B128" s="9"/>
      <c r="C128" s="172"/>
      <c r="D128" s="96"/>
      <c r="E128" s="96"/>
      <c r="F128" s="96"/>
      <c r="G128" s="96"/>
      <c r="H128" s="96"/>
      <c r="I128" s="108"/>
      <c r="J128" s="109"/>
      <c r="K128" s="110"/>
      <c r="L128" s="96"/>
      <c r="M128" s="96"/>
      <c r="N128" s="97"/>
      <c r="O128" s="104"/>
      <c r="P128" s="104"/>
      <c r="Q128" s="104"/>
      <c r="R128" s="104"/>
      <c r="S128" s="123"/>
      <c r="T128" s="111"/>
      <c r="U128" s="14" t="str">
        <f t="shared" si="1"/>
        <v/>
      </c>
      <c r="V128" s="10" t="str">
        <f>IF(ISBLANK($T128),"",
    IF(ISERROR(VLOOKUP($T128,Scores!$B:$D,2,FALSE)),
        "ERROR: NOT IN TEAM LIST",
        VLOOKUP($T128,Scores!$B:$D,2,FALSE)
    )
)</f>
        <v/>
      </c>
      <c r="W128" s="16" t="str">
        <f>IF(ISBLANK($T128),"",
    IF(ISERROR(VLOOKUP($T128,Scores!$B:$D,3,FALSE)),
        "",
        VLOOKUP($T128,Scores!$B:$D,3,FALSE)
    )
)</f>
        <v/>
      </c>
    </row>
    <row r="129" spans="2:23">
      <c r="B129" s="9"/>
      <c r="C129" s="172"/>
      <c r="D129" s="96"/>
      <c r="E129" s="96"/>
      <c r="F129" s="96"/>
      <c r="G129" s="96"/>
      <c r="H129" s="96"/>
      <c r="I129" s="108"/>
      <c r="J129" s="109"/>
      <c r="K129" s="110"/>
      <c r="L129" s="96"/>
      <c r="M129" s="96"/>
      <c r="N129" s="97"/>
      <c r="O129" s="104"/>
      <c r="P129" s="104"/>
      <c r="Q129" s="104"/>
      <c r="R129" s="104"/>
      <c r="S129" s="123"/>
      <c r="T129" s="111"/>
      <c r="U129" s="14" t="str">
        <f t="shared" si="1"/>
        <v/>
      </c>
      <c r="V129" s="10" t="str">
        <f>IF(ISBLANK($T129),"",
    IF(ISERROR(VLOOKUP($T129,Scores!$B:$D,2,FALSE)),
        "ERROR: NOT IN TEAM LIST",
        VLOOKUP($T129,Scores!$B:$D,2,FALSE)
    )
)</f>
        <v/>
      </c>
      <c r="W129" s="16" t="str">
        <f>IF(ISBLANK($T129),"",
    IF(ISERROR(VLOOKUP($T129,Scores!$B:$D,3,FALSE)),
        "",
        VLOOKUP($T129,Scores!$B:$D,3,FALSE)
    )
)</f>
        <v/>
      </c>
    </row>
    <row r="130" spans="2:23">
      <c r="B130" s="9"/>
      <c r="C130" s="172"/>
      <c r="D130" s="96"/>
      <c r="E130" s="96"/>
      <c r="F130" s="96"/>
      <c r="G130" s="96"/>
      <c r="H130" s="96"/>
      <c r="I130" s="108"/>
      <c r="J130" s="109"/>
      <c r="K130" s="110"/>
      <c r="L130" s="96"/>
      <c r="M130" s="96"/>
      <c r="N130" s="97"/>
      <c r="O130" s="104"/>
      <c r="P130" s="104"/>
      <c r="Q130" s="104"/>
      <c r="R130" s="104"/>
      <c r="S130" s="123"/>
      <c r="T130" s="111"/>
      <c r="U130" s="14" t="str">
        <f t="shared" si="1"/>
        <v/>
      </c>
      <c r="V130" s="10" t="str">
        <f>IF(ISBLANK($T130),"",
    IF(ISERROR(VLOOKUP($T130,Scores!$B:$D,2,FALSE)),
        "ERROR: NOT IN TEAM LIST",
        VLOOKUP($T130,Scores!$B:$D,2,FALSE)
    )
)</f>
        <v/>
      </c>
      <c r="W130" s="16" t="str">
        <f>IF(ISBLANK($T130),"",
    IF(ISERROR(VLOOKUP($T130,Scores!$B:$D,3,FALSE)),
        "",
        VLOOKUP($T130,Scores!$B:$D,3,FALSE)
    )
)</f>
        <v/>
      </c>
    </row>
    <row r="131" spans="2:23">
      <c r="B131" s="9"/>
      <c r="C131" s="172"/>
      <c r="D131" s="96"/>
      <c r="E131" s="96"/>
      <c r="F131" s="96"/>
      <c r="G131" s="96"/>
      <c r="H131" s="96"/>
      <c r="I131" s="108"/>
      <c r="J131" s="109"/>
      <c r="K131" s="110"/>
      <c r="L131" s="96"/>
      <c r="M131" s="96"/>
      <c r="N131" s="97"/>
      <c r="O131" s="104"/>
      <c r="P131" s="104"/>
      <c r="Q131" s="104"/>
      <c r="R131" s="104"/>
      <c r="S131" s="123"/>
      <c r="T131" s="111"/>
      <c r="U131" s="14" t="str">
        <f t="shared" si="1"/>
        <v/>
      </c>
      <c r="V131" s="10" t="str">
        <f>IF(ISBLANK($T131),"",
    IF(ISERROR(VLOOKUP($T131,Scores!$B:$D,2,FALSE)),
        "ERROR: NOT IN TEAM LIST",
        VLOOKUP($T131,Scores!$B:$D,2,FALSE)
    )
)</f>
        <v/>
      </c>
      <c r="W131" s="16" t="str">
        <f>IF(ISBLANK($T131),"",
    IF(ISERROR(VLOOKUP($T131,Scores!$B:$D,3,FALSE)),
        "",
        VLOOKUP($T131,Scores!$B:$D,3,FALSE)
    )
)</f>
        <v/>
      </c>
    </row>
    <row r="132" spans="2:23">
      <c r="B132" s="9"/>
      <c r="C132" s="172"/>
      <c r="D132" s="96"/>
      <c r="E132" s="96"/>
      <c r="F132" s="96"/>
      <c r="G132" s="96"/>
      <c r="H132" s="96"/>
      <c r="I132" s="108"/>
      <c r="J132" s="109"/>
      <c r="K132" s="110"/>
      <c r="L132" s="96"/>
      <c r="M132" s="96"/>
      <c r="N132" s="97"/>
      <c r="O132" s="104"/>
      <c r="P132" s="104"/>
      <c r="Q132" s="104"/>
      <c r="R132" s="104"/>
      <c r="S132" s="123"/>
      <c r="T132" s="111"/>
      <c r="U132" s="14" t="str">
        <f t="shared" ref="U132:U151" si="2">IF(AND(ISBLANK(S132),ISBLANK(T132)),
    "",
    IF(AND(OR(S132=TRUE,LEFT(S132)="T",LEFT(S132)="Y",S132=1),ISBLANK(T132)),
        "← ENTER",
        IF(AND(NOT(ISBLANK(S132)),OR(S132=TRUE,LEFT(S132)="T",LEFT(S132)="Y",S132=1)),
            T132,
            ""
        )
    )
)</f>
        <v/>
      </c>
      <c r="V132" s="10" t="str">
        <f>IF(ISBLANK($T132),"",
    IF(ISERROR(VLOOKUP($T132,Scores!$B:$D,2,FALSE)),
        "ERROR: NOT IN TEAM LIST",
        VLOOKUP($T132,Scores!$B:$D,2,FALSE)
    )
)</f>
        <v/>
      </c>
      <c r="W132" s="16" t="str">
        <f>IF(ISBLANK($T132),"",
    IF(ISERROR(VLOOKUP($T132,Scores!$B:$D,3,FALSE)),
        "",
        VLOOKUP($T132,Scores!$B:$D,3,FALSE)
    )
)</f>
        <v/>
      </c>
    </row>
    <row r="133" spans="2:23">
      <c r="B133" s="9"/>
      <c r="C133" s="172"/>
      <c r="D133" s="96"/>
      <c r="E133" s="96"/>
      <c r="F133" s="96"/>
      <c r="G133" s="96"/>
      <c r="H133" s="96"/>
      <c r="I133" s="108"/>
      <c r="J133" s="109"/>
      <c r="K133" s="110"/>
      <c r="L133" s="96"/>
      <c r="M133" s="96"/>
      <c r="N133" s="97"/>
      <c r="O133" s="104"/>
      <c r="P133" s="104"/>
      <c r="Q133" s="104"/>
      <c r="R133" s="104"/>
      <c r="S133" s="123"/>
      <c r="T133" s="111"/>
      <c r="U133" s="14" t="str">
        <f t="shared" si="2"/>
        <v/>
      </c>
      <c r="V133" s="10" t="str">
        <f>IF(ISBLANK($T133),"",
    IF(ISERROR(VLOOKUP($T133,Scores!$B:$D,2,FALSE)),
        "ERROR: NOT IN TEAM LIST",
        VLOOKUP($T133,Scores!$B:$D,2,FALSE)
    )
)</f>
        <v/>
      </c>
      <c r="W133" s="16" t="str">
        <f>IF(ISBLANK($T133),"",
    IF(ISERROR(VLOOKUP($T133,Scores!$B:$D,3,FALSE)),
        "",
        VLOOKUP($T133,Scores!$B:$D,3,FALSE)
    )
)</f>
        <v/>
      </c>
    </row>
    <row r="134" spans="2:23">
      <c r="B134" s="9"/>
      <c r="C134" s="172"/>
      <c r="D134" s="96"/>
      <c r="E134" s="96"/>
      <c r="F134" s="96"/>
      <c r="G134" s="96"/>
      <c r="H134" s="96"/>
      <c r="I134" s="108"/>
      <c r="J134" s="109"/>
      <c r="K134" s="110"/>
      <c r="L134" s="96"/>
      <c r="M134" s="96"/>
      <c r="N134" s="97"/>
      <c r="O134" s="104"/>
      <c r="P134" s="104"/>
      <c r="Q134" s="104"/>
      <c r="R134" s="104"/>
      <c r="S134" s="123"/>
      <c r="T134" s="111"/>
      <c r="U134" s="14" t="str">
        <f t="shared" si="2"/>
        <v/>
      </c>
      <c r="V134" s="10" t="str">
        <f>IF(ISBLANK($T134),"",
    IF(ISERROR(VLOOKUP($T134,Scores!$B:$D,2,FALSE)),
        "ERROR: NOT IN TEAM LIST",
        VLOOKUP($T134,Scores!$B:$D,2,FALSE)
    )
)</f>
        <v/>
      </c>
      <c r="W134" s="16" t="str">
        <f>IF(ISBLANK($T134),"",
    IF(ISERROR(VLOOKUP($T134,Scores!$B:$D,3,FALSE)),
        "",
        VLOOKUP($T134,Scores!$B:$D,3,FALSE)
    )
)</f>
        <v/>
      </c>
    </row>
    <row r="135" spans="2:23">
      <c r="B135" s="9"/>
      <c r="C135" s="172"/>
      <c r="D135" s="96"/>
      <c r="E135" s="96"/>
      <c r="F135" s="96"/>
      <c r="G135" s="96"/>
      <c r="H135" s="96"/>
      <c r="I135" s="108"/>
      <c r="J135" s="109"/>
      <c r="K135" s="110"/>
      <c r="L135" s="96"/>
      <c r="M135" s="96"/>
      <c r="N135" s="97"/>
      <c r="O135" s="104"/>
      <c r="P135" s="104"/>
      <c r="Q135" s="104"/>
      <c r="R135" s="104"/>
      <c r="S135" s="123"/>
      <c r="T135" s="111"/>
      <c r="U135" s="14" t="str">
        <f t="shared" si="2"/>
        <v/>
      </c>
      <c r="V135" s="10" t="str">
        <f>IF(ISBLANK($T135),"",
    IF(ISERROR(VLOOKUP($T135,Scores!$B:$D,2,FALSE)),
        "ERROR: NOT IN TEAM LIST",
        VLOOKUP($T135,Scores!$B:$D,2,FALSE)
    )
)</f>
        <v/>
      </c>
      <c r="W135" s="16" t="str">
        <f>IF(ISBLANK($T135),"",
    IF(ISERROR(VLOOKUP($T135,Scores!$B:$D,3,FALSE)),
        "",
        VLOOKUP($T135,Scores!$B:$D,3,FALSE)
    )
)</f>
        <v/>
      </c>
    </row>
    <row r="136" spans="2:23">
      <c r="B136" s="9"/>
      <c r="C136" s="172"/>
      <c r="D136" s="96"/>
      <c r="E136" s="96"/>
      <c r="F136" s="96"/>
      <c r="G136" s="96"/>
      <c r="H136" s="96"/>
      <c r="I136" s="108"/>
      <c r="J136" s="109"/>
      <c r="K136" s="110"/>
      <c r="L136" s="96"/>
      <c r="M136" s="96"/>
      <c r="N136" s="97"/>
      <c r="O136" s="104"/>
      <c r="P136" s="104"/>
      <c r="Q136" s="104"/>
      <c r="R136" s="104"/>
      <c r="S136" s="123"/>
      <c r="T136" s="111"/>
      <c r="U136" s="14" t="str">
        <f t="shared" si="2"/>
        <v/>
      </c>
      <c r="V136" s="10" t="str">
        <f>IF(ISBLANK($T136),"",
    IF(ISERROR(VLOOKUP($T136,Scores!$B:$D,2,FALSE)),
        "ERROR: NOT IN TEAM LIST",
        VLOOKUP($T136,Scores!$B:$D,2,FALSE)
    )
)</f>
        <v/>
      </c>
      <c r="W136" s="16" t="str">
        <f>IF(ISBLANK($T136),"",
    IF(ISERROR(VLOOKUP($T136,Scores!$B:$D,3,FALSE)),
        "",
        VLOOKUP($T136,Scores!$B:$D,3,FALSE)
    )
)</f>
        <v/>
      </c>
    </row>
    <row r="137" spans="2:23">
      <c r="B137" s="9"/>
      <c r="C137" s="172"/>
      <c r="D137" s="96"/>
      <c r="E137" s="96"/>
      <c r="F137" s="96"/>
      <c r="G137" s="96"/>
      <c r="H137" s="96"/>
      <c r="I137" s="108"/>
      <c r="J137" s="109"/>
      <c r="K137" s="110"/>
      <c r="L137" s="96"/>
      <c r="M137" s="96"/>
      <c r="N137" s="97"/>
      <c r="O137" s="104"/>
      <c r="P137" s="104"/>
      <c r="Q137" s="104"/>
      <c r="R137" s="104"/>
      <c r="S137" s="123"/>
      <c r="T137" s="111"/>
      <c r="U137" s="14" t="str">
        <f t="shared" si="2"/>
        <v/>
      </c>
      <c r="V137" s="10" t="str">
        <f>IF(ISBLANK($T137),"",
    IF(ISERROR(VLOOKUP($T137,Scores!$B:$D,2,FALSE)),
        "ERROR: NOT IN TEAM LIST",
        VLOOKUP($T137,Scores!$B:$D,2,FALSE)
    )
)</f>
        <v/>
      </c>
      <c r="W137" s="16" t="str">
        <f>IF(ISBLANK($T137),"",
    IF(ISERROR(VLOOKUP($T137,Scores!$B:$D,3,FALSE)),
        "",
        VLOOKUP($T137,Scores!$B:$D,3,FALSE)
    )
)</f>
        <v/>
      </c>
    </row>
    <row r="138" spans="2:23">
      <c r="B138" s="9"/>
      <c r="C138" s="172"/>
      <c r="D138" s="96"/>
      <c r="E138" s="96"/>
      <c r="F138" s="96"/>
      <c r="G138" s="96"/>
      <c r="H138" s="96"/>
      <c r="I138" s="108"/>
      <c r="J138" s="109"/>
      <c r="K138" s="110"/>
      <c r="L138" s="96"/>
      <c r="M138" s="96"/>
      <c r="N138" s="97"/>
      <c r="O138" s="104"/>
      <c r="P138" s="104"/>
      <c r="Q138" s="104"/>
      <c r="R138" s="104"/>
      <c r="S138" s="123"/>
      <c r="T138" s="111"/>
      <c r="U138" s="14" t="str">
        <f t="shared" si="2"/>
        <v/>
      </c>
      <c r="V138" s="10" t="str">
        <f>IF(ISBLANK($T138),"",
    IF(ISERROR(VLOOKUP($T138,Scores!$B:$D,2,FALSE)),
        "ERROR: NOT IN TEAM LIST",
        VLOOKUP($T138,Scores!$B:$D,2,FALSE)
    )
)</f>
        <v/>
      </c>
      <c r="W138" s="16" t="str">
        <f>IF(ISBLANK($T138),"",
    IF(ISERROR(VLOOKUP($T138,Scores!$B:$D,3,FALSE)),
        "",
        VLOOKUP($T138,Scores!$B:$D,3,FALSE)
    )
)</f>
        <v/>
      </c>
    </row>
    <row r="139" spans="2:23">
      <c r="B139" s="9"/>
      <c r="C139" s="172"/>
      <c r="D139" s="96"/>
      <c r="E139" s="96"/>
      <c r="F139" s="96"/>
      <c r="G139" s="96"/>
      <c r="H139" s="96"/>
      <c r="I139" s="108"/>
      <c r="J139" s="109"/>
      <c r="K139" s="110"/>
      <c r="L139" s="96"/>
      <c r="M139" s="96"/>
      <c r="N139" s="97"/>
      <c r="O139" s="104"/>
      <c r="P139" s="104"/>
      <c r="Q139" s="104"/>
      <c r="R139" s="104"/>
      <c r="S139" s="123"/>
      <c r="T139" s="111"/>
      <c r="U139" s="14" t="str">
        <f t="shared" si="2"/>
        <v/>
      </c>
      <c r="V139" s="10" t="str">
        <f>IF(ISBLANK($T139),"",
    IF(ISERROR(VLOOKUP($T139,Scores!$B:$D,2,FALSE)),
        "ERROR: NOT IN TEAM LIST",
        VLOOKUP($T139,Scores!$B:$D,2,FALSE)
    )
)</f>
        <v/>
      </c>
      <c r="W139" s="16" t="str">
        <f>IF(ISBLANK($T139),"",
    IF(ISERROR(VLOOKUP($T139,Scores!$B:$D,3,FALSE)),
        "",
        VLOOKUP($T139,Scores!$B:$D,3,FALSE)
    )
)</f>
        <v/>
      </c>
    </row>
    <row r="140" spans="2:23">
      <c r="B140" s="9"/>
      <c r="C140" s="172"/>
      <c r="D140" s="96"/>
      <c r="E140" s="96"/>
      <c r="F140" s="96"/>
      <c r="G140" s="96"/>
      <c r="H140" s="96"/>
      <c r="I140" s="108"/>
      <c r="J140" s="109"/>
      <c r="K140" s="110"/>
      <c r="L140" s="96"/>
      <c r="M140" s="96"/>
      <c r="N140" s="97"/>
      <c r="O140" s="104"/>
      <c r="P140" s="104"/>
      <c r="Q140" s="104"/>
      <c r="R140" s="104"/>
      <c r="S140" s="123"/>
      <c r="T140" s="111"/>
      <c r="U140" s="14" t="str">
        <f t="shared" si="2"/>
        <v/>
      </c>
      <c r="V140" s="10" t="str">
        <f>IF(ISBLANK($T140),"",
    IF(ISERROR(VLOOKUP($T140,Scores!$B:$D,2,FALSE)),
        "ERROR: NOT IN TEAM LIST",
        VLOOKUP($T140,Scores!$B:$D,2,FALSE)
    )
)</f>
        <v/>
      </c>
      <c r="W140" s="16" t="str">
        <f>IF(ISBLANK($T140),"",
    IF(ISERROR(VLOOKUP($T140,Scores!$B:$D,3,FALSE)),
        "",
        VLOOKUP($T140,Scores!$B:$D,3,FALSE)
    )
)</f>
        <v/>
      </c>
    </row>
    <row r="141" spans="2:23">
      <c r="B141" s="9"/>
      <c r="C141" s="172"/>
      <c r="D141" s="96"/>
      <c r="E141" s="96"/>
      <c r="F141" s="96"/>
      <c r="G141" s="96"/>
      <c r="H141" s="96"/>
      <c r="I141" s="108"/>
      <c r="J141" s="109"/>
      <c r="K141" s="110"/>
      <c r="L141" s="96"/>
      <c r="M141" s="96"/>
      <c r="N141" s="97"/>
      <c r="O141" s="104"/>
      <c r="P141" s="104"/>
      <c r="Q141" s="104"/>
      <c r="R141" s="104"/>
      <c r="S141" s="123"/>
      <c r="T141" s="111"/>
      <c r="U141" s="14" t="str">
        <f t="shared" si="2"/>
        <v/>
      </c>
      <c r="V141" s="10" t="str">
        <f>IF(ISBLANK($T141),"",
    IF(ISERROR(VLOOKUP($T141,Scores!$B:$D,2,FALSE)),
        "ERROR: NOT IN TEAM LIST",
        VLOOKUP($T141,Scores!$B:$D,2,FALSE)
    )
)</f>
        <v/>
      </c>
      <c r="W141" s="16" t="str">
        <f>IF(ISBLANK($T141),"",
    IF(ISERROR(VLOOKUP($T141,Scores!$B:$D,3,FALSE)),
        "",
        VLOOKUP($T141,Scores!$B:$D,3,FALSE)
    )
)</f>
        <v/>
      </c>
    </row>
    <row r="142" spans="2:23">
      <c r="B142" s="9"/>
      <c r="C142" s="172"/>
      <c r="D142" s="96"/>
      <c r="E142" s="96"/>
      <c r="F142" s="96"/>
      <c r="G142" s="96"/>
      <c r="H142" s="96"/>
      <c r="I142" s="108"/>
      <c r="J142" s="109"/>
      <c r="K142" s="110"/>
      <c r="L142" s="96"/>
      <c r="M142" s="96"/>
      <c r="N142" s="97"/>
      <c r="O142" s="104"/>
      <c r="P142" s="104"/>
      <c r="Q142" s="104"/>
      <c r="R142" s="104"/>
      <c r="S142" s="123"/>
      <c r="T142" s="111"/>
      <c r="U142" s="14" t="str">
        <f t="shared" si="2"/>
        <v/>
      </c>
      <c r="V142" s="10" t="str">
        <f>IF(ISBLANK($T142),"",
    IF(ISERROR(VLOOKUP($T142,Scores!$B:$D,2,FALSE)),
        "ERROR: NOT IN TEAM LIST",
        VLOOKUP($T142,Scores!$B:$D,2,FALSE)
    )
)</f>
        <v/>
      </c>
      <c r="W142" s="16" t="str">
        <f>IF(ISBLANK($T142),"",
    IF(ISERROR(VLOOKUP($T142,Scores!$B:$D,3,FALSE)),
        "",
        VLOOKUP($T142,Scores!$B:$D,3,FALSE)
    )
)</f>
        <v/>
      </c>
    </row>
    <row r="143" spans="2:23">
      <c r="B143" s="9"/>
      <c r="C143" s="172"/>
      <c r="D143" s="96"/>
      <c r="E143" s="96"/>
      <c r="F143" s="96"/>
      <c r="G143" s="96"/>
      <c r="H143" s="96"/>
      <c r="I143" s="108"/>
      <c r="J143" s="109"/>
      <c r="K143" s="110"/>
      <c r="L143" s="96"/>
      <c r="M143" s="96"/>
      <c r="N143" s="97"/>
      <c r="O143" s="104"/>
      <c r="P143" s="104"/>
      <c r="Q143" s="104"/>
      <c r="R143" s="104"/>
      <c r="S143" s="123"/>
      <c r="T143" s="111"/>
      <c r="U143" s="14" t="str">
        <f t="shared" si="2"/>
        <v/>
      </c>
      <c r="V143" s="10" t="str">
        <f>IF(ISBLANK($T143),"",
    IF(ISERROR(VLOOKUP($T143,Scores!$B:$D,2,FALSE)),
        "ERROR: NOT IN TEAM LIST",
        VLOOKUP($T143,Scores!$B:$D,2,FALSE)
    )
)</f>
        <v/>
      </c>
      <c r="W143" s="16" t="str">
        <f>IF(ISBLANK($T143),"",
    IF(ISERROR(VLOOKUP($T143,Scores!$B:$D,3,FALSE)),
        "",
        VLOOKUP($T143,Scores!$B:$D,3,FALSE)
    )
)</f>
        <v/>
      </c>
    </row>
    <row r="144" spans="2:23">
      <c r="B144" s="9"/>
      <c r="C144" s="172"/>
      <c r="D144" s="96"/>
      <c r="E144" s="96"/>
      <c r="F144" s="96"/>
      <c r="G144" s="96"/>
      <c r="H144" s="96"/>
      <c r="I144" s="108"/>
      <c r="J144" s="109"/>
      <c r="K144" s="110"/>
      <c r="L144" s="96"/>
      <c r="M144" s="96"/>
      <c r="N144" s="97"/>
      <c r="O144" s="104"/>
      <c r="P144" s="104"/>
      <c r="Q144" s="104"/>
      <c r="R144" s="104"/>
      <c r="S144" s="123"/>
      <c r="T144" s="111"/>
      <c r="U144" s="14" t="str">
        <f t="shared" si="2"/>
        <v/>
      </c>
      <c r="V144" s="10" t="str">
        <f>IF(ISBLANK($T144),"",
    IF(ISERROR(VLOOKUP($T144,Scores!$B:$D,2,FALSE)),
        "ERROR: NOT IN TEAM LIST",
        VLOOKUP($T144,Scores!$B:$D,2,FALSE)
    )
)</f>
        <v/>
      </c>
      <c r="W144" s="16" t="str">
        <f>IF(ISBLANK($T144),"",
    IF(ISERROR(VLOOKUP($T144,Scores!$B:$D,3,FALSE)),
        "",
        VLOOKUP($T144,Scores!$B:$D,3,FALSE)
    )
)</f>
        <v/>
      </c>
    </row>
    <row r="145" spans="2:23">
      <c r="B145" s="9"/>
      <c r="C145" s="172"/>
      <c r="D145" s="96"/>
      <c r="E145" s="96"/>
      <c r="F145" s="96"/>
      <c r="G145" s="96"/>
      <c r="H145" s="96"/>
      <c r="I145" s="108"/>
      <c r="J145" s="109"/>
      <c r="K145" s="110"/>
      <c r="L145" s="96"/>
      <c r="M145" s="96"/>
      <c r="N145" s="97"/>
      <c r="O145" s="104"/>
      <c r="P145" s="104"/>
      <c r="Q145" s="104"/>
      <c r="R145" s="104"/>
      <c r="S145" s="123"/>
      <c r="T145" s="111"/>
      <c r="U145" s="14" t="str">
        <f t="shared" si="2"/>
        <v/>
      </c>
      <c r="V145" s="10" t="str">
        <f>IF(ISBLANK($T145),"",
    IF(ISERROR(VLOOKUP($T145,Scores!$B:$D,2,FALSE)),
        "ERROR: NOT IN TEAM LIST",
        VLOOKUP($T145,Scores!$B:$D,2,FALSE)
    )
)</f>
        <v/>
      </c>
      <c r="W145" s="16" t="str">
        <f>IF(ISBLANK($T145),"",
    IF(ISERROR(VLOOKUP($T145,Scores!$B:$D,3,FALSE)),
        "",
        VLOOKUP($T145,Scores!$B:$D,3,FALSE)
    )
)</f>
        <v/>
      </c>
    </row>
    <row r="146" spans="2:23">
      <c r="B146" s="9"/>
      <c r="C146" s="172"/>
      <c r="D146" s="96"/>
      <c r="E146" s="96"/>
      <c r="F146" s="96"/>
      <c r="G146" s="96"/>
      <c r="H146" s="96"/>
      <c r="I146" s="108"/>
      <c r="J146" s="109"/>
      <c r="K146" s="110"/>
      <c r="L146" s="96"/>
      <c r="M146" s="96"/>
      <c r="N146" s="97"/>
      <c r="O146" s="104"/>
      <c r="P146" s="104"/>
      <c r="Q146" s="104"/>
      <c r="R146" s="104"/>
      <c r="S146" s="123"/>
      <c r="T146" s="111"/>
      <c r="U146" s="14" t="str">
        <f t="shared" si="2"/>
        <v/>
      </c>
      <c r="V146" s="10" t="str">
        <f>IF(ISBLANK($T146),"",
    IF(ISERROR(VLOOKUP($T146,Scores!$B:$D,2,FALSE)),
        "ERROR: NOT IN TEAM LIST",
        VLOOKUP($T146,Scores!$B:$D,2,FALSE)
    )
)</f>
        <v/>
      </c>
      <c r="W146" s="16" t="str">
        <f>IF(ISBLANK($T146),"",
    IF(ISERROR(VLOOKUP($T146,Scores!$B:$D,3,FALSE)),
        "",
        VLOOKUP($T146,Scores!$B:$D,3,FALSE)
    )
)</f>
        <v/>
      </c>
    </row>
    <row r="147" spans="2:23">
      <c r="B147" s="9"/>
      <c r="C147" s="172"/>
      <c r="D147" s="96"/>
      <c r="E147" s="96"/>
      <c r="F147" s="96"/>
      <c r="G147" s="96"/>
      <c r="H147" s="96"/>
      <c r="I147" s="108"/>
      <c r="J147" s="109"/>
      <c r="K147" s="110"/>
      <c r="L147" s="96"/>
      <c r="M147" s="96"/>
      <c r="N147" s="97"/>
      <c r="O147" s="104"/>
      <c r="P147" s="104"/>
      <c r="Q147" s="104"/>
      <c r="R147" s="104"/>
      <c r="S147" s="123"/>
      <c r="T147" s="111"/>
      <c r="U147" s="14" t="str">
        <f t="shared" si="2"/>
        <v/>
      </c>
      <c r="V147" s="10" t="str">
        <f>IF(ISBLANK($T147),"",
    IF(ISERROR(VLOOKUP($T147,Scores!$B:$D,2,FALSE)),
        "ERROR: NOT IN TEAM LIST",
        VLOOKUP($T147,Scores!$B:$D,2,FALSE)
    )
)</f>
        <v/>
      </c>
      <c r="W147" s="16" t="str">
        <f>IF(ISBLANK($T147),"",
    IF(ISERROR(VLOOKUP($T147,Scores!$B:$D,3,FALSE)),
        "",
        VLOOKUP($T147,Scores!$B:$D,3,FALSE)
    )
)</f>
        <v/>
      </c>
    </row>
    <row r="148" spans="2:23">
      <c r="B148" s="9"/>
      <c r="C148" s="172"/>
      <c r="D148" s="96"/>
      <c r="E148" s="96"/>
      <c r="F148" s="96"/>
      <c r="G148" s="96"/>
      <c r="H148" s="96"/>
      <c r="I148" s="108"/>
      <c r="J148" s="109"/>
      <c r="K148" s="110"/>
      <c r="L148" s="96"/>
      <c r="M148" s="96"/>
      <c r="N148" s="97"/>
      <c r="O148" s="104"/>
      <c r="P148" s="104"/>
      <c r="Q148" s="104"/>
      <c r="R148" s="104"/>
      <c r="S148" s="123"/>
      <c r="T148" s="111"/>
      <c r="U148" s="14" t="str">
        <f t="shared" si="2"/>
        <v/>
      </c>
      <c r="V148" s="10" t="str">
        <f>IF(ISBLANK($T148),"",
    IF(ISERROR(VLOOKUP($T148,Scores!$B:$D,2,FALSE)),
        "ERROR: NOT IN TEAM LIST",
        VLOOKUP($T148,Scores!$B:$D,2,FALSE)
    )
)</f>
        <v/>
      </c>
      <c r="W148" s="16" t="str">
        <f>IF(ISBLANK($T148),"",
    IF(ISERROR(VLOOKUP($T148,Scores!$B:$D,3,FALSE)),
        "",
        VLOOKUP($T148,Scores!$B:$D,3,FALSE)
    )
)</f>
        <v/>
      </c>
    </row>
    <row r="149" spans="2:23">
      <c r="B149" s="9"/>
      <c r="C149" s="172"/>
      <c r="D149" s="96"/>
      <c r="E149" s="96"/>
      <c r="F149" s="96"/>
      <c r="G149" s="96"/>
      <c r="H149" s="96"/>
      <c r="I149" s="108"/>
      <c r="J149" s="109"/>
      <c r="K149" s="110"/>
      <c r="L149" s="96"/>
      <c r="M149" s="96"/>
      <c r="N149" s="97"/>
      <c r="O149" s="104"/>
      <c r="P149" s="104"/>
      <c r="Q149" s="104"/>
      <c r="R149" s="104"/>
      <c r="S149" s="123"/>
      <c r="T149" s="111"/>
      <c r="U149" s="14" t="str">
        <f t="shared" si="2"/>
        <v/>
      </c>
      <c r="V149" s="10" t="str">
        <f>IF(ISBLANK($T149),"",
    IF(ISERROR(VLOOKUP($T149,Scores!$B:$D,2,FALSE)),
        "ERROR: NOT IN TEAM LIST",
        VLOOKUP($T149,Scores!$B:$D,2,FALSE)
    )
)</f>
        <v/>
      </c>
      <c r="W149" s="16" t="str">
        <f>IF(ISBLANK($T149),"",
    IF(ISERROR(VLOOKUP($T149,Scores!$B:$D,3,FALSE)),
        "",
        VLOOKUP($T149,Scores!$B:$D,3,FALSE)
    )
)</f>
        <v/>
      </c>
    </row>
    <row r="150" spans="2:23">
      <c r="B150" s="9"/>
      <c r="C150" s="172"/>
      <c r="D150" s="96"/>
      <c r="E150" s="96"/>
      <c r="F150" s="96"/>
      <c r="G150" s="96"/>
      <c r="H150" s="96"/>
      <c r="I150" s="108"/>
      <c r="J150" s="109"/>
      <c r="K150" s="110"/>
      <c r="L150" s="96"/>
      <c r="M150" s="96"/>
      <c r="N150" s="97"/>
      <c r="O150" s="104"/>
      <c r="P150" s="104"/>
      <c r="Q150" s="104"/>
      <c r="R150" s="104"/>
      <c r="S150" s="123"/>
      <c r="T150" s="111"/>
      <c r="U150" s="14" t="str">
        <f t="shared" si="2"/>
        <v/>
      </c>
      <c r="V150" s="10" t="str">
        <f>IF(ISBLANK($T150),"",
    IF(ISERROR(VLOOKUP($T150,Scores!$B:$D,2,FALSE)),
        "ERROR: NOT IN TEAM LIST",
        VLOOKUP($T150,Scores!$B:$D,2,FALSE)
    )
)</f>
        <v/>
      </c>
      <c r="W150" s="16" t="str">
        <f>IF(ISBLANK($T150),"",
    IF(ISERROR(VLOOKUP($T150,Scores!$B:$D,3,FALSE)),
        "",
        VLOOKUP($T150,Scores!$B:$D,3,FALSE)
    )
)</f>
        <v/>
      </c>
    </row>
    <row r="151" spans="2:23">
      <c r="B151" s="9"/>
      <c r="C151" s="172"/>
      <c r="D151" s="96"/>
      <c r="E151" s="96"/>
      <c r="F151" s="96"/>
      <c r="G151" s="96"/>
      <c r="H151" s="96"/>
      <c r="I151" s="108"/>
      <c r="J151" s="109"/>
      <c r="K151" s="110"/>
      <c r="L151" s="96"/>
      <c r="M151" s="96"/>
      <c r="N151" s="97"/>
      <c r="O151" s="104"/>
      <c r="P151" s="104"/>
      <c r="Q151" s="104"/>
      <c r="R151" s="104"/>
      <c r="S151" s="123"/>
      <c r="T151" s="111"/>
      <c r="U151" s="14" t="str">
        <f t="shared" si="2"/>
        <v/>
      </c>
      <c r="V151" s="10" t="str">
        <f>IF(ISBLANK($T151),"",
    IF(ISERROR(VLOOKUP($T151,Scores!$B:$D,2,FALSE)),
        "ERROR: NOT IN TEAM LIST",
        VLOOKUP($T151,Scores!$B:$D,2,FALSE)
    )
)</f>
        <v/>
      </c>
      <c r="W151" s="16" t="str">
        <f>IF(ISBLANK($T151),"",
    IF(ISERROR(VLOOKUP($T151,Scores!$B:$D,3,FALSE)),
        "",
        VLOOKUP($T151,Scores!$B:$D,3,FALSE)
    )
)</f>
        <v/>
      </c>
    </row>
    <row r="152" spans="2:23" ht="14" thickBot="1">
      <c r="B152" s="17"/>
      <c r="C152" s="173"/>
      <c r="D152" s="99"/>
      <c r="E152" s="99"/>
      <c r="F152" s="99"/>
      <c r="G152" s="99"/>
      <c r="H152" s="99"/>
      <c r="I152" s="112"/>
      <c r="J152" s="113"/>
      <c r="K152" s="114"/>
      <c r="L152" s="99"/>
      <c r="M152" s="99"/>
      <c r="N152" s="100"/>
      <c r="O152" s="106"/>
      <c r="P152" s="106"/>
      <c r="Q152" s="106"/>
      <c r="R152" s="106"/>
      <c r="S152" s="115"/>
      <c r="T152" s="116"/>
      <c r="U152" s="21" t="str">
        <f t="shared" ref="U152" si="3">IF(AND(ISBLANK(S152),ISBLANK(T152)),
    "",
    IF(AND(OR(S152=TRUE,LEFT(S152)="T",LEFT(S152)="Y",S152=1),ISBLANK(T152)),
        "← ENTER",
        IF(AND(NOT(ISBLANK(S152)),OR(S152=TRUE,LEFT(S152)="T",LEFT(S152)="Y",S152=1)),
            T152,
            ""
        )
    )
)</f>
        <v/>
      </c>
      <c r="V152" s="18" t="str">
        <f>IF(ISBLANK($T152),"",
    IF(ISERROR(VLOOKUP($T152,Scores!$B:$D,2,FALSE)),
        "ERROR: NOT IN TEAM LIST",
        VLOOKUP($T152,Scores!$B:$D,2,FALSE)
    )
)</f>
        <v/>
      </c>
      <c r="W152" s="22" t="str">
        <f>IF(ISBLANK($T152),"",
    IF(ISERROR(VLOOKUP($T152,Scores!$B:$D,3,FALSE)),
        "",
        VLOOKUP($T152,Scores!$B:$D,3,FALSE)
    )
)</f>
        <v/>
      </c>
    </row>
    <row r="154" spans="2:23">
      <c r="W154" s="158" t="s">
        <v>91</v>
      </c>
    </row>
  </sheetData>
  <sheetProtection sheet="1" objects="1" scenarios="1" formatCells="0" formatColumns="0" formatRows="0" sort="0" autoFilter="0"/>
  <conditionalFormatting sqref="B3:T152">
    <cfRule type="expression" dxfId="9" priority="18">
      <formula>MOD(ROW()+3,6)&gt;=3</formula>
    </cfRule>
    <cfRule type="expression" dxfId="8" priority="21">
      <formula>MOD(ROW()+3,6)&lt;3</formula>
    </cfRule>
  </conditionalFormatting>
  <conditionalFormatting sqref="U3:W152">
    <cfRule type="expression" dxfId="7" priority="8">
      <formula>MOD(ROW()+3,6)&gt;=3</formula>
    </cfRule>
    <cfRule type="expression" dxfId="6" priority="10">
      <formula>MOD(ROW()+3,6)&lt;3</formula>
    </cfRule>
  </conditionalFormatting>
  <conditionalFormatting sqref="A1:XFD1048576">
    <cfRule type="beginsWith" dxfId="5" priority="2" operator="beginsWith" text="ERROR">
      <formula>LEFT(A1,LEN("ERROR"))="ERROR"</formula>
    </cfRule>
  </conditionalFormatting>
  <conditionalFormatting sqref="U1:U1048576">
    <cfRule type="beginsWith" dxfId="4" priority="1" operator="beginsWith" text="←">
      <formula>LEFT(U1,LEN("←"))="←"</formula>
    </cfRule>
    <cfRule type="duplicateValues" dxfId="3" priority="6"/>
  </conditionalFormatting>
  <conditionalFormatting sqref="T1:T1048576">
    <cfRule type="duplicateValues" dxfId="2" priority="5"/>
  </conditionalFormatting>
  <pageMargins left="0.3" right="0.3" top="1.1000000000000001" bottom="0.5" header="0.3" footer="0.2"/>
  <pageSetup paperSize="3" scale="92" fitToHeight="0" orientation="landscape" horizontalDpi="0" verticalDpi="0"/>
  <headerFooter scaleWithDoc="0">
    <oddHeader>&amp;L&amp;"Calibri,Regular"&amp;K000000&amp;G&amp;R&amp;"Calibri,Regular"&amp;K000000&amp;G</oddHeader>
    <oddFooter>&amp;L&amp;"Arial,Regular"&amp;11&amp;K000000Printed at &amp;T on &amp;D&amp;R&amp;"Arial,Regular"&amp;11&amp;K000000Page &amp;P of &amp;N</oddFooter>
  </headerFooter>
  <drawing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2D43A-A2D2-C040-A501-05F3A5B0051F}">
  <sheetPr>
    <pageSetUpPr fitToPage="1"/>
  </sheetPr>
  <dimension ref="B1:S103"/>
  <sheetViews>
    <sheetView showGridLines="0" showRowColHeaders="0" workbookViewId="0">
      <selection activeCell="H4" sqref="H4"/>
    </sheetView>
  </sheetViews>
  <sheetFormatPr baseColWidth="10" defaultRowHeight="13"/>
  <cols>
    <col min="1" max="1" width="3.1640625" style="80" customWidth="1"/>
    <col min="2" max="2" width="36" style="80" customWidth="1"/>
    <col min="3" max="3" width="2.5" style="80" customWidth="1"/>
    <col min="4" max="4" width="36" style="80" customWidth="1"/>
    <col min="5" max="5" width="2.5" style="80" customWidth="1"/>
    <col min="6" max="6" width="36" style="80" customWidth="1"/>
    <col min="7" max="7" width="3.1640625" style="80" customWidth="1"/>
    <col min="8" max="8" width="7.33203125" style="80" customWidth="1"/>
    <col min="9" max="10" width="12.5" style="80" customWidth="1"/>
    <col min="11" max="11" width="5.6640625" style="80" bestFit="1" customWidth="1"/>
    <col min="12" max="12" width="4" style="80" bestFit="1" customWidth="1"/>
    <col min="13" max="13" width="5.1640625" style="80" bestFit="1" customWidth="1"/>
    <col min="14" max="15" width="12.5" style="80" customWidth="1"/>
    <col min="16" max="16" width="5.6640625" style="80" bestFit="1" customWidth="1"/>
    <col min="17" max="17" width="5" style="80" bestFit="1" customWidth="1"/>
    <col min="18" max="18" width="6.1640625" style="80" bestFit="1" customWidth="1"/>
    <col min="19" max="19" width="3.1640625" style="80" customWidth="1"/>
    <col min="20" max="16384" width="10.83203125" style="80"/>
  </cols>
  <sheetData>
    <row r="1" spans="2:19" ht="19" customHeight="1" thickBot="1"/>
    <row r="2" spans="2:19" ht="16" customHeight="1">
      <c r="B2" s="124"/>
      <c r="C2" s="125"/>
      <c r="D2" s="125"/>
      <c r="E2" s="125"/>
      <c r="F2" s="126"/>
      <c r="H2" s="206" t="s">
        <v>17</v>
      </c>
      <c r="I2" s="203" t="s">
        <v>33</v>
      </c>
      <c r="J2" s="204"/>
      <c r="K2" s="204"/>
      <c r="L2" s="204"/>
      <c r="M2" s="205"/>
      <c r="N2" s="203" t="s">
        <v>34</v>
      </c>
      <c r="O2" s="204"/>
      <c r="P2" s="204"/>
      <c r="Q2" s="204"/>
      <c r="R2" s="205"/>
      <c r="S2" s="81"/>
    </row>
    <row r="3" spans="2:19" ht="29" thickBot="1">
      <c r="B3" s="93"/>
      <c r="C3" s="127"/>
      <c r="D3" s="127"/>
      <c r="E3" s="127"/>
      <c r="F3" s="128"/>
      <c r="H3" s="207"/>
      <c r="I3" s="83" t="s">
        <v>29</v>
      </c>
      <c r="J3" s="82" t="s">
        <v>27</v>
      </c>
      <c r="K3" s="82" t="s">
        <v>4</v>
      </c>
      <c r="L3" s="82" t="s">
        <v>41</v>
      </c>
      <c r="M3" s="84" t="s">
        <v>24</v>
      </c>
      <c r="N3" s="83" t="s">
        <v>29</v>
      </c>
      <c r="O3" s="82" t="s">
        <v>27</v>
      </c>
      <c r="P3" s="82" t="s">
        <v>4</v>
      </c>
      <c r="Q3" s="82" t="s">
        <v>41</v>
      </c>
      <c r="R3" s="84" t="s">
        <v>24</v>
      </c>
      <c r="S3" s="85"/>
    </row>
    <row r="4" spans="2:19" ht="18">
      <c r="B4" s="208" t="s">
        <v>33</v>
      </c>
      <c r="C4" s="209"/>
      <c r="D4" s="209"/>
      <c r="E4" s="209"/>
      <c r="F4" s="210"/>
      <c r="H4" s="93" t="str">
        <f>Scores!B4</f>
        <v/>
      </c>
      <c r="I4" s="87" t="e">
        <f>IF(LEFT($H4)=RIGHT($I$2),
    IF(Scores!$AC4="",
        NA(),
        Scores!$AC4
    ),
    NA()
)</f>
        <v>#N/A</v>
      </c>
      <c r="J4" s="86" t="e">
        <f>IF(LEFT($H4)=RIGHT($I$2),
    IF(Scores!$AF4="",
        NA(),
        Scores!$AF4
    ),
    NA()
)</f>
        <v>#N/A</v>
      </c>
      <c r="K4" s="86" t="e">
        <f>IF(LEFT($H4)=RIGHT($I$2),
    IF(Scores!$AG4="",
        NA(),
        Scores!$AG4
    ),
    NA()
)</f>
        <v>#N/A</v>
      </c>
      <c r="L4" s="86" t="e">
        <f>IF(LEFT($H4)=RIGHT($I$2),
    IF(OR(Scores!$F4="",NOT(ISNUMBER(Scores!$F4))),
        NA(),
        Scores!$F4
    ),
    NA()
)</f>
        <v>#N/A</v>
      </c>
      <c r="M4" s="88" t="e">
        <f>IF(LEFT($H4)=RIGHT($I$2),
    IF(OR(Scores!$F4="",NOT(ISNUMBER(Scores!$H4))),
        NA(),
        Scores!$H4
    ),
    NA()
)</f>
        <v>#N/A</v>
      </c>
      <c r="N4" s="87" t="e">
        <f>IF(LEFT($H4)=RIGHT($N$2),
    IF(Scores!$AC4="",
        NA(),
        Scores!$AC4
    ),
    NA()
)</f>
        <v>#N/A</v>
      </c>
      <c r="O4" s="86" t="e">
        <f>IF(LEFT($H4)=RIGHT($N$2),
    IF(Scores!$AF4="",
        NA(),
        Scores!$AF4
    ),
    NA()
)</f>
        <v>#N/A</v>
      </c>
      <c r="P4" s="86" t="e">
        <f>IF(LEFT($H4)=RIGHT($N$2),
    IF(Scores!$AG4="",
        NA(),
        Scores!$AG4
    ),
    NA()
)</f>
        <v>#N/A</v>
      </c>
      <c r="Q4" s="86" t="e">
        <f>IF(LEFT($H4)=RIGHT($N$2),
    IF(OR(Scores!$F4="",NOT(ISNUMBER(Scores!$F4))),
        NA(),
        Scores!$F4
    ),
    NA()
)</f>
        <v>#N/A</v>
      </c>
      <c r="R4" s="88" t="e">
        <f>IF(LEFT($H4)=RIGHT($N$2),
    IF(OR(Scores!$F4="",NOT(ISNUMBER(Scores!$H4))),
        NA(),
        Scores!$H4
    ),
    NA()
)</f>
        <v>#N/A</v>
      </c>
      <c r="S4" s="89"/>
    </row>
    <row r="5" spans="2:19">
      <c r="B5" s="93"/>
      <c r="C5" s="127"/>
      <c r="D5" s="127"/>
      <c r="E5" s="127"/>
      <c r="F5" s="128"/>
      <c r="H5" s="93" t="str">
        <f>Scores!B5</f>
        <v/>
      </c>
      <c r="I5" s="87" t="e">
        <f>IF(LEFT($H5)=RIGHT($I$2),
    IF(Scores!$AC5="",
        NA(),
        Scores!$AC5
    ),
    NA()
)</f>
        <v>#N/A</v>
      </c>
      <c r="J5" s="86" t="e">
        <f>IF(LEFT($H5)=RIGHT($I$2),
    IF(Scores!$AF5="",
        NA(),
        Scores!$AF5
    ),
    NA()
)</f>
        <v>#N/A</v>
      </c>
      <c r="K5" s="86" t="e">
        <f>IF(LEFT($H5)=RIGHT($I$2),
    IF(Scores!$AG5="",
        NA(),
        Scores!$AG5
    ),
    NA()
)</f>
        <v>#N/A</v>
      </c>
      <c r="L5" s="86" t="e">
        <f>IF(LEFT($H5)=RIGHT($I$2),
    IF(OR(Scores!$F5="",NOT(ISNUMBER(Scores!$F5))),
        NA(),
        Scores!$F5
    ),
    NA()
)</f>
        <v>#N/A</v>
      </c>
      <c r="M5" s="88" t="e">
        <f>IF(LEFT($H5)=RIGHT($I$2),
    IF(OR(Scores!$F5="",NOT(ISNUMBER(Scores!$H5))),
        NA(),
        Scores!$H5
    ),
    NA()
)</f>
        <v>#N/A</v>
      </c>
      <c r="N5" s="87" t="e">
        <f>IF(LEFT($H5)=RIGHT($N$2),
    IF(Scores!$AC5="",
        NA(),
        Scores!$AC5
    ),
    NA()
)</f>
        <v>#N/A</v>
      </c>
      <c r="O5" s="86" t="e">
        <f>IF(LEFT($H5)=RIGHT($N$2),
    IF(Scores!$AF5="",
        NA(),
        Scores!$AF5
    ),
    NA()
)</f>
        <v>#N/A</v>
      </c>
      <c r="P5" s="86" t="e">
        <f>IF(LEFT($H5)=RIGHT($N$2),
    IF(Scores!$AG5="",
        NA(),
        Scores!$AG5
    ),
    NA()
)</f>
        <v>#N/A</v>
      </c>
      <c r="Q5" s="86" t="e">
        <f>IF(LEFT($H5)=RIGHT($N$2),
    IF(OR(Scores!$F5="",NOT(ISNUMBER(Scores!$F5))),
        NA(),
        Scores!$F5
    ),
    NA()
)</f>
        <v>#N/A</v>
      </c>
      <c r="R5" s="88" t="e">
        <f>IF(LEFT($H5)=RIGHT($N$2),
    IF(OR(Scores!$F5="",NOT(ISNUMBER(Scores!$H5))),
        NA(),
        Scores!$H5
    ),
    NA()
)</f>
        <v>#N/A</v>
      </c>
      <c r="S5" s="89"/>
    </row>
    <row r="6" spans="2:19">
      <c r="B6" s="93"/>
      <c r="C6" s="127"/>
      <c r="D6" s="127"/>
      <c r="E6" s="127"/>
      <c r="F6" s="128"/>
      <c r="H6" s="93" t="str">
        <f>Scores!B6</f>
        <v/>
      </c>
      <c r="I6" s="87" t="e">
        <f>IF(LEFT($H6)=RIGHT($I$2),
    IF(Scores!$AC6="",
        NA(),
        Scores!$AC6
    ),
    NA()
)</f>
        <v>#N/A</v>
      </c>
      <c r="J6" s="86" t="e">
        <f>IF(LEFT($H6)=RIGHT($I$2),
    IF(Scores!$AF6="",
        NA(),
        Scores!$AF6
    ),
    NA()
)</f>
        <v>#N/A</v>
      </c>
      <c r="K6" s="86" t="e">
        <f>IF(LEFT($H6)=RIGHT($I$2),
    IF(Scores!$AG6="",
        NA(),
        Scores!$AG6
    ),
    NA()
)</f>
        <v>#N/A</v>
      </c>
      <c r="L6" s="86" t="e">
        <f>IF(LEFT($H6)=RIGHT($I$2),
    IF(OR(Scores!$F6="",NOT(ISNUMBER(Scores!$F6))),
        NA(),
        Scores!$F6
    ),
    NA()
)</f>
        <v>#N/A</v>
      </c>
      <c r="M6" s="88" t="e">
        <f>IF(LEFT($H6)=RIGHT($I$2),
    IF(OR(Scores!$F6="",NOT(ISNUMBER(Scores!$H6))),
        NA(),
        Scores!$H6
    ),
    NA()
)</f>
        <v>#N/A</v>
      </c>
      <c r="N6" s="87" t="e">
        <f>IF(LEFT($H6)=RIGHT($N$2),
    IF(Scores!$AC6="",
        NA(),
        Scores!$AC6
    ),
    NA()
)</f>
        <v>#N/A</v>
      </c>
      <c r="O6" s="86" t="e">
        <f>IF(LEFT($H6)=RIGHT($N$2),
    IF(Scores!$AF6="",
        NA(),
        Scores!$AF6
    ),
    NA()
)</f>
        <v>#N/A</v>
      </c>
      <c r="P6" s="86" t="e">
        <f>IF(LEFT($H6)=RIGHT($N$2),
    IF(Scores!$AG6="",
        NA(),
        Scores!$AG6
    ),
    NA()
)</f>
        <v>#N/A</v>
      </c>
      <c r="Q6" s="86" t="e">
        <f>IF(LEFT($H6)=RIGHT($N$2),
    IF(OR(Scores!$F6="",NOT(ISNUMBER(Scores!$F6))),
        NA(),
        Scores!$F6
    ),
    NA()
)</f>
        <v>#N/A</v>
      </c>
      <c r="R6" s="88" t="e">
        <f>IF(LEFT($H6)=RIGHT($N$2),
    IF(OR(Scores!$F6="",NOT(ISNUMBER(Scores!$H6))),
        NA(),
        Scores!$H6
    ),
    NA()
)</f>
        <v>#N/A</v>
      </c>
      <c r="S6" s="89"/>
    </row>
    <row r="7" spans="2:19">
      <c r="B7" s="93"/>
      <c r="C7" s="127"/>
      <c r="D7" s="127"/>
      <c r="E7" s="127"/>
      <c r="F7" s="128"/>
      <c r="H7" s="93" t="str">
        <f>Scores!B7</f>
        <v/>
      </c>
      <c r="I7" s="87" t="e">
        <f>IF(LEFT($H7)=RIGHT($I$2),
    IF(Scores!$AC7="",
        NA(),
        Scores!$AC7
    ),
    NA()
)</f>
        <v>#N/A</v>
      </c>
      <c r="J7" s="86" t="e">
        <f>IF(LEFT($H7)=RIGHT($I$2),
    IF(Scores!$AF7="",
        NA(),
        Scores!$AF7
    ),
    NA()
)</f>
        <v>#N/A</v>
      </c>
      <c r="K7" s="86" t="e">
        <f>IF(LEFT($H7)=RIGHT($I$2),
    IF(Scores!$AG7="",
        NA(),
        Scores!$AG7
    ),
    NA()
)</f>
        <v>#N/A</v>
      </c>
      <c r="L7" s="86" t="e">
        <f>IF(LEFT($H7)=RIGHT($I$2),
    IF(OR(Scores!$F7="",NOT(ISNUMBER(Scores!$F7))),
        NA(),
        Scores!$F7
    ),
    NA()
)</f>
        <v>#N/A</v>
      </c>
      <c r="M7" s="88" t="e">
        <f>IF(LEFT($H7)=RIGHT($I$2),
    IF(OR(Scores!$F7="",NOT(ISNUMBER(Scores!$H7))),
        NA(),
        Scores!$H7
    ),
    NA()
)</f>
        <v>#N/A</v>
      </c>
      <c r="N7" s="87" t="e">
        <f>IF(LEFT($H7)=RIGHT($N$2),
    IF(Scores!$AC7="",
        NA(),
        Scores!$AC7
    ),
    NA()
)</f>
        <v>#N/A</v>
      </c>
      <c r="O7" s="86" t="e">
        <f>IF(LEFT($H7)=RIGHT($N$2),
    IF(Scores!$AF7="",
        NA(),
        Scores!$AF7
    ),
    NA()
)</f>
        <v>#N/A</v>
      </c>
      <c r="P7" s="86" t="e">
        <f>IF(LEFT($H7)=RIGHT($N$2),
    IF(Scores!$AG7="",
        NA(),
        Scores!$AG7
    ),
    NA()
)</f>
        <v>#N/A</v>
      </c>
      <c r="Q7" s="86" t="e">
        <f>IF(LEFT($H7)=RIGHT($N$2),
    IF(OR(Scores!$F7="",NOT(ISNUMBER(Scores!$F7))),
        NA(),
        Scores!$F7
    ),
    NA()
)</f>
        <v>#N/A</v>
      </c>
      <c r="R7" s="88" t="e">
        <f>IF(LEFT($H7)=RIGHT($N$2),
    IF(OR(Scores!$F7="",NOT(ISNUMBER(Scores!$H7))),
        NA(),
        Scores!$H7
    ),
    NA()
)</f>
        <v>#N/A</v>
      </c>
      <c r="S7" s="89"/>
    </row>
    <row r="8" spans="2:19">
      <c r="B8" s="93"/>
      <c r="C8" s="127"/>
      <c r="D8" s="127"/>
      <c r="E8" s="127"/>
      <c r="F8" s="128"/>
      <c r="H8" s="93" t="str">
        <f>Scores!B8</f>
        <v/>
      </c>
      <c r="I8" s="87" t="e">
        <f>IF(LEFT($H8)=RIGHT($I$2),
    IF(Scores!$AC8="",
        NA(),
        Scores!$AC8
    ),
    NA()
)</f>
        <v>#N/A</v>
      </c>
      <c r="J8" s="86" t="e">
        <f>IF(LEFT($H8)=RIGHT($I$2),
    IF(Scores!$AF8="",
        NA(),
        Scores!$AF8
    ),
    NA()
)</f>
        <v>#N/A</v>
      </c>
      <c r="K8" s="86" t="e">
        <f>IF(LEFT($H8)=RIGHT($I$2),
    IF(Scores!$AG8="",
        NA(),
        Scores!$AG8
    ),
    NA()
)</f>
        <v>#N/A</v>
      </c>
      <c r="L8" s="86" t="e">
        <f>IF(LEFT($H8)=RIGHT($I$2),
    IF(OR(Scores!$F8="",NOT(ISNUMBER(Scores!$F8))),
        NA(),
        Scores!$F8
    ),
    NA()
)</f>
        <v>#N/A</v>
      </c>
      <c r="M8" s="88" t="e">
        <f>IF(LEFT($H8)=RIGHT($I$2),
    IF(OR(Scores!$F8="",NOT(ISNUMBER(Scores!$H8))),
        NA(),
        Scores!$H8
    ),
    NA()
)</f>
        <v>#N/A</v>
      </c>
      <c r="N8" s="87" t="e">
        <f>IF(LEFT($H8)=RIGHT($N$2),
    IF(Scores!$AC8="",
        NA(),
        Scores!$AC8
    ),
    NA()
)</f>
        <v>#N/A</v>
      </c>
      <c r="O8" s="86" t="e">
        <f>IF(LEFT($H8)=RIGHT($N$2),
    IF(Scores!$AF8="",
        NA(),
        Scores!$AF8
    ),
    NA()
)</f>
        <v>#N/A</v>
      </c>
      <c r="P8" s="86" t="e">
        <f>IF(LEFT($H8)=RIGHT($N$2),
    IF(Scores!$AG8="",
        NA(),
        Scores!$AG8
    ),
    NA()
)</f>
        <v>#N/A</v>
      </c>
      <c r="Q8" s="86" t="e">
        <f>IF(LEFT($H8)=RIGHT($N$2),
    IF(OR(Scores!$F8="",NOT(ISNUMBER(Scores!$F8))),
        NA(),
        Scores!$F8
    ),
    NA()
)</f>
        <v>#N/A</v>
      </c>
      <c r="R8" s="88" t="e">
        <f>IF(LEFT($H8)=RIGHT($N$2),
    IF(OR(Scores!$F8="",NOT(ISNUMBER(Scores!$H8))),
        NA(),
        Scores!$H8
    ),
    NA()
)</f>
        <v>#N/A</v>
      </c>
      <c r="S8" s="89"/>
    </row>
    <row r="9" spans="2:19">
      <c r="B9" s="93"/>
      <c r="C9" s="127"/>
      <c r="D9" s="127"/>
      <c r="E9" s="127"/>
      <c r="F9" s="128"/>
      <c r="H9" s="93" t="str">
        <f>Scores!B9</f>
        <v/>
      </c>
      <c r="I9" s="87" t="e">
        <f>IF(LEFT($H9)=RIGHT($I$2),
    IF(Scores!$AC9="",
        NA(),
        Scores!$AC9
    ),
    NA()
)</f>
        <v>#N/A</v>
      </c>
      <c r="J9" s="86" t="e">
        <f>IF(LEFT($H9)=RIGHT($I$2),
    IF(Scores!$AF9="",
        NA(),
        Scores!$AF9
    ),
    NA()
)</f>
        <v>#N/A</v>
      </c>
      <c r="K9" s="86" t="e">
        <f>IF(LEFT($H9)=RIGHT($I$2),
    IF(Scores!$AG9="",
        NA(),
        Scores!$AG9
    ),
    NA()
)</f>
        <v>#N/A</v>
      </c>
      <c r="L9" s="86" t="e">
        <f>IF(LEFT($H9)=RIGHT($I$2),
    IF(OR(Scores!$F9="",NOT(ISNUMBER(Scores!$F9))),
        NA(),
        Scores!$F9
    ),
    NA()
)</f>
        <v>#N/A</v>
      </c>
      <c r="M9" s="88" t="e">
        <f>IF(LEFT($H9)=RIGHT($I$2),
    IF(OR(Scores!$F9="",NOT(ISNUMBER(Scores!$H9))),
        NA(),
        Scores!$H9
    ),
    NA()
)</f>
        <v>#N/A</v>
      </c>
      <c r="N9" s="87" t="e">
        <f>IF(LEFT($H9)=RIGHT($N$2),
    IF(Scores!$AC9="",
        NA(),
        Scores!$AC9
    ),
    NA()
)</f>
        <v>#N/A</v>
      </c>
      <c r="O9" s="86" t="e">
        <f>IF(LEFT($H9)=RIGHT($N$2),
    IF(Scores!$AF9="",
        NA(),
        Scores!$AF9
    ),
    NA()
)</f>
        <v>#N/A</v>
      </c>
      <c r="P9" s="86" t="e">
        <f>IF(LEFT($H9)=RIGHT($N$2),
    IF(Scores!$AG9="",
        NA(),
        Scores!$AG9
    ),
    NA()
)</f>
        <v>#N/A</v>
      </c>
      <c r="Q9" s="86" t="e">
        <f>IF(LEFT($H9)=RIGHT($N$2),
    IF(OR(Scores!$F9="",NOT(ISNUMBER(Scores!$F9))),
        NA(),
        Scores!$F9
    ),
    NA()
)</f>
        <v>#N/A</v>
      </c>
      <c r="R9" s="88" t="e">
        <f>IF(LEFT($H9)=RIGHT($N$2),
    IF(OR(Scores!$F9="",NOT(ISNUMBER(Scores!$H9))),
        NA(),
        Scores!$H9
    ),
    NA()
)</f>
        <v>#N/A</v>
      </c>
      <c r="S9" s="89"/>
    </row>
    <row r="10" spans="2:19">
      <c r="B10" s="93"/>
      <c r="C10" s="127"/>
      <c r="D10" s="127"/>
      <c r="E10" s="127"/>
      <c r="F10" s="128"/>
      <c r="H10" s="93" t="str">
        <f>Scores!B10</f>
        <v/>
      </c>
      <c r="I10" s="87" t="e">
        <f>IF(LEFT($H10)=RIGHT($I$2),
    IF(Scores!$AC10="",
        NA(),
        Scores!$AC10
    ),
    NA()
)</f>
        <v>#N/A</v>
      </c>
      <c r="J10" s="86" t="e">
        <f>IF(LEFT($H10)=RIGHT($I$2),
    IF(Scores!$AF10="",
        NA(),
        Scores!$AF10
    ),
    NA()
)</f>
        <v>#N/A</v>
      </c>
      <c r="K10" s="86" t="e">
        <f>IF(LEFT($H10)=RIGHT($I$2),
    IF(Scores!$AG10="",
        NA(),
        Scores!$AG10
    ),
    NA()
)</f>
        <v>#N/A</v>
      </c>
      <c r="L10" s="86" t="e">
        <f>IF(LEFT($H10)=RIGHT($I$2),
    IF(OR(Scores!$F10="",NOT(ISNUMBER(Scores!$F10))),
        NA(),
        Scores!$F10
    ),
    NA()
)</f>
        <v>#N/A</v>
      </c>
      <c r="M10" s="88" t="e">
        <f>IF(LEFT($H10)=RIGHT($I$2),
    IF(OR(Scores!$F10="",NOT(ISNUMBER(Scores!$H10))),
        NA(),
        Scores!$H10
    ),
    NA()
)</f>
        <v>#N/A</v>
      </c>
      <c r="N10" s="87" t="e">
        <f>IF(LEFT($H10)=RIGHT($N$2),
    IF(Scores!$AC10="",
        NA(),
        Scores!$AC10
    ),
    NA()
)</f>
        <v>#N/A</v>
      </c>
      <c r="O10" s="86" t="e">
        <f>IF(LEFT($H10)=RIGHT($N$2),
    IF(Scores!$AF10="",
        NA(),
        Scores!$AF10
    ),
    NA()
)</f>
        <v>#N/A</v>
      </c>
      <c r="P10" s="86" t="e">
        <f>IF(LEFT($H10)=RIGHT($N$2),
    IF(Scores!$AG10="",
        NA(),
        Scores!$AG10
    ),
    NA()
)</f>
        <v>#N/A</v>
      </c>
      <c r="Q10" s="86" t="e">
        <f>IF(LEFT($H10)=RIGHT($N$2),
    IF(OR(Scores!$F10="",NOT(ISNUMBER(Scores!$F10))),
        NA(),
        Scores!$F10
    ),
    NA()
)</f>
        <v>#N/A</v>
      </c>
      <c r="R10" s="88" t="e">
        <f>IF(LEFT($H10)=RIGHT($N$2),
    IF(OR(Scores!$F10="",NOT(ISNUMBER(Scores!$H10))),
        NA(),
        Scores!$H10
    ),
    NA()
)</f>
        <v>#N/A</v>
      </c>
      <c r="S10" s="89"/>
    </row>
    <row r="11" spans="2:19">
      <c r="B11" s="93"/>
      <c r="C11" s="127"/>
      <c r="D11" s="127"/>
      <c r="E11" s="127"/>
      <c r="F11" s="128"/>
      <c r="H11" s="93" t="str">
        <f>Scores!B11</f>
        <v/>
      </c>
      <c r="I11" s="87" t="e">
        <f>IF(LEFT($H11)=RIGHT($I$2),
    IF(Scores!$AC11="",
        NA(),
        Scores!$AC11
    ),
    NA()
)</f>
        <v>#N/A</v>
      </c>
      <c r="J11" s="86" t="e">
        <f>IF(LEFT($H11)=RIGHT($I$2),
    IF(Scores!$AF11="",
        NA(),
        Scores!$AF11
    ),
    NA()
)</f>
        <v>#N/A</v>
      </c>
      <c r="K11" s="86" t="e">
        <f>IF(LEFT($H11)=RIGHT($I$2),
    IF(Scores!$AG11="",
        NA(),
        Scores!$AG11
    ),
    NA()
)</f>
        <v>#N/A</v>
      </c>
      <c r="L11" s="86" t="e">
        <f>IF(LEFT($H11)=RIGHT($I$2),
    IF(OR(Scores!$F11="",NOT(ISNUMBER(Scores!$F11))),
        NA(),
        Scores!$F11
    ),
    NA()
)</f>
        <v>#N/A</v>
      </c>
      <c r="M11" s="88" t="e">
        <f>IF(LEFT($H11)=RIGHT($I$2),
    IF(OR(Scores!$F11="",NOT(ISNUMBER(Scores!$H11))),
        NA(),
        Scores!$H11
    ),
    NA()
)</f>
        <v>#N/A</v>
      </c>
      <c r="N11" s="87" t="e">
        <f>IF(LEFT($H11)=RIGHT($N$2),
    IF(Scores!$AC11="",
        NA(),
        Scores!$AC11
    ),
    NA()
)</f>
        <v>#N/A</v>
      </c>
      <c r="O11" s="86" t="e">
        <f>IF(LEFT($H11)=RIGHT($N$2),
    IF(Scores!$AF11="",
        NA(),
        Scores!$AF11
    ),
    NA()
)</f>
        <v>#N/A</v>
      </c>
      <c r="P11" s="86" t="e">
        <f>IF(LEFT($H11)=RIGHT($N$2),
    IF(Scores!$AG11="",
        NA(),
        Scores!$AG11
    ),
    NA()
)</f>
        <v>#N/A</v>
      </c>
      <c r="Q11" s="86" t="e">
        <f>IF(LEFT($H11)=RIGHT($N$2),
    IF(OR(Scores!$F11="",NOT(ISNUMBER(Scores!$F11))),
        NA(),
        Scores!$F11
    ),
    NA()
)</f>
        <v>#N/A</v>
      </c>
      <c r="R11" s="88" t="e">
        <f>IF(LEFT($H11)=RIGHT($N$2),
    IF(OR(Scores!$F11="",NOT(ISNUMBER(Scores!$H11))),
        NA(),
        Scores!$H11
    ),
    NA()
)</f>
        <v>#N/A</v>
      </c>
      <c r="S11" s="89"/>
    </row>
    <row r="12" spans="2:19">
      <c r="B12" s="93"/>
      <c r="C12" s="127"/>
      <c r="D12" s="127"/>
      <c r="E12" s="127"/>
      <c r="F12" s="128"/>
      <c r="H12" s="93" t="str">
        <f>Scores!B12</f>
        <v/>
      </c>
      <c r="I12" s="87" t="e">
        <f>IF(LEFT($H12)=RIGHT($I$2),
    IF(Scores!$AC12="",
        NA(),
        Scores!$AC12
    ),
    NA()
)</f>
        <v>#N/A</v>
      </c>
      <c r="J12" s="86" t="e">
        <f>IF(LEFT($H12)=RIGHT($I$2),
    IF(Scores!$AF12="",
        NA(),
        Scores!$AF12
    ),
    NA()
)</f>
        <v>#N/A</v>
      </c>
      <c r="K12" s="86" t="e">
        <f>IF(LEFT($H12)=RIGHT($I$2),
    IF(Scores!$AG12="",
        NA(),
        Scores!$AG12
    ),
    NA()
)</f>
        <v>#N/A</v>
      </c>
      <c r="L12" s="86" t="e">
        <f>IF(LEFT($H12)=RIGHT($I$2),
    IF(OR(Scores!$F12="",NOT(ISNUMBER(Scores!$F12))),
        NA(),
        Scores!$F12
    ),
    NA()
)</f>
        <v>#N/A</v>
      </c>
      <c r="M12" s="88" t="e">
        <f>IF(LEFT($H12)=RIGHT($I$2),
    IF(OR(Scores!$F12="",NOT(ISNUMBER(Scores!$H12))),
        NA(),
        Scores!$H12
    ),
    NA()
)</f>
        <v>#N/A</v>
      </c>
      <c r="N12" s="87" t="e">
        <f>IF(LEFT($H12)=RIGHT($N$2),
    IF(Scores!$AC12="",
        NA(),
        Scores!$AC12
    ),
    NA()
)</f>
        <v>#N/A</v>
      </c>
      <c r="O12" s="86" t="e">
        <f>IF(LEFT($H12)=RIGHT($N$2),
    IF(Scores!$AF12="",
        NA(),
        Scores!$AF12
    ),
    NA()
)</f>
        <v>#N/A</v>
      </c>
      <c r="P12" s="86" t="e">
        <f>IF(LEFT($H12)=RIGHT($N$2),
    IF(Scores!$AG12="",
        NA(),
        Scores!$AG12
    ),
    NA()
)</f>
        <v>#N/A</v>
      </c>
      <c r="Q12" s="86" t="e">
        <f>IF(LEFT($H12)=RIGHT($N$2),
    IF(OR(Scores!$F12="",NOT(ISNUMBER(Scores!$F12))),
        NA(),
        Scores!$F12
    ),
    NA()
)</f>
        <v>#N/A</v>
      </c>
      <c r="R12" s="88" t="e">
        <f>IF(LEFT($H12)=RIGHT($N$2),
    IF(OR(Scores!$F12="",NOT(ISNUMBER(Scores!$H12))),
        NA(),
        Scores!$H12
    ),
    NA()
)</f>
        <v>#N/A</v>
      </c>
      <c r="S12" s="89"/>
    </row>
    <row r="13" spans="2:19">
      <c r="B13" s="93"/>
      <c r="C13" s="127"/>
      <c r="D13" s="127"/>
      <c r="E13" s="127"/>
      <c r="F13" s="128"/>
      <c r="H13" s="93" t="str">
        <f>Scores!B13</f>
        <v/>
      </c>
      <c r="I13" s="87" t="e">
        <f>IF(LEFT($H13)=RIGHT($I$2),
    IF(Scores!$AC13="",
        NA(),
        Scores!$AC13
    ),
    NA()
)</f>
        <v>#N/A</v>
      </c>
      <c r="J13" s="86" t="e">
        <f>IF(LEFT($H13)=RIGHT($I$2),
    IF(Scores!$AF13="",
        NA(),
        Scores!$AF13
    ),
    NA()
)</f>
        <v>#N/A</v>
      </c>
      <c r="K13" s="86" t="e">
        <f>IF(LEFT($H13)=RIGHT($I$2),
    IF(Scores!$AG13="",
        NA(),
        Scores!$AG13
    ),
    NA()
)</f>
        <v>#N/A</v>
      </c>
      <c r="L13" s="86" t="e">
        <f>IF(LEFT($H13)=RIGHT($I$2),
    IF(OR(Scores!$F13="",NOT(ISNUMBER(Scores!$F13))),
        NA(),
        Scores!$F13
    ),
    NA()
)</f>
        <v>#N/A</v>
      </c>
      <c r="M13" s="88" t="e">
        <f>IF(LEFT($H13)=RIGHT($I$2),
    IF(OR(Scores!$F13="",NOT(ISNUMBER(Scores!$H13))),
        NA(),
        Scores!$H13
    ),
    NA()
)</f>
        <v>#N/A</v>
      </c>
      <c r="N13" s="87" t="e">
        <f>IF(LEFT($H13)=RIGHT($N$2),
    IF(Scores!$AC13="",
        NA(),
        Scores!$AC13
    ),
    NA()
)</f>
        <v>#N/A</v>
      </c>
      <c r="O13" s="86" t="e">
        <f>IF(LEFT($H13)=RIGHT($N$2),
    IF(Scores!$AF13="",
        NA(),
        Scores!$AF13
    ),
    NA()
)</f>
        <v>#N/A</v>
      </c>
      <c r="P13" s="86" t="e">
        <f>IF(LEFT($H13)=RIGHT($N$2),
    IF(Scores!$AG13="",
        NA(),
        Scores!$AG13
    ),
    NA()
)</f>
        <v>#N/A</v>
      </c>
      <c r="Q13" s="86" t="e">
        <f>IF(LEFT($H13)=RIGHT($N$2),
    IF(OR(Scores!$F13="",NOT(ISNUMBER(Scores!$F13))),
        NA(),
        Scores!$F13
    ),
    NA()
)</f>
        <v>#N/A</v>
      </c>
      <c r="R13" s="88" t="e">
        <f>IF(LEFT($H13)=RIGHT($N$2),
    IF(OR(Scores!$F13="",NOT(ISNUMBER(Scores!$H13))),
        NA(),
        Scores!$H13
    ),
    NA()
)</f>
        <v>#N/A</v>
      </c>
      <c r="S13" s="89"/>
    </row>
    <row r="14" spans="2:19">
      <c r="B14" s="93"/>
      <c r="C14" s="127"/>
      <c r="D14" s="127"/>
      <c r="E14" s="127"/>
      <c r="F14" s="128"/>
      <c r="H14" s="93" t="str">
        <f>Scores!B14</f>
        <v/>
      </c>
      <c r="I14" s="87" t="e">
        <f>IF(LEFT($H14)=RIGHT($I$2),
    IF(Scores!$AC14="",
        NA(),
        Scores!$AC14
    ),
    NA()
)</f>
        <v>#N/A</v>
      </c>
      <c r="J14" s="86" t="e">
        <f>IF(LEFT($H14)=RIGHT($I$2),
    IF(Scores!$AF14="",
        NA(),
        Scores!$AF14
    ),
    NA()
)</f>
        <v>#N/A</v>
      </c>
      <c r="K14" s="86" t="e">
        <f>IF(LEFT($H14)=RIGHT($I$2),
    IF(Scores!$AG14="",
        NA(),
        Scores!$AG14
    ),
    NA()
)</f>
        <v>#N/A</v>
      </c>
      <c r="L14" s="86" t="e">
        <f>IF(LEFT($H14)=RIGHT($I$2),
    IF(OR(Scores!$F14="",NOT(ISNUMBER(Scores!$F14))),
        NA(),
        Scores!$F14
    ),
    NA()
)</f>
        <v>#N/A</v>
      </c>
      <c r="M14" s="88" t="e">
        <f>IF(LEFT($H14)=RIGHT($I$2),
    IF(OR(Scores!$F14="",NOT(ISNUMBER(Scores!$H14))),
        NA(),
        Scores!$H14
    ),
    NA()
)</f>
        <v>#N/A</v>
      </c>
      <c r="N14" s="87" t="e">
        <f>IF(LEFT($H14)=RIGHT($N$2),
    IF(Scores!$AC14="",
        NA(),
        Scores!$AC14
    ),
    NA()
)</f>
        <v>#N/A</v>
      </c>
      <c r="O14" s="86" t="e">
        <f>IF(LEFT($H14)=RIGHT($N$2),
    IF(Scores!$AF14="",
        NA(),
        Scores!$AF14
    ),
    NA()
)</f>
        <v>#N/A</v>
      </c>
      <c r="P14" s="86" t="e">
        <f>IF(LEFT($H14)=RIGHT($N$2),
    IF(Scores!$AG14="",
        NA(),
        Scores!$AG14
    ),
    NA()
)</f>
        <v>#N/A</v>
      </c>
      <c r="Q14" s="86" t="e">
        <f>IF(LEFT($H14)=RIGHT($N$2),
    IF(OR(Scores!$F14="",NOT(ISNUMBER(Scores!$F14))),
        NA(),
        Scores!$F14
    ),
    NA()
)</f>
        <v>#N/A</v>
      </c>
      <c r="R14" s="88" t="e">
        <f>IF(LEFT($H14)=RIGHT($N$2),
    IF(OR(Scores!$F14="",NOT(ISNUMBER(Scores!$H14))),
        NA(),
        Scores!$H14
    ),
    NA()
)</f>
        <v>#N/A</v>
      </c>
      <c r="S14" s="89"/>
    </row>
    <row r="15" spans="2:19">
      <c r="B15" s="93"/>
      <c r="C15" s="127"/>
      <c r="D15" s="127"/>
      <c r="E15" s="127"/>
      <c r="F15" s="128"/>
      <c r="H15" s="93" t="str">
        <f>Scores!B15</f>
        <v/>
      </c>
      <c r="I15" s="87" t="e">
        <f>IF(LEFT($H15)=RIGHT($I$2),
    IF(Scores!$AC15="",
        NA(),
        Scores!$AC15
    ),
    NA()
)</f>
        <v>#N/A</v>
      </c>
      <c r="J15" s="86" t="e">
        <f>IF(LEFT($H15)=RIGHT($I$2),
    IF(Scores!$AF15="",
        NA(),
        Scores!$AF15
    ),
    NA()
)</f>
        <v>#N/A</v>
      </c>
      <c r="K15" s="86" t="e">
        <f>IF(LEFT($H15)=RIGHT($I$2),
    IF(Scores!$AG15="",
        NA(),
        Scores!$AG15
    ),
    NA()
)</f>
        <v>#N/A</v>
      </c>
      <c r="L15" s="86" t="e">
        <f>IF(LEFT($H15)=RIGHT($I$2),
    IF(OR(Scores!$F15="",NOT(ISNUMBER(Scores!$F15))),
        NA(),
        Scores!$F15
    ),
    NA()
)</f>
        <v>#N/A</v>
      </c>
      <c r="M15" s="88" t="e">
        <f>IF(LEFT($H15)=RIGHT($I$2),
    IF(OR(Scores!$F15="",NOT(ISNUMBER(Scores!$H15))),
        NA(),
        Scores!$H15
    ),
    NA()
)</f>
        <v>#N/A</v>
      </c>
      <c r="N15" s="87" t="e">
        <f>IF(LEFT($H15)=RIGHT($N$2),
    IF(Scores!$AC15="",
        NA(),
        Scores!$AC15
    ),
    NA()
)</f>
        <v>#N/A</v>
      </c>
      <c r="O15" s="86" t="e">
        <f>IF(LEFT($H15)=RIGHT($N$2),
    IF(Scores!$AF15="",
        NA(),
        Scores!$AF15
    ),
    NA()
)</f>
        <v>#N/A</v>
      </c>
      <c r="P15" s="86" t="e">
        <f>IF(LEFT($H15)=RIGHT($N$2),
    IF(Scores!$AG15="",
        NA(),
        Scores!$AG15
    ),
    NA()
)</f>
        <v>#N/A</v>
      </c>
      <c r="Q15" s="86" t="e">
        <f>IF(LEFT($H15)=RIGHT($N$2),
    IF(OR(Scores!$F15="",NOT(ISNUMBER(Scores!$F15))),
        NA(),
        Scores!$F15
    ),
    NA()
)</f>
        <v>#N/A</v>
      </c>
      <c r="R15" s="88" t="e">
        <f>IF(LEFT($H15)=RIGHT($N$2),
    IF(OR(Scores!$F15="",NOT(ISNUMBER(Scores!$H15))),
        NA(),
        Scores!$H15
    ),
    NA()
)</f>
        <v>#N/A</v>
      </c>
      <c r="S15" s="89"/>
    </row>
    <row r="16" spans="2:19">
      <c r="B16" s="93"/>
      <c r="C16" s="127"/>
      <c r="D16" s="127"/>
      <c r="E16" s="127"/>
      <c r="F16" s="128"/>
      <c r="H16" s="93" t="str">
        <f>Scores!B16</f>
        <v/>
      </c>
      <c r="I16" s="87" t="e">
        <f>IF(LEFT($H16)=RIGHT($I$2),
    IF(Scores!$AC16="",
        NA(),
        Scores!$AC16
    ),
    NA()
)</f>
        <v>#N/A</v>
      </c>
      <c r="J16" s="86" t="e">
        <f>IF(LEFT($H16)=RIGHT($I$2),
    IF(Scores!$AF16="",
        NA(),
        Scores!$AF16
    ),
    NA()
)</f>
        <v>#N/A</v>
      </c>
      <c r="K16" s="86" t="e">
        <f>IF(LEFT($H16)=RIGHT($I$2),
    IF(Scores!$AG16="",
        NA(),
        Scores!$AG16
    ),
    NA()
)</f>
        <v>#N/A</v>
      </c>
      <c r="L16" s="86" t="e">
        <f>IF(LEFT($H16)=RIGHT($I$2),
    IF(OR(Scores!$F16="",NOT(ISNUMBER(Scores!$F16))),
        NA(),
        Scores!$F16
    ),
    NA()
)</f>
        <v>#N/A</v>
      </c>
      <c r="M16" s="88" t="e">
        <f>IF(LEFT($H16)=RIGHT($I$2),
    IF(OR(Scores!$F16="",NOT(ISNUMBER(Scores!$H16))),
        NA(),
        Scores!$H16
    ),
    NA()
)</f>
        <v>#N/A</v>
      </c>
      <c r="N16" s="87" t="e">
        <f>IF(LEFT($H16)=RIGHT($N$2),
    IF(Scores!$AC16="",
        NA(),
        Scores!$AC16
    ),
    NA()
)</f>
        <v>#N/A</v>
      </c>
      <c r="O16" s="86" t="e">
        <f>IF(LEFT($H16)=RIGHT($N$2),
    IF(Scores!$AF16="",
        NA(),
        Scores!$AF16
    ),
    NA()
)</f>
        <v>#N/A</v>
      </c>
      <c r="P16" s="86" t="e">
        <f>IF(LEFT($H16)=RIGHT($N$2),
    IF(Scores!$AG16="",
        NA(),
        Scores!$AG16
    ),
    NA()
)</f>
        <v>#N/A</v>
      </c>
      <c r="Q16" s="86" t="e">
        <f>IF(LEFT($H16)=RIGHT($N$2),
    IF(OR(Scores!$F16="",NOT(ISNUMBER(Scores!$F16))),
        NA(),
        Scores!$F16
    ),
    NA()
)</f>
        <v>#N/A</v>
      </c>
      <c r="R16" s="88" t="e">
        <f>IF(LEFT($H16)=RIGHT($N$2),
    IF(OR(Scores!$F16="",NOT(ISNUMBER(Scores!$H16))),
        NA(),
        Scores!$H16
    ),
    NA()
)</f>
        <v>#N/A</v>
      </c>
      <c r="S16" s="89"/>
    </row>
    <row r="17" spans="2:19">
      <c r="B17" s="93"/>
      <c r="C17" s="127"/>
      <c r="D17" s="127"/>
      <c r="E17" s="127"/>
      <c r="F17" s="128"/>
      <c r="H17" s="93" t="str">
        <f>Scores!B17</f>
        <v/>
      </c>
      <c r="I17" s="87" t="e">
        <f>IF(LEFT($H17)=RIGHT($I$2),
    IF(Scores!$AC17="",
        NA(),
        Scores!$AC17
    ),
    NA()
)</f>
        <v>#N/A</v>
      </c>
      <c r="J17" s="86" t="e">
        <f>IF(LEFT($H17)=RIGHT($I$2),
    IF(Scores!$AF17="",
        NA(),
        Scores!$AF17
    ),
    NA()
)</f>
        <v>#N/A</v>
      </c>
      <c r="K17" s="86" t="e">
        <f>IF(LEFT($H17)=RIGHT($I$2),
    IF(Scores!$AG17="",
        NA(),
        Scores!$AG17
    ),
    NA()
)</f>
        <v>#N/A</v>
      </c>
      <c r="L17" s="86" t="e">
        <f>IF(LEFT($H17)=RIGHT($I$2),
    IF(OR(Scores!$F17="",NOT(ISNUMBER(Scores!$F17))),
        NA(),
        Scores!$F17
    ),
    NA()
)</f>
        <v>#N/A</v>
      </c>
      <c r="M17" s="88" t="e">
        <f>IF(LEFT($H17)=RIGHT($I$2),
    IF(OR(Scores!$F17="",NOT(ISNUMBER(Scores!$H17))),
        NA(),
        Scores!$H17
    ),
    NA()
)</f>
        <v>#N/A</v>
      </c>
      <c r="N17" s="87" t="e">
        <f>IF(LEFT($H17)=RIGHT($N$2),
    IF(Scores!$AC17="",
        NA(),
        Scores!$AC17
    ),
    NA()
)</f>
        <v>#N/A</v>
      </c>
      <c r="O17" s="86" t="e">
        <f>IF(LEFT($H17)=RIGHT($N$2),
    IF(Scores!$AF17="",
        NA(),
        Scores!$AF17
    ),
    NA()
)</f>
        <v>#N/A</v>
      </c>
      <c r="P17" s="86" t="e">
        <f>IF(LEFT($H17)=RIGHT($N$2),
    IF(Scores!$AG17="",
        NA(),
        Scores!$AG17
    ),
    NA()
)</f>
        <v>#N/A</v>
      </c>
      <c r="Q17" s="86" t="e">
        <f>IF(LEFT($H17)=RIGHT($N$2),
    IF(OR(Scores!$F17="",NOT(ISNUMBER(Scores!$F17))),
        NA(),
        Scores!$F17
    ),
    NA()
)</f>
        <v>#N/A</v>
      </c>
      <c r="R17" s="88" t="e">
        <f>IF(LEFT($H17)=RIGHT($N$2),
    IF(OR(Scores!$F17="",NOT(ISNUMBER(Scores!$H17))),
        NA(),
        Scores!$H17
    ),
    NA()
)</f>
        <v>#N/A</v>
      </c>
      <c r="S17" s="89"/>
    </row>
    <row r="18" spans="2:19">
      <c r="B18" s="93"/>
      <c r="C18" s="127"/>
      <c r="D18" s="127"/>
      <c r="E18" s="127"/>
      <c r="F18" s="128"/>
      <c r="H18" s="93" t="str">
        <f>Scores!B18</f>
        <v/>
      </c>
      <c r="I18" s="87" t="e">
        <f>IF(LEFT($H18)=RIGHT($I$2),
    IF(Scores!$AC18="",
        NA(),
        Scores!$AC18
    ),
    NA()
)</f>
        <v>#N/A</v>
      </c>
      <c r="J18" s="86" t="e">
        <f>IF(LEFT($H18)=RIGHT($I$2),
    IF(Scores!$AF18="",
        NA(),
        Scores!$AF18
    ),
    NA()
)</f>
        <v>#N/A</v>
      </c>
      <c r="K18" s="86" t="e">
        <f>IF(LEFT($H18)=RIGHT($I$2),
    IF(Scores!$AG18="",
        NA(),
        Scores!$AG18
    ),
    NA()
)</f>
        <v>#N/A</v>
      </c>
      <c r="L18" s="86" t="e">
        <f>IF(LEFT($H18)=RIGHT($I$2),
    IF(OR(Scores!$F18="",NOT(ISNUMBER(Scores!$F18))),
        NA(),
        Scores!$F18
    ),
    NA()
)</f>
        <v>#N/A</v>
      </c>
      <c r="M18" s="88" t="e">
        <f>IF(LEFT($H18)=RIGHT($I$2),
    IF(OR(Scores!$F18="",NOT(ISNUMBER(Scores!$H18))),
        NA(),
        Scores!$H18
    ),
    NA()
)</f>
        <v>#N/A</v>
      </c>
      <c r="N18" s="87" t="e">
        <f>IF(LEFT($H18)=RIGHT($N$2),
    IF(Scores!$AC18="",
        NA(),
        Scores!$AC18
    ),
    NA()
)</f>
        <v>#N/A</v>
      </c>
      <c r="O18" s="86" t="e">
        <f>IF(LEFT($H18)=RIGHT($N$2),
    IF(Scores!$AF18="",
        NA(),
        Scores!$AF18
    ),
    NA()
)</f>
        <v>#N/A</v>
      </c>
      <c r="P18" s="86" t="e">
        <f>IF(LEFT($H18)=RIGHT($N$2),
    IF(Scores!$AG18="",
        NA(),
        Scores!$AG18
    ),
    NA()
)</f>
        <v>#N/A</v>
      </c>
      <c r="Q18" s="86" t="e">
        <f>IF(LEFT($H18)=RIGHT($N$2),
    IF(OR(Scores!$F18="",NOT(ISNUMBER(Scores!$F18))),
        NA(),
        Scores!$F18
    ),
    NA()
)</f>
        <v>#N/A</v>
      </c>
      <c r="R18" s="88" t="e">
        <f>IF(LEFT($H18)=RIGHT($N$2),
    IF(OR(Scores!$F18="",NOT(ISNUMBER(Scores!$H18))),
        NA(),
        Scores!$H18
    ),
    NA()
)</f>
        <v>#N/A</v>
      </c>
      <c r="S18" s="89"/>
    </row>
    <row r="19" spans="2:19">
      <c r="B19" s="93"/>
      <c r="C19" s="127"/>
      <c r="D19" s="127"/>
      <c r="E19" s="127"/>
      <c r="F19" s="128"/>
      <c r="H19" s="93" t="str">
        <f>Scores!B19</f>
        <v/>
      </c>
      <c r="I19" s="87" t="e">
        <f>IF(LEFT($H19)=RIGHT($I$2),
    IF(Scores!$AC19="",
        NA(),
        Scores!$AC19
    ),
    NA()
)</f>
        <v>#N/A</v>
      </c>
      <c r="J19" s="86" t="e">
        <f>IF(LEFT($H19)=RIGHT($I$2),
    IF(Scores!$AF19="",
        NA(),
        Scores!$AF19
    ),
    NA()
)</f>
        <v>#N/A</v>
      </c>
      <c r="K19" s="86" t="e">
        <f>IF(LEFT($H19)=RIGHT($I$2),
    IF(Scores!$AG19="",
        NA(),
        Scores!$AG19
    ),
    NA()
)</f>
        <v>#N/A</v>
      </c>
      <c r="L19" s="86" t="e">
        <f>IF(LEFT($H19)=RIGHT($I$2),
    IF(OR(Scores!$F19="",NOT(ISNUMBER(Scores!$F19))),
        NA(),
        Scores!$F19
    ),
    NA()
)</f>
        <v>#N/A</v>
      </c>
      <c r="M19" s="88" t="e">
        <f>IF(LEFT($H19)=RIGHT($I$2),
    IF(OR(Scores!$F19="",NOT(ISNUMBER(Scores!$H19))),
        NA(),
        Scores!$H19
    ),
    NA()
)</f>
        <v>#N/A</v>
      </c>
      <c r="N19" s="87" t="e">
        <f>IF(LEFT($H19)=RIGHT($N$2),
    IF(Scores!$AC19="",
        NA(),
        Scores!$AC19
    ),
    NA()
)</f>
        <v>#N/A</v>
      </c>
      <c r="O19" s="86" t="e">
        <f>IF(LEFT($H19)=RIGHT($N$2),
    IF(Scores!$AF19="",
        NA(),
        Scores!$AF19
    ),
    NA()
)</f>
        <v>#N/A</v>
      </c>
      <c r="P19" s="86" t="e">
        <f>IF(LEFT($H19)=RIGHT($N$2),
    IF(Scores!$AG19="",
        NA(),
        Scores!$AG19
    ),
    NA()
)</f>
        <v>#N/A</v>
      </c>
      <c r="Q19" s="86" t="e">
        <f>IF(LEFT($H19)=RIGHT($N$2),
    IF(OR(Scores!$F19="",NOT(ISNUMBER(Scores!$F19))),
        NA(),
        Scores!$F19
    ),
    NA()
)</f>
        <v>#N/A</v>
      </c>
      <c r="R19" s="88" t="e">
        <f>IF(LEFT($H19)=RIGHT($N$2),
    IF(OR(Scores!$F19="",NOT(ISNUMBER(Scores!$H19))),
        NA(),
        Scores!$H19
    ),
    NA()
)</f>
        <v>#N/A</v>
      </c>
      <c r="S19" s="89"/>
    </row>
    <row r="20" spans="2:19">
      <c r="B20" s="93"/>
      <c r="C20" s="127"/>
      <c r="D20" s="127"/>
      <c r="E20" s="127"/>
      <c r="F20" s="128"/>
      <c r="H20" s="93" t="str">
        <f>Scores!B20</f>
        <v/>
      </c>
      <c r="I20" s="87" t="e">
        <f>IF(LEFT($H20)=RIGHT($I$2),
    IF(Scores!$AC20="",
        NA(),
        Scores!$AC20
    ),
    NA()
)</f>
        <v>#N/A</v>
      </c>
      <c r="J20" s="86" t="e">
        <f>IF(LEFT($H20)=RIGHT($I$2),
    IF(Scores!$AF20="",
        NA(),
        Scores!$AF20
    ),
    NA()
)</f>
        <v>#N/A</v>
      </c>
      <c r="K20" s="86" t="e">
        <f>IF(LEFT($H20)=RIGHT($I$2),
    IF(Scores!$AG20="",
        NA(),
        Scores!$AG20
    ),
    NA()
)</f>
        <v>#N/A</v>
      </c>
      <c r="L20" s="86" t="e">
        <f>IF(LEFT($H20)=RIGHT($I$2),
    IF(OR(Scores!$F20="",NOT(ISNUMBER(Scores!$F20))),
        NA(),
        Scores!$F20
    ),
    NA()
)</f>
        <v>#N/A</v>
      </c>
      <c r="M20" s="88" t="e">
        <f>IF(LEFT($H20)=RIGHT($I$2),
    IF(OR(Scores!$F20="",NOT(ISNUMBER(Scores!$H20))),
        NA(),
        Scores!$H20
    ),
    NA()
)</f>
        <v>#N/A</v>
      </c>
      <c r="N20" s="87" t="e">
        <f>IF(LEFT($H20)=RIGHT($N$2),
    IF(Scores!$AC20="",
        NA(),
        Scores!$AC20
    ),
    NA()
)</f>
        <v>#N/A</v>
      </c>
      <c r="O20" s="86" t="e">
        <f>IF(LEFT($H20)=RIGHT($N$2),
    IF(Scores!$AF20="",
        NA(),
        Scores!$AF20
    ),
    NA()
)</f>
        <v>#N/A</v>
      </c>
      <c r="P20" s="86" t="e">
        <f>IF(LEFT($H20)=RIGHT($N$2),
    IF(Scores!$AG20="",
        NA(),
        Scores!$AG20
    ),
    NA()
)</f>
        <v>#N/A</v>
      </c>
      <c r="Q20" s="86" t="e">
        <f>IF(LEFT($H20)=RIGHT($N$2),
    IF(OR(Scores!$F20="",NOT(ISNUMBER(Scores!$F20))),
        NA(),
        Scores!$F20
    ),
    NA()
)</f>
        <v>#N/A</v>
      </c>
      <c r="R20" s="88" t="e">
        <f>IF(LEFT($H20)=RIGHT($N$2),
    IF(OR(Scores!$F20="",NOT(ISNUMBER(Scores!$H20))),
        NA(),
        Scores!$H20
    ),
    NA()
)</f>
        <v>#N/A</v>
      </c>
      <c r="S20" s="89"/>
    </row>
    <row r="21" spans="2:19">
      <c r="B21" s="93"/>
      <c r="C21" s="127"/>
      <c r="D21" s="127"/>
      <c r="E21" s="127"/>
      <c r="F21" s="128"/>
      <c r="H21" s="93" t="str">
        <f>Scores!B21</f>
        <v/>
      </c>
      <c r="I21" s="87" t="e">
        <f>IF(LEFT($H21)=RIGHT($I$2),
    IF(Scores!$AC21="",
        NA(),
        Scores!$AC21
    ),
    NA()
)</f>
        <v>#N/A</v>
      </c>
      <c r="J21" s="86" t="e">
        <f>IF(LEFT($H21)=RIGHT($I$2),
    IF(Scores!$AF21="",
        NA(),
        Scores!$AF21
    ),
    NA()
)</f>
        <v>#N/A</v>
      </c>
      <c r="K21" s="86" t="e">
        <f>IF(LEFT($H21)=RIGHT($I$2),
    IF(Scores!$AG21="",
        NA(),
        Scores!$AG21
    ),
    NA()
)</f>
        <v>#N/A</v>
      </c>
      <c r="L21" s="86" t="e">
        <f>IF(LEFT($H21)=RIGHT($I$2),
    IF(OR(Scores!$F21="",NOT(ISNUMBER(Scores!$F21))),
        NA(),
        Scores!$F21
    ),
    NA()
)</f>
        <v>#N/A</v>
      </c>
      <c r="M21" s="88" t="e">
        <f>IF(LEFT($H21)=RIGHT($I$2),
    IF(OR(Scores!$F21="",NOT(ISNUMBER(Scores!$H21))),
        NA(),
        Scores!$H21
    ),
    NA()
)</f>
        <v>#N/A</v>
      </c>
      <c r="N21" s="87" t="e">
        <f>IF(LEFT($H21)=RIGHT($N$2),
    IF(Scores!$AC21="",
        NA(),
        Scores!$AC21
    ),
    NA()
)</f>
        <v>#N/A</v>
      </c>
      <c r="O21" s="86" t="e">
        <f>IF(LEFT($H21)=RIGHT($N$2),
    IF(Scores!$AF21="",
        NA(),
        Scores!$AF21
    ),
    NA()
)</f>
        <v>#N/A</v>
      </c>
      <c r="P21" s="86" t="e">
        <f>IF(LEFT($H21)=RIGHT($N$2),
    IF(Scores!$AG21="",
        NA(),
        Scores!$AG21
    ),
    NA()
)</f>
        <v>#N/A</v>
      </c>
      <c r="Q21" s="86" t="e">
        <f>IF(LEFT($H21)=RIGHT($N$2),
    IF(OR(Scores!$F21="",NOT(ISNUMBER(Scores!$F21))),
        NA(),
        Scores!$F21
    ),
    NA()
)</f>
        <v>#N/A</v>
      </c>
      <c r="R21" s="88" t="e">
        <f>IF(LEFT($H21)=RIGHT($N$2),
    IF(OR(Scores!$F21="",NOT(ISNUMBER(Scores!$H21))),
        NA(),
        Scores!$H21
    ),
    NA()
)</f>
        <v>#N/A</v>
      </c>
      <c r="S21" s="89"/>
    </row>
    <row r="22" spans="2:19">
      <c r="B22" s="93"/>
      <c r="C22" s="127"/>
      <c r="D22" s="127"/>
      <c r="E22" s="127"/>
      <c r="F22" s="128"/>
      <c r="H22" s="93" t="str">
        <f>Scores!B22</f>
        <v/>
      </c>
      <c r="I22" s="87" t="e">
        <f>IF(LEFT($H22)=RIGHT($I$2),
    IF(Scores!$AC22="",
        NA(),
        Scores!$AC22
    ),
    NA()
)</f>
        <v>#N/A</v>
      </c>
      <c r="J22" s="86" t="e">
        <f>IF(LEFT($H22)=RIGHT($I$2),
    IF(Scores!$AF22="",
        NA(),
        Scores!$AF22
    ),
    NA()
)</f>
        <v>#N/A</v>
      </c>
      <c r="K22" s="86" t="e">
        <f>IF(LEFT($H22)=RIGHT($I$2),
    IF(Scores!$AG22="",
        NA(),
        Scores!$AG22
    ),
    NA()
)</f>
        <v>#N/A</v>
      </c>
      <c r="L22" s="86" t="e">
        <f>IF(LEFT($H22)=RIGHT($I$2),
    IF(OR(Scores!$F22="",NOT(ISNUMBER(Scores!$F22))),
        NA(),
        Scores!$F22
    ),
    NA()
)</f>
        <v>#N/A</v>
      </c>
      <c r="M22" s="88" t="e">
        <f>IF(LEFT($H22)=RIGHT($I$2),
    IF(OR(Scores!$F22="",NOT(ISNUMBER(Scores!$H22))),
        NA(),
        Scores!$H22
    ),
    NA()
)</f>
        <v>#N/A</v>
      </c>
      <c r="N22" s="87" t="e">
        <f>IF(LEFT($H22)=RIGHT($N$2),
    IF(Scores!$AC22="",
        NA(),
        Scores!$AC22
    ),
    NA()
)</f>
        <v>#N/A</v>
      </c>
      <c r="O22" s="86" t="e">
        <f>IF(LEFT($H22)=RIGHT($N$2),
    IF(Scores!$AF22="",
        NA(),
        Scores!$AF22
    ),
    NA()
)</f>
        <v>#N/A</v>
      </c>
      <c r="P22" s="86" t="e">
        <f>IF(LEFT($H22)=RIGHT($N$2),
    IF(Scores!$AG22="",
        NA(),
        Scores!$AG22
    ),
    NA()
)</f>
        <v>#N/A</v>
      </c>
      <c r="Q22" s="86" t="e">
        <f>IF(LEFT($H22)=RIGHT($N$2),
    IF(OR(Scores!$F22="",NOT(ISNUMBER(Scores!$F22))),
        NA(),
        Scores!$F22
    ),
    NA()
)</f>
        <v>#N/A</v>
      </c>
      <c r="R22" s="88" t="e">
        <f>IF(LEFT($H22)=RIGHT($N$2),
    IF(OR(Scores!$F22="",NOT(ISNUMBER(Scores!$H22))),
        NA(),
        Scores!$H22
    ),
    NA()
)</f>
        <v>#N/A</v>
      </c>
      <c r="S22" s="89"/>
    </row>
    <row r="23" spans="2:19">
      <c r="B23" s="93"/>
      <c r="C23" s="127"/>
      <c r="D23" s="127"/>
      <c r="E23" s="127"/>
      <c r="F23" s="128"/>
      <c r="H23" s="93" t="str">
        <f>Scores!B23</f>
        <v/>
      </c>
      <c r="I23" s="87" t="e">
        <f>IF(LEFT($H23)=RIGHT($I$2),
    IF(Scores!$AC23="",
        NA(),
        Scores!$AC23
    ),
    NA()
)</f>
        <v>#N/A</v>
      </c>
      <c r="J23" s="86" t="e">
        <f>IF(LEFT($H23)=RIGHT($I$2),
    IF(Scores!$AF23="",
        NA(),
        Scores!$AF23
    ),
    NA()
)</f>
        <v>#N/A</v>
      </c>
      <c r="K23" s="86" t="e">
        <f>IF(LEFT($H23)=RIGHT($I$2),
    IF(Scores!$AG23="",
        NA(),
        Scores!$AG23
    ),
    NA()
)</f>
        <v>#N/A</v>
      </c>
      <c r="L23" s="86" t="e">
        <f>IF(LEFT($H23)=RIGHT($I$2),
    IF(OR(Scores!$F23="",NOT(ISNUMBER(Scores!$F23))),
        NA(),
        Scores!$F23
    ),
    NA()
)</f>
        <v>#N/A</v>
      </c>
      <c r="M23" s="88" t="e">
        <f>IF(LEFT($H23)=RIGHT($I$2),
    IF(OR(Scores!$F23="",NOT(ISNUMBER(Scores!$H23))),
        NA(),
        Scores!$H23
    ),
    NA()
)</f>
        <v>#N/A</v>
      </c>
      <c r="N23" s="87" t="e">
        <f>IF(LEFT($H23)=RIGHT($N$2),
    IF(Scores!$AC23="",
        NA(),
        Scores!$AC23
    ),
    NA()
)</f>
        <v>#N/A</v>
      </c>
      <c r="O23" s="86" t="e">
        <f>IF(LEFT($H23)=RIGHT($N$2),
    IF(Scores!$AF23="",
        NA(),
        Scores!$AF23
    ),
    NA()
)</f>
        <v>#N/A</v>
      </c>
      <c r="P23" s="86" t="e">
        <f>IF(LEFT($H23)=RIGHT($N$2),
    IF(Scores!$AG23="",
        NA(),
        Scores!$AG23
    ),
    NA()
)</f>
        <v>#N/A</v>
      </c>
      <c r="Q23" s="86" t="e">
        <f>IF(LEFT($H23)=RIGHT($N$2),
    IF(OR(Scores!$F23="",NOT(ISNUMBER(Scores!$F23))),
        NA(),
        Scores!$F23
    ),
    NA()
)</f>
        <v>#N/A</v>
      </c>
      <c r="R23" s="88" t="e">
        <f>IF(LEFT($H23)=RIGHT($N$2),
    IF(OR(Scores!$F23="",NOT(ISNUMBER(Scores!$H23))),
        NA(),
        Scores!$H23
    ),
    NA()
)</f>
        <v>#N/A</v>
      </c>
      <c r="S23" s="89"/>
    </row>
    <row r="24" spans="2:19">
      <c r="B24" s="93"/>
      <c r="C24" s="127"/>
      <c r="D24" s="127"/>
      <c r="E24" s="127"/>
      <c r="F24" s="128"/>
      <c r="H24" s="93" t="str">
        <f>Scores!B24</f>
        <v/>
      </c>
      <c r="I24" s="87" t="e">
        <f>IF(LEFT($H24)=RIGHT($I$2),
    IF(Scores!$AC24="",
        NA(),
        Scores!$AC24
    ),
    NA()
)</f>
        <v>#N/A</v>
      </c>
      <c r="J24" s="86" t="e">
        <f>IF(LEFT($H24)=RIGHT($I$2),
    IF(Scores!$AF24="",
        NA(),
        Scores!$AF24
    ),
    NA()
)</f>
        <v>#N/A</v>
      </c>
      <c r="K24" s="86" t="e">
        <f>IF(LEFT($H24)=RIGHT($I$2),
    IF(Scores!$AG24="",
        NA(),
        Scores!$AG24
    ),
    NA()
)</f>
        <v>#N/A</v>
      </c>
      <c r="L24" s="86" t="e">
        <f>IF(LEFT($H24)=RIGHT($I$2),
    IF(OR(Scores!$F24="",NOT(ISNUMBER(Scores!$F24))),
        NA(),
        Scores!$F24
    ),
    NA()
)</f>
        <v>#N/A</v>
      </c>
      <c r="M24" s="88" t="e">
        <f>IF(LEFT($H24)=RIGHT($I$2),
    IF(OR(Scores!$F24="",NOT(ISNUMBER(Scores!$H24))),
        NA(),
        Scores!$H24
    ),
    NA()
)</f>
        <v>#N/A</v>
      </c>
      <c r="N24" s="87" t="e">
        <f>IF(LEFT($H24)=RIGHT($N$2),
    IF(Scores!$AC24="",
        NA(),
        Scores!$AC24
    ),
    NA()
)</f>
        <v>#N/A</v>
      </c>
      <c r="O24" s="86" t="e">
        <f>IF(LEFT($H24)=RIGHT($N$2),
    IF(Scores!$AF24="",
        NA(),
        Scores!$AF24
    ),
    NA()
)</f>
        <v>#N/A</v>
      </c>
      <c r="P24" s="86" t="e">
        <f>IF(LEFT($H24)=RIGHT($N$2),
    IF(Scores!$AG24="",
        NA(),
        Scores!$AG24
    ),
    NA()
)</f>
        <v>#N/A</v>
      </c>
      <c r="Q24" s="86" t="e">
        <f>IF(LEFT($H24)=RIGHT($N$2),
    IF(OR(Scores!$F24="",NOT(ISNUMBER(Scores!$F24))),
        NA(),
        Scores!$F24
    ),
    NA()
)</f>
        <v>#N/A</v>
      </c>
      <c r="R24" s="88" t="e">
        <f>IF(LEFT($H24)=RIGHT($N$2),
    IF(OR(Scores!$F24="",NOT(ISNUMBER(Scores!$H24))),
        NA(),
        Scores!$H24
    ),
    NA()
)</f>
        <v>#N/A</v>
      </c>
      <c r="S24" s="89"/>
    </row>
    <row r="25" spans="2:19">
      <c r="B25" s="93"/>
      <c r="C25" s="127"/>
      <c r="D25" s="127"/>
      <c r="E25" s="127"/>
      <c r="F25" s="128"/>
      <c r="H25" s="93" t="str">
        <f>Scores!B25</f>
        <v/>
      </c>
      <c r="I25" s="87" t="e">
        <f>IF(LEFT($H25)=RIGHT($I$2),
    IF(Scores!$AC25="",
        NA(),
        Scores!$AC25
    ),
    NA()
)</f>
        <v>#N/A</v>
      </c>
      <c r="J25" s="86" t="e">
        <f>IF(LEFT($H25)=RIGHT($I$2),
    IF(Scores!$AF25="",
        NA(),
        Scores!$AF25
    ),
    NA()
)</f>
        <v>#N/A</v>
      </c>
      <c r="K25" s="86" t="e">
        <f>IF(LEFT($H25)=RIGHT($I$2),
    IF(Scores!$AG25="",
        NA(),
        Scores!$AG25
    ),
    NA()
)</f>
        <v>#N/A</v>
      </c>
      <c r="L25" s="86" t="e">
        <f>IF(LEFT($H25)=RIGHT($I$2),
    IF(OR(Scores!$F25="",NOT(ISNUMBER(Scores!$F25))),
        NA(),
        Scores!$F25
    ),
    NA()
)</f>
        <v>#N/A</v>
      </c>
      <c r="M25" s="88" t="e">
        <f>IF(LEFT($H25)=RIGHT($I$2),
    IF(OR(Scores!$F25="",NOT(ISNUMBER(Scores!$H25))),
        NA(),
        Scores!$H25
    ),
    NA()
)</f>
        <v>#N/A</v>
      </c>
      <c r="N25" s="87" t="e">
        <f>IF(LEFT($H25)=RIGHT($N$2),
    IF(Scores!$AC25="",
        NA(),
        Scores!$AC25
    ),
    NA()
)</f>
        <v>#N/A</v>
      </c>
      <c r="O25" s="86" t="e">
        <f>IF(LEFT($H25)=RIGHT($N$2),
    IF(Scores!$AF25="",
        NA(),
        Scores!$AF25
    ),
    NA()
)</f>
        <v>#N/A</v>
      </c>
      <c r="P25" s="86" t="e">
        <f>IF(LEFT($H25)=RIGHT($N$2),
    IF(Scores!$AG25="",
        NA(),
        Scores!$AG25
    ),
    NA()
)</f>
        <v>#N/A</v>
      </c>
      <c r="Q25" s="86" t="e">
        <f>IF(LEFT($H25)=RIGHT($N$2),
    IF(OR(Scores!$F25="",NOT(ISNUMBER(Scores!$F25))),
        NA(),
        Scores!$F25
    ),
    NA()
)</f>
        <v>#N/A</v>
      </c>
      <c r="R25" s="88" t="e">
        <f>IF(LEFT($H25)=RIGHT($N$2),
    IF(OR(Scores!$F25="",NOT(ISNUMBER(Scores!$H25))),
        NA(),
        Scores!$H25
    ),
    NA()
)</f>
        <v>#N/A</v>
      </c>
      <c r="S25" s="89"/>
    </row>
    <row r="26" spans="2:19">
      <c r="B26" s="93"/>
      <c r="C26" s="127"/>
      <c r="D26" s="127"/>
      <c r="E26" s="127"/>
      <c r="F26" s="128"/>
      <c r="H26" s="93" t="str">
        <f>Scores!B26</f>
        <v/>
      </c>
      <c r="I26" s="87" t="e">
        <f>IF(LEFT($H26)=RIGHT($I$2),
    IF(Scores!$AC26="",
        NA(),
        Scores!$AC26
    ),
    NA()
)</f>
        <v>#N/A</v>
      </c>
      <c r="J26" s="86" t="e">
        <f>IF(LEFT($H26)=RIGHT($I$2),
    IF(Scores!$AF26="",
        NA(),
        Scores!$AF26
    ),
    NA()
)</f>
        <v>#N/A</v>
      </c>
      <c r="K26" s="86" t="e">
        <f>IF(LEFT($H26)=RIGHT($I$2),
    IF(Scores!$AG26="",
        NA(),
        Scores!$AG26
    ),
    NA()
)</f>
        <v>#N/A</v>
      </c>
      <c r="L26" s="86" t="e">
        <f>IF(LEFT($H26)=RIGHT($I$2),
    IF(OR(Scores!$F26="",NOT(ISNUMBER(Scores!$F26))),
        NA(),
        Scores!$F26
    ),
    NA()
)</f>
        <v>#N/A</v>
      </c>
      <c r="M26" s="88" t="e">
        <f>IF(LEFT($H26)=RIGHT($I$2),
    IF(OR(Scores!$F26="",NOT(ISNUMBER(Scores!$H26))),
        NA(),
        Scores!$H26
    ),
    NA()
)</f>
        <v>#N/A</v>
      </c>
      <c r="N26" s="87" t="e">
        <f>IF(LEFT($H26)=RIGHT($N$2),
    IF(Scores!$AC26="",
        NA(),
        Scores!$AC26
    ),
    NA()
)</f>
        <v>#N/A</v>
      </c>
      <c r="O26" s="86" t="e">
        <f>IF(LEFT($H26)=RIGHT($N$2),
    IF(Scores!$AF26="",
        NA(),
        Scores!$AF26
    ),
    NA()
)</f>
        <v>#N/A</v>
      </c>
      <c r="P26" s="86" t="e">
        <f>IF(LEFT($H26)=RIGHT($N$2),
    IF(Scores!$AG26="",
        NA(),
        Scores!$AG26
    ),
    NA()
)</f>
        <v>#N/A</v>
      </c>
      <c r="Q26" s="86" t="e">
        <f>IF(LEFT($H26)=RIGHT($N$2),
    IF(OR(Scores!$F26="",NOT(ISNUMBER(Scores!$F26))),
        NA(),
        Scores!$F26
    ),
    NA()
)</f>
        <v>#N/A</v>
      </c>
      <c r="R26" s="88" t="e">
        <f>IF(LEFT($H26)=RIGHT($N$2),
    IF(OR(Scores!$F26="",NOT(ISNUMBER(Scores!$H26))),
        NA(),
        Scores!$H26
    ),
    NA()
)</f>
        <v>#N/A</v>
      </c>
      <c r="S26" s="89"/>
    </row>
    <row r="27" spans="2:19">
      <c r="B27" s="93"/>
      <c r="C27" s="127"/>
      <c r="D27" s="127"/>
      <c r="E27" s="127"/>
      <c r="F27" s="128"/>
      <c r="H27" s="93" t="str">
        <f>Scores!B27</f>
        <v/>
      </c>
      <c r="I27" s="87" t="e">
        <f>IF(LEFT($H27)=RIGHT($I$2),
    IF(Scores!$AC27="",
        NA(),
        Scores!$AC27
    ),
    NA()
)</f>
        <v>#N/A</v>
      </c>
      <c r="J27" s="86" t="e">
        <f>IF(LEFT($H27)=RIGHT($I$2),
    IF(Scores!$AF27="",
        NA(),
        Scores!$AF27
    ),
    NA()
)</f>
        <v>#N/A</v>
      </c>
      <c r="K27" s="86" t="e">
        <f>IF(LEFT($H27)=RIGHT($I$2),
    IF(Scores!$AG27="",
        NA(),
        Scores!$AG27
    ),
    NA()
)</f>
        <v>#N/A</v>
      </c>
      <c r="L27" s="86" t="e">
        <f>IF(LEFT($H27)=RIGHT($I$2),
    IF(OR(Scores!$F27="",NOT(ISNUMBER(Scores!$F27))),
        NA(),
        Scores!$F27
    ),
    NA()
)</f>
        <v>#N/A</v>
      </c>
      <c r="M27" s="88" t="e">
        <f>IF(LEFT($H27)=RIGHT($I$2),
    IF(OR(Scores!$F27="",NOT(ISNUMBER(Scores!$H27))),
        NA(),
        Scores!$H27
    ),
    NA()
)</f>
        <v>#N/A</v>
      </c>
      <c r="N27" s="87" t="e">
        <f>IF(LEFT($H27)=RIGHT($N$2),
    IF(Scores!$AC27="",
        NA(),
        Scores!$AC27
    ),
    NA()
)</f>
        <v>#N/A</v>
      </c>
      <c r="O27" s="86" t="e">
        <f>IF(LEFT($H27)=RIGHT($N$2),
    IF(Scores!$AF27="",
        NA(),
        Scores!$AF27
    ),
    NA()
)</f>
        <v>#N/A</v>
      </c>
      <c r="P27" s="86" t="e">
        <f>IF(LEFT($H27)=RIGHT($N$2),
    IF(Scores!$AG27="",
        NA(),
        Scores!$AG27
    ),
    NA()
)</f>
        <v>#N/A</v>
      </c>
      <c r="Q27" s="86" t="e">
        <f>IF(LEFT($H27)=RIGHT($N$2),
    IF(OR(Scores!$F27="",NOT(ISNUMBER(Scores!$F27))),
        NA(),
        Scores!$F27
    ),
    NA()
)</f>
        <v>#N/A</v>
      </c>
      <c r="R27" s="88" t="e">
        <f>IF(LEFT($H27)=RIGHT($N$2),
    IF(OR(Scores!$F27="",NOT(ISNUMBER(Scores!$H27))),
        NA(),
        Scores!$H27
    ),
    NA()
)</f>
        <v>#N/A</v>
      </c>
      <c r="S27" s="89"/>
    </row>
    <row r="28" spans="2:19">
      <c r="B28" s="93"/>
      <c r="C28" s="127"/>
      <c r="D28" s="127"/>
      <c r="E28" s="127"/>
      <c r="F28" s="128"/>
      <c r="H28" s="93" t="str">
        <f>Scores!B28</f>
        <v/>
      </c>
      <c r="I28" s="87" t="e">
        <f>IF(LEFT($H28)=RIGHT($I$2),
    IF(Scores!$AC28="",
        NA(),
        Scores!$AC28
    ),
    NA()
)</f>
        <v>#N/A</v>
      </c>
      <c r="J28" s="86" t="e">
        <f>IF(LEFT($H28)=RIGHT($I$2),
    IF(Scores!$AF28="",
        NA(),
        Scores!$AF28
    ),
    NA()
)</f>
        <v>#N/A</v>
      </c>
      <c r="K28" s="86" t="e">
        <f>IF(LEFT($H28)=RIGHT($I$2),
    IF(Scores!$AG28="",
        NA(),
        Scores!$AG28
    ),
    NA()
)</f>
        <v>#N/A</v>
      </c>
      <c r="L28" s="86" t="e">
        <f>IF(LEFT($H28)=RIGHT($I$2),
    IF(OR(Scores!$F28="",NOT(ISNUMBER(Scores!$F28))),
        NA(),
        Scores!$F28
    ),
    NA()
)</f>
        <v>#N/A</v>
      </c>
      <c r="M28" s="88" t="e">
        <f>IF(LEFT($H28)=RIGHT($I$2),
    IF(OR(Scores!$F28="",NOT(ISNUMBER(Scores!$H28))),
        NA(),
        Scores!$H28
    ),
    NA()
)</f>
        <v>#N/A</v>
      </c>
      <c r="N28" s="87" t="e">
        <f>IF(LEFT($H28)=RIGHT($N$2),
    IF(Scores!$AC28="",
        NA(),
        Scores!$AC28
    ),
    NA()
)</f>
        <v>#N/A</v>
      </c>
      <c r="O28" s="86" t="e">
        <f>IF(LEFT($H28)=RIGHT($N$2),
    IF(Scores!$AF28="",
        NA(),
        Scores!$AF28
    ),
    NA()
)</f>
        <v>#N/A</v>
      </c>
      <c r="P28" s="86" t="e">
        <f>IF(LEFT($H28)=RIGHT($N$2),
    IF(Scores!$AG28="",
        NA(),
        Scores!$AG28
    ),
    NA()
)</f>
        <v>#N/A</v>
      </c>
      <c r="Q28" s="86" t="e">
        <f>IF(LEFT($H28)=RIGHT($N$2),
    IF(OR(Scores!$F28="",NOT(ISNUMBER(Scores!$F28))),
        NA(),
        Scores!$F28
    ),
    NA()
)</f>
        <v>#N/A</v>
      </c>
      <c r="R28" s="88" t="e">
        <f>IF(LEFT($H28)=RIGHT($N$2),
    IF(OR(Scores!$F28="",NOT(ISNUMBER(Scores!$H28))),
        NA(),
        Scores!$H28
    ),
    NA()
)</f>
        <v>#N/A</v>
      </c>
      <c r="S28" s="89"/>
    </row>
    <row r="29" spans="2:19">
      <c r="B29" s="93"/>
      <c r="C29" s="127"/>
      <c r="D29" s="127"/>
      <c r="E29" s="127"/>
      <c r="F29" s="128"/>
      <c r="H29" s="93" t="str">
        <f>Scores!B29</f>
        <v/>
      </c>
      <c r="I29" s="87" t="e">
        <f>IF(LEFT($H29)=RIGHT($I$2),
    IF(Scores!$AC29="",
        NA(),
        Scores!$AC29
    ),
    NA()
)</f>
        <v>#N/A</v>
      </c>
      <c r="J29" s="86" t="e">
        <f>IF(LEFT($H29)=RIGHT($I$2),
    IF(Scores!$AF29="",
        NA(),
        Scores!$AF29
    ),
    NA()
)</f>
        <v>#N/A</v>
      </c>
      <c r="K29" s="86" t="e">
        <f>IF(LEFT($H29)=RIGHT($I$2),
    IF(Scores!$AG29="",
        NA(),
        Scores!$AG29
    ),
    NA()
)</f>
        <v>#N/A</v>
      </c>
      <c r="L29" s="86" t="e">
        <f>IF(LEFT($H29)=RIGHT($I$2),
    IF(OR(Scores!$F29="",NOT(ISNUMBER(Scores!$F29))),
        NA(),
        Scores!$F29
    ),
    NA()
)</f>
        <v>#N/A</v>
      </c>
      <c r="M29" s="88" t="e">
        <f>IF(LEFT($H29)=RIGHT($I$2),
    IF(OR(Scores!$F29="",NOT(ISNUMBER(Scores!$H29))),
        NA(),
        Scores!$H29
    ),
    NA()
)</f>
        <v>#N/A</v>
      </c>
      <c r="N29" s="87" t="e">
        <f>IF(LEFT($H29)=RIGHT($N$2),
    IF(Scores!$AC29="",
        NA(),
        Scores!$AC29
    ),
    NA()
)</f>
        <v>#N/A</v>
      </c>
      <c r="O29" s="86" t="e">
        <f>IF(LEFT($H29)=RIGHT($N$2),
    IF(Scores!$AF29="",
        NA(),
        Scores!$AF29
    ),
    NA()
)</f>
        <v>#N/A</v>
      </c>
      <c r="P29" s="86" t="e">
        <f>IF(LEFT($H29)=RIGHT($N$2),
    IF(Scores!$AG29="",
        NA(),
        Scores!$AG29
    ),
    NA()
)</f>
        <v>#N/A</v>
      </c>
      <c r="Q29" s="86" t="e">
        <f>IF(LEFT($H29)=RIGHT($N$2),
    IF(OR(Scores!$F29="",NOT(ISNUMBER(Scores!$F29))),
        NA(),
        Scores!$F29
    ),
    NA()
)</f>
        <v>#N/A</v>
      </c>
      <c r="R29" s="88" t="e">
        <f>IF(LEFT($H29)=RIGHT($N$2),
    IF(OR(Scores!$F29="",NOT(ISNUMBER(Scores!$H29))),
        NA(),
        Scores!$H29
    ),
    NA()
)</f>
        <v>#N/A</v>
      </c>
      <c r="S29" s="89"/>
    </row>
    <row r="30" spans="2:19">
      <c r="B30" s="93"/>
      <c r="C30" s="127"/>
      <c r="D30" s="127"/>
      <c r="E30" s="127"/>
      <c r="F30" s="128"/>
      <c r="H30" s="93" t="str">
        <f>Scores!B30</f>
        <v/>
      </c>
      <c r="I30" s="87" t="e">
        <f>IF(LEFT($H30)=RIGHT($I$2),
    IF(Scores!$AC30="",
        NA(),
        Scores!$AC30
    ),
    NA()
)</f>
        <v>#N/A</v>
      </c>
      <c r="J30" s="86" t="e">
        <f>IF(LEFT($H30)=RIGHT($I$2),
    IF(Scores!$AF30="",
        NA(),
        Scores!$AF30
    ),
    NA()
)</f>
        <v>#N/A</v>
      </c>
      <c r="K30" s="86" t="e">
        <f>IF(LEFT($H30)=RIGHT($I$2),
    IF(Scores!$AG30="",
        NA(),
        Scores!$AG30
    ),
    NA()
)</f>
        <v>#N/A</v>
      </c>
      <c r="L30" s="86" t="e">
        <f>IF(LEFT($H30)=RIGHT($I$2),
    IF(OR(Scores!$F30="",NOT(ISNUMBER(Scores!$F30))),
        NA(),
        Scores!$F30
    ),
    NA()
)</f>
        <v>#N/A</v>
      </c>
      <c r="M30" s="88" t="e">
        <f>IF(LEFT($H30)=RIGHT($I$2),
    IF(OR(Scores!$F30="",NOT(ISNUMBER(Scores!$H30))),
        NA(),
        Scores!$H30
    ),
    NA()
)</f>
        <v>#N/A</v>
      </c>
      <c r="N30" s="87" t="e">
        <f>IF(LEFT($H30)=RIGHT($N$2),
    IF(Scores!$AC30="",
        NA(),
        Scores!$AC30
    ),
    NA()
)</f>
        <v>#N/A</v>
      </c>
      <c r="O30" s="86" t="e">
        <f>IF(LEFT($H30)=RIGHT($N$2),
    IF(Scores!$AF30="",
        NA(),
        Scores!$AF30
    ),
    NA()
)</f>
        <v>#N/A</v>
      </c>
      <c r="P30" s="86" t="e">
        <f>IF(LEFT($H30)=RIGHT($N$2),
    IF(Scores!$AG30="",
        NA(),
        Scores!$AG30
    ),
    NA()
)</f>
        <v>#N/A</v>
      </c>
      <c r="Q30" s="86" t="e">
        <f>IF(LEFT($H30)=RIGHT($N$2),
    IF(OR(Scores!$F30="",NOT(ISNUMBER(Scores!$F30))),
        NA(),
        Scores!$F30
    ),
    NA()
)</f>
        <v>#N/A</v>
      </c>
      <c r="R30" s="88" t="e">
        <f>IF(LEFT($H30)=RIGHT($N$2),
    IF(OR(Scores!$F30="",NOT(ISNUMBER(Scores!$H30))),
        NA(),
        Scores!$H30
    ),
    NA()
)</f>
        <v>#N/A</v>
      </c>
      <c r="S30" s="89"/>
    </row>
    <row r="31" spans="2:19">
      <c r="B31" s="93"/>
      <c r="C31" s="127"/>
      <c r="D31" s="127"/>
      <c r="E31" s="127"/>
      <c r="F31" s="128"/>
      <c r="H31" s="93" t="str">
        <f>Scores!B31</f>
        <v/>
      </c>
      <c r="I31" s="87" t="e">
        <f>IF(LEFT($H31)=RIGHT($I$2),
    IF(Scores!$AC31="",
        NA(),
        Scores!$AC31
    ),
    NA()
)</f>
        <v>#N/A</v>
      </c>
      <c r="J31" s="86" t="e">
        <f>IF(LEFT($H31)=RIGHT($I$2),
    IF(Scores!$AF31="",
        NA(),
        Scores!$AF31
    ),
    NA()
)</f>
        <v>#N/A</v>
      </c>
      <c r="K31" s="86" t="e">
        <f>IF(LEFT($H31)=RIGHT($I$2),
    IF(Scores!$AG31="",
        NA(),
        Scores!$AG31
    ),
    NA()
)</f>
        <v>#N/A</v>
      </c>
      <c r="L31" s="86" t="e">
        <f>IF(LEFT($H31)=RIGHT($I$2),
    IF(OR(Scores!$F31="",NOT(ISNUMBER(Scores!$F31))),
        NA(),
        Scores!$F31
    ),
    NA()
)</f>
        <v>#N/A</v>
      </c>
      <c r="M31" s="88" t="e">
        <f>IF(LEFT($H31)=RIGHT($I$2),
    IF(OR(Scores!$F31="",NOT(ISNUMBER(Scores!$H31))),
        NA(),
        Scores!$H31
    ),
    NA()
)</f>
        <v>#N/A</v>
      </c>
      <c r="N31" s="87" t="e">
        <f>IF(LEFT($H31)=RIGHT($N$2),
    IF(Scores!$AC31="",
        NA(),
        Scores!$AC31
    ),
    NA()
)</f>
        <v>#N/A</v>
      </c>
      <c r="O31" s="86" t="e">
        <f>IF(LEFT($H31)=RIGHT($N$2),
    IF(Scores!$AF31="",
        NA(),
        Scores!$AF31
    ),
    NA()
)</f>
        <v>#N/A</v>
      </c>
      <c r="P31" s="86" t="e">
        <f>IF(LEFT($H31)=RIGHT($N$2),
    IF(Scores!$AG31="",
        NA(),
        Scores!$AG31
    ),
    NA()
)</f>
        <v>#N/A</v>
      </c>
      <c r="Q31" s="86" t="e">
        <f>IF(LEFT($H31)=RIGHT($N$2),
    IF(OR(Scores!$F31="",NOT(ISNUMBER(Scores!$F31))),
        NA(),
        Scores!$F31
    ),
    NA()
)</f>
        <v>#N/A</v>
      </c>
      <c r="R31" s="88" t="e">
        <f>IF(LEFT($H31)=RIGHT($N$2),
    IF(OR(Scores!$F31="",NOT(ISNUMBER(Scores!$H31))),
        NA(),
        Scores!$H31
    ),
    NA()
)</f>
        <v>#N/A</v>
      </c>
      <c r="S31" s="89"/>
    </row>
    <row r="32" spans="2:19">
      <c r="B32" s="93"/>
      <c r="C32" s="127"/>
      <c r="D32" s="127"/>
      <c r="E32" s="127"/>
      <c r="F32" s="128"/>
      <c r="H32" s="93" t="str">
        <f>Scores!B32</f>
        <v/>
      </c>
      <c r="I32" s="87" t="e">
        <f>IF(LEFT($H32)=RIGHT($I$2),
    IF(Scores!$AC32="",
        NA(),
        Scores!$AC32
    ),
    NA()
)</f>
        <v>#N/A</v>
      </c>
      <c r="J32" s="86" t="e">
        <f>IF(LEFT($H32)=RIGHT($I$2),
    IF(Scores!$AF32="",
        NA(),
        Scores!$AF32
    ),
    NA()
)</f>
        <v>#N/A</v>
      </c>
      <c r="K32" s="86" t="e">
        <f>IF(LEFT($H32)=RIGHT($I$2),
    IF(Scores!$AG32="",
        NA(),
        Scores!$AG32
    ),
    NA()
)</f>
        <v>#N/A</v>
      </c>
      <c r="L32" s="86" t="e">
        <f>IF(LEFT($H32)=RIGHT($I$2),
    IF(OR(Scores!$F32="",NOT(ISNUMBER(Scores!$F32))),
        NA(),
        Scores!$F32
    ),
    NA()
)</f>
        <v>#N/A</v>
      </c>
      <c r="M32" s="88" t="e">
        <f>IF(LEFT($H32)=RIGHT($I$2),
    IF(OR(Scores!$F32="",NOT(ISNUMBER(Scores!$H32))),
        NA(),
        Scores!$H32
    ),
    NA()
)</f>
        <v>#N/A</v>
      </c>
      <c r="N32" s="87" t="e">
        <f>IF(LEFT($H32)=RIGHT($N$2),
    IF(Scores!$AC32="",
        NA(),
        Scores!$AC32
    ),
    NA()
)</f>
        <v>#N/A</v>
      </c>
      <c r="O32" s="86" t="e">
        <f>IF(LEFT($H32)=RIGHT($N$2),
    IF(Scores!$AF32="",
        NA(),
        Scores!$AF32
    ),
    NA()
)</f>
        <v>#N/A</v>
      </c>
      <c r="P32" s="86" t="e">
        <f>IF(LEFT($H32)=RIGHT($N$2),
    IF(Scores!$AG32="",
        NA(),
        Scores!$AG32
    ),
    NA()
)</f>
        <v>#N/A</v>
      </c>
      <c r="Q32" s="86" t="e">
        <f>IF(LEFT($H32)=RIGHT($N$2),
    IF(OR(Scores!$F32="",NOT(ISNUMBER(Scores!$F32))),
        NA(),
        Scores!$F32
    ),
    NA()
)</f>
        <v>#N/A</v>
      </c>
      <c r="R32" s="88" t="e">
        <f>IF(LEFT($H32)=RIGHT($N$2),
    IF(OR(Scores!$F32="",NOT(ISNUMBER(Scores!$H32))),
        NA(),
        Scores!$H32
    ),
    NA()
)</f>
        <v>#N/A</v>
      </c>
      <c r="S32" s="89"/>
    </row>
    <row r="33" spans="2:19">
      <c r="B33" s="93"/>
      <c r="C33" s="127"/>
      <c r="D33" s="127"/>
      <c r="E33" s="127"/>
      <c r="F33" s="128"/>
      <c r="H33" s="93" t="str">
        <f>Scores!B33</f>
        <v/>
      </c>
      <c r="I33" s="87" t="e">
        <f>IF(LEFT($H33)=RIGHT($I$2),
    IF(Scores!$AC33="",
        NA(),
        Scores!$AC33
    ),
    NA()
)</f>
        <v>#N/A</v>
      </c>
      <c r="J33" s="86" t="e">
        <f>IF(LEFT($H33)=RIGHT($I$2),
    IF(Scores!$AF33="",
        NA(),
        Scores!$AF33
    ),
    NA()
)</f>
        <v>#N/A</v>
      </c>
      <c r="K33" s="86" t="e">
        <f>IF(LEFT($H33)=RIGHT($I$2),
    IF(Scores!$AG33="",
        NA(),
        Scores!$AG33
    ),
    NA()
)</f>
        <v>#N/A</v>
      </c>
      <c r="L33" s="86" t="e">
        <f>IF(LEFT($H33)=RIGHT($I$2),
    IF(OR(Scores!$F33="",NOT(ISNUMBER(Scores!$F33))),
        NA(),
        Scores!$F33
    ),
    NA()
)</f>
        <v>#N/A</v>
      </c>
      <c r="M33" s="88" t="e">
        <f>IF(LEFT($H33)=RIGHT($I$2),
    IF(OR(Scores!$F33="",NOT(ISNUMBER(Scores!$H33))),
        NA(),
        Scores!$H33
    ),
    NA()
)</f>
        <v>#N/A</v>
      </c>
      <c r="N33" s="87" t="e">
        <f>IF(LEFT($H33)=RIGHT($N$2),
    IF(Scores!$AC33="",
        NA(),
        Scores!$AC33
    ),
    NA()
)</f>
        <v>#N/A</v>
      </c>
      <c r="O33" s="86" t="e">
        <f>IF(LEFT($H33)=RIGHT($N$2),
    IF(Scores!$AF33="",
        NA(),
        Scores!$AF33
    ),
    NA()
)</f>
        <v>#N/A</v>
      </c>
      <c r="P33" s="86" t="e">
        <f>IF(LEFT($H33)=RIGHT($N$2),
    IF(Scores!$AG33="",
        NA(),
        Scores!$AG33
    ),
    NA()
)</f>
        <v>#N/A</v>
      </c>
      <c r="Q33" s="86" t="e">
        <f>IF(LEFT($H33)=RIGHT($N$2),
    IF(OR(Scores!$F33="",NOT(ISNUMBER(Scores!$F33))),
        NA(),
        Scores!$F33
    ),
    NA()
)</f>
        <v>#N/A</v>
      </c>
      <c r="R33" s="88" t="e">
        <f>IF(LEFT($H33)=RIGHT($N$2),
    IF(OR(Scores!$F33="",NOT(ISNUMBER(Scores!$H33))),
        NA(),
        Scores!$H33
    ),
    NA()
)</f>
        <v>#N/A</v>
      </c>
      <c r="S33" s="89"/>
    </row>
    <row r="34" spans="2:19">
      <c r="B34" s="93"/>
      <c r="C34" s="127"/>
      <c r="D34" s="127"/>
      <c r="E34" s="127"/>
      <c r="F34" s="128"/>
      <c r="H34" s="93" t="str">
        <f>Scores!B34</f>
        <v/>
      </c>
      <c r="I34" s="87" t="e">
        <f>IF(LEFT($H34)=RIGHT($I$2),
    IF(Scores!$AC34="",
        NA(),
        Scores!$AC34
    ),
    NA()
)</f>
        <v>#N/A</v>
      </c>
      <c r="J34" s="86" t="e">
        <f>IF(LEFT($H34)=RIGHT($I$2),
    IF(Scores!$AF34="",
        NA(),
        Scores!$AF34
    ),
    NA()
)</f>
        <v>#N/A</v>
      </c>
      <c r="K34" s="86" t="e">
        <f>IF(LEFT($H34)=RIGHT($I$2),
    IF(Scores!$AG34="",
        NA(),
        Scores!$AG34
    ),
    NA()
)</f>
        <v>#N/A</v>
      </c>
      <c r="L34" s="86" t="e">
        <f>IF(LEFT($H34)=RIGHT($I$2),
    IF(OR(Scores!$F34="",NOT(ISNUMBER(Scores!$F34))),
        NA(),
        Scores!$F34
    ),
    NA()
)</f>
        <v>#N/A</v>
      </c>
      <c r="M34" s="88" t="e">
        <f>IF(LEFT($H34)=RIGHT($I$2),
    IF(OR(Scores!$F34="",NOT(ISNUMBER(Scores!$H34))),
        NA(),
        Scores!$H34
    ),
    NA()
)</f>
        <v>#N/A</v>
      </c>
      <c r="N34" s="87" t="e">
        <f>IF(LEFT($H34)=RIGHT($N$2),
    IF(Scores!$AC34="",
        NA(),
        Scores!$AC34
    ),
    NA()
)</f>
        <v>#N/A</v>
      </c>
      <c r="O34" s="86" t="e">
        <f>IF(LEFT($H34)=RIGHT($N$2),
    IF(Scores!$AF34="",
        NA(),
        Scores!$AF34
    ),
    NA()
)</f>
        <v>#N/A</v>
      </c>
      <c r="P34" s="86" t="e">
        <f>IF(LEFT($H34)=RIGHT($N$2),
    IF(Scores!$AG34="",
        NA(),
        Scores!$AG34
    ),
    NA()
)</f>
        <v>#N/A</v>
      </c>
      <c r="Q34" s="86" t="e">
        <f>IF(LEFT($H34)=RIGHT($N$2),
    IF(OR(Scores!$F34="",NOT(ISNUMBER(Scores!$F34))),
        NA(),
        Scores!$F34
    ),
    NA()
)</f>
        <v>#N/A</v>
      </c>
      <c r="R34" s="88" t="e">
        <f>IF(LEFT($H34)=RIGHT($N$2),
    IF(OR(Scores!$F34="",NOT(ISNUMBER(Scores!$H34))),
        NA(),
        Scores!$H34
    ),
    NA()
)</f>
        <v>#N/A</v>
      </c>
      <c r="S34" s="89"/>
    </row>
    <row r="35" spans="2:19">
      <c r="B35" s="93"/>
      <c r="C35" s="127"/>
      <c r="D35" s="127"/>
      <c r="E35" s="127"/>
      <c r="F35" s="128"/>
      <c r="H35" s="93" t="str">
        <f>Scores!B35</f>
        <v/>
      </c>
      <c r="I35" s="87" t="e">
        <f>IF(LEFT($H35)=RIGHT($I$2),
    IF(Scores!$AC35="",
        NA(),
        Scores!$AC35
    ),
    NA()
)</f>
        <v>#N/A</v>
      </c>
      <c r="J35" s="86" t="e">
        <f>IF(LEFT($H35)=RIGHT($I$2),
    IF(Scores!$AF35="",
        NA(),
        Scores!$AF35
    ),
    NA()
)</f>
        <v>#N/A</v>
      </c>
      <c r="K35" s="86" t="e">
        <f>IF(LEFT($H35)=RIGHT($I$2),
    IF(Scores!$AG35="",
        NA(),
        Scores!$AG35
    ),
    NA()
)</f>
        <v>#N/A</v>
      </c>
      <c r="L35" s="86" t="e">
        <f>IF(LEFT($H35)=RIGHT($I$2),
    IF(OR(Scores!$F35="",NOT(ISNUMBER(Scores!$F35))),
        NA(),
        Scores!$F35
    ),
    NA()
)</f>
        <v>#N/A</v>
      </c>
      <c r="M35" s="88" t="e">
        <f>IF(LEFT($H35)=RIGHT($I$2),
    IF(OR(Scores!$F35="",NOT(ISNUMBER(Scores!$H35))),
        NA(),
        Scores!$H35
    ),
    NA()
)</f>
        <v>#N/A</v>
      </c>
      <c r="N35" s="87" t="e">
        <f>IF(LEFT($H35)=RIGHT($N$2),
    IF(Scores!$AC35="",
        NA(),
        Scores!$AC35
    ),
    NA()
)</f>
        <v>#N/A</v>
      </c>
      <c r="O35" s="86" t="e">
        <f>IF(LEFT($H35)=RIGHT($N$2),
    IF(Scores!$AF35="",
        NA(),
        Scores!$AF35
    ),
    NA()
)</f>
        <v>#N/A</v>
      </c>
      <c r="P35" s="86" t="e">
        <f>IF(LEFT($H35)=RIGHT($N$2),
    IF(Scores!$AG35="",
        NA(),
        Scores!$AG35
    ),
    NA()
)</f>
        <v>#N/A</v>
      </c>
      <c r="Q35" s="86" t="e">
        <f>IF(LEFT($H35)=RIGHT($N$2),
    IF(OR(Scores!$F35="",NOT(ISNUMBER(Scores!$F35))),
        NA(),
        Scores!$F35
    ),
    NA()
)</f>
        <v>#N/A</v>
      </c>
      <c r="R35" s="88" t="e">
        <f>IF(LEFT($H35)=RIGHT($N$2),
    IF(OR(Scores!$F35="",NOT(ISNUMBER(Scores!$H35))),
        NA(),
        Scores!$H35
    ),
    NA()
)</f>
        <v>#N/A</v>
      </c>
      <c r="S35" s="89"/>
    </row>
    <row r="36" spans="2:19">
      <c r="B36" s="93"/>
      <c r="C36" s="127"/>
      <c r="D36" s="127"/>
      <c r="E36" s="127"/>
      <c r="F36" s="128"/>
      <c r="H36" s="93" t="str">
        <f>Scores!B36</f>
        <v/>
      </c>
      <c r="I36" s="87" t="e">
        <f>IF(LEFT($H36)=RIGHT($I$2),
    IF(Scores!$AC36="",
        NA(),
        Scores!$AC36
    ),
    NA()
)</f>
        <v>#N/A</v>
      </c>
      <c r="J36" s="86" t="e">
        <f>IF(LEFT($H36)=RIGHT($I$2),
    IF(Scores!$AF36="",
        NA(),
        Scores!$AF36
    ),
    NA()
)</f>
        <v>#N/A</v>
      </c>
      <c r="K36" s="86" t="e">
        <f>IF(LEFT($H36)=RIGHT($I$2),
    IF(Scores!$AG36="",
        NA(),
        Scores!$AG36
    ),
    NA()
)</f>
        <v>#N/A</v>
      </c>
      <c r="L36" s="86" t="e">
        <f>IF(LEFT($H36)=RIGHT($I$2),
    IF(OR(Scores!$F36="",NOT(ISNUMBER(Scores!$F36))),
        NA(),
        Scores!$F36
    ),
    NA()
)</f>
        <v>#N/A</v>
      </c>
      <c r="M36" s="88" t="e">
        <f>IF(LEFT($H36)=RIGHT($I$2),
    IF(OR(Scores!$F36="",NOT(ISNUMBER(Scores!$H36))),
        NA(),
        Scores!$H36
    ),
    NA()
)</f>
        <v>#N/A</v>
      </c>
      <c r="N36" s="87" t="e">
        <f>IF(LEFT($H36)=RIGHT($N$2),
    IF(Scores!$AC36="",
        NA(),
        Scores!$AC36
    ),
    NA()
)</f>
        <v>#N/A</v>
      </c>
      <c r="O36" s="86" t="e">
        <f>IF(LEFT($H36)=RIGHT($N$2),
    IF(Scores!$AF36="",
        NA(),
        Scores!$AF36
    ),
    NA()
)</f>
        <v>#N/A</v>
      </c>
      <c r="P36" s="86" t="e">
        <f>IF(LEFT($H36)=RIGHT($N$2),
    IF(Scores!$AG36="",
        NA(),
        Scores!$AG36
    ),
    NA()
)</f>
        <v>#N/A</v>
      </c>
      <c r="Q36" s="86" t="e">
        <f>IF(LEFT($H36)=RIGHT($N$2),
    IF(OR(Scores!$F36="",NOT(ISNUMBER(Scores!$F36))),
        NA(),
        Scores!$F36
    ),
    NA()
)</f>
        <v>#N/A</v>
      </c>
      <c r="R36" s="88" t="e">
        <f>IF(LEFT($H36)=RIGHT($N$2),
    IF(OR(Scores!$F36="",NOT(ISNUMBER(Scores!$H36))),
        NA(),
        Scores!$H36
    ),
    NA()
)</f>
        <v>#N/A</v>
      </c>
      <c r="S36" s="89"/>
    </row>
    <row r="37" spans="2:19">
      <c r="B37" s="93"/>
      <c r="C37" s="127"/>
      <c r="D37" s="127"/>
      <c r="E37" s="127"/>
      <c r="F37" s="128"/>
      <c r="H37" s="93" t="str">
        <f>Scores!B37</f>
        <v/>
      </c>
      <c r="I37" s="87" t="e">
        <f>IF(LEFT($H37)=RIGHT($I$2),
    IF(Scores!$AC37="",
        NA(),
        Scores!$AC37
    ),
    NA()
)</f>
        <v>#N/A</v>
      </c>
      <c r="J37" s="86" t="e">
        <f>IF(LEFT($H37)=RIGHT($I$2),
    IF(Scores!$AF37="",
        NA(),
        Scores!$AF37
    ),
    NA()
)</f>
        <v>#N/A</v>
      </c>
      <c r="K37" s="86" t="e">
        <f>IF(LEFT($H37)=RIGHT($I$2),
    IF(Scores!$AG37="",
        NA(),
        Scores!$AG37
    ),
    NA()
)</f>
        <v>#N/A</v>
      </c>
      <c r="L37" s="86" t="e">
        <f>IF(LEFT($H37)=RIGHT($I$2),
    IF(OR(Scores!$F37="",NOT(ISNUMBER(Scores!$F37))),
        NA(),
        Scores!$F37
    ),
    NA()
)</f>
        <v>#N/A</v>
      </c>
      <c r="M37" s="88" t="e">
        <f>IF(LEFT($H37)=RIGHT($I$2),
    IF(OR(Scores!$F37="",NOT(ISNUMBER(Scores!$H37))),
        NA(),
        Scores!$H37
    ),
    NA()
)</f>
        <v>#N/A</v>
      </c>
      <c r="N37" s="87" t="e">
        <f>IF(LEFT($H37)=RIGHT($N$2),
    IF(Scores!$AC37="",
        NA(),
        Scores!$AC37
    ),
    NA()
)</f>
        <v>#N/A</v>
      </c>
      <c r="O37" s="86" t="e">
        <f>IF(LEFT($H37)=RIGHT($N$2),
    IF(Scores!$AF37="",
        NA(),
        Scores!$AF37
    ),
    NA()
)</f>
        <v>#N/A</v>
      </c>
      <c r="P37" s="86" t="e">
        <f>IF(LEFT($H37)=RIGHT($N$2),
    IF(Scores!$AG37="",
        NA(),
        Scores!$AG37
    ),
    NA()
)</f>
        <v>#N/A</v>
      </c>
      <c r="Q37" s="86" t="e">
        <f>IF(LEFT($H37)=RIGHT($N$2),
    IF(OR(Scores!$F37="",NOT(ISNUMBER(Scores!$F37))),
        NA(),
        Scores!$F37
    ),
    NA()
)</f>
        <v>#N/A</v>
      </c>
      <c r="R37" s="88" t="e">
        <f>IF(LEFT($H37)=RIGHT($N$2),
    IF(OR(Scores!$F37="",NOT(ISNUMBER(Scores!$H37))),
        NA(),
        Scores!$H37
    ),
    NA()
)</f>
        <v>#N/A</v>
      </c>
      <c r="S37" s="89"/>
    </row>
    <row r="38" spans="2:19">
      <c r="B38" s="93"/>
      <c r="C38" s="127"/>
      <c r="D38" s="127"/>
      <c r="E38" s="127"/>
      <c r="F38" s="128"/>
      <c r="H38" s="93" t="str">
        <f>Scores!B38</f>
        <v/>
      </c>
      <c r="I38" s="87" t="e">
        <f>IF(LEFT($H38)=RIGHT($I$2),
    IF(Scores!$AC38="",
        NA(),
        Scores!$AC38
    ),
    NA()
)</f>
        <v>#N/A</v>
      </c>
      <c r="J38" s="86" t="e">
        <f>IF(LEFT($H38)=RIGHT($I$2),
    IF(Scores!$AF38="",
        NA(),
        Scores!$AF38
    ),
    NA()
)</f>
        <v>#N/A</v>
      </c>
      <c r="K38" s="86" t="e">
        <f>IF(LEFT($H38)=RIGHT($I$2),
    IF(Scores!$AG38="",
        NA(),
        Scores!$AG38
    ),
    NA()
)</f>
        <v>#N/A</v>
      </c>
      <c r="L38" s="86" t="e">
        <f>IF(LEFT($H38)=RIGHT($I$2),
    IF(OR(Scores!$F38="",NOT(ISNUMBER(Scores!$F38))),
        NA(),
        Scores!$F38
    ),
    NA()
)</f>
        <v>#N/A</v>
      </c>
      <c r="M38" s="88" t="e">
        <f>IF(LEFT($H38)=RIGHT($I$2),
    IF(OR(Scores!$F38="",NOT(ISNUMBER(Scores!$H38))),
        NA(),
        Scores!$H38
    ),
    NA()
)</f>
        <v>#N/A</v>
      </c>
      <c r="N38" s="87" t="e">
        <f>IF(LEFT($H38)=RIGHT($N$2),
    IF(Scores!$AC38="",
        NA(),
        Scores!$AC38
    ),
    NA()
)</f>
        <v>#N/A</v>
      </c>
      <c r="O38" s="86" t="e">
        <f>IF(LEFT($H38)=RIGHT($N$2),
    IF(Scores!$AF38="",
        NA(),
        Scores!$AF38
    ),
    NA()
)</f>
        <v>#N/A</v>
      </c>
      <c r="P38" s="86" t="e">
        <f>IF(LEFT($H38)=RIGHT($N$2),
    IF(Scores!$AG38="",
        NA(),
        Scores!$AG38
    ),
    NA()
)</f>
        <v>#N/A</v>
      </c>
      <c r="Q38" s="86" t="e">
        <f>IF(LEFT($H38)=RIGHT($N$2),
    IF(OR(Scores!$F38="",NOT(ISNUMBER(Scores!$F38))),
        NA(),
        Scores!$F38
    ),
    NA()
)</f>
        <v>#N/A</v>
      </c>
      <c r="R38" s="88" t="e">
        <f>IF(LEFT($H38)=RIGHT($N$2),
    IF(OR(Scores!$F38="",NOT(ISNUMBER(Scores!$H38))),
        NA(),
        Scores!$H38
    ),
    NA()
)</f>
        <v>#N/A</v>
      </c>
      <c r="S38" s="89"/>
    </row>
    <row r="39" spans="2:19" ht="18">
      <c r="B39" s="208" t="s">
        <v>34</v>
      </c>
      <c r="C39" s="209"/>
      <c r="D39" s="209"/>
      <c r="E39" s="209"/>
      <c r="F39" s="210"/>
      <c r="H39" s="93" t="str">
        <f>Scores!B39</f>
        <v/>
      </c>
      <c r="I39" s="87" t="e">
        <f>IF(LEFT($H39)=RIGHT($I$2),
    IF(Scores!$AC39="",
        NA(),
        Scores!$AC39
    ),
    NA()
)</f>
        <v>#N/A</v>
      </c>
      <c r="J39" s="86" t="e">
        <f>IF(LEFT($H39)=RIGHT($I$2),
    IF(Scores!$AF39="",
        NA(),
        Scores!$AF39
    ),
    NA()
)</f>
        <v>#N/A</v>
      </c>
      <c r="K39" s="86" t="e">
        <f>IF(LEFT($H39)=RIGHT($I$2),
    IF(Scores!$AG39="",
        NA(),
        Scores!$AG39
    ),
    NA()
)</f>
        <v>#N/A</v>
      </c>
      <c r="L39" s="86" t="e">
        <f>IF(LEFT($H39)=RIGHT($I$2),
    IF(OR(Scores!$F39="",NOT(ISNUMBER(Scores!$F39))),
        NA(),
        Scores!$F39
    ),
    NA()
)</f>
        <v>#N/A</v>
      </c>
      <c r="M39" s="88" t="e">
        <f>IF(LEFT($H39)=RIGHT($I$2),
    IF(OR(Scores!$F39="",NOT(ISNUMBER(Scores!$H39))),
        NA(),
        Scores!$H39
    ),
    NA()
)</f>
        <v>#N/A</v>
      </c>
      <c r="N39" s="87" t="e">
        <f>IF(LEFT($H39)=RIGHT($N$2),
    IF(Scores!$AC39="",
        NA(),
        Scores!$AC39
    ),
    NA()
)</f>
        <v>#N/A</v>
      </c>
      <c r="O39" s="86" t="e">
        <f>IF(LEFT($H39)=RIGHT($N$2),
    IF(Scores!$AF39="",
        NA(),
        Scores!$AF39
    ),
    NA()
)</f>
        <v>#N/A</v>
      </c>
      <c r="P39" s="86" t="e">
        <f>IF(LEFT($H39)=RIGHT($N$2),
    IF(Scores!$AG39="",
        NA(),
        Scores!$AG39
    ),
    NA()
)</f>
        <v>#N/A</v>
      </c>
      <c r="Q39" s="86" t="e">
        <f>IF(LEFT($H39)=RIGHT($N$2),
    IF(OR(Scores!$F39="",NOT(ISNUMBER(Scores!$F39))),
        NA(),
        Scores!$F39
    ),
    NA()
)</f>
        <v>#N/A</v>
      </c>
      <c r="R39" s="88" t="e">
        <f>IF(LEFT($H39)=RIGHT($N$2),
    IF(OR(Scores!$F39="",NOT(ISNUMBER(Scores!$H39))),
        NA(),
        Scores!$H39
    ),
    NA()
)</f>
        <v>#N/A</v>
      </c>
      <c r="S39" s="89"/>
    </row>
    <row r="40" spans="2:19">
      <c r="B40" s="93"/>
      <c r="C40" s="127"/>
      <c r="D40" s="127"/>
      <c r="E40" s="127"/>
      <c r="F40" s="128"/>
      <c r="H40" s="93" t="str">
        <f>Scores!B40</f>
        <v/>
      </c>
      <c r="I40" s="87" t="e">
        <f>IF(LEFT($H40)=RIGHT($I$2),
    IF(Scores!$AC40="",
        NA(),
        Scores!$AC40
    ),
    NA()
)</f>
        <v>#N/A</v>
      </c>
      <c r="J40" s="86" t="e">
        <f>IF(LEFT($H40)=RIGHT($I$2),
    IF(Scores!$AF40="",
        NA(),
        Scores!$AF40
    ),
    NA()
)</f>
        <v>#N/A</v>
      </c>
      <c r="K40" s="86" t="e">
        <f>IF(LEFT($H40)=RIGHT($I$2),
    IF(Scores!$AG40="",
        NA(),
        Scores!$AG40
    ),
    NA()
)</f>
        <v>#N/A</v>
      </c>
      <c r="L40" s="86" t="e">
        <f>IF(LEFT($H40)=RIGHT($I$2),
    IF(OR(Scores!$F40="",NOT(ISNUMBER(Scores!$F40))),
        NA(),
        Scores!$F40
    ),
    NA()
)</f>
        <v>#N/A</v>
      </c>
      <c r="M40" s="88" t="e">
        <f>IF(LEFT($H40)=RIGHT($I$2),
    IF(OR(Scores!$F40="",NOT(ISNUMBER(Scores!$H40))),
        NA(),
        Scores!$H40
    ),
    NA()
)</f>
        <v>#N/A</v>
      </c>
      <c r="N40" s="87" t="e">
        <f>IF(LEFT($H40)=RIGHT($N$2),
    IF(Scores!$AC40="",
        NA(),
        Scores!$AC40
    ),
    NA()
)</f>
        <v>#N/A</v>
      </c>
      <c r="O40" s="86" t="e">
        <f>IF(LEFT($H40)=RIGHT($N$2),
    IF(Scores!$AF40="",
        NA(),
        Scores!$AF40
    ),
    NA()
)</f>
        <v>#N/A</v>
      </c>
      <c r="P40" s="86" t="e">
        <f>IF(LEFT($H40)=RIGHT($N$2),
    IF(Scores!$AG40="",
        NA(),
        Scores!$AG40
    ),
    NA()
)</f>
        <v>#N/A</v>
      </c>
      <c r="Q40" s="86" t="e">
        <f>IF(LEFT($H40)=RIGHT($N$2),
    IF(OR(Scores!$F40="",NOT(ISNUMBER(Scores!$F40))),
        NA(),
        Scores!$F40
    ),
    NA()
)</f>
        <v>#N/A</v>
      </c>
      <c r="R40" s="88" t="e">
        <f>IF(LEFT($H40)=RIGHT($N$2),
    IF(OR(Scores!$F40="",NOT(ISNUMBER(Scores!$H40))),
        NA(),
        Scores!$H40
    ),
    NA()
)</f>
        <v>#N/A</v>
      </c>
      <c r="S40" s="89"/>
    </row>
    <row r="41" spans="2:19">
      <c r="B41" s="93"/>
      <c r="C41" s="127"/>
      <c r="D41" s="127"/>
      <c r="E41" s="127"/>
      <c r="F41" s="128"/>
      <c r="H41" s="93" t="str">
        <f>Scores!B41</f>
        <v/>
      </c>
      <c r="I41" s="87" t="e">
        <f>IF(LEFT($H41)=RIGHT($I$2),
    IF(Scores!$AC41="",
        NA(),
        Scores!$AC41
    ),
    NA()
)</f>
        <v>#N/A</v>
      </c>
      <c r="J41" s="86" t="e">
        <f>IF(LEFT($H41)=RIGHT($I$2),
    IF(Scores!$AF41="",
        NA(),
        Scores!$AF41
    ),
    NA()
)</f>
        <v>#N/A</v>
      </c>
      <c r="K41" s="86" t="e">
        <f>IF(LEFT($H41)=RIGHT($I$2),
    IF(Scores!$AG41="",
        NA(),
        Scores!$AG41
    ),
    NA()
)</f>
        <v>#N/A</v>
      </c>
      <c r="L41" s="86" t="e">
        <f>IF(LEFT($H41)=RIGHT($I$2),
    IF(OR(Scores!$F41="",NOT(ISNUMBER(Scores!$F41))),
        NA(),
        Scores!$F41
    ),
    NA()
)</f>
        <v>#N/A</v>
      </c>
      <c r="M41" s="88" t="e">
        <f>IF(LEFT($H41)=RIGHT($I$2),
    IF(OR(Scores!$F41="",NOT(ISNUMBER(Scores!$H41))),
        NA(),
        Scores!$H41
    ),
    NA()
)</f>
        <v>#N/A</v>
      </c>
      <c r="N41" s="87" t="e">
        <f>IF(LEFT($H41)=RIGHT($N$2),
    IF(Scores!$AC41="",
        NA(),
        Scores!$AC41
    ),
    NA()
)</f>
        <v>#N/A</v>
      </c>
      <c r="O41" s="86" t="e">
        <f>IF(LEFT($H41)=RIGHT($N$2),
    IF(Scores!$AF41="",
        NA(),
        Scores!$AF41
    ),
    NA()
)</f>
        <v>#N/A</v>
      </c>
      <c r="P41" s="86" t="e">
        <f>IF(LEFT($H41)=RIGHT($N$2),
    IF(Scores!$AG41="",
        NA(),
        Scores!$AG41
    ),
    NA()
)</f>
        <v>#N/A</v>
      </c>
      <c r="Q41" s="86" t="e">
        <f>IF(LEFT($H41)=RIGHT($N$2),
    IF(OR(Scores!$F41="",NOT(ISNUMBER(Scores!$F41))),
        NA(),
        Scores!$F41
    ),
    NA()
)</f>
        <v>#N/A</v>
      </c>
      <c r="R41" s="88" t="e">
        <f>IF(LEFT($H41)=RIGHT($N$2),
    IF(OR(Scores!$F41="",NOT(ISNUMBER(Scores!$H41))),
        NA(),
        Scores!$H41
    ),
    NA()
)</f>
        <v>#N/A</v>
      </c>
      <c r="S41" s="89"/>
    </row>
    <row r="42" spans="2:19">
      <c r="B42" s="93"/>
      <c r="C42" s="127"/>
      <c r="D42" s="127"/>
      <c r="E42" s="127"/>
      <c r="F42" s="128"/>
      <c r="H42" s="93" t="str">
        <f>Scores!B42</f>
        <v/>
      </c>
      <c r="I42" s="87" t="e">
        <f>IF(LEFT($H42)=RIGHT($I$2),
    IF(Scores!$AC42="",
        NA(),
        Scores!$AC42
    ),
    NA()
)</f>
        <v>#N/A</v>
      </c>
      <c r="J42" s="86" t="e">
        <f>IF(LEFT($H42)=RIGHT($I$2),
    IF(Scores!$AF42="",
        NA(),
        Scores!$AF42
    ),
    NA()
)</f>
        <v>#N/A</v>
      </c>
      <c r="K42" s="86" t="e">
        <f>IF(LEFT($H42)=RIGHT($I$2),
    IF(Scores!$AG42="",
        NA(),
        Scores!$AG42
    ),
    NA()
)</f>
        <v>#N/A</v>
      </c>
      <c r="L42" s="86" t="e">
        <f>IF(LEFT($H42)=RIGHT($I$2),
    IF(OR(Scores!$F42="",NOT(ISNUMBER(Scores!$F42))),
        NA(),
        Scores!$F42
    ),
    NA()
)</f>
        <v>#N/A</v>
      </c>
      <c r="M42" s="88" t="e">
        <f>IF(LEFT($H42)=RIGHT($I$2),
    IF(OR(Scores!$F42="",NOT(ISNUMBER(Scores!$H42))),
        NA(),
        Scores!$H42
    ),
    NA()
)</f>
        <v>#N/A</v>
      </c>
      <c r="N42" s="87" t="e">
        <f>IF(LEFT($H42)=RIGHT($N$2),
    IF(Scores!$AC42="",
        NA(),
        Scores!$AC42
    ),
    NA()
)</f>
        <v>#N/A</v>
      </c>
      <c r="O42" s="86" t="e">
        <f>IF(LEFT($H42)=RIGHT($N$2),
    IF(Scores!$AF42="",
        NA(),
        Scores!$AF42
    ),
    NA()
)</f>
        <v>#N/A</v>
      </c>
      <c r="P42" s="86" t="e">
        <f>IF(LEFT($H42)=RIGHT($N$2),
    IF(Scores!$AG42="",
        NA(),
        Scores!$AG42
    ),
    NA()
)</f>
        <v>#N/A</v>
      </c>
      <c r="Q42" s="86" t="e">
        <f>IF(LEFT($H42)=RIGHT($N$2),
    IF(OR(Scores!$F42="",NOT(ISNUMBER(Scores!$F42))),
        NA(),
        Scores!$F42
    ),
    NA()
)</f>
        <v>#N/A</v>
      </c>
      <c r="R42" s="88" t="e">
        <f>IF(LEFT($H42)=RIGHT($N$2),
    IF(OR(Scores!$F42="",NOT(ISNUMBER(Scores!$H42))),
        NA(),
        Scores!$H42
    ),
    NA()
)</f>
        <v>#N/A</v>
      </c>
      <c r="S42" s="89"/>
    </row>
    <row r="43" spans="2:19">
      <c r="B43" s="93"/>
      <c r="C43" s="127"/>
      <c r="D43" s="127"/>
      <c r="E43" s="127"/>
      <c r="F43" s="128"/>
      <c r="H43" s="93" t="str">
        <f>Scores!B43</f>
        <v/>
      </c>
      <c r="I43" s="87" t="e">
        <f>IF(LEFT($H43)=RIGHT($I$2),
    IF(Scores!$AC43="",
        NA(),
        Scores!$AC43
    ),
    NA()
)</f>
        <v>#N/A</v>
      </c>
      <c r="J43" s="86" t="e">
        <f>IF(LEFT($H43)=RIGHT($I$2),
    IF(Scores!$AF43="",
        NA(),
        Scores!$AF43
    ),
    NA()
)</f>
        <v>#N/A</v>
      </c>
      <c r="K43" s="86" t="e">
        <f>IF(LEFT($H43)=RIGHT($I$2),
    IF(Scores!$AG43="",
        NA(),
        Scores!$AG43
    ),
    NA()
)</f>
        <v>#N/A</v>
      </c>
      <c r="L43" s="86" t="e">
        <f>IF(LEFT($H43)=RIGHT($I$2),
    IF(OR(Scores!$F43="",NOT(ISNUMBER(Scores!$F43))),
        NA(),
        Scores!$F43
    ),
    NA()
)</f>
        <v>#N/A</v>
      </c>
      <c r="M43" s="88" t="e">
        <f>IF(LEFT($H43)=RIGHT($I$2),
    IF(OR(Scores!$F43="",NOT(ISNUMBER(Scores!$H43))),
        NA(),
        Scores!$H43
    ),
    NA()
)</f>
        <v>#N/A</v>
      </c>
      <c r="N43" s="87" t="e">
        <f>IF(LEFT($H43)=RIGHT($N$2),
    IF(Scores!$AC43="",
        NA(),
        Scores!$AC43
    ),
    NA()
)</f>
        <v>#N/A</v>
      </c>
      <c r="O43" s="86" t="e">
        <f>IF(LEFT($H43)=RIGHT($N$2),
    IF(Scores!$AF43="",
        NA(),
        Scores!$AF43
    ),
    NA()
)</f>
        <v>#N/A</v>
      </c>
      <c r="P43" s="86" t="e">
        <f>IF(LEFT($H43)=RIGHT($N$2),
    IF(Scores!$AG43="",
        NA(),
        Scores!$AG43
    ),
    NA()
)</f>
        <v>#N/A</v>
      </c>
      <c r="Q43" s="86" t="e">
        <f>IF(LEFT($H43)=RIGHT($N$2),
    IF(OR(Scores!$F43="",NOT(ISNUMBER(Scores!$F43))),
        NA(),
        Scores!$F43
    ),
    NA()
)</f>
        <v>#N/A</v>
      </c>
      <c r="R43" s="88" t="e">
        <f>IF(LEFT($H43)=RIGHT($N$2),
    IF(OR(Scores!$F43="",NOT(ISNUMBER(Scores!$H43))),
        NA(),
        Scores!$H43
    ),
    NA()
)</f>
        <v>#N/A</v>
      </c>
      <c r="S43" s="89"/>
    </row>
    <row r="44" spans="2:19">
      <c r="B44" s="93"/>
      <c r="C44" s="127"/>
      <c r="D44" s="127"/>
      <c r="E44" s="127"/>
      <c r="F44" s="128"/>
      <c r="H44" s="93" t="str">
        <f>Scores!B44</f>
        <v/>
      </c>
      <c r="I44" s="87" t="e">
        <f>IF(LEFT($H44)=RIGHT($I$2),
    IF(Scores!$AC44="",
        NA(),
        Scores!$AC44
    ),
    NA()
)</f>
        <v>#N/A</v>
      </c>
      <c r="J44" s="86" t="e">
        <f>IF(LEFT($H44)=RIGHT($I$2),
    IF(Scores!$AF44="",
        NA(),
        Scores!$AF44
    ),
    NA()
)</f>
        <v>#N/A</v>
      </c>
      <c r="K44" s="86" t="e">
        <f>IF(LEFT($H44)=RIGHT($I$2),
    IF(Scores!$AG44="",
        NA(),
        Scores!$AG44
    ),
    NA()
)</f>
        <v>#N/A</v>
      </c>
      <c r="L44" s="86" t="e">
        <f>IF(LEFT($H44)=RIGHT($I$2),
    IF(OR(Scores!$F44="",NOT(ISNUMBER(Scores!$F44))),
        NA(),
        Scores!$F44
    ),
    NA()
)</f>
        <v>#N/A</v>
      </c>
      <c r="M44" s="88" t="e">
        <f>IF(LEFT($H44)=RIGHT($I$2),
    IF(OR(Scores!$F44="",NOT(ISNUMBER(Scores!$H44))),
        NA(),
        Scores!$H44
    ),
    NA()
)</f>
        <v>#N/A</v>
      </c>
      <c r="N44" s="87" t="e">
        <f>IF(LEFT($H44)=RIGHT($N$2),
    IF(Scores!$AC44="",
        NA(),
        Scores!$AC44
    ),
    NA()
)</f>
        <v>#N/A</v>
      </c>
      <c r="O44" s="86" t="e">
        <f>IF(LEFT($H44)=RIGHT($N$2),
    IF(Scores!$AF44="",
        NA(),
        Scores!$AF44
    ),
    NA()
)</f>
        <v>#N/A</v>
      </c>
      <c r="P44" s="86" t="e">
        <f>IF(LEFT($H44)=RIGHT($N$2),
    IF(Scores!$AG44="",
        NA(),
        Scores!$AG44
    ),
    NA()
)</f>
        <v>#N/A</v>
      </c>
      <c r="Q44" s="86" t="e">
        <f>IF(LEFT($H44)=RIGHT($N$2),
    IF(OR(Scores!$F44="",NOT(ISNUMBER(Scores!$F44))),
        NA(),
        Scores!$F44
    ),
    NA()
)</f>
        <v>#N/A</v>
      </c>
      <c r="R44" s="88" t="e">
        <f>IF(LEFT($H44)=RIGHT($N$2),
    IF(OR(Scores!$F44="",NOT(ISNUMBER(Scores!$H44))),
        NA(),
        Scores!$H44
    ),
    NA()
)</f>
        <v>#N/A</v>
      </c>
      <c r="S44" s="89"/>
    </row>
    <row r="45" spans="2:19">
      <c r="B45" s="93"/>
      <c r="C45" s="127"/>
      <c r="D45" s="127"/>
      <c r="E45" s="127"/>
      <c r="F45" s="128"/>
      <c r="H45" s="93" t="str">
        <f>Scores!B45</f>
        <v/>
      </c>
      <c r="I45" s="87" t="e">
        <f>IF(LEFT($H45)=RIGHT($I$2),
    IF(Scores!$AC45="",
        NA(),
        Scores!$AC45
    ),
    NA()
)</f>
        <v>#N/A</v>
      </c>
      <c r="J45" s="86" t="e">
        <f>IF(LEFT($H45)=RIGHT($I$2),
    IF(Scores!$AF45="",
        NA(),
        Scores!$AF45
    ),
    NA()
)</f>
        <v>#N/A</v>
      </c>
      <c r="K45" s="86" t="e">
        <f>IF(LEFT($H45)=RIGHT($I$2),
    IF(Scores!$AG45="",
        NA(),
        Scores!$AG45
    ),
    NA()
)</f>
        <v>#N/A</v>
      </c>
      <c r="L45" s="86" t="e">
        <f>IF(LEFT($H45)=RIGHT($I$2),
    IF(OR(Scores!$F45="",NOT(ISNUMBER(Scores!$F45))),
        NA(),
        Scores!$F45
    ),
    NA()
)</f>
        <v>#N/A</v>
      </c>
      <c r="M45" s="88" t="e">
        <f>IF(LEFT($H45)=RIGHT($I$2),
    IF(OR(Scores!$F45="",NOT(ISNUMBER(Scores!$H45))),
        NA(),
        Scores!$H45
    ),
    NA()
)</f>
        <v>#N/A</v>
      </c>
      <c r="N45" s="87" t="e">
        <f>IF(LEFT($H45)=RIGHT($N$2),
    IF(Scores!$AC45="",
        NA(),
        Scores!$AC45
    ),
    NA()
)</f>
        <v>#N/A</v>
      </c>
      <c r="O45" s="86" t="e">
        <f>IF(LEFT($H45)=RIGHT($N$2),
    IF(Scores!$AF45="",
        NA(),
        Scores!$AF45
    ),
    NA()
)</f>
        <v>#N/A</v>
      </c>
      <c r="P45" s="86" t="e">
        <f>IF(LEFT($H45)=RIGHT($N$2),
    IF(Scores!$AG45="",
        NA(),
        Scores!$AG45
    ),
    NA()
)</f>
        <v>#N/A</v>
      </c>
      <c r="Q45" s="86" t="e">
        <f>IF(LEFT($H45)=RIGHT($N$2),
    IF(OR(Scores!$F45="",NOT(ISNUMBER(Scores!$F45))),
        NA(),
        Scores!$F45
    ),
    NA()
)</f>
        <v>#N/A</v>
      </c>
      <c r="R45" s="88" t="e">
        <f>IF(LEFT($H45)=RIGHT($N$2),
    IF(OR(Scores!$F45="",NOT(ISNUMBER(Scores!$H45))),
        NA(),
        Scores!$H45
    ),
    NA()
)</f>
        <v>#N/A</v>
      </c>
      <c r="S45" s="89"/>
    </row>
    <row r="46" spans="2:19">
      <c r="B46" s="93"/>
      <c r="C46" s="127"/>
      <c r="D46" s="127"/>
      <c r="E46" s="127"/>
      <c r="F46" s="128"/>
      <c r="H46" s="93" t="str">
        <f>Scores!B46</f>
        <v/>
      </c>
      <c r="I46" s="87" t="e">
        <f>IF(LEFT($H46)=RIGHT($I$2),
    IF(Scores!$AC46="",
        NA(),
        Scores!$AC46
    ),
    NA()
)</f>
        <v>#N/A</v>
      </c>
      <c r="J46" s="86" t="e">
        <f>IF(LEFT($H46)=RIGHT($I$2),
    IF(Scores!$AF46="",
        NA(),
        Scores!$AF46
    ),
    NA()
)</f>
        <v>#N/A</v>
      </c>
      <c r="K46" s="86" t="e">
        <f>IF(LEFT($H46)=RIGHT($I$2),
    IF(Scores!$AG46="",
        NA(),
        Scores!$AG46
    ),
    NA()
)</f>
        <v>#N/A</v>
      </c>
      <c r="L46" s="86" t="e">
        <f>IF(LEFT($H46)=RIGHT($I$2),
    IF(OR(Scores!$F46="",NOT(ISNUMBER(Scores!$F46))),
        NA(),
        Scores!$F46
    ),
    NA()
)</f>
        <v>#N/A</v>
      </c>
      <c r="M46" s="88" t="e">
        <f>IF(LEFT($H46)=RIGHT($I$2),
    IF(OR(Scores!$F46="",NOT(ISNUMBER(Scores!$H46))),
        NA(),
        Scores!$H46
    ),
    NA()
)</f>
        <v>#N/A</v>
      </c>
      <c r="N46" s="87" t="e">
        <f>IF(LEFT($H46)=RIGHT($N$2),
    IF(Scores!$AC46="",
        NA(),
        Scores!$AC46
    ),
    NA()
)</f>
        <v>#N/A</v>
      </c>
      <c r="O46" s="86" t="e">
        <f>IF(LEFT($H46)=RIGHT($N$2),
    IF(Scores!$AF46="",
        NA(),
        Scores!$AF46
    ),
    NA()
)</f>
        <v>#N/A</v>
      </c>
      <c r="P46" s="86" t="e">
        <f>IF(LEFT($H46)=RIGHT($N$2),
    IF(Scores!$AG46="",
        NA(),
        Scores!$AG46
    ),
    NA()
)</f>
        <v>#N/A</v>
      </c>
      <c r="Q46" s="86" t="e">
        <f>IF(LEFT($H46)=RIGHT($N$2),
    IF(OR(Scores!$F46="",NOT(ISNUMBER(Scores!$F46))),
        NA(),
        Scores!$F46
    ),
    NA()
)</f>
        <v>#N/A</v>
      </c>
      <c r="R46" s="88" t="e">
        <f>IF(LEFT($H46)=RIGHT($N$2),
    IF(OR(Scores!$F46="",NOT(ISNUMBER(Scores!$H46))),
        NA(),
        Scores!$H46
    ),
    NA()
)</f>
        <v>#N/A</v>
      </c>
      <c r="S46" s="89"/>
    </row>
    <row r="47" spans="2:19">
      <c r="B47" s="93"/>
      <c r="C47" s="127"/>
      <c r="D47" s="127"/>
      <c r="E47" s="127"/>
      <c r="F47" s="128"/>
      <c r="H47" s="93" t="str">
        <f>Scores!B47</f>
        <v/>
      </c>
      <c r="I47" s="87" t="e">
        <f>IF(LEFT($H47)=RIGHT($I$2),
    IF(Scores!$AC47="",
        NA(),
        Scores!$AC47
    ),
    NA()
)</f>
        <v>#N/A</v>
      </c>
      <c r="J47" s="86" t="e">
        <f>IF(LEFT($H47)=RIGHT($I$2),
    IF(Scores!$AF47="",
        NA(),
        Scores!$AF47
    ),
    NA()
)</f>
        <v>#N/A</v>
      </c>
      <c r="K47" s="86" t="e">
        <f>IF(LEFT($H47)=RIGHT($I$2),
    IF(Scores!$AG47="",
        NA(),
        Scores!$AG47
    ),
    NA()
)</f>
        <v>#N/A</v>
      </c>
      <c r="L47" s="86" t="e">
        <f>IF(LEFT($H47)=RIGHT($I$2),
    IF(OR(Scores!$F47="",NOT(ISNUMBER(Scores!$F47))),
        NA(),
        Scores!$F47
    ),
    NA()
)</f>
        <v>#N/A</v>
      </c>
      <c r="M47" s="88" t="e">
        <f>IF(LEFT($H47)=RIGHT($I$2),
    IF(OR(Scores!$F47="",NOT(ISNUMBER(Scores!$H47))),
        NA(),
        Scores!$H47
    ),
    NA()
)</f>
        <v>#N/A</v>
      </c>
      <c r="N47" s="87" t="e">
        <f>IF(LEFT($H47)=RIGHT($N$2),
    IF(Scores!$AC47="",
        NA(),
        Scores!$AC47
    ),
    NA()
)</f>
        <v>#N/A</v>
      </c>
      <c r="O47" s="86" t="e">
        <f>IF(LEFT($H47)=RIGHT($N$2),
    IF(Scores!$AF47="",
        NA(),
        Scores!$AF47
    ),
    NA()
)</f>
        <v>#N/A</v>
      </c>
      <c r="P47" s="86" t="e">
        <f>IF(LEFT($H47)=RIGHT($N$2),
    IF(Scores!$AG47="",
        NA(),
        Scores!$AG47
    ),
    NA()
)</f>
        <v>#N/A</v>
      </c>
      <c r="Q47" s="86" t="e">
        <f>IF(LEFT($H47)=RIGHT($N$2),
    IF(OR(Scores!$F47="",NOT(ISNUMBER(Scores!$F47))),
        NA(),
        Scores!$F47
    ),
    NA()
)</f>
        <v>#N/A</v>
      </c>
      <c r="R47" s="88" t="e">
        <f>IF(LEFT($H47)=RIGHT($N$2),
    IF(OR(Scores!$F47="",NOT(ISNUMBER(Scores!$H47))),
        NA(),
        Scores!$H47
    ),
    NA()
)</f>
        <v>#N/A</v>
      </c>
      <c r="S47" s="89"/>
    </row>
    <row r="48" spans="2:19">
      <c r="B48" s="93"/>
      <c r="C48" s="127"/>
      <c r="D48" s="127"/>
      <c r="E48" s="127"/>
      <c r="F48" s="128"/>
      <c r="H48" s="93" t="str">
        <f>Scores!B48</f>
        <v/>
      </c>
      <c r="I48" s="87" t="e">
        <f>IF(LEFT($H48)=RIGHT($I$2),
    IF(Scores!$AC48="",
        NA(),
        Scores!$AC48
    ),
    NA()
)</f>
        <v>#N/A</v>
      </c>
      <c r="J48" s="86" t="e">
        <f>IF(LEFT($H48)=RIGHT($I$2),
    IF(Scores!$AF48="",
        NA(),
        Scores!$AF48
    ),
    NA()
)</f>
        <v>#N/A</v>
      </c>
      <c r="K48" s="86" t="e">
        <f>IF(LEFT($H48)=RIGHT($I$2),
    IF(Scores!$AG48="",
        NA(),
        Scores!$AG48
    ),
    NA()
)</f>
        <v>#N/A</v>
      </c>
      <c r="L48" s="86" t="e">
        <f>IF(LEFT($H48)=RIGHT($I$2),
    IF(OR(Scores!$F48="",NOT(ISNUMBER(Scores!$F48))),
        NA(),
        Scores!$F48
    ),
    NA()
)</f>
        <v>#N/A</v>
      </c>
      <c r="M48" s="88" t="e">
        <f>IF(LEFT($H48)=RIGHT($I$2),
    IF(OR(Scores!$F48="",NOT(ISNUMBER(Scores!$H48))),
        NA(),
        Scores!$H48
    ),
    NA()
)</f>
        <v>#N/A</v>
      </c>
      <c r="N48" s="87" t="e">
        <f>IF(LEFT($H48)=RIGHT($N$2),
    IF(Scores!$AC48="",
        NA(),
        Scores!$AC48
    ),
    NA()
)</f>
        <v>#N/A</v>
      </c>
      <c r="O48" s="86" t="e">
        <f>IF(LEFT($H48)=RIGHT($N$2),
    IF(Scores!$AF48="",
        NA(),
        Scores!$AF48
    ),
    NA()
)</f>
        <v>#N/A</v>
      </c>
      <c r="P48" s="86" t="e">
        <f>IF(LEFT($H48)=RIGHT($N$2),
    IF(Scores!$AG48="",
        NA(),
        Scores!$AG48
    ),
    NA()
)</f>
        <v>#N/A</v>
      </c>
      <c r="Q48" s="86" t="e">
        <f>IF(LEFT($H48)=RIGHT($N$2),
    IF(OR(Scores!$F48="",NOT(ISNUMBER(Scores!$F48))),
        NA(),
        Scores!$F48
    ),
    NA()
)</f>
        <v>#N/A</v>
      </c>
      <c r="R48" s="88" t="e">
        <f>IF(LEFT($H48)=RIGHT($N$2),
    IF(OR(Scores!$F48="",NOT(ISNUMBER(Scores!$H48))),
        NA(),
        Scores!$H48
    ),
    NA()
)</f>
        <v>#N/A</v>
      </c>
      <c r="S48" s="89"/>
    </row>
    <row r="49" spans="2:19">
      <c r="B49" s="93"/>
      <c r="C49" s="127"/>
      <c r="D49" s="127"/>
      <c r="E49" s="127"/>
      <c r="F49" s="128"/>
      <c r="H49" s="93" t="str">
        <f>Scores!B49</f>
        <v/>
      </c>
      <c r="I49" s="87" t="e">
        <f>IF(LEFT($H49)=RIGHT($I$2),
    IF(Scores!$AC49="",
        NA(),
        Scores!$AC49
    ),
    NA()
)</f>
        <v>#N/A</v>
      </c>
      <c r="J49" s="86" t="e">
        <f>IF(LEFT($H49)=RIGHT($I$2),
    IF(Scores!$AF49="",
        NA(),
        Scores!$AF49
    ),
    NA()
)</f>
        <v>#N/A</v>
      </c>
      <c r="K49" s="86" t="e">
        <f>IF(LEFT($H49)=RIGHT($I$2),
    IF(Scores!$AG49="",
        NA(),
        Scores!$AG49
    ),
    NA()
)</f>
        <v>#N/A</v>
      </c>
      <c r="L49" s="86" t="e">
        <f>IF(LEFT($H49)=RIGHT($I$2),
    IF(OR(Scores!$F49="",NOT(ISNUMBER(Scores!$F49))),
        NA(),
        Scores!$F49
    ),
    NA()
)</f>
        <v>#N/A</v>
      </c>
      <c r="M49" s="88" t="e">
        <f>IF(LEFT($H49)=RIGHT($I$2),
    IF(OR(Scores!$F49="",NOT(ISNUMBER(Scores!$H49))),
        NA(),
        Scores!$H49
    ),
    NA()
)</f>
        <v>#N/A</v>
      </c>
      <c r="N49" s="87" t="e">
        <f>IF(LEFT($H49)=RIGHT($N$2),
    IF(Scores!$AC49="",
        NA(),
        Scores!$AC49
    ),
    NA()
)</f>
        <v>#N/A</v>
      </c>
      <c r="O49" s="86" t="e">
        <f>IF(LEFT($H49)=RIGHT($N$2),
    IF(Scores!$AF49="",
        NA(),
        Scores!$AF49
    ),
    NA()
)</f>
        <v>#N/A</v>
      </c>
      <c r="P49" s="86" t="e">
        <f>IF(LEFT($H49)=RIGHT($N$2),
    IF(Scores!$AG49="",
        NA(),
        Scores!$AG49
    ),
    NA()
)</f>
        <v>#N/A</v>
      </c>
      <c r="Q49" s="86" t="e">
        <f>IF(LEFT($H49)=RIGHT($N$2),
    IF(OR(Scores!$F49="",NOT(ISNUMBER(Scores!$F49))),
        NA(),
        Scores!$F49
    ),
    NA()
)</f>
        <v>#N/A</v>
      </c>
      <c r="R49" s="88" t="e">
        <f>IF(LEFT($H49)=RIGHT($N$2),
    IF(OR(Scores!$F49="",NOT(ISNUMBER(Scores!$H49))),
        NA(),
        Scores!$H49
    ),
    NA()
)</f>
        <v>#N/A</v>
      </c>
      <c r="S49" s="89"/>
    </row>
    <row r="50" spans="2:19">
      <c r="B50" s="93"/>
      <c r="C50" s="127"/>
      <c r="D50" s="127"/>
      <c r="E50" s="127"/>
      <c r="F50" s="128"/>
      <c r="H50" s="93" t="str">
        <f>Scores!B50</f>
        <v/>
      </c>
      <c r="I50" s="87" t="e">
        <f>IF(LEFT($H50)=RIGHT($I$2),
    IF(Scores!$AC50="",
        NA(),
        Scores!$AC50
    ),
    NA()
)</f>
        <v>#N/A</v>
      </c>
      <c r="J50" s="86" t="e">
        <f>IF(LEFT($H50)=RIGHT($I$2),
    IF(Scores!$AF50="",
        NA(),
        Scores!$AF50
    ),
    NA()
)</f>
        <v>#N/A</v>
      </c>
      <c r="K50" s="86" t="e">
        <f>IF(LEFT($H50)=RIGHT($I$2),
    IF(Scores!$AG50="",
        NA(),
        Scores!$AG50
    ),
    NA()
)</f>
        <v>#N/A</v>
      </c>
      <c r="L50" s="86" t="e">
        <f>IF(LEFT($H50)=RIGHT($I$2),
    IF(OR(Scores!$F50="",NOT(ISNUMBER(Scores!$F50))),
        NA(),
        Scores!$F50
    ),
    NA()
)</f>
        <v>#N/A</v>
      </c>
      <c r="M50" s="88" t="e">
        <f>IF(LEFT($H50)=RIGHT($I$2),
    IF(OR(Scores!$F50="",NOT(ISNUMBER(Scores!$H50))),
        NA(),
        Scores!$H50
    ),
    NA()
)</f>
        <v>#N/A</v>
      </c>
      <c r="N50" s="87" t="e">
        <f>IF(LEFT($H50)=RIGHT($N$2),
    IF(Scores!$AC50="",
        NA(),
        Scores!$AC50
    ),
    NA()
)</f>
        <v>#N/A</v>
      </c>
      <c r="O50" s="86" t="e">
        <f>IF(LEFT($H50)=RIGHT($N$2),
    IF(Scores!$AF50="",
        NA(),
        Scores!$AF50
    ),
    NA()
)</f>
        <v>#N/A</v>
      </c>
      <c r="P50" s="86" t="e">
        <f>IF(LEFT($H50)=RIGHT($N$2),
    IF(Scores!$AG50="",
        NA(),
        Scores!$AG50
    ),
    NA()
)</f>
        <v>#N/A</v>
      </c>
      <c r="Q50" s="86" t="e">
        <f>IF(LEFT($H50)=RIGHT($N$2),
    IF(OR(Scores!$F50="",NOT(ISNUMBER(Scores!$F50))),
        NA(),
        Scores!$F50
    ),
    NA()
)</f>
        <v>#N/A</v>
      </c>
      <c r="R50" s="88" t="e">
        <f>IF(LEFT($H50)=RIGHT($N$2),
    IF(OR(Scores!$F50="",NOT(ISNUMBER(Scores!$H50))),
        NA(),
        Scores!$H50
    ),
    NA()
)</f>
        <v>#N/A</v>
      </c>
      <c r="S50" s="89"/>
    </row>
    <row r="51" spans="2:19">
      <c r="B51" s="93"/>
      <c r="C51" s="127"/>
      <c r="D51" s="127"/>
      <c r="E51" s="127"/>
      <c r="F51" s="128"/>
      <c r="H51" s="93" t="str">
        <f>Scores!B51</f>
        <v/>
      </c>
      <c r="I51" s="87" t="e">
        <f>IF(LEFT($H51)=RIGHT($I$2),
    IF(Scores!$AC51="",
        NA(),
        Scores!$AC51
    ),
    NA()
)</f>
        <v>#N/A</v>
      </c>
      <c r="J51" s="86" t="e">
        <f>IF(LEFT($H51)=RIGHT($I$2),
    IF(Scores!$AF51="",
        NA(),
        Scores!$AF51
    ),
    NA()
)</f>
        <v>#N/A</v>
      </c>
      <c r="K51" s="86" t="e">
        <f>IF(LEFT($H51)=RIGHT($I$2),
    IF(Scores!$AG51="",
        NA(),
        Scores!$AG51
    ),
    NA()
)</f>
        <v>#N/A</v>
      </c>
      <c r="L51" s="86" t="e">
        <f>IF(LEFT($H51)=RIGHT($I$2),
    IF(OR(Scores!$F51="",NOT(ISNUMBER(Scores!$F51))),
        NA(),
        Scores!$F51
    ),
    NA()
)</f>
        <v>#N/A</v>
      </c>
      <c r="M51" s="88" t="e">
        <f>IF(LEFT($H51)=RIGHT($I$2),
    IF(OR(Scores!$F51="",NOT(ISNUMBER(Scores!$H51))),
        NA(),
        Scores!$H51
    ),
    NA()
)</f>
        <v>#N/A</v>
      </c>
      <c r="N51" s="87" t="e">
        <f>IF(LEFT($H51)=RIGHT($N$2),
    IF(Scores!$AC51="",
        NA(),
        Scores!$AC51
    ),
    NA()
)</f>
        <v>#N/A</v>
      </c>
      <c r="O51" s="86" t="e">
        <f>IF(LEFT($H51)=RIGHT($N$2),
    IF(Scores!$AF51="",
        NA(),
        Scores!$AF51
    ),
    NA()
)</f>
        <v>#N/A</v>
      </c>
      <c r="P51" s="86" t="e">
        <f>IF(LEFT($H51)=RIGHT($N$2),
    IF(Scores!$AG51="",
        NA(),
        Scores!$AG51
    ),
    NA()
)</f>
        <v>#N/A</v>
      </c>
      <c r="Q51" s="86" t="e">
        <f>IF(LEFT($H51)=RIGHT($N$2),
    IF(OR(Scores!$F51="",NOT(ISNUMBER(Scores!$F51))),
        NA(),
        Scores!$F51
    ),
    NA()
)</f>
        <v>#N/A</v>
      </c>
      <c r="R51" s="88" t="e">
        <f>IF(LEFT($H51)=RIGHT($N$2),
    IF(OR(Scores!$F51="",NOT(ISNUMBER(Scores!$H51))),
        NA(),
        Scores!$H51
    ),
    NA()
)</f>
        <v>#N/A</v>
      </c>
      <c r="S51" s="89"/>
    </row>
    <row r="52" spans="2:19">
      <c r="B52" s="93"/>
      <c r="C52" s="127"/>
      <c r="D52" s="127"/>
      <c r="E52" s="127"/>
      <c r="F52" s="128"/>
      <c r="H52" s="93" t="str">
        <f>Scores!B52</f>
        <v/>
      </c>
      <c r="I52" s="87" t="e">
        <f>IF(LEFT($H52)=RIGHT($I$2),
    IF(Scores!$AC52="",
        NA(),
        Scores!$AC52
    ),
    NA()
)</f>
        <v>#N/A</v>
      </c>
      <c r="J52" s="86" t="e">
        <f>IF(LEFT($H52)=RIGHT($I$2),
    IF(Scores!$AF52="",
        NA(),
        Scores!$AF52
    ),
    NA()
)</f>
        <v>#N/A</v>
      </c>
      <c r="K52" s="86" t="e">
        <f>IF(LEFT($H52)=RIGHT($I$2),
    IF(Scores!$AG52="",
        NA(),
        Scores!$AG52
    ),
    NA()
)</f>
        <v>#N/A</v>
      </c>
      <c r="L52" s="86" t="e">
        <f>IF(LEFT($H52)=RIGHT($I$2),
    IF(OR(Scores!$F52="",NOT(ISNUMBER(Scores!$F52))),
        NA(),
        Scores!$F52
    ),
    NA()
)</f>
        <v>#N/A</v>
      </c>
      <c r="M52" s="88" t="e">
        <f>IF(LEFT($H52)=RIGHT($I$2),
    IF(OR(Scores!$F52="",NOT(ISNUMBER(Scores!$H52))),
        NA(),
        Scores!$H52
    ),
    NA()
)</f>
        <v>#N/A</v>
      </c>
      <c r="N52" s="87" t="e">
        <f>IF(LEFT($H52)=RIGHT($N$2),
    IF(Scores!$AC52="",
        NA(),
        Scores!$AC52
    ),
    NA()
)</f>
        <v>#N/A</v>
      </c>
      <c r="O52" s="86" t="e">
        <f>IF(LEFT($H52)=RIGHT($N$2),
    IF(Scores!$AF52="",
        NA(),
        Scores!$AF52
    ),
    NA()
)</f>
        <v>#N/A</v>
      </c>
      <c r="P52" s="86" t="e">
        <f>IF(LEFT($H52)=RIGHT($N$2),
    IF(Scores!$AG52="",
        NA(),
        Scores!$AG52
    ),
    NA()
)</f>
        <v>#N/A</v>
      </c>
      <c r="Q52" s="86" t="e">
        <f>IF(LEFT($H52)=RIGHT($N$2),
    IF(OR(Scores!$F52="",NOT(ISNUMBER(Scores!$F52))),
        NA(),
        Scores!$F52
    ),
    NA()
)</f>
        <v>#N/A</v>
      </c>
      <c r="R52" s="88" t="e">
        <f>IF(LEFT($H52)=RIGHT($N$2),
    IF(OR(Scores!$F52="",NOT(ISNUMBER(Scores!$H52))),
        NA(),
        Scores!$H52
    ),
    NA()
)</f>
        <v>#N/A</v>
      </c>
      <c r="S52" s="89"/>
    </row>
    <row r="53" spans="2:19">
      <c r="B53" s="93"/>
      <c r="C53" s="127"/>
      <c r="D53" s="127"/>
      <c r="E53" s="127"/>
      <c r="F53" s="128"/>
      <c r="H53" s="93" t="str">
        <f>Scores!B53</f>
        <v/>
      </c>
      <c r="I53" s="87" t="e">
        <f>IF(LEFT($H53)=RIGHT($I$2),
    IF(Scores!$AC53="",
        NA(),
        Scores!$AC53
    ),
    NA()
)</f>
        <v>#N/A</v>
      </c>
      <c r="J53" s="86" t="e">
        <f>IF(LEFT($H53)=RIGHT($I$2),
    IF(Scores!$AF53="",
        NA(),
        Scores!$AF53
    ),
    NA()
)</f>
        <v>#N/A</v>
      </c>
      <c r="K53" s="86" t="e">
        <f>IF(LEFT($H53)=RIGHT($I$2),
    IF(Scores!$AG53="",
        NA(),
        Scores!$AG53
    ),
    NA()
)</f>
        <v>#N/A</v>
      </c>
      <c r="L53" s="86" t="e">
        <f>IF(LEFT($H53)=RIGHT($I$2),
    IF(OR(Scores!$F53="",NOT(ISNUMBER(Scores!$F53))),
        NA(),
        Scores!$F53
    ),
    NA()
)</f>
        <v>#N/A</v>
      </c>
      <c r="M53" s="88" t="e">
        <f>IF(LEFT($H53)=RIGHT($I$2),
    IF(OR(Scores!$F53="",NOT(ISNUMBER(Scores!$H53))),
        NA(),
        Scores!$H53
    ),
    NA()
)</f>
        <v>#N/A</v>
      </c>
      <c r="N53" s="87" t="e">
        <f>IF(LEFT($H53)=RIGHT($N$2),
    IF(Scores!$AC53="",
        NA(),
        Scores!$AC53
    ),
    NA()
)</f>
        <v>#N/A</v>
      </c>
      <c r="O53" s="86" t="e">
        <f>IF(LEFT($H53)=RIGHT($N$2),
    IF(Scores!$AF53="",
        NA(),
        Scores!$AF53
    ),
    NA()
)</f>
        <v>#N/A</v>
      </c>
      <c r="P53" s="86" t="e">
        <f>IF(LEFT($H53)=RIGHT($N$2),
    IF(Scores!$AG53="",
        NA(),
        Scores!$AG53
    ),
    NA()
)</f>
        <v>#N/A</v>
      </c>
      <c r="Q53" s="86" t="e">
        <f>IF(LEFT($H53)=RIGHT($N$2),
    IF(OR(Scores!$F53="",NOT(ISNUMBER(Scores!$F53))),
        NA(),
        Scores!$F53
    ),
    NA()
)</f>
        <v>#N/A</v>
      </c>
      <c r="R53" s="88" t="e">
        <f>IF(LEFT($H53)=RIGHT($N$2),
    IF(OR(Scores!$F53="",NOT(ISNUMBER(Scores!$H53))),
        NA(),
        Scores!$H53
    ),
    NA()
)</f>
        <v>#N/A</v>
      </c>
      <c r="S53" s="89"/>
    </row>
    <row r="54" spans="2:19">
      <c r="B54" s="93"/>
      <c r="C54" s="127"/>
      <c r="D54" s="127"/>
      <c r="E54" s="127"/>
      <c r="F54" s="128"/>
      <c r="H54" s="93" t="str">
        <f>Scores!B54</f>
        <v/>
      </c>
      <c r="I54" s="87" t="e">
        <f>IF(LEFT($H54)=RIGHT($I$2),
    IF(Scores!$AC54="",
        NA(),
        Scores!$AC54
    ),
    NA()
)</f>
        <v>#N/A</v>
      </c>
      <c r="J54" s="86" t="e">
        <f>IF(LEFT($H54)=RIGHT($I$2),
    IF(Scores!$AF54="",
        NA(),
        Scores!$AF54
    ),
    NA()
)</f>
        <v>#N/A</v>
      </c>
      <c r="K54" s="86" t="e">
        <f>IF(LEFT($H54)=RIGHT($I$2),
    IF(Scores!$AG54="",
        NA(),
        Scores!$AG54
    ),
    NA()
)</f>
        <v>#N/A</v>
      </c>
      <c r="L54" s="86" t="e">
        <f>IF(LEFT($H54)=RIGHT($I$2),
    IF(OR(Scores!$F54="",NOT(ISNUMBER(Scores!$F54))),
        NA(),
        Scores!$F54
    ),
    NA()
)</f>
        <v>#N/A</v>
      </c>
      <c r="M54" s="88" t="e">
        <f>IF(LEFT($H54)=RIGHT($I$2),
    IF(OR(Scores!$F54="",NOT(ISNUMBER(Scores!$H54))),
        NA(),
        Scores!$H54
    ),
    NA()
)</f>
        <v>#N/A</v>
      </c>
      <c r="N54" s="87" t="e">
        <f>IF(LEFT($H54)=RIGHT($N$2),
    IF(Scores!$AC54="",
        NA(),
        Scores!$AC54
    ),
    NA()
)</f>
        <v>#N/A</v>
      </c>
      <c r="O54" s="86" t="e">
        <f>IF(LEFT($H54)=RIGHT($N$2),
    IF(Scores!$AF54="",
        NA(),
        Scores!$AF54
    ),
    NA()
)</f>
        <v>#N/A</v>
      </c>
      <c r="P54" s="86" t="e">
        <f>IF(LEFT($H54)=RIGHT($N$2),
    IF(Scores!$AG54="",
        NA(),
        Scores!$AG54
    ),
    NA()
)</f>
        <v>#N/A</v>
      </c>
      <c r="Q54" s="86" t="e">
        <f>IF(LEFT($H54)=RIGHT($N$2),
    IF(OR(Scores!$F54="",NOT(ISNUMBER(Scores!$F54))),
        NA(),
        Scores!$F54
    ),
    NA()
)</f>
        <v>#N/A</v>
      </c>
      <c r="R54" s="88" t="e">
        <f>IF(LEFT($H54)=RIGHT($N$2),
    IF(OR(Scores!$F54="",NOT(ISNUMBER(Scores!$H54))),
        NA(),
        Scores!$H54
    ),
    NA()
)</f>
        <v>#N/A</v>
      </c>
      <c r="S54" s="89"/>
    </row>
    <row r="55" spans="2:19">
      <c r="B55" s="93"/>
      <c r="C55" s="127"/>
      <c r="D55" s="127"/>
      <c r="E55" s="127"/>
      <c r="F55" s="128"/>
      <c r="H55" s="93" t="str">
        <f>Scores!B55</f>
        <v/>
      </c>
      <c r="I55" s="87" t="e">
        <f>IF(LEFT($H55)=RIGHT($I$2),
    IF(Scores!$AC55="",
        NA(),
        Scores!$AC55
    ),
    NA()
)</f>
        <v>#N/A</v>
      </c>
      <c r="J55" s="86" t="e">
        <f>IF(LEFT($H55)=RIGHT($I$2),
    IF(Scores!$AF55="",
        NA(),
        Scores!$AF55
    ),
    NA()
)</f>
        <v>#N/A</v>
      </c>
      <c r="K55" s="86" t="e">
        <f>IF(LEFT($H55)=RIGHT($I$2),
    IF(Scores!$AG55="",
        NA(),
        Scores!$AG55
    ),
    NA()
)</f>
        <v>#N/A</v>
      </c>
      <c r="L55" s="86" t="e">
        <f>IF(LEFT($H55)=RIGHT($I$2),
    IF(OR(Scores!$F55="",NOT(ISNUMBER(Scores!$F55))),
        NA(),
        Scores!$F55
    ),
    NA()
)</f>
        <v>#N/A</v>
      </c>
      <c r="M55" s="88" t="e">
        <f>IF(LEFT($H55)=RIGHT($I$2),
    IF(OR(Scores!$F55="",NOT(ISNUMBER(Scores!$H55))),
        NA(),
        Scores!$H55
    ),
    NA()
)</f>
        <v>#N/A</v>
      </c>
      <c r="N55" s="87" t="e">
        <f>IF(LEFT($H55)=RIGHT($N$2),
    IF(Scores!$AC55="",
        NA(),
        Scores!$AC55
    ),
    NA()
)</f>
        <v>#N/A</v>
      </c>
      <c r="O55" s="86" t="e">
        <f>IF(LEFT($H55)=RIGHT($N$2),
    IF(Scores!$AF55="",
        NA(),
        Scores!$AF55
    ),
    NA()
)</f>
        <v>#N/A</v>
      </c>
      <c r="P55" s="86" t="e">
        <f>IF(LEFT($H55)=RIGHT($N$2),
    IF(Scores!$AG55="",
        NA(),
        Scores!$AG55
    ),
    NA()
)</f>
        <v>#N/A</v>
      </c>
      <c r="Q55" s="86" t="e">
        <f>IF(LEFT($H55)=RIGHT($N$2),
    IF(OR(Scores!$F55="",NOT(ISNUMBER(Scores!$F55))),
        NA(),
        Scores!$F55
    ),
    NA()
)</f>
        <v>#N/A</v>
      </c>
      <c r="R55" s="88" t="e">
        <f>IF(LEFT($H55)=RIGHT($N$2),
    IF(OR(Scores!$F55="",NOT(ISNUMBER(Scores!$H55))),
        NA(),
        Scores!$H55
    ),
    NA()
)</f>
        <v>#N/A</v>
      </c>
      <c r="S55" s="89"/>
    </row>
    <row r="56" spans="2:19">
      <c r="B56" s="93"/>
      <c r="C56" s="127"/>
      <c r="D56" s="127"/>
      <c r="E56" s="127"/>
      <c r="F56" s="128"/>
      <c r="H56" s="93" t="str">
        <f>Scores!B56</f>
        <v/>
      </c>
      <c r="I56" s="87" t="e">
        <f>IF(LEFT($H56)=RIGHT($I$2),
    IF(Scores!$AC56="",
        NA(),
        Scores!$AC56
    ),
    NA()
)</f>
        <v>#N/A</v>
      </c>
      <c r="J56" s="86" t="e">
        <f>IF(LEFT($H56)=RIGHT($I$2),
    IF(Scores!$AF56="",
        NA(),
        Scores!$AF56
    ),
    NA()
)</f>
        <v>#N/A</v>
      </c>
      <c r="K56" s="86" t="e">
        <f>IF(LEFT($H56)=RIGHT($I$2),
    IF(Scores!$AG56="",
        NA(),
        Scores!$AG56
    ),
    NA()
)</f>
        <v>#N/A</v>
      </c>
      <c r="L56" s="86" t="e">
        <f>IF(LEFT($H56)=RIGHT($I$2),
    IF(OR(Scores!$F56="",NOT(ISNUMBER(Scores!$F56))),
        NA(),
        Scores!$F56
    ),
    NA()
)</f>
        <v>#N/A</v>
      </c>
      <c r="M56" s="88" t="e">
        <f>IF(LEFT($H56)=RIGHT($I$2),
    IF(OR(Scores!$F56="",NOT(ISNUMBER(Scores!$H56))),
        NA(),
        Scores!$H56
    ),
    NA()
)</f>
        <v>#N/A</v>
      </c>
      <c r="N56" s="87" t="e">
        <f>IF(LEFT($H56)=RIGHT($N$2),
    IF(Scores!$AC56="",
        NA(),
        Scores!$AC56
    ),
    NA()
)</f>
        <v>#N/A</v>
      </c>
      <c r="O56" s="86" t="e">
        <f>IF(LEFT($H56)=RIGHT($N$2),
    IF(Scores!$AF56="",
        NA(),
        Scores!$AF56
    ),
    NA()
)</f>
        <v>#N/A</v>
      </c>
      <c r="P56" s="86" t="e">
        <f>IF(LEFT($H56)=RIGHT($N$2),
    IF(Scores!$AG56="",
        NA(),
        Scores!$AG56
    ),
    NA()
)</f>
        <v>#N/A</v>
      </c>
      <c r="Q56" s="86" t="e">
        <f>IF(LEFT($H56)=RIGHT($N$2),
    IF(OR(Scores!$F56="",NOT(ISNUMBER(Scores!$F56))),
        NA(),
        Scores!$F56
    ),
    NA()
)</f>
        <v>#N/A</v>
      </c>
      <c r="R56" s="88" t="e">
        <f>IF(LEFT($H56)=RIGHT($N$2),
    IF(OR(Scores!$F56="",NOT(ISNUMBER(Scores!$H56))),
        NA(),
        Scores!$H56
    ),
    NA()
)</f>
        <v>#N/A</v>
      </c>
      <c r="S56" s="89"/>
    </row>
    <row r="57" spans="2:19">
      <c r="B57" s="93"/>
      <c r="C57" s="127"/>
      <c r="D57" s="127"/>
      <c r="E57" s="127"/>
      <c r="F57" s="128"/>
      <c r="H57" s="93" t="str">
        <f>Scores!B57</f>
        <v/>
      </c>
      <c r="I57" s="87" t="e">
        <f>IF(LEFT($H57)=RIGHT($I$2),
    IF(Scores!$AC57="",
        NA(),
        Scores!$AC57
    ),
    NA()
)</f>
        <v>#N/A</v>
      </c>
      <c r="J57" s="86" t="e">
        <f>IF(LEFT($H57)=RIGHT($I$2),
    IF(Scores!$AF57="",
        NA(),
        Scores!$AF57
    ),
    NA()
)</f>
        <v>#N/A</v>
      </c>
      <c r="K57" s="86" t="e">
        <f>IF(LEFT($H57)=RIGHT($I$2),
    IF(Scores!$AG57="",
        NA(),
        Scores!$AG57
    ),
    NA()
)</f>
        <v>#N/A</v>
      </c>
      <c r="L57" s="86" t="e">
        <f>IF(LEFT($H57)=RIGHT($I$2),
    IF(OR(Scores!$F57="",NOT(ISNUMBER(Scores!$F57))),
        NA(),
        Scores!$F57
    ),
    NA()
)</f>
        <v>#N/A</v>
      </c>
      <c r="M57" s="88" t="e">
        <f>IF(LEFT($H57)=RIGHT($I$2),
    IF(OR(Scores!$F57="",NOT(ISNUMBER(Scores!$H57))),
        NA(),
        Scores!$H57
    ),
    NA()
)</f>
        <v>#N/A</v>
      </c>
      <c r="N57" s="87" t="e">
        <f>IF(LEFT($H57)=RIGHT($N$2),
    IF(Scores!$AC57="",
        NA(),
        Scores!$AC57
    ),
    NA()
)</f>
        <v>#N/A</v>
      </c>
      <c r="O57" s="86" t="e">
        <f>IF(LEFT($H57)=RIGHT($N$2),
    IF(Scores!$AF57="",
        NA(),
        Scores!$AF57
    ),
    NA()
)</f>
        <v>#N/A</v>
      </c>
      <c r="P57" s="86" t="e">
        <f>IF(LEFT($H57)=RIGHT($N$2),
    IF(Scores!$AG57="",
        NA(),
        Scores!$AG57
    ),
    NA()
)</f>
        <v>#N/A</v>
      </c>
      <c r="Q57" s="86" t="e">
        <f>IF(LEFT($H57)=RIGHT($N$2),
    IF(OR(Scores!$F57="",NOT(ISNUMBER(Scores!$F57))),
        NA(),
        Scores!$F57
    ),
    NA()
)</f>
        <v>#N/A</v>
      </c>
      <c r="R57" s="88" t="e">
        <f>IF(LEFT($H57)=RIGHT($N$2),
    IF(OR(Scores!$F57="",NOT(ISNUMBER(Scores!$H57))),
        NA(),
        Scores!$H57
    ),
    NA()
)</f>
        <v>#N/A</v>
      </c>
      <c r="S57" s="89"/>
    </row>
    <row r="58" spans="2:19">
      <c r="B58" s="93"/>
      <c r="C58" s="127"/>
      <c r="D58" s="127"/>
      <c r="E58" s="127"/>
      <c r="F58" s="128"/>
      <c r="H58" s="93" t="str">
        <f>Scores!B58</f>
        <v/>
      </c>
      <c r="I58" s="87" t="e">
        <f>IF(LEFT($H58)=RIGHT($I$2),
    IF(Scores!$AC58="",
        NA(),
        Scores!$AC58
    ),
    NA()
)</f>
        <v>#N/A</v>
      </c>
      <c r="J58" s="86" t="e">
        <f>IF(LEFT($H58)=RIGHT($I$2),
    IF(Scores!$AF58="",
        NA(),
        Scores!$AF58
    ),
    NA()
)</f>
        <v>#N/A</v>
      </c>
      <c r="K58" s="86" t="e">
        <f>IF(LEFT($H58)=RIGHT($I$2),
    IF(Scores!$AG58="",
        NA(),
        Scores!$AG58
    ),
    NA()
)</f>
        <v>#N/A</v>
      </c>
      <c r="L58" s="86" t="e">
        <f>IF(LEFT($H58)=RIGHT($I$2),
    IF(OR(Scores!$F58="",NOT(ISNUMBER(Scores!$F58))),
        NA(),
        Scores!$F58
    ),
    NA()
)</f>
        <v>#N/A</v>
      </c>
      <c r="M58" s="88" t="e">
        <f>IF(LEFT($H58)=RIGHT($I$2),
    IF(OR(Scores!$F58="",NOT(ISNUMBER(Scores!$H58))),
        NA(),
        Scores!$H58
    ),
    NA()
)</f>
        <v>#N/A</v>
      </c>
      <c r="N58" s="87" t="e">
        <f>IF(LEFT($H58)=RIGHT($N$2),
    IF(Scores!$AC58="",
        NA(),
        Scores!$AC58
    ),
    NA()
)</f>
        <v>#N/A</v>
      </c>
      <c r="O58" s="86" t="e">
        <f>IF(LEFT($H58)=RIGHT($N$2),
    IF(Scores!$AF58="",
        NA(),
        Scores!$AF58
    ),
    NA()
)</f>
        <v>#N/A</v>
      </c>
      <c r="P58" s="86" t="e">
        <f>IF(LEFT($H58)=RIGHT($N$2),
    IF(Scores!$AG58="",
        NA(),
        Scores!$AG58
    ),
    NA()
)</f>
        <v>#N/A</v>
      </c>
      <c r="Q58" s="86" t="e">
        <f>IF(LEFT($H58)=RIGHT($N$2),
    IF(OR(Scores!$F58="",NOT(ISNUMBER(Scores!$F58))),
        NA(),
        Scores!$F58
    ),
    NA()
)</f>
        <v>#N/A</v>
      </c>
      <c r="R58" s="88" t="e">
        <f>IF(LEFT($H58)=RIGHT($N$2),
    IF(OR(Scores!$F58="",NOT(ISNUMBER(Scores!$H58))),
        NA(),
        Scores!$H58
    ),
    NA()
)</f>
        <v>#N/A</v>
      </c>
      <c r="S58" s="89"/>
    </row>
    <row r="59" spans="2:19">
      <c r="B59" s="93"/>
      <c r="C59" s="127"/>
      <c r="D59" s="127"/>
      <c r="E59" s="127"/>
      <c r="F59" s="128"/>
      <c r="H59" s="93" t="str">
        <f>Scores!B59</f>
        <v/>
      </c>
      <c r="I59" s="87" t="e">
        <f>IF(LEFT($H59)=RIGHT($I$2),
    IF(Scores!$AC59="",
        NA(),
        Scores!$AC59
    ),
    NA()
)</f>
        <v>#N/A</v>
      </c>
      <c r="J59" s="86" t="e">
        <f>IF(LEFT($H59)=RIGHT($I$2),
    IF(Scores!$AF59="",
        NA(),
        Scores!$AF59
    ),
    NA()
)</f>
        <v>#N/A</v>
      </c>
      <c r="K59" s="86" t="e">
        <f>IF(LEFT($H59)=RIGHT($I$2),
    IF(Scores!$AG59="",
        NA(),
        Scores!$AG59
    ),
    NA()
)</f>
        <v>#N/A</v>
      </c>
      <c r="L59" s="86" t="e">
        <f>IF(LEFT($H59)=RIGHT($I$2),
    IF(OR(Scores!$F59="",NOT(ISNUMBER(Scores!$F59))),
        NA(),
        Scores!$F59
    ),
    NA()
)</f>
        <v>#N/A</v>
      </c>
      <c r="M59" s="88" t="e">
        <f>IF(LEFT($H59)=RIGHT($I$2),
    IF(OR(Scores!$F59="",NOT(ISNUMBER(Scores!$H59))),
        NA(),
        Scores!$H59
    ),
    NA()
)</f>
        <v>#N/A</v>
      </c>
      <c r="N59" s="87" t="e">
        <f>IF(LEFT($H59)=RIGHT($N$2),
    IF(Scores!$AC59="",
        NA(),
        Scores!$AC59
    ),
    NA()
)</f>
        <v>#N/A</v>
      </c>
      <c r="O59" s="86" t="e">
        <f>IF(LEFT($H59)=RIGHT($N$2),
    IF(Scores!$AF59="",
        NA(),
        Scores!$AF59
    ),
    NA()
)</f>
        <v>#N/A</v>
      </c>
      <c r="P59" s="86" t="e">
        <f>IF(LEFT($H59)=RIGHT($N$2),
    IF(Scores!$AG59="",
        NA(),
        Scores!$AG59
    ),
    NA()
)</f>
        <v>#N/A</v>
      </c>
      <c r="Q59" s="86" t="e">
        <f>IF(LEFT($H59)=RIGHT($N$2),
    IF(OR(Scores!$F59="",NOT(ISNUMBER(Scores!$F59))),
        NA(),
        Scores!$F59
    ),
    NA()
)</f>
        <v>#N/A</v>
      </c>
      <c r="R59" s="88" t="e">
        <f>IF(LEFT($H59)=RIGHT($N$2),
    IF(OR(Scores!$F59="",NOT(ISNUMBER(Scores!$H59))),
        NA(),
        Scores!$H59
    ),
    NA()
)</f>
        <v>#N/A</v>
      </c>
      <c r="S59" s="89"/>
    </row>
    <row r="60" spans="2:19">
      <c r="B60" s="93"/>
      <c r="C60" s="127"/>
      <c r="D60" s="127"/>
      <c r="E60" s="127"/>
      <c r="F60" s="128"/>
      <c r="H60" s="93" t="str">
        <f>Scores!B60</f>
        <v/>
      </c>
      <c r="I60" s="87" t="e">
        <f>IF(LEFT($H60)=RIGHT($I$2),
    IF(Scores!$AC60="",
        NA(),
        Scores!$AC60
    ),
    NA()
)</f>
        <v>#N/A</v>
      </c>
      <c r="J60" s="86" t="e">
        <f>IF(LEFT($H60)=RIGHT($I$2),
    IF(Scores!$AF60="",
        NA(),
        Scores!$AF60
    ),
    NA()
)</f>
        <v>#N/A</v>
      </c>
      <c r="K60" s="86" t="e">
        <f>IF(LEFT($H60)=RIGHT($I$2),
    IF(Scores!$AG60="",
        NA(),
        Scores!$AG60
    ),
    NA()
)</f>
        <v>#N/A</v>
      </c>
      <c r="L60" s="86" t="e">
        <f>IF(LEFT($H60)=RIGHT($I$2),
    IF(OR(Scores!$F60="",NOT(ISNUMBER(Scores!$F60))),
        NA(),
        Scores!$F60
    ),
    NA()
)</f>
        <v>#N/A</v>
      </c>
      <c r="M60" s="88" t="e">
        <f>IF(LEFT($H60)=RIGHT($I$2),
    IF(OR(Scores!$F60="",NOT(ISNUMBER(Scores!$H60))),
        NA(),
        Scores!$H60
    ),
    NA()
)</f>
        <v>#N/A</v>
      </c>
      <c r="N60" s="87" t="e">
        <f>IF(LEFT($H60)=RIGHT($N$2),
    IF(Scores!$AC60="",
        NA(),
        Scores!$AC60
    ),
    NA()
)</f>
        <v>#N/A</v>
      </c>
      <c r="O60" s="86" t="e">
        <f>IF(LEFT($H60)=RIGHT($N$2),
    IF(Scores!$AF60="",
        NA(),
        Scores!$AF60
    ),
    NA()
)</f>
        <v>#N/A</v>
      </c>
      <c r="P60" s="86" t="e">
        <f>IF(LEFT($H60)=RIGHT($N$2),
    IF(Scores!$AG60="",
        NA(),
        Scores!$AG60
    ),
    NA()
)</f>
        <v>#N/A</v>
      </c>
      <c r="Q60" s="86" t="e">
        <f>IF(LEFT($H60)=RIGHT($N$2),
    IF(OR(Scores!$F60="",NOT(ISNUMBER(Scores!$F60))),
        NA(),
        Scores!$F60
    ),
    NA()
)</f>
        <v>#N/A</v>
      </c>
      <c r="R60" s="88" t="e">
        <f>IF(LEFT($H60)=RIGHT($N$2),
    IF(OR(Scores!$F60="",NOT(ISNUMBER(Scores!$H60))),
        NA(),
        Scores!$H60
    ),
    NA()
)</f>
        <v>#N/A</v>
      </c>
      <c r="S60" s="89"/>
    </row>
    <row r="61" spans="2:19">
      <c r="B61" s="93"/>
      <c r="C61" s="127"/>
      <c r="D61" s="127"/>
      <c r="E61" s="127"/>
      <c r="F61" s="128"/>
      <c r="H61" s="93" t="str">
        <f>Scores!B61</f>
        <v/>
      </c>
      <c r="I61" s="87" t="e">
        <f>IF(LEFT($H61)=RIGHT($I$2),
    IF(Scores!$AC61="",
        NA(),
        Scores!$AC61
    ),
    NA()
)</f>
        <v>#N/A</v>
      </c>
      <c r="J61" s="86" t="e">
        <f>IF(LEFT($H61)=RIGHT($I$2),
    IF(Scores!$AF61="",
        NA(),
        Scores!$AF61
    ),
    NA()
)</f>
        <v>#N/A</v>
      </c>
      <c r="K61" s="86" t="e">
        <f>IF(LEFT($H61)=RIGHT($I$2),
    IF(Scores!$AG61="",
        NA(),
        Scores!$AG61
    ),
    NA()
)</f>
        <v>#N/A</v>
      </c>
      <c r="L61" s="86" t="e">
        <f>IF(LEFT($H61)=RIGHT($I$2),
    IF(OR(Scores!$F61="",NOT(ISNUMBER(Scores!$F61))),
        NA(),
        Scores!$F61
    ),
    NA()
)</f>
        <v>#N/A</v>
      </c>
      <c r="M61" s="88" t="e">
        <f>IF(LEFT($H61)=RIGHT($I$2),
    IF(OR(Scores!$F61="",NOT(ISNUMBER(Scores!$H61))),
        NA(),
        Scores!$H61
    ),
    NA()
)</f>
        <v>#N/A</v>
      </c>
      <c r="N61" s="87" t="e">
        <f>IF(LEFT($H61)=RIGHT($N$2),
    IF(Scores!$AC61="",
        NA(),
        Scores!$AC61
    ),
    NA()
)</f>
        <v>#N/A</v>
      </c>
      <c r="O61" s="86" t="e">
        <f>IF(LEFT($H61)=RIGHT($N$2),
    IF(Scores!$AF61="",
        NA(),
        Scores!$AF61
    ),
    NA()
)</f>
        <v>#N/A</v>
      </c>
      <c r="P61" s="86" t="e">
        <f>IF(LEFT($H61)=RIGHT($N$2),
    IF(Scores!$AG61="",
        NA(),
        Scores!$AG61
    ),
    NA()
)</f>
        <v>#N/A</v>
      </c>
      <c r="Q61" s="86" t="e">
        <f>IF(LEFT($H61)=RIGHT($N$2),
    IF(OR(Scores!$F61="",NOT(ISNUMBER(Scores!$F61))),
        NA(),
        Scores!$F61
    ),
    NA()
)</f>
        <v>#N/A</v>
      </c>
      <c r="R61" s="88" t="e">
        <f>IF(LEFT($H61)=RIGHT($N$2),
    IF(OR(Scores!$F61="",NOT(ISNUMBER(Scores!$H61))),
        NA(),
        Scores!$H61
    ),
    NA()
)</f>
        <v>#N/A</v>
      </c>
      <c r="S61" s="89"/>
    </row>
    <row r="62" spans="2:19">
      <c r="B62" s="93"/>
      <c r="C62" s="127"/>
      <c r="D62" s="127"/>
      <c r="E62" s="127"/>
      <c r="F62" s="128"/>
      <c r="H62" s="93" t="str">
        <f>Scores!B62</f>
        <v/>
      </c>
      <c r="I62" s="87" t="e">
        <f>IF(LEFT($H62)=RIGHT($I$2),
    IF(Scores!$AC62="",
        NA(),
        Scores!$AC62
    ),
    NA()
)</f>
        <v>#N/A</v>
      </c>
      <c r="J62" s="86" t="e">
        <f>IF(LEFT($H62)=RIGHT($I$2),
    IF(Scores!$AF62="",
        NA(),
        Scores!$AF62
    ),
    NA()
)</f>
        <v>#N/A</v>
      </c>
      <c r="K62" s="86" t="e">
        <f>IF(LEFT($H62)=RIGHT($I$2),
    IF(Scores!$AG62="",
        NA(),
        Scores!$AG62
    ),
    NA()
)</f>
        <v>#N/A</v>
      </c>
      <c r="L62" s="86" t="e">
        <f>IF(LEFT($H62)=RIGHT($I$2),
    IF(OR(Scores!$F62="",NOT(ISNUMBER(Scores!$F62))),
        NA(),
        Scores!$F62
    ),
    NA()
)</f>
        <v>#N/A</v>
      </c>
      <c r="M62" s="88" t="e">
        <f>IF(LEFT($H62)=RIGHT($I$2),
    IF(OR(Scores!$F62="",NOT(ISNUMBER(Scores!$H62))),
        NA(),
        Scores!$H62
    ),
    NA()
)</f>
        <v>#N/A</v>
      </c>
      <c r="N62" s="87" t="e">
        <f>IF(LEFT($H62)=RIGHT($N$2),
    IF(Scores!$AC62="",
        NA(),
        Scores!$AC62
    ),
    NA()
)</f>
        <v>#N/A</v>
      </c>
      <c r="O62" s="86" t="e">
        <f>IF(LEFT($H62)=RIGHT($N$2),
    IF(Scores!$AF62="",
        NA(),
        Scores!$AF62
    ),
    NA()
)</f>
        <v>#N/A</v>
      </c>
      <c r="P62" s="86" t="e">
        <f>IF(LEFT($H62)=RIGHT($N$2),
    IF(Scores!$AG62="",
        NA(),
        Scores!$AG62
    ),
    NA()
)</f>
        <v>#N/A</v>
      </c>
      <c r="Q62" s="86" t="e">
        <f>IF(LEFT($H62)=RIGHT($N$2),
    IF(OR(Scores!$F62="",NOT(ISNUMBER(Scores!$F62))),
        NA(),
        Scores!$F62
    ),
    NA()
)</f>
        <v>#N/A</v>
      </c>
      <c r="R62" s="88" t="e">
        <f>IF(LEFT($H62)=RIGHT($N$2),
    IF(OR(Scores!$F62="",NOT(ISNUMBER(Scores!$H62))),
        NA(),
        Scores!$H62
    ),
    NA()
)</f>
        <v>#N/A</v>
      </c>
      <c r="S62" s="89"/>
    </row>
    <row r="63" spans="2:19">
      <c r="B63" s="93"/>
      <c r="C63" s="127"/>
      <c r="D63" s="127"/>
      <c r="E63" s="127"/>
      <c r="F63" s="128"/>
      <c r="H63" s="93" t="str">
        <f>Scores!B63</f>
        <v/>
      </c>
      <c r="I63" s="87" t="e">
        <f>IF(LEFT($H63)=RIGHT($I$2),
    IF(Scores!$AC63="",
        NA(),
        Scores!$AC63
    ),
    NA()
)</f>
        <v>#N/A</v>
      </c>
      <c r="J63" s="86" t="e">
        <f>IF(LEFT($H63)=RIGHT($I$2),
    IF(Scores!$AF63="",
        NA(),
        Scores!$AF63
    ),
    NA()
)</f>
        <v>#N/A</v>
      </c>
      <c r="K63" s="86" t="e">
        <f>IF(LEFT($H63)=RIGHT($I$2),
    IF(Scores!$AG63="",
        NA(),
        Scores!$AG63
    ),
    NA()
)</f>
        <v>#N/A</v>
      </c>
      <c r="L63" s="86" t="e">
        <f>IF(LEFT($H63)=RIGHT($I$2),
    IF(OR(Scores!$F63="",NOT(ISNUMBER(Scores!$F63))),
        NA(),
        Scores!$F63
    ),
    NA()
)</f>
        <v>#N/A</v>
      </c>
      <c r="M63" s="88" t="e">
        <f>IF(LEFT($H63)=RIGHT($I$2),
    IF(OR(Scores!$F63="",NOT(ISNUMBER(Scores!$H63))),
        NA(),
        Scores!$H63
    ),
    NA()
)</f>
        <v>#N/A</v>
      </c>
      <c r="N63" s="87" t="e">
        <f>IF(LEFT($H63)=RIGHT($N$2),
    IF(Scores!$AC63="",
        NA(),
        Scores!$AC63
    ),
    NA()
)</f>
        <v>#N/A</v>
      </c>
      <c r="O63" s="86" t="e">
        <f>IF(LEFT($H63)=RIGHT($N$2),
    IF(Scores!$AF63="",
        NA(),
        Scores!$AF63
    ),
    NA()
)</f>
        <v>#N/A</v>
      </c>
      <c r="P63" s="86" t="e">
        <f>IF(LEFT($H63)=RIGHT($N$2),
    IF(Scores!$AG63="",
        NA(),
        Scores!$AG63
    ),
    NA()
)</f>
        <v>#N/A</v>
      </c>
      <c r="Q63" s="86" t="e">
        <f>IF(LEFT($H63)=RIGHT($N$2),
    IF(OR(Scores!$F63="",NOT(ISNUMBER(Scores!$F63))),
        NA(),
        Scores!$F63
    ),
    NA()
)</f>
        <v>#N/A</v>
      </c>
      <c r="R63" s="88" t="e">
        <f>IF(LEFT($H63)=RIGHT($N$2),
    IF(OR(Scores!$F63="",NOT(ISNUMBER(Scores!$H63))),
        NA(),
        Scores!$H63
    ),
    NA()
)</f>
        <v>#N/A</v>
      </c>
      <c r="S63" s="89"/>
    </row>
    <row r="64" spans="2:19">
      <c r="B64" s="93"/>
      <c r="C64" s="127"/>
      <c r="D64" s="127"/>
      <c r="E64" s="127"/>
      <c r="F64" s="128"/>
      <c r="H64" s="93" t="str">
        <f>Scores!B64</f>
        <v/>
      </c>
      <c r="I64" s="87" t="e">
        <f>IF(LEFT($H64)=RIGHT($I$2),
    IF(Scores!$AC64="",
        NA(),
        Scores!$AC64
    ),
    NA()
)</f>
        <v>#N/A</v>
      </c>
      <c r="J64" s="86" t="e">
        <f>IF(LEFT($H64)=RIGHT($I$2),
    IF(Scores!$AF64="",
        NA(),
        Scores!$AF64
    ),
    NA()
)</f>
        <v>#N/A</v>
      </c>
      <c r="K64" s="86" t="e">
        <f>IF(LEFT($H64)=RIGHT($I$2),
    IF(Scores!$AG64="",
        NA(),
        Scores!$AG64
    ),
    NA()
)</f>
        <v>#N/A</v>
      </c>
      <c r="L64" s="86" t="e">
        <f>IF(LEFT($H64)=RIGHT($I$2),
    IF(OR(Scores!$F64="",NOT(ISNUMBER(Scores!$F64))),
        NA(),
        Scores!$F64
    ),
    NA()
)</f>
        <v>#N/A</v>
      </c>
      <c r="M64" s="88" t="e">
        <f>IF(LEFT($H64)=RIGHT($I$2),
    IF(OR(Scores!$F64="",NOT(ISNUMBER(Scores!$H64))),
        NA(),
        Scores!$H64
    ),
    NA()
)</f>
        <v>#N/A</v>
      </c>
      <c r="N64" s="87" t="e">
        <f>IF(LEFT($H64)=RIGHT($N$2),
    IF(Scores!$AC64="",
        NA(),
        Scores!$AC64
    ),
    NA()
)</f>
        <v>#N/A</v>
      </c>
      <c r="O64" s="86" t="e">
        <f>IF(LEFT($H64)=RIGHT($N$2),
    IF(Scores!$AF64="",
        NA(),
        Scores!$AF64
    ),
    NA()
)</f>
        <v>#N/A</v>
      </c>
      <c r="P64" s="86" t="e">
        <f>IF(LEFT($H64)=RIGHT($N$2),
    IF(Scores!$AG64="",
        NA(),
        Scores!$AG64
    ),
    NA()
)</f>
        <v>#N/A</v>
      </c>
      <c r="Q64" s="86" t="e">
        <f>IF(LEFT($H64)=RIGHT($N$2),
    IF(OR(Scores!$F64="",NOT(ISNUMBER(Scores!$F64))),
        NA(),
        Scores!$F64
    ),
    NA()
)</f>
        <v>#N/A</v>
      </c>
      <c r="R64" s="88" t="e">
        <f>IF(LEFT($H64)=RIGHT($N$2),
    IF(OR(Scores!$F64="",NOT(ISNUMBER(Scores!$H64))),
        NA(),
        Scores!$H64
    ),
    NA()
)</f>
        <v>#N/A</v>
      </c>
      <c r="S64" s="89"/>
    </row>
    <row r="65" spans="2:19">
      <c r="B65" s="93"/>
      <c r="C65" s="127"/>
      <c r="D65" s="127"/>
      <c r="E65" s="127"/>
      <c r="F65" s="128"/>
      <c r="H65" s="93" t="str">
        <f>Scores!B65</f>
        <v/>
      </c>
      <c r="I65" s="87" t="e">
        <f>IF(LEFT($H65)=RIGHT($I$2),
    IF(Scores!$AC65="",
        NA(),
        Scores!$AC65
    ),
    NA()
)</f>
        <v>#N/A</v>
      </c>
      <c r="J65" s="86" t="e">
        <f>IF(LEFT($H65)=RIGHT($I$2),
    IF(Scores!$AF65="",
        NA(),
        Scores!$AF65
    ),
    NA()
)</f>
        <v>#N/A</v>
      </c>
      <c r="K65" s="86" t="e">
        <f>IF(LEFT($H65)=RIGHT($I$2),
    IF(Scores!$AG65="",
        NA(),
        Scores!$AG65
    ),
    NA()
)</f>
        <v>#N/A</v>
      </c>
      <c r="L65" s="86" t="e">
        <f>IF(LEFT($H65)=RIGHT($I$2),
    IF(OR(Scores!$F65="",NOT(ISNUMBER(Scores!$F65))),
        NA(),
        Scores!$F65
    ),
    NA()
)</f>
        <v>#N/A</v>
      </c>
      <c r="M65" s="88" t="e">
        <f>IF(LEFT($H65)=RIGHT($I$2),
    IF(OR(Scores!$F65="",NOT(ISNUMBER(Scores!$H65))),
        NA(),
        Scores!$H65
    ),
    NA()
)</f>
        <v>#N/A</v>
      </c>
      <c r="N65" s="87" t="e">
        <f>IF(LEFT($H65)=RIGHT($N$2),
    IF(Scores!$AC65="",
        NA(),
        Scores!$AC65
    ),
    NA()
)</f>
        <v>#N/A</v>
      </c>
      <c r="O65" s="86" t="e">
        <f>IF(LEFT($H65)=RIGHT($N$2),
    IF(Scores!$AF65="",
        NA(),
        Scores!$AF65
    ),
    NA()
)</f>
        <v>#N/A</v>
      </c>
      <c r="P65" s="86" t="e">
        <f>IF(LEFT($H65)=RIGHT($N$2),
    IF(Scores!$AG65="",
        NA(),
        Scores!$AG65
    ),
    NA()
)</f>
        <v>#N/A</v>
      </c>
      <c r="Q65" s="86" t="e">
        <f>IF(LEFT($H65)=RIGHT($N$2),
    IF(OR(Scores!$F65="",NOT(ISNUMBER(Scores!$F65))),
        NA(),
        Scores!$F65
    ),
    NA()
)</f>
        <v>#N/A</v>
      </c>
      <c r="R65" s="88" t="e">
        <f>IF(LEFT($H65)=RIGHT($N$2),
    IF(OR(Scores!$F65="",NOT(ISNUMBER(Scores!$H65))),
        NA(),
        Scores!$H65
    ),
    NA()
)</f>
        <v>#N/A</v>
      </c>
      <c r="S65" s="89"/>
    </row>
    <row r="66" spans="2:19">
      <c r="B66" s="93"/>
      <c r="C66" s="127"/>
      <c r="D66" s="127"/>
      <c r="E66" s="127"/>
      <c r="F66" s="128"/>
      <c r="H66" s="93" t="str">
        <f>Scores!B66</f>
        <v/>
      </c>
      <c r="I66" s="87" t="e">
        <f>IF(LEFT($H66)=RIGHT($I$2),
    IF(Scores!$AC66="",
        NA(),
        Scores!$AC66
    ),
    NA()
)</f>
        <v>#N/A</v>
      </c>
      <c r="J66" s="86" t="e">
        <f>IF(LEFT($H66)=RIGHT($I$2),
    IF(Scores!$AF66="",
        NA(),
        Scores!$AF66
    ),
    NA()
)</f>
        <v>#N/A</v>
      </c>
      <c r="K66" s="86" t="e">
        <f>IF(LEFT($H66)=RIGHT($I$2),
    IF(Scores!$AG66="",
        NA(),
        Scores!$AG66
    ),
    NA()
)</f>
        <v>#N/A</v>
      </c>
      <c r="L66" s="86" t="e">
        <f>IF(LEFT($H66)=RIGHT($I$2),
    IF(OR(Scores!$F66="",NOT(ISNUMBER(Scores!$F66))),
        NA(),
        Scores!$F66
    ),
    NA()
)</f>
        <v>#N/A</v>
      </c>
      <c r="M66" s="88" t="e">
        <f>IF(LEFT($H66)=RIGHT($I$2),
    IF(OR(Scores!$F66="",NOT(ISNUMBER(Scores!$H66))),
        NA(),
        Scores!$H66
    ),
    NA()
)</f>
        <v>#N/A</v>
      </c>
      <c r="N66" s="87" t="e">
        <f>IF(LEFT($H66)=RIGHT($N$2),
    IF(Scores!$AC66="",
        NA(),
        Scores!$AC66
    ),
    NA()
)</f>
        <v>#N/A</v>
      </c>
      <c r="O66" s="86" t="e">
        <f>IF(LEFT($H66)=RIGHT($N$2),
    IF(Scores!$AF66="",
        NA(),
        Scores!$AF66
    ),
    NA()
)</f>
        <v>#N/A</v>
      </c>
      <c r="P66" s="86" t="e">
        <f>IF(LEFT($H66)=RIGHT($N$2),
    IF(Scores!$AG66="",
        NA(),
        Scores!$AG66
    ),
    NA()
)</f>
        <v>#N/A</v>
      </c>
      <c r="Q66" s="86" t="e">
        <f>IF(LEFT($H66)=RIGHT($N$2),
    IF(OR(Scores!$F66="",NOT(ISNUMBER(Scores!$F66))),
        NA(),
        Scores!$F66
    ),
    NA()
)</f>
        <v>#N/A</v>
      </c>
      <c r="R66" s="88" t="e">
        <f>IF(LEFT($H66)=RIGHT($N$2),
    IF(OR(Scores!$F66="",NOT(ISNUMBER(Scores!$H66))),
        NA(),
        Scores!$H66
    ),
    NA()
)</f>
        <v>#N/A</v>
      </c>
      <c r="S66" s="89"/>
    </row>
    <row r="67" spans="2:19">
      <c r="B67" s="93"/>
      <c r="C67" s="127"/>
      <c r="D67" s="127"/>
      <c r="E67" s="127"/>
      <c r="F67" s="128"/>
      <c r="H67" s="93" t="str">
        <f>Scores!B67</f>
        <v/>
      </c>
      <c r="I67" s="87" t="e">
        <f>IF(LEFT($H67)=RIGHT($I$2),
    IF(Scores!$AC67="",
        NA(),
        Scores!$AC67
    ),
    NA()
)</f>
        <v>#N/A</v>
      </c>
      <c r="J67" s="86" t="e">
        <f>IF(LEFT($H67)=RIGHT($I$2),
    IF(Scores!$AF67="",
        NA(),
        Scores!$AF67
    ),
    NA()
)</f>
        <v>#N/A</v>
      </c>
      <c r="K67" s="86" t="e">
        <f>IF(LEFT($H67)=RIGHT($I$2),
    IF(Scores!$AG67="",
        NA(),
        Scores!$AG67
    ),
    NA()
)</f>
        <v>#N/A</v>
      </c>
      <c r="L67" s="86" t="e">
        <f>IF(LEFT($H67)=RIGHT($I$2),
    IF(OR(Scores!$F67="",NOT(ISNUMBER(Scores!$F67))),
        NA(),
        Scores!$F67
    ),
    NA()
)</f>
        <v>#N/A</v>
      </c>
      <c r="M67" s="88" t="e">
        <f>IF(LEFT($H67)=RIGHT($I$2),
    IF(OR(Scores!$F67="",NOT(ISNUMBER(Scores!$H67))),
        NA(),
        Scores!$H67
    ),
    NA()
)</f>
        <v>#N/A</v>
      </c>
      <c r="N67" s="87" t="e">
        <f>IF(LEFT($H67)=RIGHT($N$2),
    IF(Scores!$AC67="",
        NA(),
        Scores!$AC67
    ),
    NA()
)</f>
        <v>#N/A</v>
      </c>
      <c r="O67" s="86" t="e">
        <f>IF(LEFT($H67)=RIGHT($N$2),
    IF(Scores!$AF67="",
        NA(),
        Scores!$AF67
    ),
    NA()
)</f>
        <v>#N/A</v>
      </c>
      <c r="P67" s="86" t="e">
        <f>IF(LEFT($H67)=RIGHT($N$2),
    IF(Scores!$AG67="",
        NA(),
        Scores!$AG67
    ),
    NA()
)</f>
        <v>#N/A</v>
      </c>
      <c r="Q67" s="86" t="e">
        <f>IF(LEFT($H67)=RIGHT($N$2),
    IF(OR(Scores!$F67="",NOT(ISNUMBER(Scores!$F67))),
        NA(),
        Scores!$F67
    ),
    NA()
)</f>
        <v>#N/A</v>
      </c>
      <c r="R67" s="88" t="e">
        <f>IF(LEFT($H67)=RIGHT($N$2),
    IF(OR(Scores!$F67="",NOT(ISNUMBER(Scores!$H67))),
        NA(),
        Scores!$H67
    ),
    NA()
)</f>
        <v>#N/A</v>
      </c>
      <c r="S67" s="89"/>
    </row>
    <row r="68" spans="2:19">
      <c r="B68" s="93"/>
      <c r="C68" s="127"/>
      <c r="D68" s="127"/>
      <c r="E68" s="127"/>
      <c r="F68" s="128"/>
      <c r="H68" s="93" t="str">
        <f>Scores!B68</f>
        <v/>
      </c>
      <c r="I68" s="87" t="e">
        <f>IF(LEFT($H68)=RIGHT($I$2),
    IF(Scores!$AC68="",
        NA(),
        Scores!$AC68
    ),
    NA()
)</f>
        <v>#N/A</v>
      </c>
      <c r="J68" s="86" t="e">
        <f>IF(LEFT($H68)=RIGHT($I$2),
    IF(Scores!$AF68="",
        NA(),
        Scores!$AF68
    ),
    NA()
)</f>
        <v>#N/A</v>
      </c>
      <c r="K68" s="86" t="e">
        <f>IF(LEFT($H68)=RIGHT($I$2),
    IF(Scores!$AG68="",
        NA(),
        Scores!$AG68
    ),
    NA()
)</f>
        <v>#N/A</v>
      </c>
      <c r="L68" s="86" t="e">
        <f>IF(LEFT($H68)=RIGHT($I$2),
    IF(OR(Scores!$F68="",NOT(ISNUMBER(Scores!$F68))),
        NA(),
        Scores!$F68
    ),
    NA()
)</f>
        <v>#N/A</v>
      </c>
      <c r="M68" s="88" t="e">
        <f>IF(LEFT($H68)=RIGHT($I$2),
    IF(OR(Scores!$F68="",NOT(ISNUMBER(Scores!$H68))),
        NA(),
        Scores!$H68
    ),
    NA()
)</f>
        <v>#N/A</v>
      </c>
      <c r="N68" s="87" t="e">
        <f>IF(LEFT($H68)=RIGHT($N$2),
    IF(Scores!$AC68="",
        NA(),
        Scores!$AC68
    ),
    NA()
)</f>
        <v>#N/A</v>
      </c>
      <c r="O68" s="86" t="e">
        <f>IF(LEFT($H68)=RIGHT($N$2),
    IF(Scores!$AF68="",
        NA(),
        Scores!$AF68
    ),
    NA()
)</f>
        <v>#N/A</v>
      </c>
      <c r="P68" s="86" t="e">
        <f>IF(LEFT($H68)=RIGHT($N$2),
    IF(Scores!$AG68="",
        NA(),
        Scores!$AG68
    ),
    NA()
)</f>
        <v>#N/A</v>
      </c>
      <c r="Q68" s="86" t="e">
        <f>IF(LEFT($H68)=RIGHT($N$2),
    IF(OR(Scores!$F68="",NOT(ISNUMBER(Scores!$F68))),
        NA(),
        Scores!$F68
    ),
    NA()
)</f>
        <v>#N/A</v>
      </c>
      <c r="R68" s="88" t="e">
        <f>IF(LEFT($H68)=RIGHT($N$2),
    IF(OR(Scores!$F68="",NOT(ISNUMBER(Scores!$H68))),
        NA(),
        Scores!$H68
    ),
    NA()
)</f>
        <v>#N/A</v>
      </c>
      <c r="S68" s="89"/>
    </row>
    <row r="69" spans="2:19">
      <c r="B69" s="93"/>
      <c r="C69" s="127"/>
      <c r="D69" s="127"/>
      <c r="E69" s="127"/>
      <c r="F69" s="128"/>
      <c r="H69" s="93" t="str">
        <f>Scores!B69</f>
        <v/>
      </c>
      <c r="I69" s="87" t="e">
        <f>IF(LEFT($H69)=RIGHT($I$2),
    IF(Scores!$AC69="",
        NA(),
        Scores!$AC69
    ),
    NA()
)</f>
        <v>#N/A</v>
      </c>
      <c r="J69" s="86" t="e">
        <f>IF(LEFT($H69)=RIGHT($I$2),
    IF(Scores!$AF69="",
        NA(),
        Scores!$AF69
    ),
    NA()
)</f>
        <v>#N/A</v>
      </c>
      <c r="K69" s="86" t="e">
        <f>IF(LEFT($H69)=RIGHT($I$2),
    IF(Scores!$AG69="",
        NA(),
        Scores!$AG69
    ),
    NA()
)</f>
        <v>#N/A</v>
      </c>
      <c r="L69" s="86" t="e">
        <f>IF(LEFT($H69)=RIGHT($I$2),
    IF(OR(Scores!$F69="",NOT(ISNUMBER(Scores!$F69))),
        NA(),
        Scores!$F69
    ),
    NA()
)</f>
        <v>#N/A</v>
      </c>
      <c r="M69" s="88" t="e">
        <f>IF(LEFT($H69)=RIGHT($I$2),
    IF(OR(Scores!$F69="",NOT(ISNUMBER(Scores!$H69))),
        NA(),
        Scores!$H69
    ),
    NA()
)</f>
        <v>#N/A</v>
      </c>
      <c r="N69" s="87" t="e">
        <f>IF(LEFT($H69)=RIGHT($N$2),
    IF(Scores!$AC69="",
        NA(),
        Scores!$AC69
    ),
    NA()
)</f>
        <v>#N/A</v>
      </c>
      <c r="O69" s="86" t="e">
        <f>IF(LEFT($H69)=RIGHT($N$2),
    IF(Scores!$AF69="",
        NA(),
        Scores!$AF69
    ),
    NA()
)</f>
        <v>#N/A</v>
      </c>
      <c r="P69" s="86" t="e">
        <f>IF(LEFT($H69)=RIGHT($N$2),
    IF(Scores!$AG69="",
        NA(),
        Scores!$AG69
    ),
    NA()
)</f>
        <v>#N/A</v>
      </c>
      <c r="Q69" s="86" t="e">
        <f>IF(LEFT($H69)=RIGHT($N$2),
    IF(OR(Scores!$F69="",NOT(ISNUMBER(Scores!$F69))),
        NA(),
        Scores!$F69
    ),
    NA()
)</f>
        <v>#N/A</v>
      </c>
      <c r="R69" s="88" t="e">
        <f>IF(LEFT($H69)=RIGHT($N$2),
    IF(OR(Scores!$F69="",NOT(ISNUMBER(Scores!$H69))),
        NA(),
        Scores!$H69
    ),
    NA()
)</f>
        <v>#N/A</v>
      </c>
      <c r="S69" s="89"/>
    </row>
    <row r="70" spans="2:19">
      <c r="B70" s="93"/>
      <c r="C70" s="127"/>
      <c r="D70" s="127"/>
      <c r="E70" s="127"/>
      <c r="F70" s="128"/>
      <c r="H70" s="93" t="str">
        <f>Scores!B70</f>
        <v/>
      </c>
      <c r="I70" s="87" t="e">
        <f>IF(LEFT($H70)=RIGHT($I$2),
    IF(Scores!$AC70="",
        NA(),
        Scores!$AC70
    ),
    NA()
)</f>
        <v>#N/A</v>
      </c>
      <c r="J70" s="86" t="e">
        <f>IF(LEFT($H70)=RIGHT($I$2),
    IF(Scores!$AF70="",
        NA(),
        Scores!$AF70
    ),
    NA()
)</f>
        <v>#N/A</v>
      </c>
      <c r="K70" s="86" t="e">
        <f>IF(LEFT($H70)=RIGHT($I$2),
    IF(Scores!$AG70="",
        NA(),
        Scores!$AG70
    ),
    NA()
)</f>
        <v>#N/A</v>
      </c>
      <c r="L70" s="86" t="e">
        <f>IF(LEFT($H70)=RIGHT($I$2),
    IF(OR(Scores!$F70="",NOT(ISNUMBER(Scores!$F70))),
        NA(),
        Scores!$F70
    ),
    NA()
)</f>
        <v>#N/A</v>
      </c>
      <c r="M70" s="88" t="e">
        <f>IF(LEFT($H70)=RIGHT($I$2),
    IF(OR(Scores!$F70="",NOT(ISNUMBER(Scores!$H70))),
        NA(),
        Scores!$H70
    ),
    NA()
)</f>
        <v>#N/A</v>
      </c>
      <c r="N70" s="87" t="e">
        <f>IF(LEFT($H70)=RIGHT($N$2),
    IF(Scores!$AC70="",
        NA(),
        Scores!$AC70
    ),
    NA()
)</f>
        <v>#N/A</v>
      </c>
      <c r="O70" s="86" t="e">
        <f>IF(LEFT($H70)=RIGHT($N$2),
    IF(Scores!$AF70="",
        NA(),
        Scores!$AF70
    ),
    NA()
)</f>
        <v>#N/A</v>
      </c>
      <c r="P70" s="86" t="e">
        <f>IF(LEFT($H70)=RIGHT($N$2),
    IF(Scores!$AG70="",
        NA(),
        Scores!$AG70
    ),
    NA()
)</f>
        <v>#N/A</v>
      </c>
      <c r="Q70" s="86" t="e">
        <f>IF(LEFT($H70)=RIGHT($N$2),
    IF(OR(Scores!$F70="",NOT(ISNUMBER(Scores!$F70))),
        NA(),
        Scores!$F70
    ),
    NA()
)</f>
        <v>#N/A</v>
      </c>
      <c r="R70" s="88" t="e">
        <f>IF(LEFT($H70)=RIGHT($N$2),
    IF(OR(Scores!$F70="",NOT(ISNUMBER(Scores!$H70))),
        NA(),
        Scores!$H70
    ),
    NA()
)</f>
        <v>#N/A</v>
      </c>
      <c r="S70" s="89"/>
    </row>
    <row r="71" spans="2:19">
      <c r="B71" s="93"/>
      <c r="C71" s="127"/>
      <c r="D71" s="127"/>
      <c r="E71" s="127"/>
      <c r="F71" s="128"/>
      <c r="H71" s="93" t="str">
        <f>Scores!B71</f>
        <v/>
      </c>
      <c r="I71" s="87" t="e">
        <f>IF(LEFT($H71)=RIGHT($I$2),
    IF(Scores!$AC71="",
        NA(),
        Scores!$AC71
    ),
    NA()
)</f>
        <v>#N/A</v>
      </c>
      <c r="J71" s="86" t="e">
        <f>IF(LEFT($H71)=RIGHT($I$2),
    IF(Scores!$AF71="",
        NA(),
        Scores!$AF71
    ),
    NA()
)</f>
        <v>#N/A</v>
      </c>
      <c r="K71" s="86" t="e">
        <f>IF(LEFT($H71)=RIGHT($I$2),
    IF(Scores!$AG71="",
        NA(),
        Scores!$AG71
    ),
    NA()
)</f>
        <v>#N/A</v>
      </c>
      <c r="L71" s="86" t="e">
        <f>IF(LEFT($H71)=RIGHT($I$2),
    IF(OR(Scores!$F71="",NOT(ISNUMBER(Scores!$F71))),
        NA(),
        Scores!$F71
    ),
    NA()
)</f>
        <v>#N/A</v>
      </c>
      <c r="M71" s="88" t="e">
        <f>IF(LEFT($H71)=RIGHT($I$2),
    IF(OR(Scores!$F71="",NOT(ISNUMBER(Scores!$H71))),
        NA(),
        Scores!$H71
    ),
    NA()
)</f>
        <v>#N/A</v>
      </c>
      <c r="N71" s="87" t="e">
        <f>IF(LEFT($H71)=RIGHT($N$2),
    IF(Scores!$AC71="",
        NA(),
        Scores!$AC71
    ),
    NA()
)</f>
        <v>#N/A</v>
      </c>
      <c r="O71" s="86" t="e">
        <f>IF(LEFT($H71)=RIGHT($N$2),
    IF(Scores!$AF71="",
        NA(),
        Scores!$AF71
    ),
    NA()
)</f>
        <v>#N/A</v>
      </c>
      <c r="P71" s="86" t="e">
        <f>IF(LEFT($H71)=RIGHT($N$2),
    IF(Scores!$AG71="",
        NA(),
        Scores!$AG71
    ),
    NA()
)</f>
        <v>#N/A</v>
      </c>
      <c r="Q71" s="86" t="e">
        <f>IF(LEFT($H71)=RIGHT($N$2),
    IF(OR(Scores!$F71="",NOT(ISNUMBER(Scores!$F71))),
        NA(),
        Scores!$F71
    ),
    NA()
)</f>
        <v>#N/A</v>
      </c>
      <c r="R71" s="88" t="e">
        <f>IF(LEFT($H71)=RIGHT($N$2),
    IF(OR(Scores!$F71="",NOT(ISNUMBER(Scores!$H71))),
        NA(),
        Scores!$H71
    ),
    NA()
)</f>
        <v>#N/A</v>
      </c>
      <c r="S71" s="89"/>
    </row>
    <row r="72" spans="2:19">
      <c r="B72" s="93"/>
      <c r="C72" s="127"/>
      <c r="D72" s="127"/>
      <c r="E72" s="127"/>
      <c r="F72" s="128"/>
      <c r="H72" s="93" t="str">
        <f>Scores!B72</f>
        <v/>
      </c>
      <c r="I72" s="87" t="e">
        <f>IF(LEFT($H72)=RIGHT($I$2),
    IF(Scores!$AC72="",
        NA(),
        Scores!$AC72
    ),
    NA()
)</f>
        <v>#N/A</v>
      </c>
      <c r="J72" s="86" t="e">
        <f>IF(LEFT($H72)=RIGHT($I$2),
    IF(Scores!$AF72="",
        NA(),
        Scores!$AF72
    ),
    NA()
)</f>
        <v>#N/A</v>
      </c>
      <c r="K72" s="86" t="e">
        <f>IF(LEFT($H72)=RIGHT($I$2),
    IF(Scores!$AG72="",
        NA(),
        Scores!$AG72
    ),
    NA()
)</f>
        <v>#N/A</v>
      </c>
      <c r="L72" s="86" t="e">
        <f>IF(LEFT($H72)=RIGHT($I$2),
    IF(OR(Scores!$F72="",NOT(ISNUMBER(Scores!$F72))),
        NA(),
        Scores!$F72
    ),
    NA()
)</f>
        <v>#N/A</v>
      </c>
      <c r="M72" s="88" t="e">
        <f>IF(LEFT($H72)=RIGHT($I$2),
    IF(OR(Scores!$F72="",NOT(ISNUMBER(Scores!$H72))),
        NA(),
        Scores!$H72
    ),
    NA()
)</f>
        <v>#N/A</v>
      </c>
      <c r="N72" s="87" t="e">
        <f>IF(LEFT($H72)=RIGHT($N$2),
    IF(Scores!$AC72="",
        NA(),
        Scores!$AC72
    ),
    NA()
)</f>
        <v>#N/A</v>
      </c>
      <c r="O72" s="86" t="e">
        <f>IF(LEFT($H72)=RIGHT($N$2),
    IF(Scores!$AF72="",
        NA(),
        Scores!$AF72
    ),
    NA()
)</f>
        <v>#N/A</v>
      </c>
      <c r="P72" s="86" t="e">
        <f>IF(LEFT($H72)=RIGHT($N$2),
    IF(Scores!$AG72="",
        NA(),
        Scores!$AG72
    ),
    NA()
)</f>
        <v>#N/A</v>
      </c>
      <c r="Q72" s="86" t="e">
        <f>IF(LEFT($H72)=RIGHT($N$2),
    IF(OR(Scores!$F72="",NOT(ISNUMBER(Scores!$F72))),
        NA(),
        Scores!$F72
    ),
    NA()
)</f>
        <v>#N/A</v>
      </c>
      <c r="R72" s="88" t="e">
        <f>IF(LEFT($H72)=RIGHT($N$2),
    IF(OR(Scores!$F72="",NOT(ISNUMBER(Scores!$H72))),
        NA(),
        Scores!$H72
    ),
    NA()
)</f>
        <v>#N/A</v>
      </c>
      <c r="S72" s="89"/>
    </row>
    <row r="73" spans="2:19">
      <c r="B73" s="93"/>
      <c r="C73" s="127"/>
      <c r="D73" s="127"/>
      <c r="E73" s="127"/>
      <c r="F73" s="128"/>
      <c r="H73" s="93" t="str">
        <f>Scores!B73</f>
        <v/>
      </c>
      <c r="I73" s="87" t="e">
        <f>IF(LEFT($H73)=RIGHT($I$2),
    IF(Scores!$AC73="",
        NA(),
        Scores!$AC73
    ),
    NA()
)</f>
        <v>#N/A</v>
      </c>
      <c r="J73" s="86" t="e">
        <f>IF(LEFT($H73)=RIGHT($I$2),
    IF(Scores!$AF73="",
        NA(),
        Scores!$AF73
    ),
    NA()
)</f>
        <v>#N/A</v>
      </c>
      <c r="K73" s="86" t="e">
        <f>IF(LEFT($H73)=RIGHT($I$2),
    IF(Scores!$AG73="",
        NA(),
        Scores!$AG73
    ),
    NA()
)</f>
        <v>#N/A</v>
      </c>
      <c r="L73" s="86" t="e">
        <f>IF(LEFT($H73)=RIGHT($I$2),
    IF(OR(Scores!$F73="",NOT(ISNUMBER(Scores!$F73))),
        NA(),
        Scores!$F73
    ),
    NA()
)</f>
        <v>#N/A</v>
      </c>
      <c r="M73" s="88" t="e">
        <f>IF(LEFT($H73)=RIGHT($I$2),
    IF(OR(Scores!$F73="",NOT(ISNUMBER(Scores!$H73))),
        NA(),
        Scores!$H73
    ),
    NA()
)</f>
        <v>#N/A</v>
      </c>
      <c r="N73" s="87" t="e">
        <f>IF(LEFT($H73)=RIGHT($N$2),
    IF(Scores!$AC73="",
        NA(),
        Scores!$AC73
    ),
    NA()
)</f>
        <v>#N/A</v>
      </c>
      <c r="O73" s="86" t="e">
        <f>IF(LEFT($H73)=RIGHT($N$2),
    IF(Scores!$AF73="",
        NA(),
        Scores!$AF73
    ),
    NA()
)</f>
        <v>#N/A</v>
      </c>
      <c r="P73" s="86" t="e">
        <f>IF(LEFT($H73)=RIGHT($N$2),
    IF(Scores!$AG73="",
        NA(),
        Scores!$AG73
    ),
    NA()
)</f>
        <v>#N/A</v>
      </c>
      <c r="Q73" s="86" t="e">
        <f>IF(LEFT($H73)=RIGHT($N$2),
    IF(OR(Scores!$F73="",NOT(ISNUMBER(Scores!$F73))),
        NA(),
        Scores!$F73
    ),
    NA()
)</f>
        <v>#N/A</v>
      </c>
      <c r="R73" s="88" t="e">
        <f>IF(LEFT($H73)=RIGHT($N$2),
    IF(OR(Scores!$F73="",NOT(ISNUMBER(Scores!$H73))),
        NA(),
        Scores!$H73
    ),
    NA()
)</f>
        <v>#N/A</v>
      </c>
      <c r="S73" s="89"/>
    </row>
    <row r="74" spans="2:19" ht="14" thickBot="1">
      <c r="B74" s="94"/>
      <c r="C74" s="129"/>
      <c r="D74" s="129"/>
      <c r="E74" s="129"/>
      <c r="F74" s="130"/>
      <c r="H74" s="93" t="str">
        <f>Scores!B74</f>
        <v/>
      </c>
      <c r="I74" s="87" t="e">
        <f>IF(LEFT($H74)=RIGHT($I$2),
    IF(Scores!$AC74="",
        NA(),
        Scores!$AC74
    ),
    NA()
)</f>
        <v>#N/A</v>
      </c>
      <c r="J74" s="86" t="e">
        <f>IF(LEFT($H74)=RIGHT($I$2),
    IF(Scores!$AF74="",
        NA(),
        Scores!$AF74
    ),
    NA()
)</f>
        <v>#N/A</v>
      </c>
      <c r="K74" s="86" t="e">
        <f>IF(LEFT($H74)=RIGHT($I$2),
    IF(Scores!$AG74="",
        NA(),
        Scores!$AG74
    ),
    NA()
)</f>
        <v>#N/A</v>
      </c>
      <c r="L74" s="86" t="e">
        <f>IF(LEFT($H74)=RIGHT($I$2),
    IF(OR(Scores!$F74="",NOT(ISNUMBER(Scores!$F74))),
        NA(),
        Scores!$F74
    ),
    NA()
)</f>
        <v>#N/A</v>
      </c>
      <c r="M74" s="88" t="e">
        <f>IF(LEFT($H74)=RIGHT($I$2),
    IF(OR(Scores!$F74="",NOT(ISNUMBER(Scores!$H74))),
        NA(),
        Scores!$H74
    ),
    NA()
)</f>
        <v>#N/A</v>
      </c>
      <c r="N74" s="87" t="e">
        <f>IF(LEFT($H74)=RIGHT($N$2),
    IF(Scores!$AC74="",
        NA(),
        Scores!$AC74
    ),
    NA()
)</f>
        <v>#N/A</v>
      </c>
      <c r="O74" s="86" t="e">
        <f>IF(LEFT($H74)=RIGHT($N$2),
    IF(Scores!$AF74="",
        NA(),
        Scores!$AF74
    ),
    NA()
)</f>
        <v>#N/A</v>
      </c>
      <c r="P74" s="86" t="e">
        <f>IF(LEFT($H74)=RIGHT($N$2),
    IF(Scores!$AG74="",
        NA(),
        Scores!$AG74
    ),
    NA()
)</f>
        <v>#N/A</v>
      </c>
      <c r="Q74" s="86" t="e">
        <f>IF(LEFT($H74)=RIGHT($N$2),
    IF(OR(Scores!$F74="",NOT(ISNUMBER(Scores!$F74))),
        NA(),
        Scores!$F74
    ),
    NA()
)</f>
        <v>#N/A</v>
      </c>
      <c r="R74" s="88" t="e">
        <f>IF(LEFT($H74)=RIGHT($N$2),
    IF(OR(Scores!$F74="",NOT(ISNUMBER(Scores!$H74))),
        NA(),
        Scores!$H74
    ),
    NA()
)</f>
        <v>#N/A</v>
      </c>
      <c r="S74" s="89"/>
    </row>
    <row r="75" spans="2:19">
      <c r="H75" s="93" t="str">
        <f>Scores!B75</f>
        <v/>
      </c>
      <c r="I75" s="87" t="e">
        <f>IF(LEFT($H75)=RIGHT($I$2),
    IF(Scores!$AC75="",
        NA(),
        Scores!$AC75
    ),
    NA()
)</f>
        <v>#N/A</v>
      </c>
      <c r="J75" s="86" t="e">
        <f>IF(LEFT($H75)=RIGHT($I$2),
    IF(Scores!$AF75="",
        NA(),
        Scores!$AF75
    ),
    NA()
)</f>
        <v>#N/A</v>
      </c>
      <c r="K75" s="86" t="e">
        <f>IF(LEFT($H75)=RIGHT($I$2),
    IF(Scores!$AG75="",
        NA(),
        Scores!$AG75
    ),
    NA()
)</f>
        <v>#N/A</v>
      </c>
      <c r="L75" s="86" t="e">
        <f>IF(LEFT($H75)=RIGHT($I$2),
    IF(OR(Scores!$F75="",NOT(ISNUMBER(Scores!$F75))),
        NA(),
        Scores!$F75
    ),
    NA()
)</f>
        <v>#N/A</v>
      </c>
      <c r="M75" s="88" t="e">
        <f>IF(LEFT($H75)=RIGHT($I$2),
    IF(OR(Scores!$F75="",NOT(ISNUMBER(Scores!$H75))),
        NA(),
        Scores!$H75
    ),
    NA()
)</f>
        <v>#N/A</v>
      </c>
      <c r="N75" s="87" t="e">
        <f>IF(LEFT($H75)=RIGHT($N$2),
    IF(Scores!$AC75="",
        NA(),
        Scores!$AC75
    ),
    NA()
)</f>
        <v>#N/A</v>
      </c>
      <c r="O75" s="86" t="e">
        <f>IF(LEFT($H75)=RIGHT($N$2),
    IF(Scores!$AF75="",
        NA(),
        Scores!$AF75
    ),
    NA()
)</f>
        <v>#N/A</v>
      </c>
      <c r="P75" s="86" t="e">
        <f>IF(LEFT($H75)=RIGHT($N$2),
    IF(Scores!$AG75="",
        NA(),
        Scores!$AG75
    ),
    NA()
)</f>
        <v>#N/A</v>
      </c>
      <c r="Q75" s="86" t="e">
        <f>IF(LEFT($H75)=RIGHT($N$2),
    IF(OR(Scores!$F75="",NOT(ISNUMBER(Scores!$F75))),
        NA(),
        Scores!$F75
    ),
    NA()
)</f>
        <v>#N/A</v>
      </c>
      <c r="R75" s="88" t="e">
        <f>IF(LEFT($H75)=RIGHT($N$2),
    IF(OR(Scores!$F75="",NOT(ISNUMBER(Scores!$H75))),
        NA(),
        Scores!$H75
    ),
    NA()
)</f>
        <v>#N/A</v>
      </c>
      <c r="S75" s="89"/>
    </row>
    <row r="76" spans="2:19">
      <c r="F76" s="159" t="s">
        <v>91</v>
      </c>
      <c r="H76" s="93" t="str">
        <f>Scores!B76</f>
        <v/>
      </c>
      <c r="I76" s="87" t="e">
        <f>IF(LEFT($H76)=RIGHT($I$2),
    IF(Scores!$AC76="",
        NA(),
        Scores!$AC76
    ),
    NA()
)</f>
        <v>#N/A</v>
      </c>
      <c r="J76" s="86" t="e">
        <f>IF(LEFT($H76)=RIGHT($I$2),
    IF(Scores!$AF76="",
        NA(),
        Scores!$AF76
    ),
    NA()
)</f>
        <v>#N/A</v>
      </c>
      <c r="K76" s="86" t="e">
        <f>IF(LEFT($H76)=RIGHT($I$2),
    IF(Scores!$AG76="",
        NA(),
        Scores!$AG76
    ),
    NA()
)</f>
        <v>#N/A</v>
      </c>
      <c r="L76" s="86" t="e">
        <f>IF(LEFT($H76)=RIGHT($I$2),
    IF(OR(Scores!$F76="",NOT(ISNUMBER(Scores!$F76))),
        NA(),
        Scores!$F76
    ),
    NA()
)</f>
        <v>#N/A</v>
      </c>
      <c r="M76" s="88" t="e">
        <f>IF(LEFT($H76)=RIGHT($I$2),
    IF(OR(Scores!$F76="",NOT(ISNUMBER(Scores!$H76))),
        NA(),
        Scores!$H76
    ),
    NA()
)</f>
        <v>#N/A</v>
      </c>
      <c r="N76" s="87" t="e">
        <f>IF(LEFT($H76)=RIGHT($N$2),
    IF(Scores!$AC76="",
        NA(),
        Scores!$AC76
    ),
    NA()
)</f>
        <v>#N/A</v>
      </c>
      <c r="O76" s="86" t="e">
        <f>IF(LEFT($H76)=RIGHT($N$2),
    IF(Scores!$AF76="",
        NA(),
        Scores!$AF76
    ),
    NA()
)</f>
        <v>#N/A</v>
      </c>
      <c r="P76" s="86" t="e">
        <f>IF(LEFT($H76)=RIGHT($N$2),
    IF(Scores!$AG76="",
        NA(),
        Scores!$AG76
    ),
    NA()
)</f>
        <v>#N/A</v>
      </c>
      <c r="Q76" s="86" t="e">
        <f>IF(LEFT($H76)=RIGHT($N$2),
    IF(OR(Scores!$F76="",NOT(ISNUMBER(Scores!$F76))),
        NA(),
        Scores!$F76
    ),
    NA()
)</f>
        <v>#N/A</v>
      </c>
      <c r="R76" s="88" t="e">
        <f>IF(LEFT($H76)=RIGHT($N$2),
    IF(OR(Scores!$F76="",NOT(ISNUMBER(Scores!$H76))),
        NA(),
        Scores!$H76
    ),
    NA()
)</f>
        <v>#N/A</v>
      </c>
      <c r="S76" s="89"/>
    </row>
    <row r="77" spans="2:19">
      <c r="H77" s="93" t="str">
        <f>Scores!B77</f>
        <v/>
      </c>
      <c r="I77" s="87" t="e">
        <f>IF(LEFT($H77)=RIGHT($I$2),
    IF(Scores!$AC77="",
        NA(),
        Scores!$AC77
    ),
    NA()
)</f>
        <v>#N/A</v>
      </c>
      <c r="J77" s="86" t="e">
        <f>IF(LEFT($H77)=RIGHT($I$2),
    IF(Scores!$AF77="",
        NA(),
        Scores!$AF77
    ),
    NA()
)</f>
        <v>#N/A</v>
      </c>
      <c r="K77" s="86" t="e">
        <f>IF(LEFT($H77)=RIGHT($I$2),
    IF(Scores!$AG77="",
        NA(),
        Scores!$AG77
    ),
    NA()
)</f>
        <v>#N/A</v>
      </c>
      <c r="L77" s="86" t="e">
        <f>IF(LEFT($H77)=RIGHT($I$2),
    IF(OR(Scores!$F77="",NOT(ISNUMBER(Scores!$F77))),
        NA(),
        Scores!$F77
    ),
    NA()
)</f>
        <v>#N/A</v>
      </c>
      <c r="M77" s="88" t="e">
        <f>IF(LEFT($H77)=RIGHT($I$2),
    IF(OR(Scores!$F77="",NOT(ISNUMBER(Scores!$H77))),
        NA(),
        Scores!$H77
    ),
    NA()
)</f>
        <v>#N/A</v>
      </c>
      <c r="N77" s="87" t="e">
        <f>IF(LEFT($H77)=RIGHT($N$2),
    IF(Scores!$AC77="",
        NA(),
        Scores!$AC77
    ),
    NA()
)</f>
        <v>#N/A</v>
      </c>
      <c r="O77" s="86" t="e">
        <f>IF(LEFT($H77)=RIGHT($N$2),
    IF(Scores!$AF77="",
        NA(),
        Scores!$AF77
    ),
    NA()
)</f>
        <v>#N/A</v>
      </c>
      <c r="P77" s="86" t="e">
        <f>IF(LEFT($H77)=RIGHT($N$2),
    IF(Scores!$AG77="",
        NA(),
        Scores!$AG77
    ),
    NA()
)</f>
        <v>#N/A</v>
      </c>
      <c r="Q77" s="86" t="e">
        <f>IF(LEFT($H77)=RIGHT($N$2),
    IF(OR(Scores!$F77="",NOT(ISNUMBER(Scores!$F77))),
        NA(),
        Scores!$F77
    ),
    NA()
)</f>
        <v>#N/A</v>
      </c>
      <c r="R77" s="88" t="e">
        <f>IF(LEFT($H77)=RIGHT($N$2),
    IF(OR(Scores!$F77="",NOT(ISNUMBER(Scores!$H77))),
        NA(),
        Scores!$H77
    ),
    NA()
)</f>
        <v>#N/A</v>
      </c>
      <c r="S77" s="89"/>
    </row>
    <row r="78" spans="2:19">
      <c r="H78" s="93" t="str">
        <f>Scores!B78</f>
        <v/>
      </c>
      <c r="I78" s="87" t="e">
        <f>IF(LEFT($H78)=RIGHT($I$2),
    IF(Scores!$AC78="",
        NA(),
        Scores!$AC78
    ),
    NA()
)</f>
        <v>#N/A</v>
      </c>
      <c r="J78" s="86" t="e">
        <f>IF(LEFT($H78)=RIGHT($I$2),
    IF(Scores!$AF78="",
        NA(),
        Scores!$AF78
    ),
    NA()
)</f>
        <v>#N/A</v>
      </c>
      <c r="K78" s="86" t="e">
        <f>IF(LEFT($H78)=RIGHT($I$2),
    IF(Scores!$AG78="",
        NA(),
        Scores!$AG78
    ),
    NA()
)</f>
        <v>#N/A</v>
      </c>
      <c r="L78" s="86" t="e">
        <f>IF(LEFT($H78)=RIGHT($I$2),
    IF(OR(Scores!$F78="",NOT(ISNUMBER(Scores!$F78))),
        NA(),
        Scores!$F78
    ),
    NA()
)</f>
        <v>#N/A</v>
      </c>
      <c r="M78" s="88" t="e">
        <f>IF(LEFT($H78)=RIGHT($I$2),
    IF(OR(Scores!$F78="",NOT(ISNUMBER(Scores!$H78))),
        NA(),
        Scores!$H78
    ),
    NA()
)</f>
        <v>#N/A</v>
      </c>
      <c r="N78" s="87" t="e">
        <f>IF(LEFT($H78)=RIGHT($N$2),
    IF(Scores!$AC78="",
        NA(),
        Scores!$AC78
    ),
    NA()
)</f>
        <v>#N/A</v>
      </c>
      <c r="O78" s="86" t="e">
        <f>IF(LEFT($H78)=RIGHT($N$2),
    IF(Scores!$AF78="",
        NA(),
        Scores!$AF78
    ),
    NA()
)</f>
        <v>#N/A</v>
      </c>
      <c r="P78" s="86" t="e">
        <f>IF(LEFT($H78)=RIGHT($N$2),
    IF(Scores!$AG78="",
        NA(),
        Scores!$AG78
    ),
    NA()
)</f>
        <v>#N/A</v>
      </c>
      <c r="Q78" s="86" t="e">
        <f>IF(LEFT($H78)=RIGHT($N$2),
    IF(OR(Scores!$F78="",NOT(ISNUMBER(Scores!$F78))),
        NA(),
        Scores!$F78
    ),
    NA()
)</f>
        <v>#N/A</v>
      </c>
      <c r="R78" s="88" t="e">
        <f>IF(LEFT($H78)=RIGHT($N$2),
    IF(OR(Scores!$F78="",NOT(ISNUMBER(Scores!$H78))),
        NA(),
        Scores!$H78
    ),
    NA()
)</f>
        <v>#N/A</v>
      </c>
      <c r="S78" s="89"/>
    </row>
    <row r="79" spans="2:19">
      <c r="H79" s="93" t="str">
        <f>Scores!B79</f>
        <v/>
      </c>
      <c r="I79" s="87" t="e">
        <f>IF(LEFT($H79)=RIGHT($I$2),
    IF(Scores!$AC79="",
        NA(),
        Scores!$AC79
    ),
    NA()
)</f>
        <v>#N/A</v>
      </c>
      <c r="J79" s="86" t="e">
        <f>IF(LEFT($H79)=RIGHT($I$2),
    IF(Scores!$AF79="",
        NA(),
        Scores!$AF79
    ),
    NA()
)</f>
        <v>#N/A</v>
      </c>
      <c r="K79" s="86" t="e">
        <f>IF(LEFT($H79)=RIGHT($I$2),
    IF(Scores!$AG79="",
        NA(),
        Scores!$AG79
    ),
    NA()
)</f>
        <v>#N/A</v>
      </c>
      <c r="L79" s="86" t="e">
        <f>IF(LEFT($H79)=RIGHT($I$2),
    IF(OR(Scores!$F79="",NOT(ISNUMBER(Scores!$F79))),
        NA(),
        Scores!$F79
    ),
    NA()
)</f>
        <v>#N/A</v>
      </c>
      <c r="M79" s="88" t="e">
        <f>IF(LEFT($H79)=RIGHT($I$2),
    IF(OR(Scores!$F79="",NOT(ISNUMBER(Scores!$H79))),
        NA(),
        Scores!$H79
    ),
    NA()
)</f>
        <v>#N/A</v>
      </c>
      <c r="N79" s="87" t="e">
        <f>IF(LEFT($H79)=RIGHT($N$2),
    IF(Scores!$AC79="",
        NA(),
        Scores!$AC79
    ),
    NA()
)</f>
        <v>#N/A</v>
      </c>
      <c r="O79" s="86" t="e">
        <f>IF(LEFT($H79)=RIGHT($N$2),
    IF(Scores!$AF79="",
        NA(),
        Scores!$AF79
    ),
    NA()
)</f>
        <v>#N/A</v>
      </c>
      <c r="P79" s="86" t="e">
        <f>IF(LEFT($H79)=RIGHT($N$2),
    IF(Scores!$AG79="",
        NA(),
        Scores!$AG79
    ),
    NA()
)</f>
        <v>#N/A</v>
      </c>
      <c r="Q79" s="86" t="e">
        <f>IF(LEFT($H79)=RIGHT($N$2),
    IF(OR(Scores!$F79="",NOT(ISNUMBER(Scores!$F79))),
        NA(),
        Scores!$F79
    ),
    NA()
)</f>
        <v>#N/A</v>
      </c>
      <c r="R79" s="88" t="e">
        <f>IF(LEFT($H79)=RIGHT($N$2),
    IF(OR(Scores!$F79="",NOT(ISNUMBER(Scores!$H79))),
        NA(),
        Scores!$H79
    ),
    NA()
)</f>
        <v>#N/A</v>
      </c>
      <c r="S79" s="89"/>
    </row>
    <row r="80" spans="2:19">
      <c r="H80" s="93" t="str">
        <f>Scores!B80</f>
        <v/>
      </c>
      <c r="I80" s="87" t="e">
        <f>IF(LEFT($H80)=RIGHT($I$2),
    IF(Scores!$AC80="",
        NA(),
        Scores!$AC80
    ),
    NA()
)</f>
        <v>#N/A</v>
      </c>
      <c r="J80" s="86" t="e">
        <f>IF(LEFT($H80)=RIGHT($I$2),
    IF(Scores!$AF80="",
        NA(),
        Scores!$AF80
    ),
    NA()
)</f>
        <v>#N/A</v>
      </c>
      <c r="K80" s="86" t="e">
        <f>IF(LEFT($H80)=RIGHT($I$2),
    IF(Scores!$AG80="",
        NA(),
        Scores!$AG80
    ),
    NA()
)</f>
        <v>#N/A</v>
      </c>
      <c r="L80" s="86" t="e">
        <f>IF(LEFT($H80)=RIGHT($I$2),
    IF(OR(Scores!$F80="",NOT(ISNUMBER(Scores!$F80))),
        NA(),
        Scores!$F80
    ),
    NA()
)</f>
        <v>#N/A</v>
      </c>
      <c r="M80" s="88" t="e">
        <f>IF(LEFT($H80)=RIGHT($I$2),
    IF(OR(Scores!$F80="",NOT(ISNUMBER(Scores!$H80))),
        NA(),
        Scores!$H80
    ),
    NA()
)</f>
        <v>#N/A</v>
      </c>
      <c r="N80" s="87" t="e">
        <f>IF(LEFT($H80)=RIGHT($N$2),
    IF(Scores!$AC80="",
        NA(),
        Scores!$AC80
    ),
    NA()
)</f>
        <v>#N/A</v>
      </c>
      <c r="O80" s="86" t="e">
        <f>IF(LEFT($H80)=RIGHT($N$2),
    IF(Scores!$AF80="",
        NA(),
        Scores!$AF80
    ),
    NA()
)</f>
        <v>#N/A</v>
      </c>
      <c r="P80" s="86" t="e">
        <f>IF(LEFT($H80)=RIGHT($N$2),
    IF(Scores!$AG80="",
        NA(),
        Scores!$AG80
    ),
    NA()
)</f>
        <v>#N/A</v>
      </c>
      <c r="Q80" s="86" t="e">
        <f>IF(LEFT($H80)=RIGHT($N$2),
    IF(OR(Scores!$F80="",NOT(ISNUMBER(Scores!$F80))),
        NA(),
        Scores!$F80
    ),
    NA()
)</f>
        <v>#N/A</v>
      </c>
      <c r="R80" s="88" t="e">
        <f>IF(LEFT($H80)=RIGHT($N$2),
    IF(OR(Scores!$F80="",NOT(ISNUMBER(Scores!$H80))),
        NA(),
        Scores!$H80
    ),
    NA()
)</f>
        <v>#N/A</v>
      </c>
      <c r="S80" s="89"/>
    </row>
    <row r="81" spans="8:19">
      <c r="H81" s="93" t="str">
        <f>Scores!B81</f>
        <v/>
      </c>
      <c r="I81" s="87" t="e">
        <f>IF(LEFT($H81)=RIGHT($I$2),
    IF(Scores!$AC81="",
        NA(),
        Scores!$AC81
    ),
    NA()
)</f>
        <v>#N/A</v>
      </c>
      <c r="J81" s="86" t="e">
        <f>IF(LEFT($H81)=RIGHT($I$2),
    IF(Scores!$AF81="",
        NA(),
        Scores!$AF81
    ),
    NA()
)</f>
        <v>#N/A</v>
      </c>
      <c r="K81" s="86" t="e">
        <f>IF(LEFT($H81)=RIGHT($I$2),
    IF(Scores!$AG81="",
        NA(),
        Scores!$AG81
    ),
    NA()
)</f>
        <v>#N/A</v>
      </c>
      <c r="L81" s="86" t="e">
        <f>IF(LEFT($H81)=RIGHT($I$2),
    IF(OR(Scores!$F81="",NOT(ISNUMBER(Scores!$F81))),
        NA(),
        Scores!$F81
    ),
    NA()
)</f>
        <v>#N/A</v>
      </c>
      <c r="M81" s="88" t="e">
        <f>IF(LEFT($H81)=RIGHT($I$2),
    IF(OR(Scores!$F81="",NOT(ISNUMBER(Scores!$H81))),
        NA(),
        Scores!$H81
    ),
    NA()
)</f>
        <v>#N/A</v>
      </c>
      <c r="N81" s="87" t="e">
        <f>IF(LEFT($H81)=RIGHT($N$2),
    IF(Scores!$AC81="",
        NA(),
        Scores!$AC81
    ),
    NA()
)</f>
        <v>#N/A</v>
      </c>
      <c r="O81" s="86" t="e">
        <f>IF(LEFT($H81)=RIGHT($N$2),
    IF(Scores!$AF81="",
        NA(),
        Scores!$AF81
    ),
    NA()
)</f>
        <v>#N/A</v>
      </c>
      <c r="P81" s="86" t="e">
        <f>IF(LEFT($H81)=RIGHT($N$2),
    IF(Scores!$AG81="",
        NA(),
        Scores!$AG81
    ),
    NA()
)</f>
        <v>#N/A</v>
      </c>
      <c r="Q81" s="86" t="e">
        <f>IF(LEFT($H81)=RIGHT($N$2),
    IF(OR(Scores!$F81="",NOT(ISNUMBER(Scores!$F81))),
        NA(),
        Scores!$F81
    ),
    NA()
)</f>
        <v>#N/A</v>
      </c>
      <c r="R81" s="88" t="e">
        <f>IF(LEFT($H81)=RIGHT($N$2),
    IF(OR(Scores!$F81="",NOT(ISNUMBER(Scores!$H81))),
        NA(),
        Scores!$H81
    ),
    NA()
)</f>
        <v>#N/A</v>
      </c>
      <c r="S81" s="89"/>
    </row>
    <row r="82" spans="8:19">
      <c r="H82" s="93" t="str">
        <f>Scores!B82</f>
        <v/>
      </c>
      <c r="I82" s="87" t="e">
        <f>IF(LEFT($H82)=RIGHT($I$2),
    IF(Scores!$AC82="",
        NA(),
        Scores!$AC82
    ),
    NA()
)</f>
        <v>#N/A</v>
      </c>
      <c r="J82" s="86" t="e">
        <f>IF(LEFT($H82)=RIGHT($I$2),
    IF(Scores!$AF82="",
        NA(),
        Scores!$AF82
    ),
    NA()
)</f>
        <v>#N/A</v>
      </c>
      <c r="K82" s="86" t="e">
        <f>IF(LEFT($H82)=RIGHT($I$2),
    IF(Scores!$AG82="",
        NA(),
        Scores!$AG82
    ),
    NA()
)</f>
        <v>#N/A</v>
      </c>
      <c r="L82" s="86" t="e">
        <f>IF(LEFT($H82)=RIGHT($I$2),
    IF(OR(Scores!$F82="",NOT(ISNUMBER(Scores!$F82))),
        NA(),
        Scores!$F82
    ),
    NA()
)</f>
        <v>#N/A</v>
      </c>
      <c r="M82" s="88" t="e">
        <f>IF(LEFT($H82)=RIGHT($I$2),
    IF(OR(Scores!$F82="",NOT(ISNUMBER(Scores!$H82))),
        NA(),
        Scores!$H82
    ),
    NA()
)</f>
        <v>#N/A</v>
      </c>
      <c r="N82" s="87" t="e">
        <f>IF(LEFT($H82)=RIGHT($N$2),
    IF(Scores!$AC82="",
        NA(),
        Scores!$AC82
    ),
    NA()
)</f>
        <v>#N/A</v>
      </c>
      <c r="O82" s="86" t="e">
        <f>IF(LEFT($H82)=RIGHT($N$2),
    IF(Scores!$AF82="",
        NA(),
        Scores!$AF82
    ),
    NA()
)</f>
        <v>#N/A</v>
      </c>
      <c r="P82" s="86" t="e">
        <f>IF(LEFT($H82)=RIGHT($N$2),
    IF(Scores!$AG82="",
        NA(),
        Scores!$AG82
    ),
    NA()
)</f>
        <v>#N/A</v>
      </c>
      <c r="Q82" s="86" t="e">
        <f>IF(LEFT($H82)=RIGHT($N$2),
    IF(OR(Scores!$F82="",NOT(ISNUMBER(Scores!$F82))),
        NA(),
        Scores!$F82
    ),
    NA()
)</f>
        <v>#N/A</v>
      </c>
      <c r="R82" s="88" t="e">
        <f>IF(LEFT($H82)=RIGHT($N$2),
    IF(OR(Scores!$F82="",NOT(ISNUMBER(Scores!$H82))),
        NA(),
        Scores!$H82
    ),
    NA()
)</f>
        <v>#N/A</v>
      </c>
      <c r="S82" s="89"/>
    </row>
    <row r="83" spans="8:19">
      <c r="H83" s="93" t="str">
        <f>Scores!B83</f>
        <v/>
      </c>
      <c r="I83" s="87" t="e">
        <f>IF(LEFT($H83)=RIGHT($I$2),
    IF(Scores!$AC83="",
        NA(),
        Scores!$AC83
    ),
    NA()
)</f>
        <v>#N/A</v>
      </c>
      <c r="J83" s="86" t="e">
        <f>IF(LEFT($H83)=RIGHT($I$2),
    IF(Scores!$AF83="",
        NA(),
        Scores!$AF83
    ),
    NA()
)</f>
        <v>#N/A</v>
      </c>
      <c r="K83" s="86" t="e">
        <f>IF(LEFT($H83)=RIGHT($I$2),
    IF(Scores!$AG83="",
        NA(),
        Scores!$AG83
    ),
    NA()
)</f>
        <v>#N/A</v>
      </c>
      <c r="L83" s="86" t="e">
        <f>IF(LEFT($H83)=RIGHT($I$2),
    IF(OR(Scores!$F83="",NOT(ISNUMBER(Scores!$F83))),
        NA(),
        Scores!$F83
    ),
    NA()
)</f>
        <v>#N/A</v>
      </c>
      <c r="M83" s="88" t="e">
        <f>IF(LEFT($H83)=RIGHT($I$2),
    IF(OR(Scores!$F83="",NOT(ISNUMBER(Scores!$H83))),
        NA(),
        Scores!$H83
    ),
    NA()
)</f>
        <v>#N/A</v>
      </c>
      <c r="N83" s="87" t="e">
        <f>IF(LEFT($H83)=RIGHT($N$2),
    IF(Scores!$AC83="",
        NA(),
        Scores!$AC83
    ),
    NA()
)</f>
        <v>#N/A</v>
      </c>
      <c r="O83" s="86" t="e">
        <f>IF(LEFT($H83)=RIGHT($N$2),
    IF(Scores!$AF83="",
        NA(),
        Scores!$AF83
    ),
    NA()
)</f>
        <v>#N/A</v>
      </c>
      <c r="P83" s="86" t="e">
        <f>IF(LEFT($H83)=RIGHT($N$2),
    IF(Scores!$AG83="",
        NA(),
        Scores!$AG83
    ),
    NA()
)</f>
        <v>#N/A</v>
      </c>
      <c r="Q83" s="86" t="e">
        <f>IF(LEFT($H83)=RIGHT($N$2),
    IF(OR(Scores!$F83="",NOT(ISNUMBER(Scores!$F83))),
        NA(),
        Scores!$F83
    ),
    NA()
)</f>
        <v>#N/A</v>
      </c>
      <c r="R83" s="88" t="e">
        <f>IF(LEFT($H83)=RIGHT($N$2),
    IF(OR(Scores!$F83="",NOT(ISNUMBER(Scores!$H83))),
        NA(),
        Scores!$H83
    ),
    NA()
)</f>
        <v>#N/A</v>
      </c>
      <c r="S83" s="89"/>
    </row>
    <row r="84" spans="8:19">
      <c r="H84" s="93" t="str">
        <f>Scores!B84</f>
        <v/>
      </c>
      <c r="I84" s="87" t="e">
        <f>IF(LEFT($H84)=RIGHT($I$2),
    IF(Scores!$AC84="",
        NA(),
        Scores!$AC84
    ),
    NA()
)</f>
        <v>#N/A</v>
      </c>
      <c r="J84" s="86" t="e">
        <f>IF(LEFT($H84)=RIGHT($I$2),
    IF(Scores!$AF84="",
        NA(),
        Scores!$AF84
    ),
    NA()
)</f>
        <v>#N/A</v>
      </c>
      <c r="K84" s="86" t="e">
        <f>IF(LEFT($H84)=RIGHT($I$2),
    IF(Scores!$AG84="",
        NA(),
        Scores!$AG84
    ),
    NA()
)</f>
        <v>#N/A</v>
      </c>
      <c r="L84" s="86" t="e">
        <f>IF(LEFT($H84)=RIGHT($I$2),
    IF(OR(Scores!$F84="",NOT(ISNUMBER(Scores!$F84))),
        NA(),
        Scores!$F84
    ),
    NA()
)</f>
        <v>#N/A</v>
      </c>
      <c r="M84" s="88" t="e">
        <f>IF(LEFT($H84)=RIGHT($I$2),
    IF(OR(Scores!$F84="",NOT(ISNUMBER(Scores!$H84))),
        NA(),
        Scores!$H84
    ),
    NA()
)</f>
        <v>#N/A</v>
      </c>
      <c r="N84" s="87" t="e">
        <f>IF(LEFT($H84)=RIGHT($N$2),
    IF(Scores!$AC84="",
        NA(),
        Scores!$AC84
    ),
    NA()
)</f>
        <v>#N/A</v>
      </c>
      <c r="O84" s="86" t="e">
        <f>IF(LEFT($H84)=RIGHT($N$2),
    IF(Scores!$AF84="",
        NA(),
        Scores!$AF84
    ),
    NA()
)</f>
        <v>#N/A</v>
      </c>
      <c r="P84" s="86" t="e">
        <f>IF(LEFT($H84)=RIGHT($N$2),
    IF(Scores!$AG84="",
        NA(),
        Scores!$AG84
    ),
    NA()
)</f>
        <v>#N/A</v>
      </c>
      <c r="Q84" s="86" t="e">
        <f>IF(LEFT($H84)=RIGHT($N$2),
    IF(OR(Scores!$F84="",NOT(ISNUMBER(Scores!$F84))),
        NA(),
        Scores!$F84
    ),
    NA()
)</f>
        <v>#N/A</v>
      </c>
      <c r="R84" s="88" t="e">
        <f>IF(LEFT($H84)=RIGHT($N$2),
    IF(OR(Scores!$F84="",NOT(ISNUMBER(Scores!$H84))),
        NA(),
        Scores!$H84
    ),
    NA()
)</f>
        <v>#N/A</v>
      </c>
      <c r="S84" s="89"/>
    </row>
    <row r="85" spans="8:19">
      <c r="H85" s="93" t="str">
        <f>Scores!B85</f>
        <v/>
      </c>
      <c r="I85" s="87" t="e">
        <f>IF(LEFT($H85)=RIGHT($I$2),
    IF(Scores!$AC85="",
        NA(),
        Scores!$AC85
    ),
    NA()
)</f>
        <v>#N/A</v>
      </c>
      <c r="J85" s="86" t="e">
        <f>IF(LEFT($H85)=RIGHT($I$2),
    IF(Scores!$AF85="",
        NA(),
        Scores!$AF85
    ),
    NA()
)</f>
        <v>#N/A</v>
      </c>
      <c r="K85" s="86" t="e">
        <f>IF(LEFT($H85)=RIGHT($I$2),
    IF(Scores!$AG85="",
        NA(),
        Scores!$AG85
    ),
    NA()
)</f>
        <v>#N/A</v>
      </c>
      <c r="L85" s="86" t="e">
        <f>IF(LEFT($H85)=RIGHT($I$2),
    IF(OR(Scores!$F85="",NOT(ISNUMBER(Scores!$F85))),
        NA(),
        Scores!$F85
    ),
    NA()
)</f>
        <v>#N/A</v>
      </c>
      <c r="M85" s="88" t="e">
        <f>IF(LEFT($H85)=RIGHT($I$2),
    IF(OR(Scores!$F85="",NOT(ISNUMBER(Scores!$H85))),
        NA(),
        Scores!$H85
    ),
    NA()
)</f>
        <v>#N/A</v>
      </c>
      <c r="N85" s="87" t="e">
        <f>IF(LEFT($H85)=RIGHT($N$2),
    IF(Scores!$AC85="",
        NA(),
        Scores!$AC85
    ),
    NA()
)</f>
        <v>#N/A</v>
      </c>
      <c r="O85" s="86" t="e">
        <f>IF(LEFT($H85)=RIGHT($N$2),
    IF(Scores!$AF85="",
        NA(),
        Scores!$AF85
    ),
    NA()
)</f>
        <v>#N/A</v>
      </c>
      <c r="P85" s="86" t="e">
        <f>IF(LEFT($H85)=RIGHT($N$2),
    IF(Scores!$AG85="",
        NA(),
        Scores!$AG85
    ),
    NA()
)</f>
        <v>#N/A</v>
      </c>
      <c r="Q85" s="86" t="e">
        <f>IF(LEFT($H85)=RIGHT($N$2),
    IF(OR(Scores!$F85="",NOT(ISNUMBER(Scores!$F85))),
        NA(),
        Scores!$F85
    ),
    NA()
)</f>
        <v>#N/A</v>
      </c>
      <c r="R85" s="88" t="e">
        <f>IF(LEFT($H85)=RIGHT($N$2),
    IF(OR(Scores!$F85="",NOT(ISNUMBER(Scores!$H85))),
        NA(),
        Scores!$H85
    ),
    NA()
)</f>
        <v>#N/A</v>
      </c>
      <c r="S85" s="89"/>
    </row>
    <row r="86" spans="8:19">
      <c r="H86" s="93" t="str">
        <f>Scores!B86</f>
        <v/>
      </c>
      <c r="I86" s="87" t="e">
        <f>IF(LEFT($H86)=RIGHT($I$2),
    IF(Scores!$AC86="",
        NA(),
        Scores!$AC86
    ),
    NA()
)</f>
        <v>#N/A</v>
      </c>
      <c r="J86" s="86" t="e">
        <f>IF(LEFT($H86)=RIGHT($I$2),
    IF(Scores!$AF86="",
        NA(),
        Scores!$AF86
    ),
    NA()
)</f>
        <v>#N/A</v>
      </c>
      <c r="K86" s="86" t="e">
        <f>IF(LEFT($H86)=RIGHT($I$2),
    IF(Scores!$AG86="",
        NA(),
        Scores!$AG86
    ),
    NA()
)</f>
        <v>#N/A</v>
      </c>
      <c r="L86" s="86" t="e">
        <f>IF(LEFT($H86)=RIGHT($I$2),
    IF(OR(Scores!$F86="",NOT(ISNUMBER(Scores!$F86))),
        NA(),
        Scores!$F86
    ),
    NA()
)</f>
        <v>#N/A</v>
      </c>
      <c r="M86" s="88" t="e">
        <f>IF(LEFT($H86)=RIGHT($I$2),
    IF(OR(Scores!$F86="",NOT(ISNUMBER(Scores!$H86))),
        NA(),
        Scores!$H86
    ),
    NA()
)</f>
        <v>#N/A</v>
      </c>
      <c r="N86" s="87" t="e">
        <f>IF(LEFT($H86)=RIGHT($N$2),
    IF(Scores!$AC86="",
        NA(),
        Scores!$AC86
    ),
    NA()
)</f>
        <v>#N/A</v>
      </c>
      <c r="O86" s="86" t="e">
        <f>IF(LEFT($H86)=RIGHT($N$2),
    IF(Scores!$AF86="",
        NA(),
        Scores!$AF86
    ),
    NA()
)</f>
        <v>#N/A</v>
      </c>
      <c r="P86" s="86" t="e">
        <f>IF(LEFT($H86)=RIGHT($N$2),
    IF(Scores!$AG86="",
        NA(),
        Scores!$AG86
    ),
    NA()
)</f>
        <v>#N/A</v>
      </c>
      <c r="Q86" s="86" t="e">
        <f>IF(LEFT($H86)=RIGHT($N$2),
    IF(OR(Scores!$F86="",NOT(ISNUMBER(Scores!$F86))),
        NA(),
        Scores!$F86
    ),
    NA()
)</f>
        <v>#N/A</v>
      </c>
      <c r="R86" s="88" t="e">
        <f>IF(LEFT($H86)=RIGHT($N$2),
    IF(OR(Scores!$F86="",NOT(ISNUMBER(Scores!$H86))),
        NA(),
        Scores!$H86
    ),
    NA()
)</f>
        <v>#N/A</v>
      </c>
      <c r="S86" s="89"/>
    </row>
    <row r="87" spans="8:19">
      <c r="H87" s="93" t="str">
        <f>Scores!B87</f>
        <v/>
      </c>
      <c r="I87" s="87" t="e">
        <f>IF(LEFT($H87)=RIGHT($I$2),
    IF(Scores!$AC87="",
        NA(),
        Scores!$AC87
    ),
    NA()
)</f>
        <v>#N/A</v>
      </c>
      <c r="J87" s="86" t="e">
        <f>IF(LEFT($H87)=RIGHT($I$2),
    IF(Scores!$AF87="",
        NA(),
        Scores!$AF87
    ),
    NA()
)</f>
        <v>#N/A</v>
      </c>
      <c r="K87" s="86" t="e">
        <f>IF(LEFT($H87)=RIGHT($I$2),
    IF(Scores!$AG87="",
        NA(),
        Scores!$AG87
    ),
    NA()
)</f>
        <v>#N/A</v>
      </c>
      <c r="L87" s="86" t="e">
        <f>IF(LEFT($H87)=RIGHT($I$2),
    IF(OR(Scores!$F87="",NOT(ISNUMBER(Scores!$F87))),
        NA(),
        Scores!$F87
    ),
    NA()
)</f>
        <v>#N/A</v>
      </c>
      <c r="M87" s="88" t="e">
        <f>IF(LEFT($H87)=RIGHT($I$2),
    IF(OR(Scores!$F87="",NOT(ISNUMBER(Scores!$H87))),
        NA(),
        Scores!$H87
    ),
    NA()
)</f>
        <v>#N/A</v>
      </c>
      <c r="N87" s="87" t="e">
        <f>IF(LEFT($H87)=RIGHT($N$2),
    IF(Scores!$AC87="",
        NA(),
        Scores!$AC87
    ),
    NA()
)</f>
        <v>#N/A</v>
      </c>
      <c r="O87" s="86" t="e">
        <f>IF(LEFT($H87)=RIGHT($N$2),
    IF(Scores!$AF87="",
        NA(),
        Scores!$AF87
    ),
    NA()
)</f>
        <v>#N/A</v>
      </c>
      <c r="P87" s="86" t="e">
        <f>IF(LEFT($H87)=RIGHT($N$2),
    IF(Scores!$AG87="",
        NA(),
        Scores!$AG87
    ),
    NA()
)</f>
        <v>#N/A</v>
      </c>
      <c r="Q87" s="86" t="e">
        <f>IF(LEFT($H87)=RIGHT($N$2),
    IF(OR(Scores!$F87="",NOT(ISNUMBER(Scores!$F87))),
        NA(),
        Scores!$F87
    ),
    NA()
)</f>
        <v>#N/A</v>
      </c>
      <c r="R87" s="88" t="e">
        <f>IF(LEFT($H87)=RIGHT($N$2),
    IF(OR(Scores!$F87="",NOT(ISNUMBER(Scores!$H87))),
        NA(),
        Scores!$H87
    ),
    NA()
)</f>
        <v>#N/A</v>
      </c>
      <c r="S87" s="89"/>
    </row>
    <row r="88" spans="8:19">
      <c r="H88" s="93" t="str">
        <f>Scores!B88</f>
        <v/>
      </c>
      <c r="I88" s="87" t="e">
        <f>IF(LEFT($H88)=RIGHT($I$2),
    IF(Scores!$AC88="",
        NA(),
        Scores!$AC88
    ),
    NA()
)</f>
        <v>#N/A</v>
      </c>
      <c r="J88" s="86" t="e">
        <f>IF(LEFT($H88)=RIGHT($I$2),
    IF(Scores!$AF88="",
        NA(),
        Scores!$AF88
    ),
    NA()
)</f>
        <v>#N/A</v>
      </c>
      <c r="K88" s="86" t="e">
        <f>IF(LEFT($H88)=RIGHT($I$2),
    IF(Scores!$AG88="",
        NA(),
        Scores!$AG88
    ),
    NA()
)</f>
        <v>#N/A</v>
      </c>
      <c r="L88" s="86" t="e">
        <f>IF(LEFT($H88)=RIGHT($I$2),
    IF(OR(Scores!$F88="",NOT(ISNUMBER(Scores!$F88))),
        NA(),
        Scores!$F88
    ),
    NA()
)</f>
        <v>#N/A</v>
      </c>
      <c r="M88" s="88" t="e">
        <f>IF(LEFT($H88)=RIGHT($I$2),
    IF(OR(Scores!$F88="",NOT(ISNUMBER(Scores!$H88))),
        NA(),
        Scores!$H88
    ),
    NA()
)</f>
        <v>#N/A</v>
      </c>
      <c r="N88" s="87" t="e">
        <f>IF(LEFT($H88)=RIGHT($N$2),
    IF(Scores!$AC88="",
        NA(),
        Scores!$AC88
    ),
    NA()
)</f>
        <v>#N/A</v>
      </c>
      <c r="O88" s="86" t="e">
        <f>IF(LEFT($H88)=RIGHT($N$2),
    IF(Scores!$AF88="",
        NA(),
        Scores!$AF88
    ),
    NA()
)</f>
        <v>#N/A</v>
      </c>
      <c r="P88" s="86" t="e">
        <f>IF(LEFT($H88)=RIGHT($N$2),
    IF(Scores!$AG88="",
        NA(),
        Scores!$AG88
    ),
    NA()
)</f>
        <v>#N/A</v>
      </c>
      <c r="Q88" s="86" t="e">
        <f>IF(LEFT($H88)=RIGHT($N$2),
    IF(OR(Scores!$F88="",NOT(ISNUMBER(Scores!$F88))),
        NA(),
        Scores!$F88
    ),
    NA()
)</f>
        <v>#N/A</v>
      </c>
      <c r="R88" s="88" t="e">
        <f>IF(LEFT($H88)=RIGHT($N$2),
    IF(OR(Scores!$F88="",NOT(ISNUMBER(Scores!$H88))),
        NA(),
        Scores!$H88
    ),
    NA()
)</f>
        <v>#N/A</v>
      </c>
      <c r="S88" s="89"/>
    </row>
    <row r="89" spans="8:19">
      <c r="H89" s="93" t="str">
        <f>Scores!B89</f>
        <v/>
      </c>
      <c r="I89" s="87" t="e">
        <f>IF(LEFT($H89)=RIGHT($I$2),
    IF(Scores!$AC89="",
        NA(),
        Scores!$AC89
    ),
    NA()
)</f>
        <v>#N/A</v>
      </c>
      <c r="J89" s="86" t="e">
        <f>IF(LEFT($H89)=RIGHT($I$2),
    IF(Scores!$AF89="",
        NA(),
        Scores!$AF89
    ),
    NA()
)</f>
        <v>#N/A</v>
      </c>
      <c r="K89" s="86" t="e">
        <f>IF(LEFT($H89)=RIGHT($I$2),
    IF(Scores!$AG89="",
        NA(),
        Scores!$AG89
    ),
    NA()
)</f>
        <v>#N/A</v>
      </c>
      <c r="L89" s="86" t="e">
        <f>IF(LEFT($H89)=RIGHT($I$2),
    IF(OR(Scores!$F89="",NOT(ISNUMBER(Scores!$F89))),
        NA(),
        Scores!$F89
    ),
    NA()
)</f>
        <v>#N/A</v>
      </c>
      <c r="M89" s="88" t="e">
        <f>IF(LEFT($H89)=RIGHT($I$2),
    IF(OR(Scores!$F89="",NOT(ISNUMBER(Scores!$H89))),
        NA(),
        Scores!$H89
    ),
    NA()
)</f>
        <v>#N/A</v>
      </c>
      <c r="N89" s="87" t="e">
        <f>IF(LEFT($H89)=RIGHT($N$2),
    IF(Scores!$AC89="",
        NA(),
        Scores!$AC89
    ),
    NA()
)</f>
        <v>#N/A</v>
      </c>
      <c r="O89" s="86" t="e">
        <f>IF(LEFT($H89)=RIGHT($N$2),
    IF(Scores!$AF89="",
        NA(),
        Scores!$AF89
    ),
    NA()
)</f>
        <v>#N/A</v>
      </c>
      <c r="P89" s="86" t="e">
        <f>IF(LEFT($H89)=RIGHT($N$2),
    IF(Scores!$AG89="",
        NA(),
        Scores!$AG89
    ),
    NA()
)</f>
        <v>#N/A</v>
      </c>
      <c r="Q89" s="86" t="e">
        <f>IF(LEFT($H89)=RIGHT($N$2),
    IF(OR(Scores!$F89="",NOT(ISNUMBER(Scores!$F89))),
        NA(),
        Scores!$F89
    ),
    NA()
)</f>
        <v>#N/A</v>
      </c>
      <c r="R89" s="88" t="e">
        <f>IF(LEFT($H89)=RIGHT($N$2),
    IF(OR(Scores!$F89="",NOT(ISNUMBER(Scores!$H89))),
        NA(),
        Scores!$H89
    ),
    NA()
)</f>
        <v>#N/A</v>
      </c>
      <c r="S89" s="89"/>
    </row>
    <row r="90" spans="8:19">
      <c r="H90" s="93" t="str">
        <f>Scores!B90</f>
        <v/>
      </c>
      <c r="I90" s="87" t="e">
        <f>IF(LEFT($H90)=RIGHT($I$2),
    IF(Scores!$AC90="",
        NA(),
        Scores!$AC90
    ),
    NA()
)</f>
        <v>#N/A</v>
      </c>
      <c r="J90" s="86" t="e">
        <f>IF(LEFT($H90)=RIGHT($I$2),
    IF(Scores!$AF90="",
        NA(),
        Scores!$AF90
    ),
    NA()
)</f>
        <v>#N/A</v>
      </c>
      <c r="K90" s="86" t="e">
        <f>IF(LEFT($H90)=RIGHT($I$2),
    IF(Scores!$AG90="",
        NA(),
        Scores!$AG90
    ),
    NA()
)</f>
        <v>#N/A</v>
      </c>
      <c r="L90" s="86" t="e">
        <f>IF(LEFT($H90)=RIGHT($I$2),
    IF(OR(Scores!$F90="",NOT(ISNUMBER(Scores!$F90))),
        NA(),
        Scores!$F90
    ),
    NA()
)</f>
        <v>#N/A</v>
      </c>
      <c r="M90" s="88" t="e">
        <f>IF(LEFT($H90)=RIGHT($I$2),
    IF(OR(Scores!$F90="",NOT(ISNUMBER(Scores!$H90))),
        NA(),
        Scores!$H90
    ),
    NA()
)</f>
        <v>#N/A</v>
      </c>
      <c r="N90" s="87" t="e">
        <f>IF(LEFT($H90)=RIGHT($N$2),
    IF(Scores!$AC90="",
        NA(),
        Scores!$AC90
    ),
    NA()
)</f>
        <v>#N/A</v>
      </c>
      <c r="O90" s="86" t="e">
        <f>IF(LEFT($H90)=RIGHT($N$2),
    IF(Scores!$AF90="",
        NA(),
        Scores!$AF90
    ),
    NA()
)</f>
        <v>#N/A</v>
      </c>
      <c r="P90" s="86" t="e">
        <f>IF(LEFT($H90)=RIGHT($N$2),
    IF(Scores!$AG90="",
        NA(),
        Scores!$AG90
    ),
    NA()
)</f>
        <v>#N/A</v>
      </c>
      <c r="Q90" s="86" t="e">
        <f>IF(LEFT($H90)=RIGHT($N$2),
    IF(OR(Scores!$F90="",NOT(ISNUMBER(Scores!$F90))),
        NA(),
        Scores!$F90
    ),
    NA()
)</f>
        <v>#N/A</v>
      </c>
      <c r="R90" s="88" t="e">
        <f>IF(LEFT($H90)=RIGHT($N$2),
    IF(OR(Scores!$F90="",NOT(ISNUMBER(Scores!$H90))),
        NA(),
        Scores!$H90
    ),
    NA()
)</f>
        <v>#N/A</v>
      </c>
      <c r="S90" s="89"/>
    </row>
    <row r="91" spans="8:19">
      <c r="H91" s="93" t="str">
        <f>Scores!B91</f>
        <v/>
      </c>
      <c r="I91" s="87" t="e">
        <f>IF(LEFT($H91)=RIGHT($I$2),
    IF(Scores!$AC91="",
        NA(),
        Scores!$AC91
    ),
    NA()
)</f>
        <v>#N/A</v>
      </c>
      <c r="J91" s="86" t="e">
        <f>IF(LEFT($H91)=RIGHT($I$2),
    IF(Scores!$AF91="",
        NA(),
        Scores!$AF91
    ),
    NA()
)</f>
        <v>#N/A</v>
      </c>
      <c r="K91" s="86" t="e">
        <f>IF(LEFT($H91)=RIGHT($I$2),
    IF(Scores!$AG91="",
        NA(),
        Scores!$AG91
    ),
    NA()
)</f>
        <v>#N/A</v>
      </c>
      <c r="L91" s="86" t="e">
        <f>IF(LEFT($H91)=RIGHT($I$2),
    IF(OR(Scores!$F91="",NOT(ISNUMBER(Scores!$F91))),
        NA(),
        Scores!$F91
    ),
    NA()
)</f>
        <v>#N/A</v>
      </c>
      <c r="M91" s="88" t="e">
        <f>IF(LEFT($H91)=RIGHT($I$2),
    IF(OR(Scores!$F91="",NOT(ISNUMBER(Scores!$H91))),
        NA(),
        Scores!$H91
    ),
    NA()
)</f>
        <v>#N/A</v>
      </c>
      <c r="N91" s="87" t="e">
        <f>IF(LEFT($H91)=RIGHT($N$2),
    IF(Scores!$AC91="",
        NA(),
        Scores!$AC91
    ),
    NA()
)</f>
        <v>#N/A</v>
      </c>
      <c r="O91" s="86" t="e">
        <f>IF(LEFT($H91)=RIGHT($N$2),
    IF(Scores!$AF91="",
        NA(),
        Scores!$AF91
    ),
    NA()
)</f>
        <v>#N/A</v>
      </c>
      <c r="P91" s="86" t="e">
        <f>IF(LEFT($H91)=RIGHT($N$2),
    IF(Scores!$AG91="",
        NA(),
        Scores!$AG91
    ),
    NA()
)</f>
        <v>#N/A</v>
      </c>
      <c r="Q91" s="86" t="e">
        <f>IF(LEFT($H91)=RIGHT($N$2),
    IF(OR(Scores!$F91="",NOT(ISNUMBER(Scores!$F91))),
        NA(),
        Scores!$F91
    ),
    NA()
)</f>
        <v>#N/A</v>
      </c>
      <c r="R91" s="88" t="e">
        <f>IF(LEFT($H91)=RIGHT($N$2),
    IF(OR(Scores!$F91="",NOT(ISNUMBER(Scores!$H91))),
        NA(),
        Scores!$H91
    ),
    NA()
)</f>
        <v>#N/A</v>
      </c>
      <c r="S91" s="89"/>
    </row>
    <row r="92" spans="8:19">
      <c r="H92" s="93" t="str">
        <f>Scores!B92</f>
        <v/>
      </c>
      <c r="I92" s="87" t="e">
        <f>IF(LEFT($H92)=RIGHT($I$2),
    IF(Scores!$AC92="",
        NA(),
        Scores!$AC92
    ),
    NA()
)</f>
        <v>#N/A</v>
      </c>
      <c r="J92" s="86" t="e">
        <f>IF(LEFT($H92)=RIGHT($I$2),
    IF(Scores!$AF92="",
        NA(),
        Scores!$AF92
    ),
    NA()
)</f>
        <v>#N/A</v>
      </c>
      <c r="K92" s="86" t="e">
        <f>IF(LEFT($H92)=RIGHT($I$2),
    IF(Scores!$AG92="",
        NA(),
        Scores!$AG92
    ),
    NA()
)</f>
        <v>#N/A</v>
      </c>
      <c r="L92" s="86" t="e">
        <f>IF(LEFT($H92)=RIGHT($I$2),
    IF(OR(Scores!$F92="",NOT(ISNUMBER(Scores!$F92))),
        NA(),
        Scores!$F92
    ),
    NA()
)</f>
        <v>#N/A</v>
      </c>
      <c r="M92" s="88" t="e">
        <f>IF(LEFT($H92)=RIGHT($I$2),
    IF(OR(Scores!$F92="",NOT(ISNUMBER(Scores!$H92))),
        NA(),
        Scores!$H92
    ),
    NA()
)</f>
        <v>#N/A</v>
      </c>
      <c r="N92" s="87" t="e">
        <f>IF(LEFT($H92)=RIGHT($N$2),
    IF(Scores!$AC92="",
        NA(),
        Scores!$AC92
    ),
    NA()
)</f>
        <v>#N/A</v>
      </c>
      <c r="O92" s="86" t="e">
        <f>IF(LEFT($H92)=RIGHT($N$2),
    IF(Scores!$AF92="",
        NA(),
        Scores!$AF92
    ),
    NA()
)</f>
        <v>#N/A</v>
      </c>
      <c r="P92" s="86" t="e">
        <f>IF(LEFT($H92)=RIGHT($N$2),
    IF(Scores!$AG92="",
        NA(),
        Scores!$AG92
    ),
    NA()
)</f>
        <v>#N/A</v>
      </c>
      <c r="Q92" s="86" t="e">
        <f>IF(LEFT($H92)=RIGHT($N$2),
    IF(OR(Scores!$F92="",NOT(ISNUMBER(Scores!$F92))),
        NA(),
        Scores!$F92
    ),
    NA()
)</f>
        <v>#N/A</v>
      </c>
      <c r="R92" s="88" t="e">
        <f>IF(LEFT($H92)=RIGHT($N$2),
    IF(OR(Scores!$F92="",NOT(ISNUMBER(Scores!$H92))),
        NA(),
        Scores!$H92
    ),
    NA()
)</f>
        <v>#N/A</v>
      </c>
      <c r="S92" s="89"/>
    </row>
    <row r="93" spans="8:19">
      <c r="H93" s="93" t="str">
        <f>Scores!B93</f>
        <v/>
      </c>
      <c r="I93" s="87" t="e">
        <f>IF(LEFT($H93)=RIGHT($I$2),
    IF(Scores!$AC93="",
        NA(),
        Scores!$AC93
    ),
    NA()
)</f>
        <v>#N/A</v>
      </c>
      <c r="J93" s="86" t="e">
        <f>IF(LEFT($H93)=RIGHT($I$2),
    IF(Scores!$AF93="",
        NA(),
        Scores!$AF93
    ),
    NA()
)</f>
        <v>#N/A</v>
      </c>
      <c r="K93" s="86" t="e">
        <f>IF(LEFT($H93)=RIGHT($I$2),
    IF(Scores!$AG93="",
        NA(),
        Scores!$AG93
    ),
    NA()
)</f>
        <v>#N/A</v>
      </c>
      <c r="L93" s="86" t="e">
        <f>IF(LEFT($H93)=RIGHT($I$2),
    IF(OR(Scores!$F93="",NOT(ISNUMBER(Scores!$F93))),
        NA(),
        Scores!$F93
    ),
    NA()
)</f>
        <v>#N/A</v>
      </c>
      <c r="M93" s="88" t="e">
        <f>IF(LEFT($H93)=RIGHT($I$2),
    IF(OR(Scores!$F93="",NOT(ISNUMBER(Scores!$H93))),
        NA(),
        Scores!$H93
    ),
    NA()
)</f>
        <v>#N/A</v>
      </c>
      <c r="N93" s="87" t="e">
        <f>IF(LEFT($H93)=RIGHT($N$2),
    IF(Scores!$AC93="",
        NA(),
        Scores!$AC93
    ),
    NA()
)</f>
        <v>#N/A</v>
      </c>
      <c r="O93" s="86" t="e">
        <f>IF(LEFT($H93)=RIGHT($N$2),
    IF(Scores!$AF93="",
        NA(),
        Scores!$AF93
    ),
    NA()
)</f>
        <v>#N/A</v>
      </c>
      <c r="P93" s="86" t="e">
        <f>IF(LEFT($H93)=RIGHT($N$2),
    IF(Scores!$AG93="",
        NA(),
        Scores!$AG93
    ),
    NA()
)</f>
        <v>#N/A</v>
      </c>
      <c r="Q93" s="86" t="e">
        <f>IF(LEFT($H93)=RIGHT($N$2),
    IF(OR(Scores!$F93="",NOT(ISNUMBER(Scores!$F93))),
        NA(),
        Scores!$F93
    ),
    NA()
)</f>
        <v>#N/A</v>
      </c>
      <c r="R93" s="88" t="e">
        <f>IF(LEFT($H93)=RIGHT($N$2),
    IF(OR(Scores!$F93="",NOT(ISNUMBER(Scores!$H93))),
        NA(),
        Scores!$H93
    ),
    NA()
)</f>
        <v>#N/A</v>
      </c>
      <c r="S93" s="89"/>
    </row>
    <row r="94" spans="8:19">
      <c r="H94" s="93" t="str">
        <f>Scores!B94</f>
        <v/>
      </c>
      <c r="I94" s="87" t="e">
        <f>IF(LEFT($H94)=RIGHT($I$2),
    IF(Scores!$AC94="",
        NA(),
        Scores!$AC94
    ),
    NA()
)</f>
        <v>#N/A</v>
      </c>
      <c r="J94" s="86" t="e">
        <f>IF(LEFT($H94)=RIGHT($I$2),
    IF(Scores!$AF94="",
        NA(),
        Scores!$AF94
    ),
    NA()
)</f>
        <v>#N/A</v>
      </c>
      <c r="K94" s="86" t="e">
        <f>IF(LEFT($H94)=RIGHT($I$2),
    IF(Scores!$AG94="",
        NA(),
        Scores!$AG94
    ),
    NA()
)</f>
        <v>#N/A</v>
      </c>
      <c r="L94" s="86" t="e">
        <f>IF(LEFT($H94)=RIGHT($I$2),
    IF(OR(Scores!$F94="",NOT(ISNUMBER(Scores!$F94))),
        NA(),
        Scores!$F94
    ),
    NA()
)</f>
        <v>#N/A</v>
      </c>
      <c r="M94" s="88" t="e">
        <f>IF(LEFT($H94)=RIGHT($I$2),
    IF(OR(Scores!$F94="",NOT(ISNUMBER(Scores!$H94))),
        NA(),
        Scores!$H94
    ),
    NA()
)</f>
        <v>#N/A</v>
      </c>
      <c r="N94" s="87" t="e">
        <f>IF(LEFT($H94)=RIGHT($N$2),
    IF(Scores!$AC94="",
        NA(),
        Scores!$AC94
    ),
    NA()
)</f>
        <v>#N/A</v>
      </c>
      <c r="O94" s="86" t="e">
        <f>IF(LEFT($H94)=RIGHT($N$2),
    IF(Scores!$AF94="",
        NA(),
        Scores!$AF94
    ),
    NA()
)</f>
        <v>#N/A</v>
      </c>
      <c r="P94" s="86" t="e">
        <f>IF(LEFT($H94)=RIGHT($N$2),
    IF(Scores!$AG94="",
        NA(),
        Scores!$AG94
    ),
    NA()
)</f>
        <v>#N/A</v>
      </c>
      <c r="Q94" s="86" t="e">
        <f>IF(LEFT($H94)=RIGHT($N$2),
    IF(OR(Scores!$F94="",NOT(ISNUMBER(Scores!$F94))),
        NA(),
        Scores!$F94
    ),
    NA()
)</f>
        <v>#N/A</v>
      </c>
      <c r="R94" s="88" t="e">
        <f>IF(LEFT($H94)=RIGHT($N$2),
    IF(OR(Scores!$F94="",NOT(ISNUMBER(Scores!$H94))),
        NA(),
        Scores!$H94
    ),
    NA()
)</f>
        <v>#N/A</v>
      </c>
      <c r="S94" s="89"/>
    </row>
    <row r="95" spans="8:19">
      <c r="H95" s="93" t="str">
        <f>Scores!B95</f>
        <v/>
      </c>
      <c r="I95" s="87" t="e">
        <f>IF(LEFT($H95)=RIGHT($I$2),
    IF(Scores!$AC95="",
        NA(),
        Scores!$AC95
    ),
    NA()
)</f>
        <v>#N/A</v>
      </c>
      <c r="J95" s="86" t="e">
        <f>IF(LEFT($H95)=RIGHT($I$2),
    IF(Scores!$AF95="",
        NA(),
        Scores!$AF95
    ),
    NA()
)</f>
        <v>#N/A</v>
      </c>
      <c r="K95" s="86" t="e">
        <f>IF(LEFT($H95)=RIGHT($I$2),
    IF(Scores!$AG95="",
        NA(),
        Scores!$AG95
    ),
    NA()
)</f>
        <v>#N/A</v>
      </c>
      <c r="L95" s="86" t="e">
        <f>IF(LEFT($H95)=RIGHT($I$2),
    IF(OR(Scores!$F95="",NOT(ISNUMBER(Scores!$F95))),
        NA(),
        Scores!$F95
    ),
    NA()
)</f>
        <v>#N/A</v>
      </c>
      <c r="M95" s="88" t="e">
        <f>IF(LEFT($H95)=RIGHT($I$2),
    IF(OR(Scores!$F95="",NOT(ISNUMBER(Scores!$H95))),
        NA(),
        Scores!$H95
    ),
    NA()
)</f>
        <v>#N/A</v>
      </c>
      <c r="N95" s="87" t="e">
        <f>IF(LEFT($H95)=RIGHT($N$2),
    IF(Scores!$AC95="",
        NA(),
        Scores!$AC95
    ),
    NA()
)</f>
        <v>#N/A</v>
      </c>
      <c r="O95" s="86" t="e">
        <f>IF(LEFT($H95)=RIGHT($N$2),
    IF(Scores!$AF95="",
        NA(),
        Scores!$AF95
    ),
    NA()
)</f>
        <v>#N/A</v>
      </c>
      <c r="P95" s="86" t="e">
        <f>IF(LEFT($H95)=RIGHT($N$2),
    IF(Scores!$AG95="",
        NA(),
        Scores!$AG95
    ),
    NA()
)</f>
        <v>#N/A</v>
      </c>
      <c r="Q95" s="86" t="e">
        <f>IF(LEFT($H95)=RIGHT($N$2),
    IF(OR(Scores!$F95="",NOT(ISNUMBER(Scores!$F95))),
        NA(),
        Scores!$F95
    ),
    NA()
)</f>
        <v>#N/A</v>
      </c>
      <c r="R95" s="88" t="e">
        <f>IF(LEFT($H95)=RIGHT($N$2),
    IF(OR(Scores!$F95="",NOT(ISNUMBER(Scores!$H95))),
        NA(),
        Scores!$H95
    ),
    NA()
)</f>
        <v>#N/A</v>
      </c>
      <c r="S95" s="89"/>
    </row>
    <row r="96" spans="8:19">
      <c r="H96" s="93" t="str">
        <f>Scores!B96</f>
        <v/>
      </c>
      <c r="I96" s="87" t="e">
        <f>IF(LEFT($H96)=RIGHT($I$2),
    IF(Scores!$AC96="",
        NA(),
        Scores!$AC96
    ),
    NA()
)</f>
        <v>#N/A</v>
      </c>
      <c r="J96" s="86" t="e">
        <f>IF(LEFT($H96)=RIGHT($I$2),
    IF(Scores!$AF96="",
        NA(),
        Scores!$AF96
    ),
    NA()
)</f>
        <v>#N/A</v>
      </c>
      <c r="K96" s="86" t="e">
        <f>IF(LEFT($H96)=RIGHT($I$2),
    IF(Scores!$AG96="",
        NA(),
        Scores!$AG96
    ),
    NA()
)</f>
        <v>#N/A</v>
      </c>
      <c r="L96" s="86" t="e">
        <f>IF(LEFT($H96)=RIGHT($I$2),
    IF(OR(Scores!$F96="",NOT(ISNUMBER(Scores!$F96))),
        NA(),
        Scores!$F96
    ),
    NA()
)</f>
        <v>#N/A</v>
      </c>
      <c r="M96" s="88" t="e">
        <f>IF(LEFT($H96)=RIGHT($I$2),
    IF(OR(Scores!$F96="",NOT(ISNUMBER(Scores!$H96))),
        NA(),
        Scores!$H96
    ),
    NA()
)</f>
        <v>#N/A</v>
      </c>
      <c r="N96" s="87" t="e">
        <f>IF(LEFT($H96)=RIGHT($N$2),
    IF(Scores!$AC96="",
        NA(),
        Scores!$AC96
    ),
    NA()
)</f>
        <v>#N/A</v>
      </c>
      <c r="O96" s="86" t="e">
        <f>IF(LEFT($H96)=RIGHT($N$2),
    IF(Scores!$AF96="",
        NA(),
        Scores!$AF96
    ),
    NA()
)</f>
        <v>#N/A</v>
      </c>
      <c r="P96" s="86" t="e">
        <f>IF(LEFT($H96)=RIGHT($N$2),
    IF(Scores!$AG96="",
        NA(),
        Scores!$AG96
    ),
    NA()
)</f>
        <v>#N/A</v>
      </c>
      <c r="Q96" s="86" t="e">
        <f>IF(LEFT($H96)=RIGHT($N$2),
    IF(OR(Scores!$F96="",NOT(ISNUMBER(Scores!$F96))),
        NA(),
        Scores!$F96
    ),
    NA()
)</f>
        <v>#N/A</v>
      </c>
      <c r="R96" s="88" t="e">
        <f>IF(LEFT($H96)=RIGHT($N$2),
    IF(OR(Scores!$F96="",NOT(ISNUMBER(Scores!$H96))),
        NA(),
        Scores!$H96
    ),
    NA()
)</f>
        <v>#N/A</v>
      </c>
      <c r="S96" s="89"/>
    </row>
    <row r="97" spans="8:19">
      <c r="H97" s="93" t="str">
        <f>Scores!B97</f>
        <v/>
      </c>
      <c r="I97" s="87" t="e">
        <f>IF(LEFT($H97)=RIGHT($I$2),
    IF(Scores!$AC97="",
        NA(),
        Scores!$AC97
    ),
    NA()
)</f>
        <v>#N/A</v>
      </c>
      <c r="J97" s="86" t="e">
        <f>IF(LEFT($H97)=RIGHT($I$2),
    IF(Scores!$AF97="",
        NA(),
        Scores!$AF97
    ),
    NA()
)</f>
        <v>#N/A</v>
      </c>
      <c r="K97" s="86" t="e">
        <f>IF(LEFT($H97)=RIGHT($I$2),
    IF(Scores!$AG97="",
        NA(),
        Scores!$AG97
    ),
    NA()
)</f>
        <v>#N/A</v>
      </c>
      <c r="L97" s="86" t="e">
        <f>IF(LEFT($H97)=RIGHT($I$2),
    IF(OR(Scores!$F97="",NOT(ISNUMBER(Scores!$F97))),
        NA(),
        Scores!$F97
    ),
    NA()
)</f>
        <v>#N/A</v>
      </c>
      <c r="M97" s="88" t="e">
        <f>IF(LEFT($H97)=RIGHT($I$2),
    IF(OR(Scores!$F97="",NOT(ISNUMBER(Scores!$H97))),
        NA(),
        Scores!$H97
    ),
    NA()
)</f>
        <v>#N/A</v>
      </c>
      <c r="N97" s="87" t="e">
        <f>IF(LEFT($H97)=RIGHT($N$2),
    IF(Scores!$AC97="",
        NA(),
        Scores!$AC97
    ),
    NA()
)</f>
        <v>#N/A</v>
      </c>
      <c r="O97" s="86" t="e">
        <f>IF(LEFT($H97)=RIGHT($N$2),
    IF(Scores!$AF97="",
        NA(),
        Scores!$AF97
    ),
    NA()
)</f>
        <v>#N/A</v>
      </c>
      <c r="P97" s="86" t="e">
        <f>IF(LEFT($H97)=RIGHT($N$2),
    IF(Scores!$AG97="",
        NA(),
        Scores!$AG97
    ),
    NA()
)</f>
        <v>#N/A</v>
      </c>
      <c r="Q97" s="86" t="e">
        <f>IF(LEFT($H97)=RIGHT($N$2),
    IF(OR(Scores!$F97="",NOT(ISNUMBER(Scores!$F97))),
        NA(),
        Scores!$F97
    ),
    NA()
)</f>
        <v>#N/A</v>
      </c>
      <c r="R97" s="88" t="e">
        <f>IF(LEFT($H97)=RIGHT($N$2),
    IF(OR(Scores!$F97="",NOT(ISNUMBER(Scores!$H97))),
        NA(),
        Scores!$H97
    ),
    NA()
)</f>
        <v>#N/A</v>
      </c>
      <c r="S97" s="89"/>
    </row>
    <row r="98" spans="8:19">
      <c r="H98" s="93" t="str">
        <f>Scores!B98</f>
        <v/>
      </c>
      <c r="I98" s="87" t="e">
        <f>IF(LEFT($H98)=RIGHT($I$2),
    IF(Scores!$AC98="",
        NA(),
        Scores!$AC98
    ),
    NA()
)</f>
        <v>#N/A</v>
      </c>
      <c r="J98" s="86" t="e">
        <f>IF(LEFT($H98)=RIGHT($I$2),
    IF(Scores!$AF98="",
        NA(),
        Scores!$AF98
    ),
    NA()
)</f>
        <v>#N/A</v>
      </c>
      <c r="K98" s="86" t="e">
        <f>IF(LEFT($H98)=RIGHT($I$2),
    IF(Scores!$AG98="",
        NA(),
        Scores!$AG98
    ),
    NA()
)</f>
        <v>#N/A</v>
      </c>
      <c r="L98" s="86" t="e">
        <f>IF(LEFT($H98)=RIGHT($I$2),
    IF(OR(Scores!$F98="",NOT(ISNUMBER(Scores!$F98))),
        NA(),
        Scores!$F98
    ),
    NA()
)</f>
        <v>#N/A</v>
      </c>
      <c r="M98" s="88" t="e">
        <f>IF(LEFT($H98)=RIGHT($I$2),
    IF(OR(Scores!$F98="",NOT(ISNUMBER(Scores!$H98))),
        NA(),
        Scores!$H98
    ),
    NA()
)</f>
        <v>#N/A</v>
      </c>
      <c r="N98" s="87" t="e">
        <f>IF(LEFT($H98)=RIGHT($N$2),
    IF(Scores!$AC98="",
        NA(),
        Scores!$AC98
    ),
    NA()
)</f>
        <v>#N/A</v>
      </c>
      <c r="O98" s="86" t="e">
        <f>IF(LEFT($H98)=RIGHT($N$2),
    IF(Scores!$AF98="",
        NA(),
        Scores!$AF98
    ),
    NA()
)</f>
        <v>#N/A</v>
      </c>
      <c r="P98" s="86" t="e">
        <f>IF(LEFT($H98)=RIGHT($N$2),
    IF(Scores!$AG98="",
        NA(),
        Scores!$AG98
    ),
    NA()
)</f>
        <v>#N/A</v>
      </c>
      <c r="Q98" s="86" t="e">
        <f>IF(LEFT($H98)=RIGHT($N$2),
    IF(OR(Scores!$F98="",NOT(ISNUMBER(Scores!$F98))),
        NA(),
        Scores!$F98
    ),
    NA()
)</f>
        <v>#N/A</v>
      </c>
      <c r="R98" s="88" t="e">
        <f>IF(LEFT($H98)=RIGHT($N$2),
    IF(OR(Scores!$F98="",NOT(ISNUMBER(Scores!$H98))),
        NA(),
        Scores!$H98
    ),
    NA()
)</f>
        <v>#N/A</v>
      </c>
      <c r="S98" s="89"/>
    </row>
    <row r="99" spans="8:19">
      <c r="H99" s="93" t="str">
        <f>Scores!B99</f>
        <v/>
      </c>
      <c r="I99" s="87" t="e">
        <f>IF(LEFT($H99)=RIGHT($I$2),
    IF(Scores!$AC99="",
        NA(),
        Scores!$AC99
    ),
    NA()
)</f>
        <v>#N/A</v>
      </c>
      <c r="J99" s="86" t="e">
        <f>IF(LEFT($H99)=RIGHT($I$2),
    IF(Scores!$AF99="",
        NA(),
        Scores!$AF99
    ),
    NA()
)</f>
        <v>#N/A</v>
      </c>
      <c r="K99" s="86" t="e">
        <f>IF(LEFT($H99)=RIGHT($I$2),
    IF(Scores!$AG99="",
        NA(),
        Scores!$AG99
    ),
    NA()
)</f>
        <v>#N/A</v>
      </c>
      <c r="L99" s="86" t="e">
        <f>IF(LEFT($H99)=RIGHT($I$2),
    IF(OR(Scores!$F99="",NOT(ISNUMBER(Scores!$F99))),
        NA(),
        Scores!$F99
    ),
    NA()
)</f>
        <v>#N/A</v>
      </c>
      <c r="M99" s="88" t="e">
        <f>IF(LEFT($H99)=RIGHT($I$2),
    IF(OR(Scores!$F99="",NOT(ISNUMBER(Scores!$H99))),
        NA(),
        Scores!$H99
    ),
    NA()
)</f>
        <v>#N/A</v>
      </c>
      <c r="N99" s="87" t="e">
        <f>IF(LEFT($H99)=RIGHT($N$2),
    IF(Scores!$AC99="",
        NA(),
        Scores!$AC99
    ),
    NA()
)</f>
        <v>#N/A</v>
      </c>
      <c r="O99" s="86" t="e">
        <f>IF(LEFT($H99)=RIGHT($N$2),
    IF(Scores!$AF99="",
        NA(),
        Scores!$AF99
    ),
    NA()
)</f>
        <v>#N/A</v>
      </c>
      <c r="P99" s="86" t="e">
        <f>IF(LEFT($H99)=RIGHT($N$2),
    IF(Scores!$AG99="",
        NA(),
        Scores!$AG99
    ),
    NA()
)</f>
        <v>#N/A</v>
      </c>
      <c r="Q99" s="86" t="e">
        <f>IF(LEFT($H99)=RIGHT($N$2),
    IF(OR(Scores!$F99="",NOT(ISNUMBER(Scores!$F99))),
        NA(),
        Scores!$F99
    ),
    NA()
)</f>
        <v>#N/A</v>
      </c>
      <c r="R99" s="88" t="e">
        <f>IF(LEFT($H99)=RIGHT($N$2),
    IF(OR(Scores!$F99="",NOT(ISNUMBER(Scores!$H99))),
        NA(),
        Scores!$H99
    ),
    NA()
)</f>
        <v>#N/A</v>
      </c>
      <c r="S99" s="89"/>
    </row>
    <row r="100" spans="8:19">
      <c r="H100" s="93" t="str">
        <f>Scores!B100</f>
        <v/>
      </c>
      <c r="I100" s="87" t="e">
        <f>IF(LEFT($H100)=RIGHT($I$2),
    IF(Scores!$AC100="",
        NA(),
        Scores!$AC100
    ),
    NA()
)</f>
        <v>#N/A</v>
      </c>
      <c r="J100" s="86" t="e">
        <f>IF(LEFT($H100)=RIGHT($I$2),
    IF(Scores!$AF100="",
        NA(),
        Scores!$AF100
    ),
    NA()
)</f>
        <v>#N/A</v>
      </c>
      <c r="K100" s="86" t="e">
        <f>IF(LEFT($H100)=RIGHT($I$2),
    IF(Scores!$AG100="",
        NA(),
        Scores!$AG100
    ),
    NA()
)</f>
        <v>#N/A</v>
      </c>
      <c r="L100" s="86" t="e">
        <f>IF(LEFT($H100)=RIGHT($I$2),
    IF(OR(Scores!$F100="",NOT(ISNUMBER(Scores!$F100))),
        NA(),
        Scores!$F100
    ),
    NA()
)</f>
        <v>#N/A</v>
      </c>
      <c r="M100" s="88" t="e">
        <f>IF(LEFT($H100)=RIGHT($I$2),
    IF(OR(Scores!$F100="",NOT(ISNUMBER(Scores!$H100))),
        NA(),
        Scores!$H100
    ),
    NA()
)</f>
        <v>#N/A</v>
      </c>
      <c r="N100" s="87" t="e">
        <f>IF(LEFT($H100)=RIGHT($N$2),
    IF(Scores!$AC100="",
        NA(),
        Scores!$AC100
    ),
    NA()
)</f>
        <v>#N/A</v>
      </c>
      <c r="O100" s="86" t="e">
        <f>IF(LEFT($H100)=RIGHT($N$2),
    IF(Scores!$AF100="",
        NA(),
        Scores!$AF100
    ),
    NA()
)</f>
        <v>#N/A</v>
      </c>
      <c r="P100" s="86" t="e">
        <f>IF(LEFT($H100)=RIGHT($N$2),
    IF(Scores!$AG100="",
        NA(),
        Scores!$AG100
    ),
    NA()
)</f>
        <v>#N/A</v>
      </c>
      <c r="Q100" s="86" t="e">
        <f>IF(LEFT($H100)=RIGHT($N$2),
    IF(OR(Scores!$F100="",NOT(ISNUMBER(Scores!$F100))),
        NA(),
        Scores!$F100
    ),
    NA()
)</f>
        <v>#N/A</v>
      </c>
      <c r="R100" s="88" t="e">
        <f>IF(LEFT($H100)=RIGHT($N$2),
    IF(OR(Scores!$F100="",NOT(ISNUMBER(Scores!$H100))),
        NA(),
        Scores!$H100
    ),
    NA()
)</f>
        <v>#N/A</v>
      </c>
      <c r="S100" s="89"/>
    </row>
    <row r="101" spans="8:19">
      <c r="H101" s="93" t="str">
        <f>Scores!B101</f>
        <v/>
      </c>
      <c r="I101" s="87" t="e">
        <f>IF(LEFT($H101)=RIGHT($I$2),
    IF(Scores!$AC101="",
        NA(),
        Scores!$AC101
    ),
    NA()
)</f>
        <v>#N/A</v>
      </c>
      <c r="J101" s="86" t="e">
        <f>IF(LEFT($H101)=RIGHT($I$2),
    IF(Scores!$AF101="",
        NA(),
        Scores!$AF101
    ),
    NA()
)</f>
        <v>#N/A</v>
      </c>
      <c r="K101" s="86" t="e">
        <f>IF(LEFT($H101)=RIGHT($I$2),
    IF(Scores!$AG101="",
        NA(),
        Scores!$AG101
    ),
    NA()
)</f>
        <v>#N/A</v>
      </c>
      <c r="L101" s="86" t="e">
        <f>IF(LEFT($H101)=RIGHT($I$2),
    IF(OR(Scores!$F101="",NOT(ISNUMBER(Scores!$F101))),
        NA(),
        Scores!$F101
    ),
    NA()
)</f>
        <v>#N/A</v>
      </c>
      <c r="M101" s="88" t="e">
        <f>IF(LEFT($H101)=RIGHT($I$2),
    IF(OR(Scores!$F101="",NOT(ISNUMBER(Scores!$H101))),
        NA(),
        Scores!$H101
    ),
    NA()
)</f>
        <v>#N/A</v>
      </c>
      <c r="N101" s="87" t="e">
        <f>IF(LEFT($H101)=RIGHT($N$2),
    IF(Scores!$AC101="",
        NA(),
        Scores!$AC101
    ),
    NA()
)</f>
        <v>#N/A</v>
      </c>
      <c r="O101" s="86" t="e">
        <f>IF(LEFT($H101)=RIGHT($N$2),
    IF(Scores!$AF101="",
        NA(),
        Scores!$AF101
    ),
    NA()
)</f>
        <v>#N/A</v>
      </c>
      <c r="P101" s="86" t="e">
        <f>IF(LEFT($H101)=RIGHT($N$2),
    IF(Scores!$AG101="",
        NA(),
        Scores!$AG101
    ),
    NA()
)</f>
        <v>#N/A</v>
      </c>
      <c r="Q101" s="86" t="e">
        <f>IF(LEFT($H101)=RIGHT($N$2),
    IF(OR(Scores!$F101="",NOT(ISNUMBER(Scores!$F101))),
        NA(),
        Scores!$F101
    ),
    NA()
)</f>
        <v>#N/A</v>
      </c>
      <c r="R101" s="88" t="e">
        <f>IF(LEFT($H101)=RIGHT($N$2),
    IF(OR(Scores!$F101="",NOT(ISNUMBER(Scores!$H101))),
        NA(),
        Scores!$H101
    ),
    NA()
)</f>
        <v>#N/A</v>
      </c>
      <c r="S101" s="89"/>
    </row>
    <row r="102" spans="8:19">
      <c r="H102" s="93" t="str">
        <f>Scores!B102</f>
        <v/>
      </c>
      <c r="I102" s="87" t="e">
        <f>IF(LEFT($H102)=RIGHT($I$2),
    IF(Scores!$AC102="",
        NA(),
        Scores!$AC102
    ),
    NA()
)</f>
        <v>#N/A</v>
      </c>
      <c r="J102" s="86" t="e">
        <f>IF(LEFT($H102)=RIGHT($I$2),
    IF(Scores!$AF102="",
        NA(),
        Scores!$AF102
    ),
    NA()
)</f>
        <v>#N/A</v>
      </c>
      <c r="K102" s="86" t="e">
        <f>IF(LEFT($H102)=RIGHT($I$2),
    IF(Scores!$AG102="",
        NA(),
        Scores!$AG102
    ),
    NA()
)</f>
        <v>#N/A</v>
      </c>
      <c r="L102" s="86" t="e">
        <f>IF(LEFT($H102)=RIGHT($I$2),
    IF(OR(Scores!$F102="",NOT(ISNUMBER(Scores!$F102))),
        NA(),
        Scores!$F102
    ),
    NA()
)</f>
        <v>#N/A</v>
      </c>
      <c r="M102" s="88" t="e">
        <f>IF(LEFT($H102)=RIGHT($I$2),
    IF(OR(Scores!$F102="",NOT(ISNUMBER(Scores!$H102))),
        NA(),
        Scores!$H102
    ),
    NA()
)</f>
        <v>#N/A</v>
      </c>
      <c r="N102" s="87" t="e">
        <f>IF(LEFT($H102)=RIGHT($N$2),
    IF(Scores!$AC102="",
        NA(),
        Scores!$AC102
    ),
    NA()
)</f>
        <v>#N/A</v>
      </c>
      <c r="O102" s="86" t="e">
        <f>IF(LEFT($H102)=RIGHT($N$2),
    IF(Scores!$AF102="",
        NA(),
        Scores!$AF102
    ),
    NA()
)</f>
        <v>#N/A</v>
      </c>
      <c r="P102" s="86" t="e">
        <f>IF(LEFT($H102)=RIGHT($N$2),
    IF(Scores!$AG102="",
        NA(),
        Scores!$AG102
    ),
    NA()
)</f>
        <v>#N/A</v>
      </c>
      <c r="Q102" s="86" t="e">
        <f>IF(LEFT($H102)=RIGHT($N$2),
    IF(OR(Scores!$F102="",NOT(ISNUMBER(Scores!$F102))),
        NA(),
        Scores!$F102
    ),
    NA()
)</f>
        <v>#N/A</v>
      </c>
      <c r="R102" s="88" t="e">
        <f>IF(LEFT($H102)=RIGHT($N$2),
    IF(OR(Scores!$F102="",NOT(ISNUMBER(Scores!$H102))),
        NA(),
        Scores!$H102
    ),
    NA()
)</f>
        <v>#N/A</v>
      </c>
      <c r="S102" s="89"/>
    </row>
    <row r="103" spans="8:19" ht="14" thickBot="1">
      <c r="H103" s="94" t="str">
        <f>Scores!B103</f>
        <v/>
      </c>
      <c r="I103" s="91" t="e">
        <f>IF(LEFT($H103)=RIGHT($I$2),
    IF(Scores!$AC103="",
        NA(),
        Scores!$AC103
    ),
    NA()
)</f>
        <v>#N/A</v>
      </c>
      <c r="J103" s="90" t="e">
        <f>IF(LEFT($H103)=RIGHT($I$2),
    IF(Scores!$AF103="",
        NA(),
        Scores!$AF103
    ),
    NA()
)</f>
        <v>#N/A</v>
      </c>
      <c r="K103" s="90" t="e">
        <f>IF(LEFT($H103)=RIGHT($I$2),
    IF(Scores!$AG103="",
        NA(),
        Scores!$AG103
    ),
    NA()
)</f>
        <v>#N/A</v>
      </c>
      <c r="L103" s="90" t="e">
        <f>IF(LEFT($H103)=RIGHT($I$2),
    IF(OR(Scores!$F103="",NOT(ISNUMBER(Scores!$F103))),
        NA(),
        Scores!$F103
    ),
    NA()
)</f>
        <v>#N/A</v>
      </c>
      <c r="M103" s="92" t="e">
        <f>IF(LEFT($H103)=RIGHT($I$2),
    IF(OR(Scores!$F103="",NOT(ISNUMBER(Scores!$H103))),
        NA(),
        Scores!$H103
    ),
    NA()
)</f>
        <v>#N/A</v>
      </c>
      <c r="N103" s="91" t="e">
        <f>IF(LEFT($H103)=RIGHT($N$2),
    IF(Scores!$AC103="",
        NA(),
        Scores!$AC103
    ),
    NA()
)</f>
        <v>#N/A</v>
      </c>
      <c r="O103" s="90" t="e">
        <f>IF(LEFT($H103)=RIGHT($N$2),
    IF(Scores!$AF103="",
        NA(),
        Scores!$AF103
    ),
    NA()
)</f>
        <v>#N/A</v>
      </c>
      <c r="P103" s="90" t="e">
        <f>IF(LEFT($H103)=RIGHT($N$2),
    IF(Scores!$AG103="",
        NA(),
        Scores!$AG103
    ),
    NA()
)</f>
        <v>#N/A</v>
      </c>
      <c r="Q103" s="90" t="e">
        <f>IF(LEFT($H103)=RIGHT($N$2),
    IF(OR(Scores!$F103="",NOT(ISNUMBER(Scores!$F103))),
        NA(),
        Scores!$F103
    ),
    NA()
)</f>
        <v>#N/A</v>
      </c>
      <c r="R103" s="92" t="e">
        <f>IF(LEFT($H103)=RIGHT($N$2),
    IF(OR(Scores!$F103="",NOT(ISNUMBER(Scores!$H103))),
        NA(),
        Scores!$H103
    ),
    NA()
)</f>
        <v>#N/A</v>
      </c>
      <c r="S103" s="89"/>
    </row>
  </sheetData>
  <sheetProtection sheet="1" objects="1" scenarios="1" formatCells="0" formatColumns="0" formatRows="0" sort="0" autoFilter="0"/>
  <mergeCells count="5">
    <mergeCell ref="I2:M2"/>
    <mergeCell ref="N2:R2"/>
    <mergeCell ref="H2:H3"/>
    <mergeCell ref="B4:F4"/>
    <mergeCell ref="B39:F39"/>
  </mergeCells>
  <conditionalFormatting sqref="H4:R103">
    <cfRule type="expression" dxfId="1" priority="1">
      <formula>MOD(ROW()+2,6)&gt;=3</formula>
    </cfRule>
    <cfRule type="expression" dxfId="0" priority="2">
      <formula>MOD(ROW()+2,6)&lt;3</formula>
    </cfRule>
  </conditionalFormatting>
  <pageMargins left="0.3" right="0.3" top="1.1000000000000001" bottom="0.5" header="0.3" footer="0.2"/>
  <pageSetup scale="74" orientation="portrait" horizontalDpi="0" verticalDpi="0"/>
  <headerFooter scaleWithDoc="0">
    <oddHeader>&amp;L&amp;"Calibri,Regular"&amp;K000000&amp;G&amp;R&amp;"Calibri,Regular"&amp;K000000&amp;G</oddHeader>
    <oddFooter>&amp;L&amp;"Arial,Regular"&amp;11&amp;K000000Printed at &amp;T on &amp;D&amp;R&amp;"Arial,Regular"&amp;11&amp;K000000Page &amp;P of &amp;N</oddFooter>
  </headerFooter>
  <drawing r:id="rId1"/>
  <legacyDrawingHF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Instructions</vt:lpstr>
      <vt:lpstr>Scores</vt:lpstr>
      <vt:lpstr>Scilympiad</vt:lpstr>
      <vt:lpstr>SkyCiv</vt:lpstr>
      <vt:lpstr>Charts</vt:lpstr>
      <vt:lpstr>Charts!Print_Area</vt:lpstr>
      <vt:lpstr>Instructions!Print_Area</vt:lpstr>
      <vt:lpstr>Scilympiad!Print_Area</vt:lpstr>
      <vt:lpstr>Scores!Print_Area</vt:lpstr>
      <vt:lpstr>SkyCiv!Print_Area</vt:lpstr>
      <vt:lpstr>Instructions!Print_Titles</vt:lpstr>
      <vt:lpstr>Scilympiad!Print_Titles</vt:lpstr>
      <vt:lpstr>Scores!Print_Titles</vt:lpstr>
      <vt:lpstr>SkyCiv!Print_Titles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 Sun</dc:creator>
  <cp:keywords/>
  <dc:description/>
  <cp:lastModifiedBy>Microsoft Office User</cp:lastModifiedBy>
  <cp:lastPrinted>2021-02-07T01:14:01Z</cp:lastPrinted>
  <dcterms:created xsi:type="dcterms:W3CDTF">2020-10-10T19:49:41Z</dcterms:created>
  <dcterms:modified xsi:type="dcterms:W3CDTF">2021-02-09T19:05:54Z</dcterms:modified>
  <cp:category/>
</cp:coreProperties>
</file>