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80" yWindow="-80" windowWidth="25700" windowHeight="15560" tabRatio="500"/>
  </bookViews>
  <sheets>
    <sheet name="Sheet1" sheetId="1" r:id="rId1"/>
  </sheet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B15" i="1"/>
  <c r="AA4"/>
  <c r="AB4"/>
  <c r="AC4"/>
  <c r="AD4"/>
  <c r="AE4"/>
  <c r="AF4"/>
  <c r="AG4"/>
  <c r="AH4"/>
  <c r="AA5"/>
  <c r="AB5"/>
  <c r="AC5"/>
  <c r="AD5"/>
  <c r="AE5"/>
  <c r="AF5"/>
  <c r="AH5"/>
  <c r="AA6"/>
  <c r="AB6"/>
  <c r="AC6"/>
  <c r="AD6"/>
  <c r="AE6"/>
  <c r="AF6"/>
  <c r="AH6"/>
  <c r="AA7"/>
  <c r="AB7"/>
  <c r="AC7"/>
  <c r="AD7"/>
  <c r="AE7"/>
  <c r="AF7"/>
  <c r="AH7"/>
  <c r="AA8"/>
  <c r="AB8"/>
  <c r="AC8"/>
  <c r="AD8"/>
  <c r="AE8"/>
  <c r="AF8"/>
  <c r="AH8"/>
  <c r="AA9"/>
  <c r="AB9"/>
  <c r="AC9"/>
  <c r="AD9"/>
  <c r="AE9"/>
  <c r="AF9"/>
  <c r="AH9"/>
  <c r="AA10"/>
  <c r="AB10"/>
  <c r="AC10"/>
  <c r="AD10"/>
  <c r="AE10"/>
  <c r="AF10"/>
  <c r="AH10"/>
  <c r="AA11"/>
  <c r="AB11"/>
  <c r="AC11"/>
  <c r="AD11"/>
  <c r="AE11"/>
  <c r="AF11"/>
  <c r="AH11"/>
  <c r="AA12"/>
  <c r="AB12"/>
  <c r="AC12"/>
  <c r="AD12"/>
  <c r="AE12"/>
  <c r="AF12"/>
  <c r="AH12"/>
  <c r="AA13"/>
  <c r="AB13"/>
  <c r="AC13"/>
  <c r="AD13"/>
  <c r="AE13"/>
  <c r="AF13"/>
  <c r="AH13"/>
  <c r="AA14"/>
  <c r="AB14"/>
  <c r="AC14"/>
  <c r="AD14"/>
  <c r="AE14"/>
  <c r="AF14"/>
  <c r="AH14"/>
  <c r="AA15"/>
  <c r="AC15"/>
  <c r="AD15"/>
  <c r="AE15"/>
  <c r="AF15"/>
  <c r="AH15"/>
  <c r="AA16"/>
  <c r="AB16"/>
  <c r="AC16"/>
  <c r="AD16"/>
  <c r="AE16"/>
  <c r="AF16"/>
  <c r="AH16"/>
  <c r="AA17"/>
  <c r="AB17"/>
  <c r="AC17"/>
  <c r="AD17"/>
  <c r="AE17"/>
  <c r="AF17"/>
  <c r="AH17"/>
  <c r="AA18"/>
  <c r="AB18"/>
  <c r="AC18"/>
  <c r="AD18"/>
  <c r="AE18"/>
  <c r="AF18"/>
  <c r="AH18"/>
  <c r="AA19"/>
  <c r="AB19"/>
  <c r="AC19"/>
  <c r="AD19"/>
  <c r="AE19"/>
  <c r="AF19"/>
  <c r="AH19"/>
  <c r="AA20"/>
  <c r="AB20"/>
  <c r="AC20"/>
  <c r="AD20"/>
  <c r="AE20"/>
  <c r="AF20"/>
  <c r="AH20"/>
  <c r="AA21"/>
  <c r="AB21"/>
  <c r="AC21"/>
  <c r="AD21"/>
  <c r="AE21"/>
  <c r="AF21"/>
  <c r="AH21"/>
  <c r="AA22"/>
  <c r="AB22"/>
  <c r="AC22"/>
  <c r="AD22"/>
  <c r="AE22"/>
  <c r="AF22"/>
  <c r="AH22"/>
  <c r="AA23"/>
  <c r="AB23"/>
  <c r="AC23"/>
  <c r="AD23"/>
  <c r="AE23"/>
  <c r="AF23"/>
  <c r="AH23"/>
  <c r="AA24"/>
  <c r="AB24"/>
  <c r="AC24"/>
  <c r="AD24"/>
  <c r="AE24"/>
  <c r="AF24"/>
  <c r="AH24"/>
  <c r="AA25"/>
  <c r="AB25"/>
  <c r="AC25"/>
  <c r="AD25"/>
  <c r="AE25"/>
  <c r="AF25"/>
  <c r="AH25"/>
  <c r="AA26"/>
  <c r="AB26"/>
  <c r="AC26"/>
  <c r="AD26"/>
  <c r="AE26"/>
  <c r="AF26"/>
  <c r="AH26"/>
  <c r="AA27"/>
  <c r="AB27"/>
  <c r="AC27"/>
  <c r="AD27"/>
  <c r="AE27"/>
  <c r="AF27"/>
  <c r="AH27"/>
  <c r="AA28"/>
  <c r="AB28"/>
  <c r="AC28"/>
  <c r="AD28"/>
  <c r="AE28"/>
  <c r="AF28"/>
  <c r="AH28"/>
  <c r="AA29"/>
  <c r="AB29"/>
  <c r="AC29"/>
  <c r="AD29"/>
  <c r="AE29"/>
  <c r="AF29"/>
  <c r="AH29"/>
  <c r="AA30"/>
  <c r="AB30"/>
  <c r="AC30"/>
  <c r="AD30"/>
  <c r="AE30"/>
  <c r="AF30"/>
  <c r="AH30"/>
  <c r="AA31"/>
  <c r="AB31"/>
  <c r="AC31"/>
  <c r="AD31"/>
  <c r="AE31"/>
  <c r="AF31"/>
  <c r="AH31"/>
  <c r="AA32"/>
  <c r="AB32"/>
  <c r="AC32"/>
  <c r="AD32"/>
  <c r="AE32"/>
  <c r="AF32"/>
  <c r="AH32"/>
  <c r="AA33"/>
  <c r="AB33"/>
  <c r="AC33"/>
  <c r="AD33"/>
  <c r="AE33"/>
  <c r="AF33"/>
  <c r="AH33"/>
  <c r="AA34"/>
  <c r="AB34"/>
  <c r="AC34"/>
  <c r="AD34"/>
  <c r="AE34"/>
  <c r="AF34"/>
  <c r="AH34"/>
  <c r="AA35"/>
  <c r="AB35"/>
  <c r="AC35"/>
  <c r="AD35"/>
  <c r="AE35"/>
  <c r="AF35"/>
  <c r="AH35"/>
  <c r="AA36"/>
  <c r="AB36"/>
  <c r="AC36"/>
  <c r="AD36"/>
  <c r="AE36"/>
  <c r="AF36"/>
  <c r="AH36"/>
  <c r="AA37"/>
  <c r="AB37"/>
  <c r="AC37"/>
  <c r="AD37"/>
  <c r="AE37"/>
  <c r="AF37"/>
  <c r="AH37"/>
  <c r="AA3"/>
  <c r="AB3"/>
  <c r="AC3"/>
  <c r="AD3"/>
  <c r="AE3"/>
  <c r="AF3"/>
  <c r="AH3"/>
  <c r="AI4"/>
  <c r="AJ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"/>
  <c r="AK4"/>
  <c r="AL4"/>
  <c r="AM4"/>
  <c r="AN4"/>
  <c r="AI5"/>
  <c r="AJ5"/>
  <c r="AK5"/>
  <c r="AL5"/>
  <c r="AM5"/>
  <c r="AN5"/>
  <c r="AI6"/>
  <c r="AJ6"/>
  <c r="AK6"/>
  <c r="AL6"/>
  <c r="AM6"/>
  <c r="AN6"/>
  <c r="AI7"/>
  <c r="AJ7"/>
  <c r="AK7"/>
  <c r="AL7"/>
  <c r="AM7"/>
  <c r="AN7"/>
  <c r="AI8"/>
  <c r="AJ8"/>
  <c r="AK8"/>
  <c r="AL8"/>
  <c r="AM8"/>
  <c r="AN8"/>
  <c r="AI9"/>
  <c r="AJ9"/>
  <c r="AK9"/>
  <c r="AL9"/>
  <c r="AM9"/>
  <c r="AN9"/>
  <c r="AI10"/>
  <c r="AJ10"/>
  <c r="AK10"/>
  <c r="AL10"/>
  <c r="AM10"/>
  <c r="AN10"/>
  <c r="AI11"/>
  <c r="AJ11"/>
  <c r="AK11"/>
  <c r="AL11"/>
  <c r="AM11"/>
  <c r="AN11"/>
  <c r="AI12"/>
  <c r="AJ12"/>
  <c r="AK12"/>
  <c r="AL12"/>
  <c r="AM12"/>
  <c r="AN12"/>
  <c r="AI13"/>
  <c r="AJ13"/>
  <c r="AK13"/>
  <c r="AL13"/>
  <c r="AM13"/>
  <c r="AN13"/>
  <c r="AI14"/>
  <c r="AJ14"/>
  <c r="AK14"/>
  <c r="AL14"/>
  <c r="AM14"/>
  <c r="AN14"/>
  <c r="AI15"/>
  <c r="AJ15"/>
  <c r="AK15"/>
  <c r="AL15"/>
  <c r="AM15"/>
  <c r="AN15"/>
  <c r="AI16"/>
  <c r="AJ16"/>
  <c r="AK16"/>
  <c r="AL16"/>
  <c r="AM16"/>
  <c r="AN16"/>
  <c r="AI17"/>
  <c r="AJ17"/>
  <c r="AK17"/>
  <c r="AL17"/>
  <c r="AM17"/>
  <c r="AN17"/>
  <c r="AI18"/>
  <c r="AJ18"/>
  <c r="AK18"/>
  <c r="AL18"/>
  <c r="AM18"/>
  <c r="AN18"/>
  <c r="AI19"/>
  <c r="AJ19"/>
  <c r="AK19"/>
  <c r="AL19"/>
  <c r="AM19"/>
  <c r="AN19"/>
  <c r="AI20"/>
  <c r="AJ20"/>
  <c r="AK20"/>
  <c r="AL20"/>
  <c r="AM20"/>
  <c r="AN20"/>
  <c r="AI21"/>
  <c r="AJ21"/>
  <c r="AK21"/>
  <c r="AL21"/>
  <c r="AM21"/>
  <c r="AN21"/>
  <c r="AI22"/>
  <c r="AJ22"/>
  <c r="AK22"/>
  <c r="AL22"/>
  <c r="AM22"/>
  <c r="AN22"/>
  <c r="AI23"/>
  <c r="AJ23"/>
  <c r="AK23"/>
  <c r="AL23"/>
  <c r="AM23"/>
  <c r="AN23"/>
  <c r="AI24"/>
  <c r="AJ24"/>
  <c r="AK24"/>
  <c r="AL24"/>
  <c r="AM24"/>
  <c r="AN24"/>
  <c r="AI25"/>
  <c r="AJ25"/>
  <c r="AK25"/>
  <c r="AL25"/>
  <c r="AM25"/>
  <c r="AN25"/>
  <c r="AI26"/>
  <c r="AJ26"/>
  <c r="AK26"/>
  <c r="AL26"/>
  <c r="AM26"/>
  <c r="AN26"/>
  <c r="AI27"/>
  <c r="AJ27"/>
  <c r="AK27"/>
  <c r="AL27"/>
  <c r="AM27"/>
  <c r="AN27"/>
  <c r="AI28"/>
  <c r="AJ28"/>
  <c r="AK28"/>
  <c r="AL28"/>
  <c r="AM28"/>
  <c r="AN28"/>
  <c r="AI29"/>
  <c r="AJ29"/>
  <c r="AK29"/>
  <c r="AL29"/>
  <c r="AM29"/>
  <c r="AN29"/>
  <c r="AI30"/>
  <c r="AJ30"/>
  <c r="AK30"/>
  <c r="AL30"/>
  <c r="AM30"/>
  <c r="AN30"/>
  <c r="AI31"/>
  <c r="AJ31"/>
  <c r="AK31"/>
  <c r="AL31"/>
  <c r="AM31"/>
  <c r="AN31"/>
  <c r="AI32"/>
  <c r="AJ32"/>
  <c r="AK32"/>
  <c r="AL32"/>
  <c r="AM32"/>
  <c r="AN32"/>
  <c r="AI33"/>
  <c r="AJ33"/>
  <c r="AK33"/>
  <c r="AL33"/>
  <c r="AM33"/>
  <c r="AN33"/>
  <c r="AI34"/>
  <c r="AJ34"/>
  <c r="AK34"/>
  <c r="AL34"/>
  <c r="AM34"/>
  <c r="AN34"/>
  <c r="AI35"/>
  <c r="AJ35"/>
  <c r="AK35"/>
  <c r="AL35"/>
  <c r="AM35"/>
  <c r="AN35"/>
  <c r="AI36"/>
  <c r="AJ36"/>
  <c r="AK36"/>
  <c r="AL36"/>
  <c r="AM36"/>
  <c r="AN36"/>
  <c r="AI37"/>
  <c r="AJ37"/>
  <c r="AK37"/>
  <c r="AL37"/>
  <c r="AM37"/>
  <c r="AN37"/>
  <c r="AA38"/>
  <c r="AB38"/>
  <c r="AC38"/>
  <c r="AD38"/>
  <c r="AE38"/>
  <c r="AF38"/>
  <c r="AG38"/>
  <c r="AH38"/>
  <c r="AI38"/>
  <c r="AJ38"/>
  <c r="AK38"/>
  <c r="AL38"/>
  <c r="AM38"/>
  <c r="AN38"/>
  <c r="AA39"/>
  <c r="AB39"/>
  <c r="AC39"/>
  <c r="AD39"/>
  <c r="AE39"/>
  <c r="AF39"/>
  <c r="AG39"/>
  <c r="AH39"/>
  <c r="AI39"/>
  <c r="AJ39"/>
  <c r="AK39"/>
  <c r="AL39"/>
  <c r="AM39"/>
  <c r="AN39"/>
  <c r="AA40"/>
  <c r="AB40"/>
  <c r="AC40"/>
  <c r="AD40"/>
  <c r="AE40"/>
  <c r="AF40"/>
  <c r="AG40"/>
  <c r="AH40"/>
  <c r="AI40"/>
  <c r="AJ40"/>
  <c r="AK40"/>
  <c r="AL40"/>
  <c r="AM40"/>
  <c r="AN40"/>
  <c r="AA41"/>
  <c r="AB41"/>
  <c r="AC41"/>
  <c r="AD41"/>
  <c r="AE41"/>
  <c r="AF41"/>
  <c r="AG41"/>
  <c r="AH41"/>
  <c r="AI41"/>
  <c r="AJ41"/>
  <c r="AK41"/>
  <c r="AL41"/>
  <c r="AM41"/>
  <c r="AN41"/>
  <c r="AA42"/>
  <c r="AB42"/>
  <c r="AC42"/>
  <c r="AD42"/>
  <c r="AE42"/>
  <c r="AF42"/>
  <c r="AG42"/>
  <c r="AH42"/>
  <c r="AI42"/>
  <c r="AJ42"/>
  <c r="AK42"/>
  <c r="AL42"/>
  <c r="AM42"/>
  <c r="AN42"/>
  <c r="AA43"/>
  <c r="AB43"/>
  <c r="AC43"/>
  <c r="AD43"/>
  <c r="AE43"/>
  <c r="AF43"/>
  <c r="AG43"/>
  <c r="AH43"/>
  <c r="AI43"/>
  <c r="AJ43"/>
  <c r="AK43"/>
  <c r="AL43"/>
  <c r="AM43"/>
  <c r="AN43"/>
  <c r="AA44"/>
  <c r="AB44"/>
  <c r="AC44"/>
  <c r="AD44"/>
  <c r="AE44"/>
  <c r="AF44"/>
  <c r="AG44"/>
  <c r="AH44"/>
  <c r="AI44"/>
  <c r="AJ44"/>
  <c r="AK44"/>
  <c r="AL44"/>
  <c r="AM44"/>
  <c r="AN44"/>
  <c r="AA45"/>
  <c r="AB45"/>
  <c r="AC45"/>
  <c r="AD45"/>
  <c r="AE45"/>
  <c r="AF45"/>
  <c r="AG45"/>
  <c r="AH45"/>
  <c r="AI45"/>
  <c r="AJ45"/>
  <c r="AK45"/>
  <c r="AL45"/>
  <c r="AM45"/>
  <c r="AN45"/>
  <c r="AA46"/>
  <c r="AB46"/>
  <c r="AC46"/>
  <c r="AD46"/>
  <c r="AE46"/>
  <c r="AF46"/>
  <c r="AG46"/>
  <c r="AH46"/>
  <c r="AI46"/>
  <c r="AJ46"/>
  <c r="AK46"/>
  <c r="AL46"/>
  <c r="AM46"/>
  <c r="AN46"/>
  <c r="AA47"/>
  <c r="AB47"/>
  <c r="AC47"/>
  <c r="AD47"/>
  <c r="AE47"/>
  <c r="AF47"/>
  <c r="AG47"/>
  <c r="AH47"/>
  <c r="AI47"/>
  <c r="AJ47"/>
  <c r="AK47"/>
  <c r="AL47"/>
  <c r="AM47"/>
  <c r="AN47"/>
  <c r="AA48"/>
  <c r="AB48"/>
  <c r="AC48"/>
  <c r="AD48"/>
  <c r="AE48"/>
  <c r="AF48"/>
  <c r="AG48"/>
  <c r="AH48"/>
  <c r="AI48"/>
  <c r="AJ48"/>
  <c r="AK48"/>
  <c r="AL48"/>
  <c r="AM48"/>
  <c r="AN48"/>
  <c r="AA49"/>
  <c r="AB49"/>
  <c r="AC49"/>
  <c r="AD49"/>
  <c r="AE49"/>
  <c r="AF49"/>
  <c r="AG49"/>
  <c r="AH49"/>
  <c r="AI49"/>
  <c r="AJ49"/>
  <c r="AK49"/>
  <c r="AL49"/>
  <c r="AM49"/>
  <c r="AN49"/>
  <c r="AA50"/>
  <c r="AB50"/>
  <c r="AC50"/>
  <c r="AD50"/>
  <c r="AE50"/>
  <c r="AF50"/>
  <c r="AG50"/>
  <c r="AH50"/>
  <c r="AI50"/>
  <c r="AJ50"/>
  <c r="AK50"/>
  <c r="AL50"/>
  <c r="AM50"/>
  <c r="AN50"/>
  <c r="AA51"/>
  <c r="AB51"/>
  <c r="AC51"/>
  <c r="AD51"/>
  <c r="AE51"/>
  <c r="AF51"/>
  <c r="AG51"/>
  <c r="AH51"/>
  <c r="AI51"/>
  <c r="AJ51"/>
  <c r="AK51"/>
  <c r="AL51"/>
  <c r="AM51"/>
  <c r="AN51"/>
  <c r="AA52"/>
  <c r="AB52"/>
  <c r="AC52"/>
  <c r="AD52"/>
  <c r="AE52"/>
  <c r="AF52"/>
  <c r="AG52"/>
  <c r="AH52"/>
  <c r="AI52"/>
  <c r="AJ52"/>
  <c r="AK52"/>
  <c r="AL52"/>
  <c r="AM52"/>
  <c r="AN52"/>
  <c r="AA53"/>
  <c r="AB53"/>
  <c r="AC53"/>
  <c r="AD53"/>
  <c r="AE53"/>
  <c r="AF53"/>
  <c r="AG53"/>
  <c r="AH53"/>
  <c r="AI53"/>
  <c r="AJ53"/>
  <c r="AK53"/>
  <c r="AL53"/>
  <c r="AM53"/>
  <c r="AN53"/>
  <c r="AA54"/>
  <c r="AB54"/>
  <c r="AC54"/>
  <c r="AD54"/>
  <c r="AE54"/>
  <c r="AF54"/>
  <c r="AG54"/>
  <c r="AH54"/>
  <c r="AI54"/>
  <c r="AJ54"/>
  <c r="AK54"/>
  <c r="AL54"/>
  <c r="AM54"/>
  <c r="AN54"/>
  <c r="AA55"/>
  <c r="AB55"/>
  <c r="AC55"/>
  <c r="AD55"/>
  <c r="AE55"/>
  <c r="AF55"/>
  <c r="AG55"/>
  <c r="AH55"/>
  <c r="AI55"/>
  <c r="AJ55"/>
  <c r="AK55"/>
  <c r="AL55"/>
  <c r="AM55"/>
  <c r="AN55"/>
  <c r="AA56"/>
  <c r="AB56"/>
  <c r="AC56"/>
  <c r="AD56"/>
  <c r="AE56"/>
  <c r="AF56"/>
  <c r="AG56"/>
  <c r="AH56"/>
  <c r="AI56"/>
  <c r="AJ56"/>
  <c r="AK56"/>
  <c r="AL56"/>
  <c r="AM56"/>
  <c r="AN56"/>
  <c r="AA57"/>
  <c r="AB57"/>
  <c r="AC57"/>
  <c r="AD57"/>
  <c r="AE57"/>
  <c r="AF57"/>
  <c r="AG57"/>
  <c r="AH57"/>
  <c r="AI57"/>
  <c r="AJ57"/>
  <c r="AK57"/>
  <c r="AL57"/>
  <c r="AM57"/>
  <c r="AN57"/>
  <c r="AA58"/>
  <c r="AB58"/>
  <c r="AC58"/>
  <c r="AD58"/>
  <c r="AE58"/>
  <c r="AF58"/>
  <c r="AG58"/>
  <c r="AH58"/>
  <c r="AI58"/>
  <c r="AJ58"/>
  <c r="AK58"/>
  <c r="AL58"/>
  <c r="AM58"/>
  <c r="AN58"/>
  <c r="AA59"/>
  <c r="AB59"/>
  <c r="AC59"/>
  <c r="AD59"/>
  <c r="AE59"/>
  <c r="AF59"/>
  <c r="AG59"/>
  <c r="AH59"/>
  <c r="AI59"/>
  <c r="AJ59"/>
  <c r="AK59"/>
  <c r="AL59"/>
  <c r="AM59"/>
  <c r="AN59"/>
  <c r="AA60"/>
  <c r="AB60"/>
  <c r="AC60"/>
  <c r="AD60"/>
  <c r="AE60"/>
  <c r="AF60"/>
  <c r="AG60"/>
  <c r="AH60"/>
  <c r="AI60"/>
  <c r="AJ60"/>
  <c r="AK60"/>
  <c r="AL60"/>
  <c r="AM60"/>
  <c r="AN60"/>
  <c r="AA61"/>
  <c r="AB61"/>
  <c r="AC61"/>
  <c r="AD61"/>
  <c r="AE61"/>
  <c r="AF61"/>
  <c r="AG61"/>
  <c r="AH61"/>
  <c r="AI61"/>
  <c r="AJ61"/>
  <c r="AK61"/>
  <c r="AL61"/>
  <c r="AM61"/>
  <c r="AN61"/>
  <c r="AA62"/>
  <c r="AB62"/>
  <c r="AC62"/>
  <c r="AD62"/>
  <c r="AE62"/>
  <c r="AF62"/>
  <c r="AG62"/>
  <c r="AH62"/>
  <c r="AI62"/>
  <c r="AJ62"/>
  <c r="AK62"/>
  <c r="AL62"/>
  <c r="AM62"/>
  <c r="AN62"/>
  <c r="AJ3"/>
  <c r="AK3"/>
  <c r="AI3"/>
  <c r="AL3"/>
  <c r="AM3"/>
  <c r="AN3"/>
</calcChain>
</file>

<file path=xl/sharedStrings.xml><?xml version="1.0" encoding="utf-8"?>
<sst xmlns="http://schemas.openxmlformats.org/spreadsheetml/2006/main" count="416" uniqueCount="246">
  <si>
    <t>FL</t>
    <phoneticPr fontId="7" type="noConversion"/>
  </si>
  <si>
    <t>Boca Raton Community High School</t>
    <phoneticPr fontId="7" type="noConversion"/>
  </si>
  <si>
    <t>Randolph School</t>
    <phoneticPr fontId="7" type="noConversion"/>
  </si>
  <si>
    <t>Davis High School</t>
    <phoneticPr fontId="7" type="noConversion"/>
  </si>
  <si>
    <t>Hopkins School</t>
    <phoneticPr fontId="7" type="noConversion"/>
  </si>
  <si>
    <t>River Hill High School</t>
    <phoneticPr fontId="7" type="noConversion"/>
  </si>
  <si>
    <t>SC</t>
    <phoneticPr fontId="7" type="noConversion"/>
  </si>
  <si>
    <t>Clinton High School</t>
    <phoneticPr fontId="7" type="noConversion"/>
  </si>
  <si>
    <t>ME</t>
    <phoneticPr fontId="7" type="noConversion"/>
  </si>
  <si>
    <t>Waterville Senior High School</t>
    <phoneticPr fontId="7" type="noConversion"/>
  </si>
  <si>
    <t>NH</t>
    <phoneticPr fontId="7" type="noConversion"/>
  </si>
  <si>
    <t>Merrimack High School</t>
    <phoneticPr fontId="7" type="noConversion"/>
  </si>
  <si>
    <t>ID</t>
    <phoneticPr fontId="7" type="noConversion"/>
  </si>
  <si>
    <t>Cell Biology</t>
    <phoneticPr fontId="7" type="noConversion"/>
  </si>
  <si>
    <t>Chem Lab</t>
    <phoneticPr fontId="7" type="noConversion"/>
  </si>
  <si>
    <t>Disease Detectives</t>
    <phoneticPr fontId="7" type="noConversion"/>
  </si>
  <si>
    <t>Dynamic Planet</t>
    <phoneticPr fontId="7" type="noConversion"/>
  </si>
  <si>
    <t>Ecology</t>
    <phoneticPr fontId="7" type="noConversion"/>
  </si>
  <si>
    <t>Egg-O-Naut</t>
    <phoneticPr fontId="7" type="noConversion"/>
  </si>
  <si>
    <t>Elevated Bridge</t>
    <phoneticPr fontId="7" type="noConversion"/>
  </si>
  <si>
    <t>Environmental Chemistry</t>
    <phoneticPr fontId="7" type="noConversion"/>
  </si>
  <si>
    <t>Experimental Design</t>
    <phoneticPr fontId="7" type="noConversion"/>
  </si>
  <si>
    <t>It's About Time</t>
    <phoneticPr fontId="7" type="noConversion"/>
  </si>
  <si>
    <t>Trajectory</t>
    <phoneticPr fontId="7" type="noConversion"/>
  </si>
  <si>
    <t>Write It Do It</t>
    <phoneticPr fontId="7" type="noConversion"/>
  </si>
  <si>
    <t>Gold Medals</t>
    <phoneticPr fontId="7" type="noConversion"/>
  </si>
  <si>
    <t>Silver Medals</t>
    <phoneticPr fontId="7" type="noConversion"/>
  </si>
  <si>
    <t>Bronze Medals</t>
    <phoneticPr fontId="7" type="noConversion"/>
  </si>
  <si>
    <t>4th Place Medals</t>
    <phoneticPr fontId="7" type="noConversion"/>
  </si>
  <si>
    <t>West Ottawa High School</t>
    <phoneticPr fontId="7" type="noConversion"/>
  </si>
  <si>
    <t>NA</t>
  </si>
  <si>
    <t>Weighted Medal Rank 2009</t>
    <phoneticPr fontId="7" type="noConversion"/>
  </si>
  <si>
    <t>Bishop Kelly High School</t>
    <phoneticPr fontId="7" type="noConversion"/>
  </si>
  <si>
    <t>HI</t>
    <phoneticPr fontId="7" type="noConversion"/>
  </si>
  <si>
    <t>Mililani High School</t>
    <phoneticPr fontId="7" type="noConversion"/>
  </si>
  <si>
    <t>MS</t>
    <phoneticPr fontId="7" type="noConversion"/>
  </si>
  <si>
    <t>Parklane Academy</t>
    <phoneticPr fontId="7" type="noConversion"/>
  </si>
  <si>
    <t>WY</t>
    <phoneticPr fontId="7" type="noConversion"/>
  </si>
  <si>
    <t>Cheyenne Central High School</t>
    <phoneticPr fontId="7" type="noConversion"/>
  </si>
  <si>
    <t>NV</t>
    <phoneticPr fontId="7" type="noConversion"/>
  </si>
  <si>
    <t>Clark High School</t>
    <phoneticPr fontId="7" type="noConversion"/>
  </si>
  <si>
    <t>SD</t>
    <phoneticPr fontId="7" type="noConversion"/>
  </si>
  <si>
    <t>Yankton High School</t>
    <phoneticPr fontId="7" type="noConversion"/>
  </si>
  <si>
    <t>OR</t>
    <phoneticPr fontId="7" type="noConversion"/>
  </si>
  <si>
    <t>St. Mary's Academy</t>
    <phoneticPr fontId="7" type="noConversion"/>
  </si>
  <si>
    <t>IA</t>
    <phoneticPr fontId="7" type="noConversion"/>
  </si>
  <si>
    <t>Ames High School</t>
    <phoneticPr fontId="7" type="noConversion"/>
  </si>
  <si>
    <t>AK</t>
    <phoneticPr fontId="7" type="noConversion"/>
  </si>
  <si>
    <t>Colony High School</t>
    <phoneticPr fontId="7" type="noConversion"/>
  </si>
  <si>
    <t>ND</t>
    <phoneticPr fontId="7" type="noConversion"/>
  </si>
  <si>
    <t>Maple Valley High School</t>
    <phoneticPr fontId="7" type="noConversion"/>
  </si>
  <si>
    <t>State</t>
    <phoneticPr fontId="7" type="noConversion"/>
  </si>
  <si>
    <t>Team Number</t>
    <phoneticPr fontId="7" type="noConversion"/>
  </si>
  <si>
    <t>School</t>
    <phoneticPr fontId="7" type="noConversion"/>
  </si>
  <si>
    <t>Anatomy</t>
    <phoneticPr fontId="7" type="noConversion"/>
  </si>
  <si>
    <t>Astronomy</t>
    <phoneticPr fontId="7" type="noConversion"/>
  </si>
  <si>
    <t>NY</t>
    <phoneticPr fontId="7" type="noConversion"/>
  </si>
  <si>
    <t>C2</t>
    <phoneticPr fontId="7" type="noConversion"/>
  </si>
  <si>
    <t>Ward Melville High School</t>
    <phoneticPr fontId="7" type="noConversion"/>
  </si>
  <si>
    <t>MI</t>
    <phoneticPr fontId="7" type="noConversion"/>
  </si>
  <si>
    <t>NC</t>
    <phoneticPr fontId="7" type="noConversion"/>
  </si>
  <si>
    <t>Raleigh Charter High School</t>
    <phoneticPr fontId="7" type="noConversion"/>
  </si>
  <si>
    <t>North Carolina School of Science and Mathematics</t>
    <phoneticPr fontId="7" type="noConversion"/>
  </si>
  <si>
    <t>Adlai E. Stevenston High School</t>
    <phoneticPr fontId="7" type="noConversion"/>
  </si>
  <si>
    <t>GA</t>
    <phoneticPr fontId="7" type="noConversion"/>
  </si>
  <si>
    <t>Parkview High School</t>
    <phoneticPr fontId="7" type="noConversion"/>
  </si>
  <si>
    <t>GA</t>
    <phoneticPr fontId="7" type="noConversion"/>
  </si>
  <si>
    <t>Brookwood High School</t>
    <phoneticPr fontId="7" type="noConversion"/>
  </si>
  <si>
    <t>MO</t>
    <phoneticPr fontId="7" type="noConversion"/>
  </si>
  <si>
    <t>Ladue High School</t>
    <phoneticPr fontId="7" type="noConversion"/>
  </si>
  <si>
    <t>MO</t>
    <phoneticPr fontId="7" type="noConversion"/>
  </si>
  <si>
    <t>Pembroke Hill High School</t>
    <phoneticPr fontId="7" type="noConversion"/>
  </si>
  <si>
    <t>TX</t>
    <phoneticPr fontId="7" type="noConversion"/>
  </si>
  <si>
    <t>Cypress Woods High School</t>
    <phoneticPr fontId="7" type="noConversion"/>
  </si>
  <si>
    <t>IN</t>
    <phoneticPr fontId="7" type="noConversion"/>
  </si>
  <si>
    <t>Bloomington South High School</t>
    <phoneticPr fontId="7" type="noConversion"/>
  </si>
  <si>
    <t>KS</t>
    <phoneticPr fontId="7" type="noConversion"/>
  </si>
  <si>
    <t>St. James Academy</t>
    <phoneticPr fontId="7" type="noConversion"/>
  </si>
  <si>
    <t>Picture This</t>
    <phoneticPr fontId="7" type="noConversion"/>
  </si>
  <si>
    <t>Remote Sensing</t>
    <phoneticPr fontId="7" type="noConversion"/>
  </si>
  <si>
    <t>Technical Problem Solving</t>
    <phoneticPr fontId="7" type="noConversion"/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</si>
  <si>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</si>
  <si>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</si>
  <si>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</si>
  <si>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</si>
  <si>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</si>
  <si>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</si>
  <si>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</si>
  <si>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</si>
  <si>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</si>
  <si>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</si>
  <si>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</si>
  <si>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</si>
  <si>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</si>
  <si>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</si>
  <si>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</si>
  <si>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</si>
  <si>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</si>
  <si>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</si>
  <si>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</si>
  <si>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</si>
  <si>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Maximum Score</t>
    <phoneticPr fontId="7" type="noConversion"/>
  </si>
  <si>
    <t>Minimum Score</t>
    <phoneticPr fontId="7" type="noConversion"/>
  </si>
  <si>
    <t>Medium Score</t>
  </si>
  <si>
    <t>Weighted Rank</t>
    <phoneticPr fontId="7" type="noConversion"/>
  </si>
  <si>
    <t>Gold Rank</t>
    <phoneticPr fontId="7" type="noConversion"/>
  </si>
  <si>
    <t>Total Medal rank</t>
    <phoneticPr fontId="7" type="noConversion"/>
  </si>
  <si>
    <t>C10</t>
  </si>
  <si>
    <t>C11</t>
  </si>
  <si>
    <t>C13</t>
  </si>
  <si>
    <t>C14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</si>
  <si>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</si>
  <si>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</si>
  <si>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</si>
  <si>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</si>
  <si>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</si>
  <si>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</si>
  <si>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</si>
  <si>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</si>
  <si>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</si>
  <si>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</si>
  <si>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</si>
  <si>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</si>
  <si>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</si>
  <si>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</si>
  <si>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</si>
  <si>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</si>
  <si>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</si>
  <si>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</si>
  <si>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</si>
  <si>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</si>
  <si>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</si>
  <si>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</si>
  <si>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</si>
  <si>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</si>
  <si>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</si>
  <si>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C4</t>
  </si>
  <si>
    <t>C5</t>
  </si>
  <si>
    <t>C6</t>
  </si>
  <si>
    <t>C7</t>
  </si>
  <si>
    <t>C8</t>
  </si>
  <si>
    <t>C9</t>
  </si>
  <si>
    <t>KS</t>
    <phoneticPr fontId="7" type="noConversion"/>
  </si>
  <si>
    <t>Wichita Collegiate School</t>
    <phoneticPr fontId="7" type="noConversion"/>
  </si>
  <si>
    <t>ND</t>
    <phoneticPr fontId="7" type="noConversion"/>
  </si>
  <si>
    <t>Bismarck Mandan Area Home Schoolers</t>
    <phoneticPr fontId="7" type="noConversion"/>
  </si>
  <si>
    <t>MN</t>
    <phoneticPr fontId="7" type="noConversion"/>
  </si>
  <si>
    <t>Eastview High School</t>
    <phoneticPr fontId="7" type="noConversion"/>
  </si>
  <si>
    <t>FL</t>
    <phoneticPr fontId="7" type="noConversion"/>
  </si>
  <si>
    <t>Gulf Breeze High School</t>
    <phoneticPr fontId="7" type="noConversion"/>
  </si>
  <si>
    <t>KY</t>
    <phoneticPr fontId="7" type="noConversion"/>
  </si>
  <si>
    <t>duPont Manual High School</t>
    <phoneticPr fontId="7" type="noConversion"/>
  </si>
  <si>
    <t>WI</t>
    <phoneticPr fontId="7" type="noConversion"/>
  </si>
  <si>
    <t>Madison West High School</t>
    <phoneticPr fontId="7" type="noConversion"/>
  </si>
  <si>
    <t>WA</t>
    <phoneticPr fontId="7" type="noConversion"/>
  </si>
  <si>
    <t>Stanwood High School</t>
    <phoneticPr fontId="7" type="noConversion"/>
  </si>
  <si>
    <t>DE</t>
    <phoneticPr fontId="7" type="noConversion"/>
  </si>
  <si>
    <t>The Charter School of Wilmington</t>
    <phoneticPr fontId="7" type="noConversion"/>
  </si>
  <si>
    <t>NJ</t>
    <phoneticPr fontId="7" type="noConversion"/>
  </si>
  <si>
    <t>West-Windsor Plainsboro High School South</t>
    <phoneticPr fontId="7" type="noConversion"/>
  </si>
  <si>
    <t>TN</t>
    <phoneticPr fontId="7" type="noConversion"/>
  </si>
  <si>
    <t>Montgomery Bell Academy</t>
    <phoneticPr fontId="7" type="noConversion"/>
  </si>
  <si>
    <t>NM</t>
    <phoneticPr fontId="7" type="noConversion"/>
  </si>
  <si>
    <t>C35</t>
    <phoneticPr fontId="7" type="noConversion"/>
  </si>
  <si>
    <t>Albuquerque Academy</t>
    <phoneticPr fontId="7" type="noConversion"/>
  </si>
  <si>
    <t>NE</t>
    <phoneticPr fontId="7" type="noConversion"/>
  </si>
  <si>
    <t>Bellevue East High School</t>
    <phoneticPr fontId="7" type="noConversion"/>
  </si>
  <si>
    <t>AL</t>
    <phoneticPr fontId="7" type="noConversion"/>
  </si>
  <si>
    <t>MA</t>
    <phoneticPr fontId="7" type="noConversion"/>
  </si>
  <si>
    <t>Acton-Boxborough High School</t>
    <phoneticPr fontId="7" type="noConversion"/>
  </si>
  <si>
    <t>UT</t>
    <phoneticPr fontId="7" type="noConversion"/>
  </si>
  <si>
    <t>LA</t>
    <phoneticPr fontId="7" type="noConversion"/>
  </si>
  <si>
    <t>Baton Rouge Magnet High School</t>
    <phoneticPr fontId="7" type="noConversion"/>
  </si>
  <si>
    <t>VA</t>
    <phoneticPr fontId="7" type="noConversion"/>
  </si>
  <si>
    <t>Langley High School</t>
    <phoneticPr fontId="7" type="noConversion"/>
  </si>
  <si>
    <t>AZ</t>
    <phoneticPr fontId="7" type="noConversion"/>
  </si>
  <si>
    <t>Catalina Foothills High School</t>
    <phoneticPr fontId="7" type="noConversion"/>
  </si>
  <si>
    <t>MT</t>
    <phoneticPr fontId="7" type="noConversion"/>
  </si>
  <si>
    <t>Helena High Schools</t>
    <phoneticPr fontId="7" type="noConversion"/>
  </si>
  <si>
    <t>CT</t>
    <phoneticPr fontId="7" type="noConversion"/>
  </si>
  <si>
    <t>RI</t>
    <phoneticPr fontId="7" type="noConversion"/>
  </si>
  <si>
    <t>Barrinton High School</t>
    <phoneticPr fontId="7" type="noConversion"/>
  </si>
  <si>
    <t>MD</t>
    <phoneticPr fontId="7" type="noConversion"/>
  </si>
  <si>
    <t>Bold rows signify schools placing top 10 in 2008 and/or 2009</t>
    <phoneticPr fontId="7" type="noConversion"/>
  </si>
  <si>
    <t>MI</t>
    <phoneticPr fontId="7" type="noConversion"/>
  </si>
  <si>
    <t>Grand Haven High School</t>
    <phoneticPr fontId="7" type="noConversion"/>
  </si>
  <si>
    <t>Past Results</t>
    <phoneticPr fontId="7" type="noConversion"/>
  </si>
  <si>
    <t>Schools competing in 2008 but not 2009 have '08 results italicized above</t>
    <phoneticPr fontId="7" type="noConversion"/>
  </si>
  <si>
    <t>RANK</t>
    <phoneticPr fontId="7" type="noConversion"/>
  </si>
  <si>
    <t>Basic School Information</t>
    <phoneticPr fontId="7" type="noConversion"/>
  </si>
  <si>
    <t>CA-N</t>
    <phoneticPr fontId="7" type="noConversion"/>
  </si>
  <si>
    <t>C3</t>
    <phoneticPr fontId="7" type="noConversion"/>
  </si>
  <si>
    <t>Mira Loma High School</t>
    <phoneticPr fontId="7" type="noConversion"/>
  </si>
  <si>
    <t>PA</t>
    <phoneticPr fontId="7" type="noConversion"/>
  </si>
  <si>
    <t>Harriton High School</t>
    <phoneticPr fontId="7" type="noConversion"/>
  </si>
  <si>
    <t>Penncrest High School</t>
    <phoneticPr fontId="7" type="noConversion"/>
  </si>
  <si>
    <t>OH</t>
    <phoneticPr fontId="7" type="noConversion"/>
  </si>
  <si>
    <t>Solon High School</t>
    <phoneticPr fontId="7" type="noConversion"/>
  </si>
  <si>
    <t>OH</t>
    <phoneticPr fontId="7" type="noConversion"/>
  </si>
  <si>
    <t>C12</t>
    <phoneticPr fontId="7" type="noConversion"/>
  </si>
  <si>
    <t>Centerville High School</t>
    <phoneticPr fontId="7" type="noConversion"/>
  </si>
  <si>
    <t>IL</t>
    <phoneticPr fontId="7" type="noConversion"/>
  </si>
  <si>
    <t>New Trier High School</t>
    <phoneticPr fontId="7" type="noConversion"/>
  </si>
  <si>
    <t>TX</t>
    <phoneticPr fontId="7" type="noConversion"/>
  </si>
  <si>
    <t>Liberal Arts and Science Academy of Austin</t>
    <phoneticPr fontId="7" type="noConversion"/>
  </si>
  <si>
    <t>CO</t>
    <phoneticPr fontId="7" type="noConversion"/>
  </si>
  <si>
    <t>Poudre High School</t>
    <phoneticPr fontId="7" type="noConversion"/>
  </si>
  <si>
    <t>IN</t>
    <phoneticPr fontId="7" type="noConversion"/>
  </si>
  <si>
    <t>Bloomington North High School</t>
    <phoneticPr fontId="7" type="noConversion"/>
  </si>
  <si>
    <t>Medal Counts</t>
    <phoneticPr fontId="7" type="noConversion"/>
  </si>
  <si>
    <t>Trial Events</t>
    <phoneticPr fontId="7" type="noConversion"/>
  </si>
  <si>
    <t>Relative Statistics</t>
    <phoneticPr fontId="7" type="noConversion"/>
  </si>
  <si>
    <t>Individual Event Medal Results</t>
    <phoneticPr fontId="7" type="noConversion"/>
  </si>
  <si>
    <t>2010 Science Olympiad National Tournament at the University of Illinois Urbana-Champaign Division C Medal Sheet</t>
    <phoneticPr fontId="7" type="noConversion"/>
  </si>
  <si>
    <t>NY</t>
    <phoneticPr fontId="7" type="noConversion"/>
  </si>
  <si>
    <t>C1</t>
    <phoneticPr fontId="7" type="noConversion"/>
  </si>
  <si>
    <t>Fayetteville-Manlius High School</t>
    <phoneticPr fontId="7" type="noConversion"/>
  </si>
  <si>
    <t>CA-S</t>
    <phoneticPr fontId="7" type="noConversion"/>
  </si>
  <si>
    <t>Troy High School</t>
    <phoneticPr fontId="7" type="noConversion"/>
  </si>
  <si>
    <t>5th Place Medals</t>
    <phoneticPr fontId="7" type="noConversion"/>
  </si>
  <si>
    <t>6th Place Medals</t>
    <phoneticPr fontId="7" type="noConversion"/>
  </si>
  <si>
    <t>Total Medals</t>
    <phoneticPr fontId="7" type="noConversion"/>
  </si>
  <si>
    <t>Weighted Medals</t>
    <phoneticPr fontId="7" type="noConversion"/>
  </si>
  <si>
    <t>Helicopter</t>
    <phoneticPr fontId="7" type="noConversion"/>
  </si>
  <si>
    <t>Protein Modeling</t>
    <phoneticPr fontId="7" type="noConversion"/>
  </si>
  <si>
    <t>Gold Medals 2009</t>
    <phoneticPr fontId="7" type="noConversion"/>
  </si>
  <si>
    <t>Silver Medals 2009</t>
    <phoneticPr fontId="7" type="noConversion"/>
  </si>
  <si>
    <t>Bronze Medals 2009</t>
    <phoneticPr fontId="7" type="noConversion"/>
  </si>
  <si>
    <t>Total Medals 2009</t>
    <phoneticPr fontId="7" type="noConversion"/>
  </si>
  <si>
    <t>Weighted Medals 2009</t>
    <phoneticPr fontId="7" type="noConversion"/>
  </si>
  <si>
    <t>Gold Medals Rank 2009</t>
    <phoneticPr fontId="7" type="noConversion"/>
  </si>
  <si>
    <t>Total Medals Rank 2009</t>
    <phoneticPr fontId="7" type="noConversion"/>
  </si>
  <si>
    <t>Overall Score 2009</t>
    <phoneticPr fontId="7" type="noConversion"/>
  </si>
  <si>
    <t>Overall Rank 2009</t>
    <phoneticPr fontId="7" type="noConversion"/>
  </si>
  <si>
    <t>IL</t>
    <phoneticPr fontId="7" type="noConversion"/>
  </si>
  <si>
    <t>Sumo Bots</t>
    <phoneticPr fontId="7" type="noConversion"/>
  </si>
  <si>
    <t>Overall Rank 2010</t>
    <phoneticPr fontId="7" type="noConversion"/>
  </si>
  <si>
    <t>4th Place Medals 2009</t>
    <phoneticPr fontId="7" type="noConversion"/>
  </si>
  <si>
    <t>5th Place Medals 2009</t>
    <phoneticPr fontId="7" type="noConversion"/>
  </si>
  <si>
    <t>6th Place Medals 2009</t>
    <phoneticPr fontId="7" type="noConversion"/>
  </si>
  <si>
    <t>Forensics</t>
    <phoneticPr fontId="7" type="noConversion"/>
  </si>
  <si>
    <t>Fossils</t>
    <phoneticPr fontId="7" type="noConversion"/>
  </si>
  <si>
    <t>Mission Possible</t>
    <phoneticPr fontId="7" type="noConversion"/>
  </si>
  <si>
    <t>Mousetrap Vehivle</t>
    <phoneticPr fontId="7" type="noConversion"/>
  </si>
  <si>
    <t>Ornithology</t>
    <phoneticPr fontId="7" type="noConversion"/>
  </si>
  <si>
    <t>Physics Lab</t>
    <phoneticPr fontId="7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</si>
</sst>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0"/>
      <name val="Verdana"/>
    </font>
    <font>
      <i/>
      <sz val="10"/>
      <name val="Verdana"/>
    </font>
    <font>
      <b/>
      <sz val="10"/>
      <name val="Verdana"/>
    </font>
    <font>
      <b/>
      <i/>
      <sz val="10"/>
      <name val="Verdana"/>
    </font>
    <font>
      <sz val="10"/>
      <name val="Verdana"/>
    </font>
    <font>
      <i/>
      <sz val="10"/>
      <name val="Verdana"/>
    </font>
    <font>
      <sz val="10"/>
      <name val="Verdana"/>
    </font>
    <font>
      <sz val="8"/>
      <name val="Verdana"/>
    </font>
    <font>
      <i/>
      <sz val="10"/>
      <color indexed="8"/>
      <name val="Verdana"/>
    </font>
    <font>
      <sz val="10"/>
      <name val="Verdana"/>
    </font>
    <font>
      <b/>
      <i/>
      <sz val="10"/>
      <color indexed="8"/>
      <name val="Verdana"/>
    </font>
    <font>
      <b/>
      <sz val="16"/>
      <name val="Verdana"/>
    </font>
    <font>
      <b/>
      <sz val="11"/>
      <name val="Verdana"/>
    </font>
    <font>
      <sz val="30"/>
      <color indexed="18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/>
    <xf numFmtId="0" fontId="9" fillId="0" borderId="0" xfId="0" applyFont="1" applyBorder="1" applyAlignment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textRotation="135"/>
    </xf>
    <xf numFmtId="0" fontId="9" fillId="2" borderId="1" xfId="0" applyFont="1" applyFill="1" applyBorder="1" applyAlignment="1">
      <alignment horizontal="center" textRotation="135"/>
    </xf>
    <xf numFmtId="0" fontId="9" fillId="2" borderId="1" xfId="0" applyFont="1" applyFill="1" applyBorder="1"/>
    <xf numFmtId="0" fontId="9" fillId="2" borderId="1" xfId="0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textRotation="135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textRotation="135"/>
    </xf>
    <xf numFmtId="0" fontId="6" fillId="8" borderId="1" xfId="0" applyFont="1" applyFill="1" applyBorder="1" applyAlignment="1">
      <alignment horizontal="center" textRotation="135"/>
    </xf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textRotation="135" wrapText="1"/>
    </xf>
    <xf numFmtId="0" fontId="9" fillId="3" borderId="1" xfId="0" applyFont="1" applyFill="1" applyBorder="1" applyAlignment="1">
      <alignment horizontal="center" textRotation="135"/>
    </xf>
    <xf numFmtId="0" fontId="9" fillId="4" borderId="1" xfId="0" applyFont="1" applyFill="1" applyBorder="1" applyAlignment="1">
      <alignment horizontal="center" textRotation="135" wrapText="1"/>
    </xf>
    <xf numFmtId="0" fontId="9" fillId="4" borderId="1" xfId="0" applyFont="1" applyFill="1" applyBorder="1" applyAlignment="1">
      <alignment horizontal="center" textRotation="135"/>
    </xf>
    <xf numFmtId="0" fontId="9" fillId="5" borderId="1" xfId="0" applyFont="1" applyFill="1" applyBorder="1" applyAlignment="1">
      <alignment horizontal="center" textRotation="135" wrapText="1"/>
    </xf>
    <xf numFmtId="0" fontId="9" fillId="6" borderId="1" xfId="0" applyFont="1" applyFill="1" applyBorder="1" applyAlignment="1">
      <alignment horizontal="center" textRotation="135" wrapText="1"/>
    </xf>
    <xf numFmtId="0" fontId="9" fillId="6" borderId="1" xfId="0" applyFont="1" applyFill="1" applyBorder="1" applyAlignment="1">
      <alignment horizontal="center" textRotation="135"/>
    </xf>
    <xf numFmtId="0" fontId="9" fillId="8" borderId="1" xfId="0" applyFont="1" applyFill="1" applyBorder="1" applyAlignment="1">
      <alignment horizontal="center" textRotation="135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9" fillId="6" borderId="9" xfId="0" applyFont="1" applyFill="1" applyBorder="1" applyAlignment="1">
      <alignment horizontal="center" textRotation="135" wrapText="1"/>
    </xf>
    <xf numFmtId="0" fontId="9" fillId="0" borderId="6" xfId="0" applyFont="1" applyBorder="1" applyAlignment="1"/>
    <xf numFmtId="0" fontId="13" fillId="7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11" fillId="6" borderId="2" xfId="0" applyFont="1" applyFill="1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5" fillId="6" borderId="3" xfId="0" applyFont="1" applyFill="1" applyBorder="1" applyAlignment="1">
      <alignment wrapText="1"/>
    </xf>
    <xf numFmtId="0" fontId="0" fillId="0" borderId="4" xfId="0" applyBorder="1" applyAlignment="1"/>
    <xf numFmtId="0" fontId="0" fillId="0" borderId="7" xfId="0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E64"/>
  <sheetViews>
    <sheetView tabSelected="1" zoomScale="64" workbookViewId="0">
      <selection activeCell="AX54" sqref="AX54"/>
    </sheetView>
  </sheetViews>
  <sheetFormatPr baseColWidth="10" defaultColWidth="7.28515625" defaultRowHeight="13"/>
  <cols>
    <col min="1" max="1" width="5.7109375" style="10" bestFit="1" customWidth="1"/>
    <col min="2" max="2" width="7.28515625" style="10" bestFit="1"/>
    <col min="3" max="3" width="38.140625" style="10" bestFit="1" customWidth="1"/>
    <col min="4" max="29" width="4" style="10" customWidth="1"/>
    <col min="30" max="32" width="4.140625" style="10" customWidth="1"/>
    <col min="33" max="33" width="4.28515625" style="10" customWidth="1"/>
    <col min="34" max="34" width="4.85546875" style="10" customWidth="1"/>
    <col min="35" max="37" width="4" style="10" bestFit="1" customWidth="1"/>
    <col min="38" max="39" width="4.85546875" style="10" bestFit="1" customWidth="1"/>
    <col min="40" max="40" width="7" style="10" customWidth="1"/>
    <col min="41" max="54" width="4" style="10" bestFit="1" customWidth="1"/>
    <col min="55" max="55" width="6" style="10" bestFit="1" customWidth="1"/>
    <col min="56" max="56" width="4" style="10" bestFit="1" customWidth="1"/>
    <col min="57" max="57" width="5.5703125" style="10" customWidth="1"/>
    <col min="58" max="58" width="7.5703125" style="10" customWidth="1"/>
    <col min="59" max="59" width="7.7109375" style="10" customWidth="1"/>
    <col min="60" max="16384" width="7.28515625" style="10"/>
  </cols>
  <sheetData>
    <row r="1" spans="1:57" s="3" customFormat="1" ht="37">
      <c r="A1" s="50" t="s">
        <v>213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49"/>
    </row>
    <row r="2" spans="1:57" s="3" customFormat="1" ht="109" customHeight="1">
      <c r="A2" s="4" t="s">
        <v>51</v>
      </c>
      <c r="B2" s="5" t="s">
        <v>52</v>
      </c>
      <c r="C2" s="4" t="s">
        <v>53</v>
      </c>
      <c r="D2" s="6" t="s">
        <v>54</v>
      </c>
      <c r="E2" s="7" t="s">
        <v>55</v>
      </c>
      <c r="F2" s="6" t="s">
        <v>13</v>
      </c>
      <c r="G2" s="7" t="s">
        <v>14</v>
      </c>
      <c r="H2" s="6" t="s">
        <v>15</v>
      </c>
      <c r="I2" s="7" t="s">
        <v>16</v>
      </c>
      <c r="J2" s="6" t="s">
        <v>17</v>
      </c>
      <c r="K2" s="7" t="s">
        <v>18</v>
      </c>
      <c r="L2" s="6" t="s">
        <v>19</v>
      </c>
      <c r="M2" s="7" t="s">
        <v>20</v>
      </c>
      <c r="N2" s="6" t="s">
        <v>21</v>
      </c>
      <c r="O2" s="7" t="s">
        <v>240</v>
      </c>
      <c r="P2" s="6" t="s">
        <v>241</v>
      </c>
      <c r="Q2" s="7" t="s">
        <v>22</v>
      </c>
      <c r="R2" s="6" t="s">
        <v>242</v>
      </c>
      <c r="S2" s="7" t="s">
        <v>243</v>
      </c>
      <c r="T2" s="6" t="s">
        <v>244</v>
      </c>
      <c r="U2" s="7" t="s">
        <v>245</v>
      </c>
      <c r="V2" s="6" t="s">
        <v>78</v>
      </c>
      <c r="W2" s="7" t="s">
        <v>79</v>
      </c>
      <c r="X2" s="6" t="s">
        <v>80</v>
      </c>
      <c r="Y2" s="7" t="s">
        <v>23</v>
      </c>
      <c r="Z2" s="6" t="s">
        <v>24</v>
      </c>
      <c r="AA2" s="37" t="s">
        <v>25</v>
      </c>
      <c r="AB2" s="37" t="s">
        <v>26</v>
      </c>
      <c r="AC2" s="37" t="s">
        <v>27</v>
      </c>
      <c r="AD2" s="37" t="s">
        <v>28</v>
      </c>
      <c r="AE2" s="37" t="s">
        <v>219</v>
      </c>
      <c r="AF2" s="38" t="s">
        <v>220</v>
      </c>
      <c r="AG2" s="37" t="s">
        <v>221</v>
      </c>
      <c r="AH2" s="37" t="s">
        <v>222</v>
      </c>
      <c r="AI2" s="39" t="s">
        <v>104</v>
      </c>
      <c r="AJ2" s="39" t="s">
        <v>105</v>
      </c>
      <c r="AK2" s="39" t="s">
        <v>106</v>
      </c>
      <c r="AL2" s="39" t="s">
        <v>101</v>
      </c>
      <c r="AM2" s="39" t="s">
        <v>102</v>
      </c>
      <c r="AN2" s="40" t="s">
        <v>103</v>
      </c>
      <c r="AO2" s="41" t="s">
        <v>223</v>
      </c>
      <c r="AP2" s="41" t="s">
        <v>224</v>
      </c>
      <c r="AQ2" s="41" t="s">
        <v>235</v>
      </c>
      <c r="AR2" s="42" t="s">
        <v>225</v>
      </c>
      <c r="AS2" s="42" t="s">
        <v>226</v>
      </c>
      <c r="AT2" s="42" t="s">
        <v>227</v>
      </c>
      <c r="AU2" s="42" t="s">
        <v>237</v>
      </c>
      <c r="AV2" s="42" t="s">
        <v>238</v>
      </c>
      <c r="AW2" s="43" t="s">
        <v>239</v>
      </c>
      <c r="AX2" s="42" t="s">
        <v>228</v>
      </c>
      <c r="AY2" s="42" t="s">
        <v>229</v>
      </c>
      <c r="AZ2" s="42" t="s">
        <v>230</v>
      </c>
      <c r="BA2" s="42" t="s">
        <v>231</v>
      </c>
      <c r="BB2" s="43" t="s">
        <v>31</v>
      </c>
      <c r="BC2" s="48" t="s">
        <v>232</v>
      </c>
      <c r="BD2" s="42" t="s">
        <v>233</v>
      </c>
      <c r="BE2" s="44" t="s">
        <v>236</v>
      </c>
    </row>
    <row r="3" spans="1:57" s="3" customFormat="1">
      <c r="A3" s="26" t="s">
        <v>214</v>
      </c>
      <c r="B3" s="27" t="s">
        <v>215</v>
      </c>
      <c r="C3" s="27" t="s">
        <v>216</v>
      </c>
      <c r="D3" s="28"/>
      <c r="E3" s="29"/>
      <c r="F3" s="28"/>
      <c r="G3" s="29"/>
      <c r="H3" s="28"/>
      <c r="I3" s="29"/>
      <c r="J3" s="28"/>
      <c r="K3" s="29"/>
      <c r="L3" s="28"/>
      <c r="M3" s="29"/>
      <c r="N3" s="28"/>
      <c r="O3" s="29"/>
      <c r="P3" s="28"/>
      <c r="Q3" s="29"/>
      <c r="R3" s="28"/>
      <c r="S3" s="29"/>
      <c r="T3" s="28"/>
      <c r="U3" s="29"/>
      <c r="V3" s="28"/>
      <c r="W3" s="29"/>
      <c r="X3" s="28"/>
      <c r="Y3" s="29"/>
      <c r="Z3" s="28"/>
      <c r="AA3" s="30">
        <f t="shared" ref="AA3" si="0">COUNTIF(D3:Y3,1)</f>
        <v>0</v>
      </c>
      <c r="AB3" s="30">
        <f t="shared" ref="AB3" si="1">COUNTIF(D3:Y3,2)</f>
        <v>0</v>
      </c>
      <c r="AC3" s="30">
        <f t="shared" ref="AC3" si="2">COUNTIF(D3:Y3,3)</f>
        <v>0</v>
      </c>
      <c r="AD3" s="30">
        <f t="shared" ref="AD3" si="3">COUNTIF(D3:Y3,4)</f>
        <v>0</v>
      </c>
      <c r="AE3" s="30">
        <f t="shared" ref="AE3" si="4">COUNTIF(D3:Y3,5)</f>
        <v>0</v>
      </c>
      <c r="AF3" s="30">
        <f>COUNTIF(D3:Z3,5)</f>
        <v>0</v>
      </c>
      <c r="AG3" s="30">
        <f>AA3+AB3+AC3+AD3+AE3+AF3</f>
        <v>0</v>
      </c>
      <c r="AH3" s="30">
        <f>6*AA3+5*AB3+4*AC3+3*AD3+2*AE3+AF3</f>
        <v>0</v>
      </c>
      <c r="AI3" s="31">
        <f t="shared" ref="AI3" si="5">RANK(AH3,AH$3:AH$37,0)</f>
        <v>1</v>
      </c>
      <c r="AJ3" s="31">
        <f t="shared" ref="AJ3" si="6">RANK(AA3,AA$3:AA$37,0)</f>
        <v>1</v>
      </c>
      <c r="AK3" s="31">
        <f t="shared" ref="AK3" si="7">RANK(AG3,AG$3:AG$37,0)</f>
        <v>1</v>
      </c>
      <c r="AL3" s="31">
        <f t="shared" ref="AL3" si="8">AA3+2*AB3+3*AC3+4*AD3+5*AE3+(23-AA3-AB3-AC3-AD3-AE3)*35</f>
        <v>805</v>
      </c>
      <c r="AM3" s="31">
        <f t="shared" ref="AM3" si="9">AA3+2*AB3+3*AC3+4*AD3+5*AE3+(23-AA3-AB3-AC3-AD3-AE3)*6</f>
        <v>138</v>
      </c>
      <c r="AN3" s="31">
        <f t="shared" ref="AN3" si="10">(AL3+AM3)/2</f>
        <v>471.5</v>
      </c>
      <c r="AO3" s="32"/>
      <c r="AP3" s="32"/>
      <c r="AQ3" s="32"/>
      <c r="AR3" s="33">
        <v>1</v>
      </c>
      <c r="AS3" s="33">
        <v>2</v>
      </c>
      <c r="AT3" s="33">
        <v>0</v>
      </c>
      <c r="AU3" s="33">
        <v>2</v>
      </c>
      <c r="AV3" s="33">
        <v>3</v>
      </c>
      <c r="AW3" s="33">
        <v>1</v>
      </c>
      <c r="AX3" s="33">
        <v>9</v>
      </c>
      <c r="AY3" s="33">
        <v>29</v>
      </c>
      <c r="AZ3" s="33">
        <v>5</v>
      </c>
      <c r="BA3" s="33">
        <v>2</v>
      </c>
      <c r="BB3" s="33">
        <v>5</v>
      </c>
      <c r="BC3" s="33">
        <v>330</v>
      </c>
      <c r="BD3" s="33">
        <v>5</v>
      </c>
      <c r="BE3" s="34"/>
    </row>
    <row r="4" spans="1:57" s="3" customFormat="1">
      <c r="A4" s="8" t="s">
        <v>56</v>
      </c>
      <c r="B4" s="9" t="s">
        <v>57</v>
      </c>
      <c r="C4" s="9" t="s">
        <v>58</v>
      </c>
      <c r="D4" s="12"/>
      <c r="E4" s="13"/>
      <c r="F4" s="12"/>
      <c r="G4" s="13"/>
      <c r="H4" s="12"/>
      <c r="I4" s="13"/>
      <c r="J4" s="12"/>
      <c r="K4" s="13"/>
      <c r="L4" s="12"/>
      <c r="M4" s="13"/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45">
        <f t="shared" ref="AA4:AA62" si="11">COUNTIF(D4:Y4,1)</f>
        <v>0</v>
      </c>
      <c r="AB4" s="45">
        <f t="shared" ref="AB4:AB62" si="12">COUNTIF(D4:Y4,2)</f>
        <v>0</v>
      </c>
      <c r="AC4" s="45">
        <f t="shared" ref="AC4:AC62" si="13">COUNTIF(D4:Y4,3)</f>
        <v>0</v>
      </c>
      <c r="AD4" s="45">
        <f t="shared" ref="AD4:AD62" si="14">COUNTIF(D4:Y4,4)</f>
        <v>0</v>
      </c>
      <c r="AE4" s="45">
        <f t="shared" ref="AE4:AE62" si="15">COUNTIF(D4:Y4,5)</f>
        <v>0</v>
      </c>
      <c r="AF4" s="45">
        <f t="shared" ref="AF4:AF62" si="16">COUNTIF(D4:Z4,5)</f>
        <v>0</v>
      </c>
      <c r="AG4" s="45">
        <f t="shared" ref="AG4:AG62" si="17">AA4+AB4+AC4+AD4+AE4+AF4</f>
        <v>0</v>
      </c>
      <c r="AH4" s="45">
        <f t="shared" ref="AH4:AH62" si="18">6*AA4+5*AB4+4*AC4+3*AD4+2*AE4+AF4</f>
        <v>0</v>
      </c>
      <c r="AI4" s="46">
        <f t="shared" ref="AI4:AI62" si="19">RANK(AH4,AH$3:AH$37,0)</f>
        <v>1</v>
      </c>
      <c r="AJ4" s="46">
        <f t="shared" ref="AJ4:AJ62" si="20">RANK(AA4,AA$3:AA$37,0)</f>
        <v>1</v>
      </c>
      <c r="AK4" s="46">
        <f t="shared" ref="AK4:AK62" si="21">RANK(AG4,AG$3:AG$37,0)</f>
        <v>1</v>
      </c>
      <c r="AL4" s="46">
        <f t="shared" ref="AL4:AL62" si="22">AA4+2*AB4+3*AC4+4*AD4+5*AE4+(23-AA4-AB4-AC4-AD4-AE4)*35</f>
        <v>805</v>
      </c>
      <c r="AM4" s="46">
        <f t="shared" ref="AM4:AM62" si="23">AA4+2*AB4+3*AC4+4*AD4+5*AE4+(23-AA4-AB4-AC4-AD4-AE4)*6</f>
        <v>138</v>
      </c>
      <c r="AN4" s="46">
        <f t="shared" ref="AN4:AN62" si="24">(AL4+AM4)/2</f>
        <v>471.5</v>
      </c>
      <c r="AO4" s="14"/>
      <c r="AP4" s="14"/>
      <c r="AQ4" s="14"/>
      <c r="AR4" s="15">
        <v>0</v>
      </c>
      <c r="AS4" s="15">
        <v>0</v>
      </c>
      <c r="AT4" s="15">
        <v>3</v>
      </c>
      <c r="AU4" s="15">
        <v>0</v>
      </c>
      <c r="AV4" s="15">
        <v>2</v>
      </c>
      <c r="AW4" s="15">
        <v>0</v>
      </c>
      <c r="AX4" s="15">
        <v>5</v>
      </c>
      <c r="AY4" s="15">
        <v>16</v>
      </c>
      <c r="AZ4" s="15">
        <v>14</v>
      </c>
      <c r="BA4" s="15">
        <v>9</v>
      </c>
      <c r="BB4" s="15">
        <v>11</v>
      </c>
      <c r="BC4" s="15">
        <v>491</v>
      </c>
      <c r="BD4" s="15">
        <v>16</v>
      </c>
      <c r="BE4" s="16"/>
    </row>
    <row r="5" spans="1:57" s="3" customFormat="1">
      <c r="A5" s="26" t="s">
        <v>190</v>
      </c>
      <c r="B5" s="27" t="s">
        <v>191</v>
      </c>
      <c r="C5" s="27" t="s">
        <v>192</v>
      </c>
      <c r="D5" s="28"/>
      <c r="E5" s="29"/>
      <c r="F5" s="28"/>
      <c r="G5" s="29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30">
        <f t="shared" si="11"/>
        <v>0</v>
      </c>
      <c r="AB5" s="30">
        <f t="shared" si="12"/>
        <v>0</v>
      </c>
      <c r="AC5" s="30">
        <f t="shared" si="13"/>
        <v>0</v>
      </c>
      <c r="AD5" s="30">
        <f t="shared" si="14"/>
        <v>0</v>
      </c>
      <c r="AE5" s="30">
        <f t="shared" si="15"/>
        <v>0</v>
      </c>
      <c r="AF5" s="30">
        <f t="shared" si="16"/>
        <v>0</v>
      </c>
      <c r="AG5" s="30">
        <f t="shared" si="17"/>
        <v>0</v>
      </c>
      <c r="AH5" s="30">
        <f t="shared" si="18"/>
        <v>0</v>
      </c>
      <c r="AI5" s="31">
        <f t="shared" si="19"/>
        <v>1</v>
      </c>
      <c r="AJ5" s="31">
        <f t="shared" si="20"/>
        <v>1</v>
      </c>
      <c r="AK5" s="31">
        <f t="shared" si="21"/>
        <v>1</v>
      </c>
      <c r="AL5" s="31">
        <f t="shared" si="22"/>
        <v>805</v>
      </c>
      <c r="AM5" s="31">
        <f t="shared" si="23"/>
        <v>138</v>
      </c>
      <c r="AN5" s="31">
        <f t="shared" si="24"/>
        <v>471.5</v>
      </c>
      <c r="AO5" s="32"/>
      <c r="AP5" s="32"/>
      <c r="AQ5" s="32"/>
      <c r="AR5" s="33">
        <v>1</v>
      </c>
      <c r="AS5" s="33">
        <v>0</v>
      </c>
      <c r="AT5" s="33">
        <v>0</v>
      </c>
      <c r="AU5" s="33">
        <v>1</v>
      </c>
      <c r="AV5" s="33">
        <v>0</v>
      </c>
      <c r="AW5" s="33">
        <v>1</v>
      </c>
      <c r="AX5" s="33">
        <v>3</v>
      </c>
      <c r="AY5" s="33">
        <v>10</v>
      </c>
      <c r="AZ5" s="33">
        <v>5</v>
      </c>
      <c r="BA5" s="33">
        <v>13</v>
      </c>
      <c r="BB5" s="33">
        <v>16</v>
      </c>
      <c r="BC5" s="33">
        <v>416</v>
      </c>
      <c r="BD5" s="33">
        <v>10</v>
      </c>
      <c r="BE5" s="34"/>
    </row>
    <row r="6" spans="1:57" s="3" customFormat="1">
      <c r="A6" s="26" t="s">
        <v>217</v>
      </c>
      <c r="B6" s="27" t="s">
        <v>136</v>
      </c>
      <c r="C6" s="27" t="s">
        <v>218</v>
      </c>
      <c r="D6" s="28"/>
      <c r="E6" s="29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9"/>
      <c r="R6" s="28"/>
      <c r="S6" s="29"/>
      <c r="T6" s="28"/>
      <c r="U6" s="29"/>
      <c r="V6" s="28"/>
      <c r="W6" s="29"/>
      <c r="X6" s="28"/>
      <c r="Y6" s="29"/>
      <c r="Z6" s="28"/>
      <c r="AA6" s="30">
        <f t="shared" si="11"/>
        <v>0</v>
      </c>
      <c r="AB6" s="30">
        <f t="shared" si="12"/>
        <v>0</v>
      </c>
      <c r="AC6" s="30">
        <f t="shared" si="13"/>
        <v>0</v>
      </c>
      <c r="AD6" s="30">
        <f t="shared" si="14"/>
        <v>0</v>
      </c>
      <c r="AE6" s="30">
        <f t="shared" si="15"/>
        <v>0</v>
      </c>
      <c r="AF6" s="30">
        <f t="shared" si="16"/>
        <v>0</v>
      </c>
      <c r="AG6" s="30">
        <f t="shared" si="17"/>
        <v>0</v>
      </c>
      <c r="AH6" s="30">
        <f t="shared" si="18"/>
        <v>0</v>
      </c>
      <c r="AI6" s="31">
        <f t="shared" si="19"/>
        <v>1</v>
      </c>
      <c r="AJ6" s="31">
        <f t="shared" si="20"/>
        <v>1</v>
      </c>
      <c r="AK6" s="31">
        <f t="shared" si="21"/>
        <v>1</v>
      </c>
      <c r="AL6" s="31">
        <f t="shared" si="22"/>
        <v>805</v>
      </c>
      <c r="AM6" s="31">
        <f t="shared" si="23"/>
        <v>138</v>
      </c>
      <c r="AN6" s="31">
        <f t="shared" si="24"/>
        <v>471.5</v>
      </c>
      <c r="AO6" s="32"/>
      <c r="AP6" s="32"/>
      <c r="AQ6" s="32"/>
      <c r="AR6" s="33">
        <v>4</v>
      </c>
      <c r="AS6" s="33">
        <v>3</v>
      </c>
      <c r="AT6" s="33">
        <v>1</v>
      </c>
      <c r="AU6" s="33">
        <v>1</v>
      </c>
      <c r="AV6" s="33">
        <v>0</v>
      </c>
      <c r="AW6" s="33">
        <v>0</v>
      </c>
      <c r="AX6" s="33">
        <v>9</v>
      </c>
      <c r="AY6" s="33">
        <v>46</v>
      </c>
      <c r="AZ6" s="33">
        <v>2</v>
      </c>
      <c r="BA6" s="33">
        <v>2</v>
      </c>
      <c r="BB6" s="33">
        <v>2</v>
      </c>
      <c r="BC6" s="33">
        <v>228</v>
      </c>
      <c r="BD6" s="33">
        <v>3</v>
      </c>
      <c r="BE6" s="34"/>
    </row>
    <row r="7" spans="1:57" s="3" customFormat="1">
      <c r="A7" s="26" t="s">
        <v>184</v>
      </c>
      <c r="B7" s="27" t="s">
        <v>137</v>
      </c>
      <c r="C7" s="27" t="s">
        <v>185</v>
      </c>
      <c r="D7" s="28"/>
      <c r="E7" s="29"/>
      <c r="F7" s="28"/>
      <c r="G7" s="29"/>
      <c r="H7" s="28"/>
      <c r="I7" s="29"/>
      <c r="J7" s="28"/>
      <c r="K7" s="29"/>
      <c r="L7" s="28"/>
      <c r="M7" s="29"/>
      <c r="N7" s="28"/>
      <c r="O7" s="29"/>
      <c r="P7" s="28"/>
      <c r="Q7" s="29"/>
      <c r="R7" s="28"/>
      <c r="S7" s="29"/>
      <c r="T7" s="28"/>
      <c r="U7" s="29"/>
      <c r="V7" s="28"/>
      <c r="W7" s="29"/>
      <c r="X7" s="28"/>
      <c r="Y7" s="29"/>
      <c r="Z7" s="28"/>
      <c r="AA7" s="30">
        <f t="shared" si="11"/>
        <v>0</v>
      </c>
      <c r="AB7" s="30">
        <f t="shared" si="12"/>
        <v>0</v>
      </c>
      <c r="AC7" s="30">
        <f t="shared" si="13"/>
        <v>0</v>
      </c>
      <c r="AD7" s="30">
        <f t="shared" si="14"/>
        <v>0</v>
      </c>
      <c r="AE7" s="30">
        <f t="shared" si="15"/>
        <v>0</v>
      </c>
      <c r="AF7" s="30">
        <f t="shared" si="16"/>
        <v>0</v>
      </c>
      <c r="AG7" s="30">
        <f t="shared" si="17"/>
        <v>0</v>
      </c>
      <c r="AH7" s="30">
        <f t="shared" si="18"/>
        <v>0</v>
      </c>
      <c r="AI7" s="31">
        <f t="shared" si="19"/>
        <v>1</v>
      </c>
      <c r="AJ7" s="31">
        <f t="shared" si="20"/>
        <v>1</v>
      </c>
      <c r="AK7" s="31">
        <f t="shared" si="21"/>
        <v>1</v>
      </c>
      <c r="AL7" s="31">
        <f t="shared" si="22"/>
        <v>805</v>
      </c>
      <c r="AM7" s="31">
        <f t="shared" si="23"/>
        <v>138</v>
      </c>
      <c r="AN7" s="31">
        <f t="shared" si="24"/>
        <v>471.5</v>
      </c>
      <c r="AO7" s="32"/>
      <c r="AP7" s="32"/>
      <c r="AQ7" s="32"/>
      <c r="AR7" s="33">
        <v>3</v>
      </c>
      <c r="AS7" s="33">
        <v>0</v>
      </c>
      <c r="AT7" s="33">
        <v>2</v>
      </c>
      <c r="AU7" s="33">
        <v>1</v>
      </c>
      <c r="AV7" s="33">
        <v>0</v>
      </c>
      <c r="AW7" s="33">
        <v>3</v>
      </c>
      <c r="AX7" s="33">
        <v>9</v>
      </c>
      <c r="AY7" s="33">
        <v>32</v>
      </c>
      <c r="AZ7" s="33">
        <v>3</v>
      </c>
      <c r="BA7" s="33">
        <v>2</v>
      </c>
      <c r="BB7" s="33">
        <v>4</v>
      </c>
      <c r="BC7" s="33">
        <v>205</v>
      </c>
      <c r="BD7" s="33">
        <v>2</v>
      </c>
      <c r="BE7" s="34"/>
    </row>
    <row r="8" spans="1:57" s="3" customFormat="1">
      <c r="A8" s="8" t="s">
        <v>59</v>
      </c>
      <c r="B8" s="9" t="s">
        <v>138</v>
      </c>
      <c r="C8" s="9" t="s">
        <v>29</v>
      </c>
      <c r="D8" s="12"/>
      <c r="E8" s="13"/>
      <c r="F8" s="12"/>
      <c r="G8" s="13"/>
      <c r="H8" s="12"/>
      <c r="I8" s="13"/>
      <c r="J8" s="12"/>
      <c r="K8" s="13"/>
      <c r="L8" s="12"/>
      <c r="M8" s="13"/>
      <c r="N8" s="12"/>
      <c r="O8" s="13"/>
      <c r="P8" s="12"/>
      <c r="Q8" s="13"/>
      <c r="R8" s="12"/>
      <c r="S8" s="13"/>
      <c r="T8" s="12"/>
      <c r="U8" s="13"/>
      <c r="V8" s="12"/>
      <c r="W8" s="13"/>
      <c r="X8" s="12"/>
      <c r="Y8" s="13"/>
      <c r="Z8" s="12"/>
      <c r="AA8" s="45">
        <f t="shared" si="11"/>
        <v>0</v>
      </c>
      <c r="AB8" s="45">
        <f t="shared" si="12"/>
        <v>0</v>
      </c>
      <c r="AC8" s="45">
        <f t="shared" si="13"/>
        <v>0</v>
      </c>
      <c r="AD8" s="45">
        <f t="shared" si="14"/>
        <v>0</v>
      </c>
      <c r="AE8" s="45">
        <f t="shared" si="15"/>
        <v>0</v>
      </c>
      <c r="AF8" s="45">
        <f t="shared" si="16"/>
        <v>0</v>
      </c>
      <c r="AG8" s="45">
        <f t="shared" si="17"/>
        <v>0</v>
      </c>
      <c r="AH8" s="45">
        <f t="shared" si="18"/>
        <v>0</v>
      </c>
      <c r="AI8" s="46">
        <f t="shared" si="19"/>
        <v>1</v>
      </c>
      <c r="AJ8" s="46">
        <f t="shared" si="20"/>
        <v>1</v>
      </c>
      <c r="AK8" s="46">
        <f t="shared" si="21"/>
        <v>1</v>
      </c>
      <c r="AL8" s="46">
        <f t="shared" si="22"/>
        <v>805</v>
      </c>
      <c r="AM8" s="46">
        <f t="shared" si="23"/>
        <v>138</v>
      </c>
      <c r="AN8" s="46">
        <f t="shared" si="24"/>
        <v>471.5</v>
      </c>
      <c r="AO8" s="14"/>
      <c r="AP8" s="14"/>
      <c r="AQ8" s="14"/>
      <c r="AR8" s="15" t="s">
        <v>30</v>
      </c>
      <c r="AS8" s="15" t="s">
        <v>30</v>
      </c>
      <c r="AT8" s="15" t="s">
        <v>30</v>
      </c>
      <c r="AU8" s="15" t="s">
        <v>30</v>
      </c>
      <c r="AV8" s="15" t="s">
        <v>30</v>
      </c>
      <c r="AW8" s="15" t="s">
        <v>30</v>
      </c>
      <c r="AX8" s="15" t="s">
        <v>30</v>
      </c>
      <c r="AY8" s="15" t="s">
        <v>30</v>
      </c>
      <c r="AZ8" s="15" t="s">
        <v>30</v>
      </c>
      <c r="BA8" s="15" t="s">
        <v>30</v>
      </c>
      <c r="BB8" s="15" t="s">
        <v>30</v>
      </c>
      <c r="BC8" s="15" t="s">
        <v>30</v>
      </c>
      <c r="BD8" s="15" t="s">
        <v>30</v>
      </c>
      <c r="BE8" s="16"/>
    </row>
    <row r="9" spans="1:57" s="3" customFormat="1">
      <c r="A9" s="8" t="s">
        <v>60</v>
      </c>
      <c r="B9" s="9" t="s">
        <v>139</v>
      </c>
      <c r="C9" s="9" t="s">
        <v>61</v>
      </c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45">
        <f t="shared" si="11"/>
        <v>0</v>
      </c>
      <c r="AB9" s="45">
        <f t="shared" si="12"/>
        <v>0</v>
      </c>
      <c r="AC9" s="45">
        <f t="shared" si="13"/>
        <v>0</v>
      </c>
      <c r="AD9" s="45">
        <f t="shared" si="14"/>
        <v>0</v>
      </c>
      <c r="AE9" s="45">
        <f t="shared" si="15"/>
        <v>0</v>
      </c>
      <c r="AF9" s="45">
        <f t="shared" si="16"/>
        <v>0</v>
      </c>
      <c r="AG9" s="45">
        <f t="shared" si="17"/>
        <v>0</v>
      </c>
      <c r="AH9" s="45">
        <f t="shared" si="18"/>
        <v>0</v>
      </c>
      <c r="AI9" s="46">
        <f t="shared" si="19"/>
        <v>1</v>
      </c>
      <c r="AJ9" s="46">
        <f t="shared" si="20"/>
        <v>1</v>
      </c>
      <c r="AK9" s="46">
        <f t="shared" si="21"/>
        <v>1</v>
      </c>
      <c r="AL9" s="46">
        <f t="shared" si="22"/>
        <v>805</v>
      </c>
      <c r="AM9" s="46">
        <f t="shared" si="23"/>
        <v>138</v>
      </c>
      <c r="AN9" s="46">
        <f t="shared" si="24"/>
        <v>471.5</v>
      </c>
      <c r="AO9" s="14"/>
      <c r="AP9" s="14"/>
      <c r="AQ9" s="14"/>
      <c r="AR9" s="15">
        <v>0</v>
      </c>
      <c r="AS9" s="15">
        <v>0</v>
      </c>
      <c r="AT9" s="15">
        <v>0</v>
      </c>
      <c r="AU9" s="15">
        <v>0</v>
      </c>
      <c r="AV9" s="15">
        <v>2</v>
      </c>
      <c r="AW9" s="15">
        <v>0</v>
      </c>
      <c r="AX9" s="15">
        <v>2</v>
      </c>
      <c r="AY9" s="15">
        <v>4</v>
      </c>
      <c r="AZ9" s="15">
        <v>14</v>
      </c>
      <c r="BA9" s="15">
        <v>17</v>
      </c>
      <c r="BB9" s="15">
        <v>27</v>
      </c>
      <c r="BC9" s="15">
        <v>416</v>
      </c>
      <c r="BD9" s="15">
        <v>11</v>
      </c>
      <c r="BE9" s="16"/>
    </row>
    <row r="10" spans="1:57" s="3" customFormat="1">
      <c r="A10" s="8" t="s">
        <v>60</v>
      </c>
      <c r="B10" s="9" t="s">
        <v>140</v>
      </c>
      <c r="C10" s="9" t="s">
        <v>62</v>
      </c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2"/>
      <c r="O10" s="13"/>
      <c r="P10" s="12"/>
      <c r="Q10" s="13"/>
      <c r="R10" s="12"/>
      <c r="S10" s="13"/>
      <c r="T10" s="12"/>
      <c r="U10" s="13"/>
      <c r="V10" s="12"/>
      <c r="W10" s="13"/>
      <c r="X10" s="12"/>
      <c r="Y10" s="13"/>
      <c r="Z10" s="12"/>
      <c r="AA10" s="45">
        <f t="shared" si="11"/>
        <v>0</v>
      </c>
      <c r="AB10" s="45">
        <f t="shared" si="12"/>
        <v>0</v>
      </c>
      <c r="AC10" s="45">
        <f t="shared" si="13"/>
        <v>0</v>
      </c>
      <c r="AD10" s="45">
        <f t="shared" si="14"/>
        <v>0</v>
      </c>
      <c r="AE10" s="45">
        <f t="shared" si="15"/>
        <v>0</v>
      </c>
      <c r="AF10" s="45">
        <f t="shared" si="16"/>
        <v>0</v>
      </c>
      <c r="AG10" s="45">
        <f t="shared" si="17"/>
        <v>0</v>
      </c>
      <c r="AH10" s="45">
        <f t="shared" si="18"/>
        <v>0</v>
      </c>
      <c r="AI10" s="46">
        <f t="shared" si="19"/>
        <v>1</v>
      </c>
      <c r="AJ10" s="46">
        <f t="shared" si="20"/>
        <v>1</v>
      </c>
      <c r="AK10" s="46">
        <f t="shared" si="21"/>
        <v>1</v>
      </c>
      <c r="AL10" s="46">
        <f t="shared" si="22"/>
        <v>805</v>
      </c>
      <c r="AM10" s="46">
        <f t="shared" si="23"/>
        <v>138</v>
      </c>
      <c r="AN10" s="46">
        <f t="shared" si="24"/>
        <v>471.5</v>
      </c>
      <c r="AO10" s="14"/>
      <c r="AP10" s="14"/>
      <c r="AQ10" s="14"/>
      <c r="AR10" s="15">
        <v>1</v>
      </c>
      <c r="AS10" s="15">
        <v>0</v>
      </c>
      <c r="AT10" s="15">
        <v>1</v>
      </c>
      <c r="AU10" s="15">
        <v>0</v>
      </c>
      <c r="AV10" s="15">
        <v>0</v>
      </c>
      <c r="AW10" s="15">
        <v>1</v>
      </c>
      <c r="AX10" s="15">
        <v>3</v>
      </c>
      <c r="AY10" s="15">
        <v>11</v>
      </c>
      <c r="AZ10" s="15">
        <v>5</v>
      </c>
      <c r="BA10" s="15">
        <v>13</v>
      </c>
      <c r="BB10" s="15">
        <v>14</v>
      </c>
      <c r="BC10" s="15">
        <v>508</v>
      </c>
      <c r="BD10" s="15">
        <v>18</v>
      </c>
      <c r="BE10" s="16"/>
    </row>
    <row r="11" spans="1:57" s="3" customFormat="1">
      <c r="A11" s="26" t="s">
        <v>193</v>
      </c>
      <c r="B11" s="27" t="s">
        <v>141</v>
      </c>
      <c r="C11" s="27" t="s">
        <v>194</v>
      </c>
      <c r="D11" s="28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28"/>
      <c r="AA11" s="30">
        <f t="shared" si="11"/>
        <v>0</v>
      </c>
      <c r="AB11" s="30">
        <f t="shared" si="12"/>
        <v>0</v>
      </c>
      <c r="AC11" s="30">
        <f t="shared" si="13"/>
        <v>0</v>
      </c>
      <c r="AD11" s="30">
        <f t="shared" si="14"/>
        <v>0</v>
      </c>
      <c r="AE11" s="30">
        <f t="shared" si="15"/>
        <v>0</v>
      </c>
      <c r="AF11" s="30">
        <f t="shared" si="16"/>
        <v>0</v>
      </c>
      <c r="AG11" s="30">
        <f t="shared" si="17"/>
        <v>0</v>
      </c>
      <c r="AH11" s="30">
        <f t="shared" si="18"/>
        <v>0</v>
      </c>
      <c r="AI11" s="31">
        <f t="shared" si="19"/>
        <v>1</v>
      </c>
      <c r="AJ11" s="31">
        <f t="shared" si="20"/>
        <v>1</v>
      </c>
      <c r="AK11" s="31">
        <f t="shared" si="21"/>
        <v>1</v>
      </c>
      <c r="AL11" s="31">
        <f t="shared" si="22"/>
        <v>805</v>
      </c>
      <c r="AM11" s="31">
        <f t="shared" si="23"/>
        <v>138</v>
      </c>
      <c r="AN11" s="31">
        <f t="shared" si="24"/>
        <v>471.5</v>
      </c>
      <c r="AO11" s="32"/>
      <c r="AP11" s="32"/>
      <c r="AQ11" s="32"/>
      <c r="AR11" s="33">
        <v>5</v>
      </c>
      <c r="AS11" s="33">
        <v>1</v>
      </c>
      <c r="AT11" s="33">
        <v>0</v>
      </c>
      <c r="AU11" s="33">
        <v>1</v>
      </c>
      <c r="AV11" s="33">
        <v>1</v>
      </c>
      <c r="AW11" s="33">
        <v>1</v>
      </c>
      <c r="AX11" s="33">
        <v>9</v>
      </c>
      <c r="AY11" s="33">
        <v>41</v>
      </c>
      <c r="AZ11" s="33">
        <v>1</v>
      </c>
      <c r="BA11" s="33">
        <v>2</v>
      </c>
      <c r="BB11" s="33">
        <v>3</v>
      </c>
      <c r="BC11" s="33">
        <v>247</v>
      </c>
      <c r="BD11" s="33">
        <v>4</v>
      </c>
      <c r="BE11" s="34"/>
    </row>
    <row r="12" spans="1:57" s="3" customFormat="1">
      <c r="A12" s="26" t="s">
        <v>193</v>
      </c>
      <c r="B12" s="27" t="s">
        <v>107</v>
      </c>
      <c r="C12" s="27" t="s">
        <v>195</v>
      </c>
      <c r="D12" s="28"/>
      <c r="E12" s="29"/>
      <c r="F12" s="28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28"/>
      <c r="U12" s="29"/>
      <c r="V12" s="28"/>
      <c r="W12" s="29"/>
      <c r="X12" s="28"/>
      <c r="Y12" s="29"/>
      <c r="Z12" s="28"/>
      <c r="AA12" s="30">
        <f t="shared" si="11"/>
        <v>0</v>
      </c>
      <c r="AB12" s="30">
        <f t="shared" si="12"/>
        <v>0</v>
      </c>
      <c r="AC12" s="30">
        <f t="shared" si="13"/>
        <v>0</v>
      </c>
      <c r="AD12" s="30">
        <f t="shared" si="14"/>
        <v>0</v>
      </c>
      <c r="AE12" s="30">
        <f t="shared" si="15"/>
        <v>0</v>
      </c>
      <c r="AF12" s="30">
        <f t="shared" si="16"/>
        <v>0</v>
      </c>
      <c r="AG12" s="30">
        <f t="shared" si="17"/>
        <v>0</v>
      </c>
      <c r="AH12" s="30">
        <f t="shared" si="18"/>
        <v>0</v>
      </c>
      <c r="AI12" s="31">
        <f t="shared" si="19"/>
        <v>1</v>
      </c>
      <c r="AJ12" s="31">
        <f t="shared" si="20"/>
        <v>1</v>
      </c>
      <c r="AK12" s="31">
        <f t="shared" si="21"/>
        <v>1</v>
      </c>
      <c r="AL12" s="31">
        <f t="shared" si="22"/>
        <v>805</v>
      </c>
      <c r="AM12" s="31">
        <f t="shared" si="23"/>
        <v>138</v>
      </c>
      <c r="AN12" s="31">
        <f t="shared" si="24"/>
        <v>471.5</v>
      </c>
      <c r="AO12" s="32"/>
      <c r="AP12" s="32"/>
      <c r="AQ12" s="32"/>
      <c r="AR12" s="33">
        <v>1</v>
      </c>
      <c r="AS12" s="33">
        <v>0</v>
      </c>
      <c r="AT12" s="33">
        <v>2</v>
      </c>
      <c r="AU12" s="33">
        <v>0</v>
      </c>
      <c r="AV12" s="33">
        <v>3</v>
      </c>
      <c r="AW12" s="33">
        <v>1</v>
      </c>
      <c r="AX12" s="33">
        <v>7</v>
      </c>
      <c r="AY12" s="33">
        <v>21</v>
      </c>
      <c r="AZ12" s="33">
        <v>5</v>
      </c>
      <c r="BA12" s="33">
        <v>6</v>
      </c>
      <c r="BB12" s="33">
        <v>6</v>
      </c>
      <c r="BC12" s="33">
        <v>335</v>
      </c>
      <c r="BD12" s="33">
        <v>6</v>
      </c>
      <c r="BE12" s="34"/>
    </row>
    <row r="13" spans="1:57">
      <c r="A13" s="26" t="s">
        <v>196</v>
      </c>
      <c r="B13" s="27" t="s">
        <v>108</v>
      </c>
      <c r="C13" s="27" t="s">
        <v>197</v>
      </c>
      <c r="D13" s="28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30">
        <f t="shared" si="11"/>
        <v>0</v>
      </c>
      <c r="AB13" s="30">
        <f t="shared" si="12"/>
        <v>0</v>
      </c>
      <c r="AC13" s="30">
        <f t="shared" si="13"/>
        <v>0</v>
      </c>
      <c r="AD13" s="30">
        <f t="shared" si="14"/>
        <v>0</v>
      </c>
      <c r="AE13" s="30">
        <f t="shared" si="15"/>
        <v>0</v>
      </c>
      <c r="AF13" s="30">
        <f t="shared" si="16"/>
        <v>0</v>
      </c>
      <c r="AG13" s="30">
        <f t="shared" si="17"/>
        <v>0</v>
      </c>
      <c r="AH13" s="30">
        <f t="shared" si="18"/>
        <v>0</v>
      </c>
      <c r="AI13" s="31">
        <f t="shared" si="19"/>
        <v>1</v>
      </c>
      <c r="AJ13" s="31">
        <f t="shared" si="20"/>
        <v>1</v>
      </c>
      <c r="AK13" s="31">
        <f t="shared" si="21"/>
        <v>1</v>
      </c>
      <c r="AL13" s="31">
        <f t="shared" si="22"/>
        <v>805</v>
      </c>
      <c r="AM13" s="31">
        <f t="shared" si="23"/>
        <v>138</v>
      </c>
      <c r="AN13" s="31">
        <f t="shared" si="24"/>
        <v>471.5</v>
      </c>
      <c r="AO13" s="32"/>
      <c r="AP13" s="32"/>
      <c r="AQ13" s="32"/>
      <c r="AR13" s="35">
        <v>1</v>
      </c>
      <c r="AS13" s="35">
        <v>0</v>
      </c>
      <c r="AT13" s="35">
        <v>0</v>
      </c>
      <c r="AU13" s="35">
        <v>6</v>
      </c>
      <c r="AV13" s="35">
        <v>3</v>
      </c>
      <c r="AW13" s="35">
        <v>2</v>
      </c>
      <c r="AX13" s="35">
        <v>12</v>
      </c>
      <c r="AY13" s="35">
        <v>32</v>
      </c>
      <c r="AZ13" s="35">
        <v>4</v>
      </c>
      <c r="BA13" s="35">
        <v>2</v>
      </c>
      <c r="BB13" s="35">
        <v>7</v>
      </c>
      <c r="BC13" s="36">
        <v>224</v>
      </c>
      <c r="BD13" s="35">
        <v>2</v>
      </c>
      <c r="BE13" s="34"/>
    </row>
    <row r="14" spans="1:57">
      <c r="A14" s="26" t="s">
        <v>198</v>
      </c>
      <c r="B14" s="27" t="s">
        <v>199</v>
      </c>
      <c r="C14" s="27" t="s">
        <v>200</v>
      </c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28"/>
      <c r="AA14" s="30">
        <f t="shared" si="11"/>
        <v>0</v>
      </c>
      <c r="AB14" s="30">
        <f t="shared" si="12"/>
        <v>0</v>
      </c>
      <c r="AC14" s="30">
        <f t="shared" si="13"/>
        <v>0</v>
      </c>
      <c r="AD14" s="30">
        <f t="shared" si="14"/>
        <v>0</v>
      </c>
      <c r="AE14" s="30">
        <f t="shared" si="15"/>
        <v>0</v>
      </c>
      <c r="AF14" s="30">
        <f t="shared" si="16"/>
        <v>0</v>
      </c>
      <c r="AG14" s="30">
        <f t="shared" si="17"/>
        <v>0</v>
      </c>
      <c r="AH14" s="30">
        <f t="shared" si="18"/>
        <v>0</v>
      </c>
      <c r="AI14" s="31">
        <f t="shared" si="19"/>
        <v>1</v>
      </c>
      <c r="AJ14" s="31">
        <f t="shared" si="20"/>
        <v>1</v>
      </c>
      <c r="AK14" s="31">
        <f t="shared" si="21"/>
        <v>1</v>
      </c>
      <c r="AL14" s="31">
        <f t="shared" si="22"/>
        <v>805</v>
      </c>
      <c r="AM14" s="31">
        <f t="shared" si="23"/>
        <v>138</v>
      </c>
      <c r="AN14" s="31">
        <f t="shared" si="24"/>
        <v>471.5</v>
      </c>
      <c r="AO14" s="32"/>
      <c r="AP14" s="32"/>
      <c r="AQ14" s="32"/>
      <c r="AR14" s="33">
        <v>2</v>
      </c>
      <c r="AS14" s="33">
        <v>6</v>
      </c>
      <c r="AT14" s="33">
        <v>3</v>
      </c>
      <c r="AU14" s="33">
        <v>2</v>
      </c>
      <c r="AV14" s="33">
        <v>1</v>
      </c>
      <c r="AW14" s="33">
        <v>1</v>
      </c>
      <c r="AX14" s="33">
        <v>15</v>
      </c>
      <c r="AY14" s="33">
        <v>63</v>
      </c>
      <c r="AZ14" s="33">
        <v>4</v>
      </c>
      <c r="BA14" s="33">
        <v>1</v>
      </c>
      <c r="BB14" s="33">
        <v>1</v>
      </c>
      <c r="BC14" s="33">
        <v>170</v>
      </c>
      <c r="BD14" s="33">
        <v>1</v>
      </c>
      <c r="BE14" s="34"/>
    </row>
    <row r="15" spans="1:57">
      <c r="A15" s="26" t="s">
        <v>201</v>
      </c>
      <c r="B15" s="27" t="s">
        <v>109</v>
      </c>
      <c r="C15" s="27" t="s">
        <v>202</v>
      </c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  <c r="X15" s="28"/>
      <c r="Y15" s="29"/>
      <c r="Z15" s="28"/>
      <c r="AA15" s="30">
        <f t="shared" si="11"/>
        <v>0</v>
      </c>
      <c r="AB15" s="30">
        <f t="shared" si="12"/>
        <v>0</v>
      </c>
      <c r="AC15" s="30">
        <f t="shared" si="13"/>
        <v>0</v>
      </c>
      <c r="AD15" s="30">
        <f t="shared" si="14"/>
        <v>0</v>
      </c>
      <c r="AE15" s="30">
        <f t="shared" si="15"/>
        <v>0</v>
      </c>
      <c r="AF15" s="30">
        <f t="shared" si="16"/>
        <v>0</v>
      </c>
      <c r="AG15" s="30">
        <f t="shared" si="17"/>
        <v>0</v>
      </c>
      <c r="AH15" s="30">
        <f t="shared" si="18"/>
        <v>0</v>
      </c>
      <c r="AI15" s="31">
        <f t="shared" si="19"/>
        <v>1</v>
      </c>
      <c r="AJ15" s="31">
        <f t="shared" si="20"/>
        <v>1</v>
      </c>
      <c r="AK15" s="31">
        <f t="shared" si="21"/>
        <v>1</v>
      </c>
      <c r="AL15" s="31">
        <f t="shared" si="22"/>
        <v>805</v>
      </c>
      <c r="AM15" s="31">
        <f t="shared" si="23"/>
        <v>138</v>
      </c>
      <c r="AN15" s="31">
        <f t="shared" si="24"/>
        <v>471.5</v>
      </c>
      <c r="AO15" s="32"/>
      <c r="AP15" s="32"/>
      <c r="AQ15" s="32"/>
      <c r="AR15" s="33">
        <v>0</v>
      </c>
      <c r="AS15" s="33">
        <v>1</v>
      </c>
      <c r="AT15" s="33">
        <v>3</v>
      </c>
      <c r="AU15" s="33">
        <v>1</v>
      </c>
      <c r="AV15" s="33">
        <v>0</v>
      </c>
      <c r="AW15" s="33">
        <v>0</v>
      </c>
      <c r="AX15" s="33">
        <v>5</v>
      </c>
      <c r="AY15" s="33">
        <v>20</v>
      </c>
      <c r="AZ15" s="33">
        <v>14</v>
      </c>
      <c r="BA15" s="33">
        <v>9</v>
      </c>
      <c r="BB15" s="33">
        <v>7</v>
      </c>
      <c r="BC15" s="33">
        <v>360</v>
      </c>
      <c r="BD15" s="33">
        <v>9</v>
      </c>
      <c r="BE15" s="34"/>
    </row>
    <row r="16" spans="1:57">
      <c r="A16" s="1" t="s">
        <v>234</v>
      </c>
      <c r="B16" s="2" t="s">
        <v>110</v>
      </c>
      <c r="C16" s="2" t="s">
        <v>63</v>
      </c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45">
        <f t="shared" si="11"/>
        <v>0</v>
      </c>
      <c r="AB16" s="45">
        <f t="shared" si="12"/>
        <v>0</v>
      </c>
      <c r="AC16" s="45">
        <f t="shared" si="13"/>
        <v>0</v>
      </c>
      <c r="AD16" s="45">
        <f t="shared" si="14"/>
        <v>0</v>
      </c>
      <c r="AE16" s="45">
        <f t="shared" si="15"/>
        <v>0</v>
      </c>
      <c r="AF16" s="45">
        <f t="shared" si="16"/>
        <v>0</v>
      </c>
      <c r="AG16" s="45">
        <f t="shared" si="17"/>
        <v>0</v>
      </c>
      <c r="AH16" s="45">
        <f t="shared" si="18"/>
        <v>0</v>
      </c>
      <c r="AI16" s="46">
        <f t="shared" si="19"/>
        <v>1</v>
      </c>
      <c r="AJ16" s="46">
        <f t="shared" si="20"/>
        <v>1</v>
      </c>
      <c r="AK16" s="46">
        <f t="shared" si="21"/>
        <v>1</v>
      </c>
      <c r="AL16" s="46">
        <f t="shared" si="22"/>
        <v>805</v>
      </c>
      <c r="AM16" s="46">
        <f t="shared" si="23"/>
        <v>138</v>
      </c>
      <c r="AN16" s="46">
        <f t="shared" si="24"/>
        <v>471.5</v>
      </c>
      <c r="AO16" s="22"/>
      <c r="AP16" s="22"/>
      <c r="AQ16" s="22"/>
      <c r="AR16" s="23">
        <v>0</v>
      </c>
      <c r="AS16" s="23">
        <v>0</v>
      </c>
      <c r="AT16" s="23">
        <v>0</v>
      </c>
      <c r="AU16" s="23">
        <v>1</v>
      </c>
      <c r="AV16" s="23">
        <v>0</v>
      </c>
      <c r="AW16" s="23">
        <v>0</v>
      </c>
      <c r="AX16" s="23">
        <v>1</v>
      </c>
      <c r="AY16" s="23">
        <v>3</v>
      </c>
      <c r="AZ16" s="23">
        <v>14</v>
      </c>
      <c r="BA16" s="23">
        <v>30</v>
      </c>
      <c r="BB16" s="23">
        <v>32</v>
      </c>
      <c r="BC16" s="23">
        <v>611</v>
      </c>
      <c r="BD16" s="23">
        <v>23</v>
      </c>
      <c r="BE16" s="19"/>
    </row>
    <row r="17" spans="1:57">
      <c r="A17" s="1" t="s">
        <v>64</v>
      </c>
      <c r="B17" s="2" t="s">
        <v>81</v>
      </c>
      <c r="C17" s="2" t="s">
        <v>65</v>
      </c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45">
        <f t="shared" si="11"/>
        <v>0</v>
      </c>
      <c r="AB17" s="45">
        <f t="shared" si="12"/>
        <v>0</v>
      </c>
      <c r="AC17" s="45">
        <f t="shared" si="13"/>
        <v>0</v>
      </c>
      <c r="AD17" s="45">
        <f t="shared" si="14"/>
        <v>0</v>
      </c>
      <c r="AE17" s="45">
        <f t="shared" si="15"/>
        <v>0</v>
      </c>
      <c r="AF17" s="45">
        <f t="shared" si="16"/>
        <v>0</v>
      </c>
      <c r="AG17" s="45">
        <f t="shared" si="17"/>
        <v>0</v>
      </c>
      <c r="AH17" s="45">
        <f t="shared" si="18"/>
        <v>0</v>
      </c>
      <c r="AI17" s="46">
        <f t="shared" si="19"/>
        <v>1</v>
      </c>
      <c r="AJ17" s="46">
        <f t="shared" si="20"/>
        <v>1</v>
      </c>
      <c r="AK17" s="46">
        <f t="shared" si="21"/>
        <v>1</v>
      </c>
      <c r="AL17" s="46">
        <f t="shared" si="22"/>
        <v>805</v>
      </c>
      <c r="AM17" s="46">
        <f t="shared" si="23"/>
        <v>138</v>
      </c>
      <c r="AN17" s="46">
        <f t="shared" si="24"/>
        <v>471.5</v>
      </c>
      <c r="AO17" s="22"/>
      <c r="AP17" s="22"/>
      <c r="AQ17" s="22"/>
      <c r="AR17" s="23">
        <v>1</v>
      </c>
      <c r="AS17" s="23">
        <v>1</v>
      </c>
      <c r="AT17" s="23">
        <v>0</v>
      </c>
      <c r="AU17" s="23">
        <v>0</v>
      </c>
      <c r="AV17" s="23">
        <v>0</v>
      </c>
      <c r="AW17" s="23">
        <v>0</v>
      </c>
      <c r="AX17" s="23">
        <v>2</v>
      </c>
      <c r="AY17" s="23">
        <v>11</v>
      </c>
      <c r="AZ17" s="23">
        <v>5</v>
      </c>
      <c r="BA17" s="23">
        <v>17</v>
      </c>
      <c r="BB17" s="23">
        <v>14</v>
      </c>
      <c r="BC17" s="23">
        <v>623</v>
      </c>
      <c r="BD17" s="23">
        <v>24</v>
      </c>
      <c r="BE17" s="19"/>
    </row>
    <row r="18" spans="1:57">
      <c r="A18" s="1" t="s">
        <v>66</v>
      </c>
      <c r="B18" s="2" t="s">
        <v>82</v>
      </c>
      <c r="C18" s="2" t="s">
        <v>67</v>
      </c>
      <c r="D18" s="20"/>
      <c r="E18" s="21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45">
        <f t="shared" si="11"/>
        <v>0</v>
      </c>
      <c r="AB18" s="45">
        <f t="shared" si="12"/>
        <v>0</v>
      </c>
      <c r="AC18" s="45">
        <f t="shared" si="13"/>
        <v>0</v>
      </c>
      <c r="AD18" s="45">
        <f t="shared" si="14"/>
        <v>0</v>
      </c>
      <c r="AE18" s="45">
        <f t="shared" si="15"/>
        <v>0</v>
      </c>
      <c r="AF18" s="45">
        <f t="shared" si="16"/>
        <v>0</v>
      </c>
      <c r="AG18" s="45">
        <f t="shared" si="17"/>
        <v>0</v>
      </c>
      <c r="AH18" s="45">
        <f t="shared" si="18"/>
        <v>0</v>
      </c>
      <c r="AI18" s="46">
        <f t="shared" si="19"/>
        <v>1</v>
      </c>
      <c r="AJ18" s="46">
        <f t="shared" si="20"/>
        <v>1</v>
      </c>
      <c r="AK18" s="46">
        <f t="shared" si="21"/>
        <v>1</v>
      </c>
      <c r="AL18" s="46">
        <f t="shared" si="22"/>
        <v>805</v>
      </c>
      <c r="AM18" s="46">
        <f t="shared" si="23"/>
        <v>138</v>
      </c>
      <c r="AN18" s="46">
        <f t="shared" si="24"/>
        <v>471.5</v>
      </c>
      <c r="AO18" s="22"/>
      <c r="AP18" s="22"/>
      <c r="AQ18" s="22"/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14</v>
      </c>
      <c r="BA18" s="23">
        <v>40</v>
      </c>
      <c r="BB18" s="23">
        <v>40</v>
      </c>
      <c r="BC18" s="23">
        <v>715</v>
      </c>
      <c r="BD18" s="23">
        <v>30</v>
      </c>
      <c r="BE18" s="19"/>
    </row>
    <row r="19" spans="1:57">
      <c r="A19" s="1" t="s">
        <v>68</v>
      </c>
      <c r="B19" s="2" t="s">
        <v>83</v>
      </c>
      <c r="C19" s="2" t="s">
        <v>69</v>
      </c>
      <c r="D19" s="20"/>
      <c r="E19" s="21"/>
      <c r="F19" s="20"/>
      <c r="G19" s="21"/>
      <c r="H19" s="20"/>
      <c r="I19" s="21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45">
        <f t="shared" si="11"/>
        <v>0</v>
      </c>
      <c r="AB19" s="45">
        <f t="shared" si="12"/>
        <v>0</v>
      </c>
      <c r="AC19" s="45">
        <f t="shared" si="13"/>
        <v>0</v>
      </c>
      <c r="AD19" s="45">
        <f t="shared" si="14"/>
        <v>0</v>
      </c>
      <c r="AE19" s="45">
        <f t="shared" si="15"/>
        <v>0</v>
      </c>
      <c r="AF19" s="45">
        <f t="shared" si="16"/>
        <v>0</v>
      </c>
      <c r="AG19" s="45">
        <f t="shared" si="17"/>
        <v>0</v>
      </c>
      <c r="AH19" s="45">
        <f t="shared" si="18"/>
        <v>0</v>
      </c>
      <c r="AI19" s="46">
        <f t="shared" si="19"/>
        <v>1</v>
      </c>
      <c r="AJ19" s="46">
        <f t="shared" si="20"/>
        <v>1</v>
      </c>
      <c r="AK19" s="46">
        <f t="shared" si="21"/>
        <v>1</v>
      </c>
      <c r="AL19" s="46">
        <f t="shared" si="22"/>
        <v>805</v>
      </c>
      <c r="AM19" s="46">
        <f t="shared" si="23"/>
        <v>138</v>
      </c>
      <c r="AN19" s="46">
        <f t="shared" si="24"/>
        <v>471.5</v>
      </c>
      <c r="AO19" s="22"/>
      <c r="AP19" s="22"/>
      <c r="AQ19" s="22"/>
      <c r="AR19" s="23">
        <v>1</v>
      </c>
      <c r="AS19" s="23">
        <v>0</v>
      </c>
      <c r="AT19" s="23">
        <v>0</v>
      </c>
      <c r="AU19" s="23">
        <v>1</v>
      </c>
      <c r="AV19" s="23">
        <v>0</v>
      </c>
      <c r="AW19" s="23">
        <v>0</v>
      </c>
      <c r="AX19" s="23">
        <v>2</v>
      </c>
      <c r="AY19" s="23">
        <v>9</v>
      </c>
      <c r="AZ19" s="23">
        <v>5</v>
      </c>
      <c r="BA19" s="23">
        <v>17</v>
      </c>
      <c r="BB19" s="23">
        <v>17</v>
      </c>
      <c r="BC19" s="23">
        <v>635</v>
      </c>
      <c r="BD19" s="23">
        <v>25</v>
      </c>
      <c r="BE19" s="19"/>
    </row>
    <row r="20" spans="1:57">
      <c r="A20" s="1" t="s">
        <v>70</v>
      </c>
      <c r="B20" s="2" t="s">
        <v>84</v>
      </c>
      <c r="C20" s="2" t="s">
        <v>71</v>
      </c>
      <c r="D20" s="20"/>
      <c r="E20" s="21"/>
      <c r="F20" s="20"/>
      <c r="G20" s="21"/>
      <c r="H20" s="20"/>
      <c r="I20" s="21"/>
      <c r="J20" s="20"/>
      <c r="K20" s="21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20"/>
      <c r="Y20" s="21"/>
      <c r="Z20" s="20"/>
      <c r="AA20" s="45">
        <f t="shared" si="11"/>
        <v>0</v>
      </c>
      <c r="AB20" s="45">
        <f t="shared" si="12"/>
        <v>0</v>
      </c>
      <c r="AC20" s="45">
        <f t="shared" si="13"/>
        <v>0</v>
      </c>
      <c r="AD20" s="45">
        <f t="shared" si="14"/>
        <v>0</v>
      </c>
      <c r="AE20" s="45">
        <f t="shared" si="15"/>
        <v>0</v>
      </c>
      <c r="AF20" s="45">
        <f t="shared" si="16"/>
        <v>0</v>
      </c>
      <c r="AG20" s="45">
        <f t="shared" si="17"/>
        <v>0</v>
      </c>
      <c r="AH20" s="45">
        <f t="shared" si="18"/>
        <v>0</v>
      </c>
      <c r="AI20" s="46">
        <f t="shared" si="19"/>
        <v>1</v>
      </c>
      <c r="AJ20" s="46">
        <f t="shared" si="20"/>
        <v>1</v>
      </c>
      <c r="AK20" s="46">
        <f t="shared" si="21"/>
        <v>1</v>
      </c>
      <c r="AL20" s="46">
        <f t="shared" si="22"/>
        <v>805</v>
      </c>
      <c r="AM20" s="46">
        <f t="shared" si="23"/>
        <v>138</v>
      </c>
      <c r="AN20" s="46">
        <f t="shared" si="24"/>
        <v>471.5</v>
      </c>
      <c r="AO20" s="22"/>
      <c r="AP20" s="22"/>
      <c r="AQ20" s="22"/>
      <c r="AR20" s="23">
        <v>0</v>
      </c>
      <c r="AS20" s="23">
        <v>0</v>
      </c>
      <c r="AT20" s="23">
        <v>0</v>
      </c>
      <c r="AU20" s="23">
        <v>0</v>
      </c>
      <c r="AV20" s="23">
        <v>1</v>
      </c>
      <c r="AW20" s="23">
        <v>1</v>
      </c>
      <c r="AX20" s="23">
        <v>2</v>
      </c>
      <c r="AY20" s="23">
        <v>3</v>
      </c>
      <c r="AZ20" s="23">
        <v>14</v>
      </c>
      <c r="BA20" s="23">
        <v>17</v>
      </c>
      <c r="BB20" s="23">
        <v>32</v>
      </c>
      <c r="BC20" s="23">
        <v>779</v>
      </c>
      <c r="BD20" s="23">
        <v>35</v>
      </c>
      <c r="BE20" s="19"/>
    </row>
    <row r="21" spans="1:57">
      <c r="A21" s="26" t="s">
        <v>203</v>
      </c>
      <c r="B21" s="27" t="s">
        <v>85</v>
      </c>
      <c r="C21" s="27" t="s">
        <v>204</v>
      </c>
      <c r="D21" s="28"/>
      <c r="E21" s="29"/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28"/>
      <c r="AA21" s="30">
        <f t="shared" si="11"/>
        <v>0</v>
      </c>
      <c r="AB21" s="30">
        <f t="shared" si="12"/>
        <v>0</v>
      </c>
      <c r="AC21" s="30">
        <f t="shared" si="13"/>
        <v>0</v>
      </c>
      <c r="AD21" s="30">
        <f t="shared" si="14"/>
        <v>0</v>
      </c>
      <c r="AE21" s="30">
        <f t="shared" si="15"/>
        <v>0</v>
      </c>
      <c r="AF21" s="30">
        <f t="shared" si="16"/>
        <v>0</v>
      </c>
      <c r="AG21" s="30">
        <f t="shared" si="17"/>
        <v>0</v>
      </c>
      <c r="AH21" s="30">
        <f t="shared" si="18"/>
        <v>0</v>
      </c>
      <c r="AI21" s="31">
        <f t="shared" si="19"/>
        <v>1</v>
      </c>
      <c r="AJ21" s="31">
        <f t="shared" si="20"/>
        <v>1</v>
      </c>
      <c r="AK21" s="31">
        <f t="shared" si="21"/>
        <v>1</v>
      </c>
      <c r="AL21" s="31">
        <f t="shared" si="22"/>
        <v>805</v>
      </c>
      <c r="AM21" s="31">
        <f t="shared" si="23"/>
        <v>138</v>
      </c>
      <c r="AN21" s="31">
        <f t="shared" si="24"/>
        <v>471.5</v>
      </c>
      <c r="AO21" s="32"/>
      <c r="AP21" s="32"/>
      <c r="AQ21" s="32"/>
      <c r="AR21" s="33">
        <v>0</v>
      </c>
      <c r="AS21" s="33">
        <v>1</v>
      </c>
      <c r="AT21" s="33">
        <v>0</v>
      </c>
      <c r="AU21" s="33">
        <v>3</v>
      </c>
      <c r="AV21" s="33">
        <v>1</v>
      </c>
      <c r="AW21" s="33">
        <v>1</v>
      </c>
      <c r="AX21" s="33">
        <v>6</v>
      </c>
      <c r="AY21" s="33">
        <v>17</v>
      </c>
      <c r="AZ21" s="33">
        <v>14</v>
      </c>
      <c r="BA21" s="33">
        <v>7</v>
      </c>
      <c r="BB21" s="33">
        <v>10</v>
      </c>
      <c r="BC21" s="33">
        <v>353</v>
      </c>
      <c r="BD21" s="33">
        <v>8</v>
      </c>
      <c r="BE21" s="34"/>
    </row>
    <row r="22" spans="1:57">
      <c r="A22" s="1" t="s">
        <v>72</v>
      </c>
      <c r="B22" s="2" t="s">
        <v>86</v>
      </c>
      <c r="C22" s="2" t="s">
        <v>73</v>
      </c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20"/>
      <c r="Y22" s="21"/>
      <c r="Z22" s="20"/>
      <c r="AA22" s="45">
        <f t="shared" si="11"/>
        <v>0</v>
      </c>
      <c r="AB22" s="45">
        <f t="shared" si="12"/>
        <v>0</v>
      </c>
      <c r="AC22" s="45">
        <f t="shared" si="13"/>
        <v>0</v>
      </c>
      <c r="AD22" s="45">
        <f t="shared" si="14"/>
        <v>0</v>
      </c>
      <c r="AE22" s="45">
        <f t="shared" si="15"/>
        <v>0</v>
      </c>
      <c r="AF22" s="45">
        <f t="shared" si="16"/>
        <v>0</v>
      </c>
      <c r="AG22" s="45">
        <f t="shared" si="17"/>
        <v>0</v>
      </c>
      <c r="AH22" s="45">
        <f t="shared" si="18"/>
        <v>0</v>
      </c>
      <c r="AI22" s="46">
        <f t="shared" si="19"/>
        <v>1</v>
      </c>
      <c r="AJ22" s="46">
        <f t="shared" si="20"/>
        <v>1</v>
      </c>
      <c r="AK22" s="46">
        <f t="shared" si="21"/>
        <v>1</v>
      </c>
      <c r="AL22" s="46">
        <f t="shared" si="22"/>
        <v>805</v>
      </c>
      <c r="AM22" s="46">
        <f t="shared" si="23"/>
        <v>138</v>
      </c>
      <c r="AN22" s="46">
        <f t="shared" si="24"/>
        <v>471.5</v>
      </c>
      <c r="AO22" s="22"/>
      <c r="AP22" s="22"/>
      <c r="AQ22" s="22"/>
      <c r="AR22" s="23" t="s">
        <v>30</v>
      </c>
      <c r="AS22" s="23" t="s">
        <v>30</v>
      </c>
      <c r="AT22" s="23" t="s">
        <v>30</v>
      </c>
      <c r="AU22" s="23" t="s">
        <v>30</v>
      </c>
      <c r="AV22" s="23" t="s">
        <v>30</v>
      </c>
      <c r="AW22" s="23" t="s">
        <v>30</v>
      </c>
      <c r="AX22" s="23" t="s">
        <v>30</v>
      </c>
      <c r="AY22" s="23" t="s">
        <v>30</v>
      </c>
      <c r="AZ22" s="23" t="s">
        <v>30</v>
      </c>
      <c r="BA22" s="23" t="s">
        <v>30</v>
      </c>
      <c r="BB22" s="23" t="s">
        <v>30</v>
      </c>
      <c r="BC22" s="23" t="s">
        <v>30</v>
      </c>
      <c r="BD22" s="23" t="s">
        <v>30</v>
      </c>
      <c r="BE22" s="19"/>
    </row>
    <row r="23" spans="1:57">
      <c r="A23" s="1" t="s">
        <v>74</v>
      </c>
      <c r="B23" s="2" t="s">
        <v>87</v>
      </c>
      <c r="C23" s="2" t="s">
        <v>75</v>
      </c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20"/>
      <c r="W23" s="21"/>
      <c r="X23" s="20"/>
      <c r="Y23" s="21"/>
      <c r="Z23" s="20"/>
      <c r="AA23" s="45">
        <f t="shared" si="11"/>
        <v>0</v>
      </c>
      <c r="AB23" s="45">
        <f t="shared" si="12"/>
        <v>0</v>
      </c>
      <c r="AC23" s="45">
        <f t="shared" si="13"/>
        <v>0</v>
      </c>
      <c r="AD23" s="45">
        <f t="shared" si="14"/>
        <v>0</v>
      </c>
      <c r="AE23" s="45">
        <f t="shared" si="15"/>
        <v>0</v>
      </c>
      <c r="AF23" s="45">
        <f t="shared" si="16"/>
        <v>0</v>
      </c>
      <c r="AG23" s="45">
        <f t="shared" si="17"/>
        <v>0</v>
      </c>
      <c r="AH23" s="45">
        <f t="shared" si="18"/>
        <v>0</v>
      </c>
      <c r="AI23" s="46">
        <f t="shared" si="19"/>
        <v>1</v>
      </c>
      <c r="AJ23" s="46">
        <f t="shared" si="20"/>
        <v>1</v>
      </c>
      <c r="AK23" s="46">
        <f t="shared" si="21"/>
        <v>1</v>
      </c>
      <c r="AL23" s="46">
        <f t="shared" si="22"/>
        <v>805</v>
      </c>
      <c r="AM23" s="46">
        <f t="shared" si="23"/>
        <v>138</v>
      </c>
      <c r="AN23" s="46">
        <f t="shared" si="24"/>
        <v>471.5</v>
      </c>
      <c r="AO23" s="22"/>
      <c r="AP23" s="22"/>
      <c r="AQ23" s="22"/>
      <c r="AR23" s="23">
        <v>0</v>
      </c>
      <c r="AS23" s="23">
        <v>0</v>
      </c>
      <c r="AT23" s="23">
        <v>0</v>
      </c>
      <c r="AU23" s="23">
        <v>2</v>
      </c>
      <c r="AV23" s="23">
        <v>0</v>
      </c>
      <c r="AW23" s="23">
        <v>0</v>
      </c>
      <c r="AX23" s="23">
        <v>2</v>
      </c>
      <c r="AY23" s="23">
        <v>6</v>
      </c>
      <c r="AZ23" s="23">
        <v>14</v>
      </c>
      <c r="BA23" s="23">
        <v>17</v>
      </c>
      <c r="BB23" s="23">
        <v>20</v>
      </c>
      <c r="BC23" s="23">
        <v>460</v>
      </c>
      <c r="BD23" s="23">
        <v>14</v>
      </c>
      <c r="BE23" s="19"/>
    </row>
    <row r="24" spans="1:57">
      <c r="A24" s="26" t="s">
        <v>207</v>
      </c>
      <c r="B24" s="27" t="s">
        <v>88</v>
      </c>
      <c r="C24" s="27" t="s">
        <v>208</v>
      </c>
      <c r="D24" s="28"/>
      <c r="E24" s="29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  <c r="T24" s="28"/>
      <c r="U24" s="29"/>
      <c r="V24" s="28"/>
      <c r="W24" s="29"/>
      <c r="X24" s="28"/>
      <c r="Y24" s="29"/>
      <c r="Z24" s="28"/>
      <c r="AA24" s="30">
        <f t="shared" si="11"/>
        <v>0</v>
      </c>
      <c r="AB24" s="30">
        <f t="shared" si="12"/>
        <v>0</v>
      </c>
      <c r="AC24" s="30">
        <f t="shared" si="13"/>
        <v>0</v>
      </c>
      <c r="AD24" s="30">
        <f t="shared" si="14"/>
        <v>0</v>
      </c>
      <c r="AE24" s="30">
        <f t="shared" si="15"/>
        <v>0</v>
      </c>
      <c r="AF24" s="30">
        <f t="shared" si="16"/>
        <v>0</v>
      </c>
      <c r="AG24" s="30">
        <f t="shared" si="17"/>
        <v>0</v>
      </c>
      <c r="AH24" s="30">
        <f t="shared" si="18"/>
        <v>0</v>
      </c>
      <c r="AI24" s="31">
        <f t="shared" si="19"/>
        <v>1</v>
      </c>
      <c r="AJ24" s="31">
        <f t="shared" si="20"/>
        <v>1</v>
      </c>
      <c r="AK24" s="31">
        <f t="shared" si="21"/>
        <v>1</v>
      </c>
      <c r="AL24" s="31">
        <f t="shared" si="22"/>
        <v>805</v>
      </c>
      <c r="AM24" s="31">
        <f t="shared" si="23"/>
        <v>138</v>
      </c>
      <c r="AN24" s="31">
        <f t="shared" si="24"/>
        <v>471.5</v>
      </c>
      <c r="AO24" s="32"/>
      <c r="AP24" s="32"/>
      <c r="AQ24" s="32"/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2</v>
      </c>
      <c r="AX24" s="33">
        <v>2</v>
      </c>
      <c r="AY24" s="33">
        <v>2</v>
      </c>
      <c r="AZ24" s="33">
        <v>14</v>
      </c>
      <c r="BA24" s="33">
        <v>17</v>
      </c>
      <c r="BB24" s="33">
        <v>35</v>
      </c>
      <c r="BC24" s="33">
        <v>557</v>
      </c>
      <c r="BD24" s="33">
        <v>21</v>
      </c>
      <c r="BE24" s="34"/>
    </row>
    <row r="25" spans="1:57">
      <c r="A25" s="1" t="s">
        <v>76</v>
      </c>
      <c r="B25" s="2" t="s">
        <v>89</v>
      </c>
      <c r="C25" s="2" t="s">
        <v>77</v>
      </c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20"/>
      <c r="O25" s="21"/>
      <c r="P25" s="20"/>
      <c r="Q25" s="21"/>
      <c r="R25" s="20"/>
      <c r="S25" s="21"/>
      <c r="T25" s="20"/>
      <c r="U25" s="21"/>
      <c r="V25" s="20"/>
      <c r="W25" s="21"/>
      <c r="X25" s="20"/>
      <c r="Y25" s="21"/>
      <c r="Z25" s="20"/>
      <c r="AA25" s="45">
        <f t="shared" si="11"/>
        <v>0</v>
      </c>
      <c r="AB25" s="45">
        <f t="shared" si="12"/>
        <v>0</v>
      </c>
      <c r="AC25" s="45">
        <f t="shared" si="13"/>
        <v>0</v>
      </c>
      <c r="AD25" s="45">
        <f t="shared" si="14"/>
        <v>0</v>
      </c>
      <c r="AE25" s="45">
        <f t="shared" si="15"/>
        <v>0</v>
      </c>
      <c r="AF25" s="45">
        <f t="shared" si="16"/>
        <v>0</v>
      </c>
      <c r="AG25" s="45">
        <f t="shared" si="17"/>
        <v>0</v>
      </c>
      <c r="AH25" s="45">
        <f t="shared" si="18"/>
        <v>0</v>
      </c>
      <c r="AI25" s="46">
        <f t="shared" si="19"/>
        <v>1</v>
      </c>
      <c r="AJ25" s="46">
        <f t="shared" si="20"/>
        <v>1</v>
      </c>
      <c r="AK25" s="46">
        <f t="shared" si="21"/>
        <v>1</v>
      </c>
      <c r="AL25" s="46">
        <f t="shared" si="22"/>
        <v>805</v>
      </c>
      <c r="AM25" s="46">
        <f t="shared" si="23"/>
        <v>138</v>
      </c>
      <c r="AN25" s="46">
        <f t="shared" si="24"/>
        <v>471.5</v>
      </c>
      <c r="AO25" s="22"/>
      <c r="AP25" s="22"/>
      <c r="AQ25" s="22"/>
      <c r="AR25" s="23" t="s">
        <v>30</v>
      </c>
      <c r="AS25" s="23" t="s">
        <v>30</v>
      </c>
      <c r="AT25" s="23" t="s">
        <v>30</v>
      </c>
      <c r="AU25" s="23" t="s">
        <v>30</v>
      </c>
      <c r="AV25" s="23" t="s">
        <v>30</v>
      </c>
      <c r="AW25" s="23" t="s">
        <v>30</v>
      </c>
      <c r="AX25" s="23" t="s">
        <v>30</v>
      </c>
      <c r="AY25" s="23" t="s">
        <v>30</v>
      </c>
      <c r="AZ25" s="23" t="s">
        <v>30</v>
      </c>
      <c r="BA25" s="23" t="s">
        <v>30</v>
      </c>
      <c r="BB25" s="23" t="s">
        <v>30</v>
      </c>
      <c r="BC25" s="23" t="s">
        <v>30</v>
      </c>
      <c r="BD25" s="23" t="s">
        <v>30</v>
      </c>
      <c r="BE25" s="19"/>
    </row>
    <row r="26" spans="1:57">
      <c r="A26" s="1" t="s">
        <v>142</v>
      </c>
      <c r="B26" s="2" t="s">
        <v>90</v>
      </c>
      <c r="C26" s="2" t="s">
        <v>143</v>
      </c>
      <c r="D26" s="20"/>
      <c r="E26" s="21"/>
      <c r="F26" s="20"/>
      <c r="G26" s="21"/>
      <c r="H26" s="20"/>
      <c r="I26" s="21"/>
      <c r="J26" s="20"/>
      <c r="K26" s="21"/>
      <c r="L26" s="20"/>
      <c r="M26" s="21"/>
      <c r="N26" s="20"/>
      <c r="O26" s="21"/>
      <c r="P26" s="20"/>
      <c r="Q26" s="21"/>
      <c r="R26" s="20"/>
      <c r="S26" s="21"/>
      <c r="T26" s="20"/>
      <c r="U26" s="21"/>
      <c r="V26" s="20"/>
      <c r="W26" s="21"/>
      <c r="X26" s="20"/>
      <c r="Y26" s="21"/>
      <c r="Z26" s="20"/>
      <c r="AA26" s="45">
        <f t="shared" si="11"/>
        <v>0</v>
      </c>
      <c r="AB26" s="45">
        <f t="shared" si="12"/>
        <v>0</v>
      </c>
      <c r="AC26" s="45">
        <f t="shared" si="13"/>
        <v>0</v>
      </c>
      <c r="AD26" s="45">
        <f t="shared" si="14"/>
        <v>0</v>
      </c>
      <c r="AE26" s="45">
        <f t="shared" si="15"/>
        <v>0</v>
      </c>
      <c r="AF26" s="45">
        <f t="shared" si="16"/>
        <v>0</v>
      </c>
      <c r="AG26" s="45">
        <f t="shared" si="17"/>
        <v>0</v>
      </c>
      <c r="AH26" s="45">
        <f t="shared" si="18"/>
        <v>0</v>
      </c>
      <c r="AI26" s="46">
        <f t="shared" si="19"/>
        <v>1</v>
      </c>
      <c r="AJ26" s="46">
        <f t="shared" si="20"/>
        <v>1</v>
      </c>
      <c r="AK26" s="46">
        <f t="shared" si="21"/>
        <v>1</v>
      </c>
      <c r="AL26" s="46">
        <f t="shared" si="22"/>
        <v>805</v>
      </c>
      <c r="AM26" s="46">
        <f t="shared" si="23"/>
        <v>138</v>
      </c>
      <c r="AN26" s="46">
        <f t="shared" si="24"/>
        <v>471.5</v>
      </c>
      <c r="AO26" s="22"/>
      <c r="AP26" s="22"/>
      <c r="AQ26" s="22"/>
      <c r="AR26" s="23">
        <v>0</v>
      </c>
      <c r="AS26" s="23">
        <v>1</v>
      </c>
      <c r="AT26" s="23">
        <v>0</v>
      </c>
      <c r="AU26" s="23">
        <v>0</v>
      </c>
      <c r="AV26" s="23">
        <v>0</v>
      </c>
      <c r="AW26" s="23">
        <v>0</v>
      </c>
      <c r="AX26" s="23">
        <v>1</v>
      </c>
      <c r="AY26" s="23">
        <v>5</v>
      </c>
      <c r="AZ26" s="23">
        <v>14</v>
      </c>
      <c r="BA26" s="23">
        <v>30</v>
      </c>
      <c r="BB26" s="23">
        <v>22</v>
      </c>
      <c r="BC26" s="23">
        <v>879</v>
      </c>
      <c r="BD26" s="23">
        <v>45</v>
      </c>
      <c r="BE26" s="19"/>
    </row>
    <row r="27" spans="1:57">
      <c r="A27" s="1" t="s">
        <v>144</v>
      </c>
      <c r="B27" s="2" t="s">
        <v>91</v>
      </c>
      <c r="C27" s="2" t="s">
        <v>145</v>
      </c>
      <c r="D27" s="20"/>
      <c r="E27" s="21"/>
      <c r="F27" s="20"/>
      <c r="G27" s="21"/>
      <c r="H27" s="20"/>
      <c r="I27" s="21"/>
      <c r="J27" s="20"/>
      <c r="K27" s="21"/>
      <c r="L27" s="20"/>
      <c r="M27" s="21"/>
      <c r="N27" s="20"/>
      <c r="O27" s="21"/>
      <c r="P27" s="20"/>
      <c r="Q27" s="21"/>
      <c r="R27" s="20"/>
      <c r="S27" s="21"/>
      <c r="T27" s="20"/>
      <c r="U27" s="21"/>
      <c r="V27" s="20"/>
      <c r="W27" s="21"/>
      <c r="X27" s="20"/>
      <c r="Y27" s="21"/>
      <c r="Z27" s="20"/>
      <c r="AA27" s="45">
        <f t="shared" si="11"/>
        <v>0</v>
      </c>
      <c r="AB27" s="45">
        <f t="shared" si="12"/>
        <v>0</v>
      </c>
      <c r="AC27" s="45">
        <f t="shared" si="13"/>
        <v>0</v>
      </c>
      <c r="AD27" s="45">
        <f t="shared" si="14"/>
        <v>0</v>
      </c>
      <c r="AE27" s="45">
        <f t="shared" si="15"/>
        <v>0</v>
      </c>
      <c r="AF27" s="45">
        <f t="shared" si="16"/>
        <v>0</v>
      </c>
      <c r="AG27" s="45">
        <f t="shared" si="17"/>
        <v>0</v>
      </c>
      <c r="AH27" s="45">
        <f t="shared" si="18"/>
        <v>0</v>
      </c>
      <c r="AI27" s="46">
        <f t="shared" si="19"/>
        <v>1</v>
      </c>
      <c r="AJ27" s="46">
        <f t="shared" si="20"/>
        <v>1</v>
      </c>
      <c r="AK27" s="46">
        <f t="shared" si="21"/>
        <v>1</v>
      </c>
      <c r="AL27" s="46">
        <f t="shared" si="22"/>
        <v>805</v>
      </c>
      <c r="AM27" s="46">
        <f t="shared" si="23"/>
        <v>138</v>
      </c>
      <c r="AN27" s="46">
        <f t="shared" si="24"/>
        <v>471.5</v>
      </c>
      <c r="AO27" s="22"/>
      <c r="AP27" s="22"/>
      <c r="AQ27" s="22"/>
      <c r="AR27" s="23">
        <v>0</v>
      </c>
      <c r="AS27" s="23">
        <v>0</v>
      </c>
      <c r="AT27" s="23">
        <v>0</v>
      </c>
      <c r="AU27" s="23">
        <v>0</v>
      </c>
      <c r="AV27" s="23">
        <v>1</v>
      </c>
      <c r="AW27" s="23">
        <v>0</v>
      </c>
      <c r="AX27" s="23">
        <v>1</v>
      </c>
      <c r="AY27" s="23">
        <v>2</v>
      </c>
      <c r="AZ27" s="23">
        <v>14</v>
      </c>
      <c r="BA27" s="23">
        <v>30</v>
      </c>
      <c r="BB27" s="23">
        <v>35</v>
      </c>
      <c r="BC27" s="23">
        <v>823</v>
      </c>
      <c r="BD27" s="23">
        <v>40</v>
      </c>
      <c r="BE27" s="19"/>
    </row>
    <row r="28" spans="1:57">
      <c r="A28" s="1" t="s">
        <v>146</v>
      </c>
      <c r="B28" s="2" t="s">
        <v>92</v>
      </c>
      <c r="C28" s="2" t="s">
        <v>147</v>
      </c>
      <c r="D28" s="20"/>
      <c r="E28" s="21"/>
      <c r="F28" s="20"/>
      <c r="G28" s="21"/>
      <c r="H28" s="20"/>
      <c r="I28" s="21"/>
      <c r="J28" s="20"/>
      <c r="K28" s="21"/>
      <c r="L28" s="20"/>
      <c r="M28" s="21"/>
      <c r="N28" s="20"/>
      <c r="O28" s="21"/>
      <c r="P28" s="20"/>
      <c r="Q28" s="21"/>
      <c r="R28" s="20"/>
      <c r="S28" s="21"/>
      <c r="T28" s="20"/>
      <c r="U28" s="21"/>
      <c r="V28" s="20"/>
      <c r="W28" s="21"/>
      <c r="X28" s="20"/>
      <c r="Y28" s="21"/>
      <c r="Z28" s="20"/>
      <c r="AA28" s="45">
        <f t="shared" si="11"/>
        <v>0</v>
      </c>
      <c r="AB28" s="45">
        <f t="shared" si="12"/>
        <v>0</v>
      </c>
      <c r="AC28" s="45">
        <f t="shared" si="13"/>
        <v>0</v>
      </c>
      <c r="AD28" s="45">
        <f t="shared" si="14"/>
        <v>0</v>
      </c>
      <c r="AE28" s="45">
        <f t="shared" si="15"/>
        <v>0</v>
      </c>
      <c r="AF28" s="45">
        <f t="shared" si="16"/>
        <v>0</v>
      </c>
      <c r="AG28" s="45">
        <f t="shared" si="17"/>
        <v>0</v>
      </c>
      <c r="AH28" s="45">
        <f t="shared" si="18"/>
        <v>0</v>
      </c>
      <c r="AI28" s="46">
        <f t="shared" si="19"/>
        <v>1</v>
      </c>
      <c r="AJ28" s="46">
        <f t="shared" si="20"/>
        <v>1</v>
      </c>
      <c r="AK28" s="46">
        <f t="shared" si="21"/>
        <v>1</v>
      </c>
      <c r="AL28" s="46">
        <f t="shared" si="22"/>
        <v>805</v>
      </c>
      <c r="AM28" s="46">
        <f t="shared" si="23"/>
        <v>138</v>
      </c>
      <c r="AN28" s="46">
        <f t="shared" si="24"/>
        <v>471.5</v>
      </c>
      <c r="AO28" s="22"/>
      <c r="AP28" s="22"/>
      <c r="AQ28" s="22"/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14</v>
      </c>
      <c r="BA28" s="23">
        <v>40</v>
      </c>
      <c r="BB28" s="23">
        <v>40</v>
      </c>
      <c r="BC28" s="23">
        <v>694</v>
      </c>
      <c r="BD28" s="23">
        <v>29</v>
      </c>
      <c r="BE28" s="19"/>
    </row>
    <row r="29" spans="1:57">
      <c r="A29" s="1" t="s">
        <v>148</v>
      </c>
      <c r="B29" s="2" t="s">
        <v>93</v>
      </c>
      <c r="C29" s="2" t="s">
        <v>149</v>
      </c>
      <c r="D29" s="20"/>
      <c r="E29" s="21"/>
      <c r="F29" s="20"/>
      <c r="G29" s="21"/>
      <c r="H29" s="20"/>
      <c r="I29" s="21"/>
      <c r="J29" s="20"/>
      <c r="K29" s="21"/>
      <c r="L29" s="20"/>
      <c r="M29" s="21"/>
      <c r="N29" s="20"/>
      <c r="O29" s="21"/>
      <c r="P29" s="20"/>
      <c r="Q29" s="21"/>
      <c r="R29" s="20"/>
      <c r="S29" s="21"/>
      <c r="T29" s="20"/>
      <c r="U29" s="21"/>
      <c r="V29" s="20"/>
      <c r="W29" s="21"/>
      <c r="X29" s="20"/>
      <c r="Y29" s="21"/>
      <c r="Z29" s="20"/>
      <c r="AA29" s="45">
        <f t="shared" si="11"/>
        <v>0</v>
      </c>
      <c r="AB29" s="45">
        <f t="shared" si="12"/>
        <v>0</v>
      </c>
      <c r="AC29" s="45">
        <f t="shared" si="13"/>
        <v>0</v>
      </c>
      <c r="AD29" s="45">
        <f t="shared" si="14"/>
        <v>0</v>
      </c>
      <c r="AE29" s="45">
        <f t="shared" si="15"/>
        <v>0</v>
      </c>
      <c r="AF29" s="45">
        <f t="shared" si="16"/>
        <v>0</v>
      </c>
      <c r="AG29" s="45">
        <f t="shared" si="17"/>
        <v>0</v>
      </c>
      <c r="AH29" s="45">
        <f t="shared" si="18"/>
        <v>0</v>
      </c>
      <c r="AI29" s="46">
        <f t="shared" si="19"/>
        <v>1</v>
      </c>
      <c r="AJ29" s="46">
        <f t="shared" si="20"/>
        <v>1</v>
      </c>
      <c r="AK29" s="46">
        <f t="shared" si="21"/>
        <v>1</v>
      </c>
      <c r="AL29" s="46">
        <f t="shared" si="22"/>
        <v>805</v>
      </c>
      <c r="AM29" s="46">
        <f t="shared" si="23"/>
        <v>138</v>
      </c>
      <c r="AN29" s="46">
        <f t="shared" si="24"/>
        <v>471.5</v>
      </c>
      <c r="AO29" s="22"/>
      <c r="AP29" s="22"/>
      <c r="AQ29" s="22"/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14</v>
      </c>
      <c r="BA29" s="23">
        <v>40</v>
      </c>
      <c r="BB29" s="23">
        <v>40</v>
      </c>
      <c r="BC29" s="23">
        <v>799</v>
      </c>
      <c r="BD29" s="23">
        <v>37</v>
      </c>
      <c r="BE29" s="19"/>
    </row>
    <row r="30" spans="1:57">
      <c r="A30" s="1" t="s">
        <v>150</v>
      </c>
      <c r="B30" s="2" t="s">
        <v>94</v>
      </c>
      <c r="C30" s="2" t="s">
        <v>151</v>
      </c>
      <c r="D30" s="20"/>
      <c r="E30" s="21"/>
      <c r="F30" s="20"/>
      <c r="G30" s="21"/>
      <c r="H30" s="20"/>
      <c r="I30" s="21"/>
      <c r="J30" s="20"/>
      <c r="K30" s="21"/>
      <c r="L30" s="20"/>
      <c r="M30" s="21"/>
      <c r="N30" s="20"/>
      <c r="O30" s="21"/>
      <c r="P30" s="20"/>
      <c r="Q30" s="21"/>
      <c r="R30" s="20"/>
      <c r="S30" s="21"/>
      <c r="T30" s="20"/>
      <c r="U30" s="21"/>
      <c r="V30" s="20"/>
      <c r="W30" s="21"/>
      <c r="X30" s="20"/>
      <c r="Y30" s="21"/>
      <c r="Z30" s="20"/>
      <c r="AA30" s="45">
        <f t="shared" si="11"/>
        <v>0</v>
      </c>
      <c r="AB30" s="45">
        <f t="shared" si="12"/>
        <v>0</v>
      </c>
      <c r="AC30" s="45">
        <f t="shared" si="13"/>
        <v>0</v>
      </c>
      <c r="AD30" s="45">
        <f t="shared" si="14"/>
        <v>0</v>
      </c>
      <c r="AE30" s="45">
        <f t="shared" si="15"/>
        <v>0</v>
      </c>
      <c r="AF30" s="45">
        <f t="shared" si="16"/>
        <v>0</v>
      </c>
      <c r="AG30" s="45">
        <f t="shared" si="17"/>
        <v>0</v>
      </c>
      <c r="AH30" s="45">
        <f t="shared" si="18"/>
        <v>0</v>
      </c>
      <c r="AI30" s="46">
        <f t="shared" si="19"/>
        <v>1</v>
      </c>
      <c r="AJ30" s="46">
        <f t="shared" si="20"/>
        <v>1</v>
      </c>
      <c r="AK30" s="46">
        <f t="shared" si="21"/>
        <v>1</v>
      </c>
      <c r="AL30" s="46">
        <f t="shared" si="22"/>
        <v>805</v>
      </c>
      <c r="AM30" s="46">
        <f t="shared" si="23"/>
        <v>138</v>
      </c>
      <c r="AN30" s="46">
        <f t="shared" si="24"/>
        <v>471.5</v>
      </c>
      <c r="AO30" s="22"/>
      <c r="AP30" s="22"/>
      <c r="AQ30" s="22"/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18</v>
      </c>
      <c r="BA30" s="17">
        <v>36</v>
      </c>
      <c r="BB30" s="17">
        <v>36</v>
      </c>
      <c r="BC30" s="18">
        <v>857</v>
      </c>
      <c r="BD30" s="17">
        <v>42</v>
      </c>
      <c r="BE30" s="19"/>
    </row>
    <row r="31" spans="1:57">
      <c r="A31" s="1" t="s">
        <v>152</v>
      </c>
      <c r="B31" s="2" t="s">
        <v>95</v>
      </c>
      <c r="C31" s="2" t="s">
        <v>153</v>
      </c>
      <c r="D31" s="20"/>
      <c r="E31" s="21"/>
      <c r="F31" s="20"/>
      <c r="G31" s="21"/>
      <c r="H31" s="20"/>
      <c r="I31" s="21"/>
      <c r="J31" s="20"/>
      <c r="K31" s="21"/>
      <c r="L31" s="20"/>
      <c r="M31" s="21"/>
      <c r="N31" s="20"/>
      <c r="O31" s="21"/>
      <c r="P31" s="20"/>
      <c r="Q31" s="21"/>
      <c r="R31" s="20"/>
      <c r="S31" s="21"/>
      <c r="T31" s="20"/>
      <c r="U31" s="21"/>
      <c r="V31" s="20"/>
      <c r="W31" s="21"/>
      <c r="X31" s="20"/>
      <c r="Y31" s="21"/>
      <c r="Z31" s="20"/>
      <c r="AA31" s="45">
        <f t="shared" si="11"/>
        <v>0</v>
      </c>
      <c r="AB31" s="45">
        <f t="shared" si="12"/>
        <v>0</v>
      </c>
      <c r="AC31" s="45">
        <f t="shared" si="13"/>
        <v>0</v>
      </c>
      <c r="AD31" s="45">
        <f t="shared" si="14"/>
        <v>0</v>
      </c>
      <c r="AE31" s="45">
        <f t="shared" si="15"/>
        <v>0</v>
      </c>
      <c r="AF31" s="45">
        <f t="shared" si="16"/>
        <v>0</v>
      </c>
      <c r="AG31" s="45">
        <f t="shared" si="17"/>
        <v>0</v>
      </c>
      <c r="AH31" s="45">
        <f t="shared" si="18"/>
        <v>0</v>
      </c>
      <c r="AI31" s="46">
        <f t="shared" si="19"/>
        <v>1</v>
      </c>
      <c r="AJ31" s="46">
        <f t="shared" si="20"/>
        <v>1</v>
      </c>
      <c r="AK31" s="46">
        <f t="shared" si="21"/>
        <v>1</v>
      </c>
      <c r="AL31" s="46">
        <f t="shared" si="22"/>
        <v>805</v>
      </c>
      <c r="AM31" s="46">
        <f t="shared" si="23"/>
        <v>138</v>
      </c>
      <c r="AN31" s="46">
        <f t="shared" si="24"/>
        <v>471.5</v>
      </c>
      <c r="AO31" s="22"/>
      <c r="AP31" s="22"/>
      <c r="AQ31" s="22"/>
      <c r="AR31" s="23" t="s">
        <v>30</v>
      </c>
      <c r="AS31" s="23" t="s">
        <v>30</v>
      </c>
      <c r="AT31" s="23" t="s">
        <v>30</v>
      </c>
      <c r="AU31" s="23" t="s">
        <v>30</v>
      </c>
      <c r="AV31" s="23" t="s">
        <v>30</v>
      </c>
      <c r="AW31" s="23" t="s">
        <v>30</v>
      </c>
      <c r="AX31" s="23" t="s">
        <v>30</v>
      </c>
      <c r="AY31" s="23" t="s">
        <v>30</v>
      </c>
      <c r="AZ31" s="23" t="s">
        <v>30</v>
      </c>
      <c r="BA31" s="23" t="s">
        <v>30</v>
      </c>
      <c r="BB31" s="23" t="s">
        <v>30</v>
      </c>
      <c r="BC31" s="23" t="s">
        <v>30</v>
      </c>
      <c r="BD31" s="23" t="s">
        <v>30</v>
      </c>
      <c r="BE31" s="19"/>
    </row>
    <row r="32" spans="1:57">
      <c r="A32" s="1" t="s">
        <v>154</v>
      </c>
      <c r="B32" s="2" t="s">
        <v>96</v>
      </c>
      <c r="C32" s="2" t="s">
        <v>155</v>
      </c>
      <c r="D32" s="20"/>
      <c r="E32" s="21"/>
      <c r="F32" s="20"/>
      <c r="G32" s="21"/>
      <c r="H32" s="20"/>
      <c r="I32" s="21"/>
      <c r="J32" s="20"/>
      <c r="K32" s="21"/>
      <c r="L32" s="20"/>
      <c r="M32" s="21"/>
      <c r="N32" s="20"/>
      <c r="O32" s="21"/>
      <c r="P32" s="20"/>
      <c r="Q32" s="21"/>
      <c r="R32" s="20"/>
      <c r="S32" s="21"/>
      <c r="T32" s="20"/>
      <c r="U32" s="21"/>
      <c r="V32" s="20"/>
      <c r="W32" s="21"/>
      <c r="X32" s="20"/>
      <c r="Y32" s="21"/>
      <c r="Z32" s="20"/>
      <c r="AA32" s="45">
        <f t="shared" si="11"/>
        <v>0</v>
      </c>
      <c r="AB32" s="45">
        <f t="shared" si="12"/>
        <v>0</v>
      </c>
      <c r="AC32" s="45">
        <f t="shared" si="13"/>
        <v>0</v>
      </c>
      <c r="AD32" s="45">
        <f t="shared" si="14"/>
        <v>0</v>
      </c>
      <c r="AE32" s="45">
        <f t="shared" si="15"/>
        <v>0</v>
      </c>
      <c r="AF32" s="45">
        <f t="shared" si="16"/>
        <v>0</v>
      </c>
      <c r="AG32" s="45">
        <f t="shared" si="17"/>
        <v>0</v>
      </c>
      <c r="AH32" s="45">
        <f t="shared" si="18"/>
        <v>0</v>
      </c>
      <c r="AI32" s="46">
        <f t="shared" si="19"/>
        <v>1</v>
      </c>
      <c r="AJ32" s="46">
        <f t="shared" si="20"/>
        <v>1</v>
      </c>
      <c r="AK32" s="46">
        <f t="shared" si="21"/>
        <v>1</v>
      </c>
      <c r="AL32" s="46">
        <f t="shared" si="22"/>
        <v>805</v>
      </c>
      <c r="AM32" s="46">
        <f t="shared" si="23"/>
        <v>138</v>
      </c>
      <c r="AN32" s="46">
        <f t="shared" si="24"/>
        <v>471.5</v>
      </c>
      <c r="AO32" s="22"/>
      <c r="AP32" s="22"/>
      <c r="AQ32" s="22"/>
      <c r="AR32" s="23" t="s">
        <v>30</v>
      </c>
      <c r="AS32" s="23" t="s">
        <v>30</v>
      </c>
      <c r="AT32" s="23" t="s">
        <v>30</v>
      </c>
      <c r="AU32" s="23" t="s">
        <v>30</v>
      </c>
      <c r="AV32" s="23" t="s">
        <v>30</v>
      </c>
      <c r="AW32" s="23" t="s">
        <v>30</v>
      </c>
      <c r="AX32" s="23" t="s">
        <v>30</v>
      </c>
      <c r="AY32" s="23" t="s">
        <v>30</v>
      </c>
      <c r="AZ32" s="23" t="s">
        <v>30</v>
      </c>
      <c r="BA32" s="23" t="s">
        <v>30</v>
      </c>
      <c r="BB32" s="23" t="s">
        <v>30</v>
      </c>
      <c r="BC32" s="23" t="s">
        <v>30</v>
      </c>
      <c r="BD32" s="23" t="s">
        <v>30</v>
      </c>
      <c r="BE32" s="19"/>
    </row>
    <row r="33" spans="1:57">
      <c r="A33" s="1" t="s">
        <v>156</v>
      </c>
      <c r="B33" s="2" t="s">
        <v>97</v>
      </c>
      <c r="C33" s="2" t="s">
        <v>157</v>
      </c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20"/>
      <c r="O33" s="21"/>
      <c r="P33" s="20"/>
      <c r="Q33" s="21"/>
      <c r="R33" s="20"/>
      <c r="S33" s="21"/>
      <c r="T33" s="20"/>
      <c r="U33" s="21"/>
      <c r="V33" s="20"/>
      <c r="W33" s="21"/>
      <c r="X33" s="20"/>
      <c r="Y33" s="21"/>
      <c r="Z33" s="20"/>
      <c r="AA33" s="45">
        <f t="shared" si="11"/>
        <v>0</v>
      </c>
      <c r="AB33" s="45">
        <f t="shared" si="12"/>
        <v>0</v>
      </c>
      <c r="AC33" s="45">
        <f t="shared" si="13"/>
        <v>0</v>
      </c>
      <c r="AD33" s="45">
        <f t="shared" si="14"/>
        <v>0</v>
      </c>
      <c r="AE33" s="45">
        <f t="shared" si="15"/>
        <v>0</v>
      </c>
      <c r="AF33" s="45">
        <f t="shared" si="16"/>
        <v>0</v>
      </c>
      <c r="AG33" s="45">
        <f t="shared" si="17"/>
        <v>0</v>
      </c>
      <c r="AH33" s="45">
        <f t="shared" si="18"/>
        <v>0</v>
      </c>
      <c r="AI33" s="46">
        <f t="shared" si="19"/>
        <v>1</v>
      </c>
      <c r="AJ33" s="46">
        <f t="shared" si="20"/>
        <v>1</v>
      </c>
      <c r="AK33" s="46">
        <f t="shared" si="21"/>
        <v>1</v>
      </c>
      <c r="AL33" s="46">
        <f t="shared" si="22"/>
        <v>805</v>
      </c>
      <c r="AM33" s="46">
        <f t="shared" si="23"/>
        <v>138</v>
      </c>
      <c r="AN33" s="46">
        <f t="shared" si="24"/>
        <v>471.5</v>
      </c>
      <c r="AO33" s="22"/>
      <c r="AP33" s="22"/>
      <c r="AQ33" s="22"/>
      <c r="AR33" s="23">
        <v>0</v>
      </c>
      <c r="AS33" s="23">
        <v>1</v>
      </c>
      <c r="AT33" s="23">
        <v>2</v>
      </c>
      <c r="AU33" s="23">
        <v>1</v>
      </c>
      <c r="AV33" s="23">
        <v>1</v>
      </c>
      <c r="AW33" s="23">
        <v>0</v>
      </c>
      <c r="AX33" s="23">
        <v>5</v>
      </c>
      <c r="AY33" s="23">
        <v>18</v>
      </c>
      <c r="AZ33" s="23">
        <v>14</v>
      </c>
      <c r="BA33" s="23">
        <v>9</v>
      </c>
      <c r="BB33" s="23">
        <v>9</v>
      </c>
      <c r="BC33" s="23">
        <v>548</v>
      </c>
      <c r="BD33" s="23">
        <v>19</v>
      </c>
      <c r="BE33" s="19"/>
    </row>
    <row r="34" spans="1:57">
      <c r="A34" s="26" t="s">
        <v>205</v>
      </c>
      <c r="B34" s="27" t="s">
        <v>98</v>
      </c>
      <c r="C34" s="27" t="s">
        <v>206</v>
      </c>
      <c r="D34" s="28"/>
      <c r="E34" s="29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  <c r="X34" s="28"/>
      <c r="Y34" s="29"/>
      <c r="Z34" s="28"/>
      <c r="AA34" s="30">
        <f t="shared" si="11"/>
        <v>0</v>
      </c>
      <c r="AB34" s="30">
        <f t="shared" si="12"/>
        <v>0</v>
      </c>
      <c r="AC34" s="30">
        <f t="shared" si="13"/>
        <v>0</v>
      </c>
      <c r="AD34" s="30">
        <f t="shared" si="14"/>
        <v>0</v>
      </c>
      <c r="AE34" s="30">
        <f t="shared" si="15"/>
        <v>0</v>
      </c>
      <c r="AF34" s="30">
        <f t="shared" si="16"/>
        <v>0</v>
      </c>
      <c r="AG34" s="30">
        <f t="shared" si="17"/>
        <v>0</v>
      </c>
      <c r="AH34" s="30">
        <f t="shared" si="18"/>
        <v>0</v>
      </c>
      <c r="AI34" s="31">
        <f t="shared" si="19"/>
        <v>1</v>
      </c>
      <c r="AJ34" s="31">
        <f t="shared" si="20"/>
        <v>1</v>
      </c>
      <c r="AK34" s="31">
        <f t="shared" si="21"/>
        <v>1</v>
      </c>
      <c r="AL34" s="31">
        <f t="shared" si="22"/>
        <v>805</v>
      </c>
      <c r="AM34" s="31">
        <f t="shared" si="23"/>
        <v>138</v>
      </c>
      <c r="AN34" s="31">
        <f t="shared" si="24"/>
        <v>471.5</v>
      </c>
      <c r="AO34" s="32"/>
      <c r="AP34" s="32"/>
      <c r="AQ34" s="32"/>
      <c r="AR34" s="33">
        <v>0</v>
      </c>
      <c r="AS34" s="33">
        <v>0</v>
      </c>
      <c r="AT34" s="33">
        <v>1</v>
      </c>
      <c r="AU34" s="33">
        <v>0</v>
      </c>
      <c r="AV34" s="33">
        <v>0</v>
      </c>
      <c r="AW34" s="33">
        <v>1</v>
      </c>
      <c r="AX34" s="33">
        <v>2</v>
      </c>
      <c r="AY34" s="33">
        <v>5</v>
      </c>
      <c r="AZ34" s="33">
        <v>14</v>
      </c>
      <c r="BA34" s="33">
        <v>17</v>
      </c>
      <c r="BB34" s="33">
        <v>22</v>
      </c>
      <c r="BC34" s="33">
        <v>431</v>
      </c>
      <c r="BD34" s="33">
        <v>12</v>
      </c>
      <c r="BE34" s="34"/>
    </row>
    <row r="35" spans="1:57">
      <c r="A35" s="1" t="s">
        <v>158</v>
      </c>
      <c r="B35" s="2" t="s">
        <v>99</v>
      </c>
      <c r="C35" s="2" t="s">
        <v>159</v>
      </c>
      <c r="D35" s="20"/>
      <c r="E35" s="21"/>
      <c r="F35" s="20"/>
      <c r="G35" s="21"/>
      <c r="H35" s="20"/>
      <c r="I35" s="21"/>
      <c r="J35" s="20"/>
      <c r="K35" s="21"/>
      <c r="L35" s="20"/>
      <c r="M35" s="21"/>
      <c r="N35" s="20"/>
      <c r="O35" s="21"/>
      <c r="P35" s="20"/>
      <c r="Q35" s="21"/>
      <c r="R35" s="20"/>
      <c r="S35" s="21"/>
      <c r="T35" s="20"/>
      <c r="U35" s="21"/>
      <c r="V35" s="20"/>
      <c r="W35" s="21"/>
      <c r="X35" s="20"/>
      <c r="Y35" s="21"/>
      <c r="Z35" s="20"/>
      <c r="AA35" s="45">
        <f t="shared" si="11"/>
        <v>0</v>
      </c>
      <c r="AB35" s="45">
        <f t="shared" si="12"/>
        <v>0</v>
      </c>
      <c r="AC35" s="45">
        <f t="shared" si="13"/>
        <v>0</v>
      </c>
      <c r="AD35" s="45">
        <f t="shared" si="14"/>
        <v>0</v>
      </c>
      <c r="AE35" s="45">
        <f t="shared" si="15"/>
        <v>0</v>
      </c>
      <c r="AF35" s="45">
        <f t="shared" si="16"/>
        <v>0</v>
      </c>
      <c r="AG35" s="45">
        <f t="shared" si="17"/>
        <v>0</v>
      </c>
      <c r="AH35" s="45">
        <f t="shared" si="18"/>
        <v>0</v>
      </c>
      <c r="AI35" s="46">
        <f t="shared" si="19"/>
        <v>1</v>
      </c>
      <c r="AJ35" s="46">
        <f t="shared" si="20"/>
        <v>1</v>
      </c>
      <c r="AK35" s="46">
        <f t="shared" si="21"/>
        <v>1</v>
      </c>
      <c r="AL35" s="46">
        <f t="shared" si="22"/>
        <v>805</v>
      </c>
      <c r="AM35" s="46">
        <f t="shared" si="23"/>
        <v>138</v>
      </c>
      <c r="AN35" s="46">
        <f t="shared" si="24"/>
        <v>471.5</v>
      </c>
      <c r="AO35" s="22"/>
      <c r="AP35" s="22"/>
      <c r="AQ35" s="22"/>
      <c r="AR35" s="23">
        <v>0</v>
      </c>
      <c r="AS35" s="23">
        <v>1</v>
      </c>
      <c r="AT35" s="23">
        <v>0</v>
      </c>
      <c r="AU35" s="23">
        <v>2</v>
      </c>
      <c r="AV35" s="23">
        <v>1</v>
      </c>
      <c r="AW35" s="23">
        <v>1</v>
      </c>
      <c r="AX35" s="23">
        <v>5</v>
      </c>
      <c r="AY35" s="23">
        <v>14</v>
      </c>
      <c r="AZ35" s="23">
        <v>14</v>
      </c>
      <c r="BA35" s="23">
        <v>9</v>
      </c>
      <c r="BB35" s="23">
        <v>13</v>
      </c>
      <c r="BC35" s="23">
        <v>440</v>
      </c>
      <c r="BD35" s="23">
        <v>13</v>
      </c>
      <c r="BE35" s="19"/>
    </row>
    <row r="36" spans="1:57">
      <c r="A36" s="1" t="s">
        <v>160</v>
      </c>
      <c r="B36" s="2" t="s">
        <v>100</v>
      </c>
      <c r="C36" s="2" t="s">
        <v>161</v>
      </c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20"/>
      <c r="O36" s="21"/>
      <c r="P36" s="20"/>
      <c r="Q36" s="21"/>
      <c r="R36" s="20"/>
      <c r="S36" s="21"/>
      <c r="T36" s="20"/>
      <c r="U36" s="21"/>
      <c r="V36" s="20"/>
      <c r="W36" s="21"/>
      <c r="X36" s="20"/>
      <c r="Y36" s="21"/>
      <c r="Z36" s="20"/>
      <c r="AA36" s="45">
        <f t="shared" si="11"/>
        <v>0</v>
      </c>
      <c r="AB36" s="45">
        <f t="shared" si="12"/>
        <v>0</v>
      </c>
      <c r="AC36" s="45">
        <f t="shared" si="13"/>
        <v>0</v>
      </c>
      <c r="AD36" s="45">
        <f t="shared" si="14"/>
        <v>0</v>
      </c>
      <c r="AE36" s="45">
        <f t="shared" si="15"/>
        <v>0</v>
      </c>
      <c r="AF36" s="45">
        <f t="shared" si="16"/>
        <v>0</v>
      </c>
      <c r="AG36" s="45">
        <f t="shared" si="17"/>
        <v>0</v>
      </c>
      <c r="AH36" s="45">
        <f t="shared" si="18"/>
        <v>0</v>
      </c>
      <c r="AI36" s="46">
        <f t="shared" si="19"/>
        <v>1</v>
      </c>
      <c r="AJ36" s="46">
        <f t="shared" si="20"/>
        <v>1</v>
      </c>
      <c r="AK36" s="46">
        <f t="shared" si="21"/>
        <v>1</v>
      </c>
      <c r="AL36" s="46">
        <f t="shared" si="22"/>
        <v>805</v>
      </c>
      <c r="AM36" s="46">
        <f t="shared" si="23"/>
        <v>138</v>
      </c>
      <c r="AN36" s="46">
        <f t="shared" si="24"/>
        <v>471.5</v>
      </c>
      <c r="AO36" s="22"/>
      <c r="AP36" s="22"/>
      <c r="AQ36" s="22"/>
      <c r="AR36" s="23" t="s">
        <v>30</v>
      </c>
      <c r="AS36" s="23" t="s">
        <v>30</v>
      </c>
      <c r="AT36" s="23" t="s">
        <v>30</v>
      </c>
      <c r="AU36" s="23" t="s">
        <v>30</v>
      </c>
      <c r="AV36" s="23" t="s">
        <v>30</v>
      </c>
      <c r="AW36" s="23" t="s">
        <v>30</v>
      </c>
      <c r="AX36" s="23" t="s">
        <v>30</v>
      </c>
      <c r="AY36" s="23" t="s">
        <v>30</v>
      </c>
      <c r="AZ36" s="23" t="s">
        <v>30</v>
      </c>
      <c r="BA36" s="23" t="s">
        <v>30</v>
      </c>
      <c r="BB36" s="23" t="s">
        <v>30</v>
      </c>
      <c r="BC36" s="23" t="s">
        <v>30</v>
      </c>
      <c r="BD36" s="23" t="s">
        <v>30</v>
      </c>
      <c r="BE36" s="19"/>
    </row>
    <row r="37" spans="1:57">
      <c r="A37" s="1" t="s">
        <v>162</v>
      </c>
      <c r="B37" s="2" t="s">
        <v>163</v>
      </c>
      <c r="C37" s="2" t="s">
        <v>164</v>
      </c>
      <c r="D37" s="20"/>
      <c r="E37" s="21"/>
      <c r="F37" s="20"/>
      <c r="G37" s="21"/>
      <c r="H37" s="20"/>
      <c r="I37" s="21"/>
      <c r="J37" s="20"/>
      <c r="K37" s="21"/>
      <c r="L37" s="20"/>
      <c r="M37" s="21"/>
      <c r="N37" s="20"/>
      <c r="O37" s="21"/>
      <c r="P37" s="20"/>
      <c r="Q37" s="21"/>
      <c r="R37" s="20"/>
      <c r="S37" s="21"/>
      <c r="T37" s="20"/>
      <c r="U37" s="21"/>
      <c r="V37" s="20"/>
      <c r="W37" s="21"/>
      <c r="X37" s="20"/>
      <c r="Y37" s="21"/>
      <c r="Z37" s="20"/>
      <c r="AA37" s="45">
        <f t="shared" si="11"/>
        <v>0</v>
      </c>
      <c r="AB37" s="45">
        <f t="shared" si="12"/>
        <v>0</v>
      </c>
      <c r="AC37" s="45">
        <f t="shared" si="13"/>
        <v>0</v>
      </c>
      <c r="AD37" s="45">
        <f t="shared" si="14"/>
        <v>0</v>
      </c>
      <c r="AE37" s="45">
        <f t="shared" si="15"/>
        <v>0</v>
      </c>
      <c r="AF37" s="45">
        <f t="shared" si="16"/>
        <v>0</v>
      </c>
      <c r="AG37" s="45">
        <f t="shared" si="17"/>
        <v>0</v>
      </c>
      <c r="AH37" s="45">
        <f t="shared" si="18"/>
        <v>0</v>
      </c>
      <c r="AI37" s="46">
        <f t="shared" si="19"/>
        <v>1</v>
      </c>
      <c r="AJ37" s="46">
        <f t="shared" si="20"/>
        <v>1</v>
      </c>
      <c r="AK37" s="46">
        <f t="shared" si="21"/>
        <v>1</v>
      </c>
      <c r="AL37" s="46">
        <f t="shared" si="22"/>
        <v>805</v>
      </c>
      <c r="AM37" s="46">
        <f t="shared" si="23"/>
        <v>138</v>
      </c>
      <c r="AN37" s="46">
        <f t="shared" si="24"/>
        <v>471.5</v>
      </c>
      <c r="AO37" s="22"/>
      <c r="AP37" s="22"/>
      <c r="AQ37" s="22"/>
      <c r="AR37" s="23">
        <v>0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23">
        <v>14</v>
      </c>
      <c r="BA37" s="23">
        <v>40</v>
      </c>
      <c r="BB37" s="23">
        <v>40</v>
      </c>
      <c r="BC37" s="23">
        <v>778</v>
      </c>
      <c r="BD37" s="23">
        <v>34</v>
      </c>
      <c r="BE37" s="19"/>
    </row>
    <row r="38" spans="1:57">
      <c r="A38" s="1" t="s">
        <v>165</v>
      </c>
      <c r="B38" s="2" t="s">
        <v>111</v>
      </c>
      <c r="C38" s="2" t="s">
        <v>166</v>
      </c>
      <c r="D38" s="20"/>
      <c r="E38" s="21"/>
      <c r="F38" s="20"/>
      <c r="G38" s="21"/>
      <c r="H38" s="20"/>
      <c r="I38" s="21"/>
      <c r="J38" s="20"/>
      <c r="K38" s="21"/>
      <c r="L38" s="20"/>
      <c r="M38" s="21"/>
      <c r="N38" s="20"/>
      <c r="O38" s="21"/>
      <c r="P38" s="20"/>
      <c r="Q38" s="21"/>
      <c r="R38" s="20"/>
      <c r="S38" s="21"/>
      <c r="T38" s="20"/>
      <c r="U38" s="21"/>
      <c r="V38" s="20"/>
      <c r="W38" s="21"/>
      <c r="X38" s="20"/>
      <c r="Y38" s="21"/>
      <c r="Z38" s="20"/>
      <c r="AA38" s="45">
        <f t="shared" si="11"/>
        <v>0</v>
      </c>
      <c r="AB38" s="45">
        <f t="shared" si="12"/>
        <v>0</v>
      </c>
      <c r="AC38" s="45">
        <f t="shared" si="13"/>
        <v>0</v>
      </c>
      <c r="AD38" s="45">
        <f t="shared" si="14"/>
        <v>0</v>
      </c>
      <c r="AE38" s="45">
        <f t="shared" si="15"/>
        <v>0</v>
      </c>
      <c r="AF38" s="45">
        <f t="shared" si="16"/>
        <v>0</v>
      </c>
      <c r="AG38" s="45">
        <f t="shared" si="17"/>
        <v>0</v>
      </c>
      <c r="AH38" s="45">
        <f t="shared" si="18"/>
        <v>0</v>
      </c>
      <c r="AI38" s="46">
        <f t="shared" si="19"/>
        <v>1</v>
      </c>
      <c r="AJ38" s="46">
        <f t="shared" si="20"/>
        <v>1</v>
      </c>
      <c r="AK38" s="46">
        <f t="shared" si="21"/>
        <v>1</v>
      </c>
      <c r="AL38" s="46">
        <f t="shared" si="22"/>
        <v>805</v>
      </c>
      <c r="AM38" s="46">
        <f t="shared" si="23"/>
        <v>138</v>
      </c>
      <c r="AN38" s="46">
        <f t="shared" si="24"/>
        <v>471.5</v>
      </c>
      <c r="AO38" s="22"/>
      <c r="AP38" s="22"/>
      <c r="AQ38" s="22"/>
      <c r="AR38" s="23" t="s">
        <v>30</v>
      </c>
      <c r="AS38" s="23" t="s">
        <v>30</v>
      </c>
      <c r="AT38" s="23" t="s">
        <v>30</v>
      </c>
      <c r="AU38" s="23" t="s">
        <v>30</v>
      </c>
      <c r="AV38" s="23" t="s">
        <v>30</v>
      </c>
      <c r="AW38" s="23" t="s">
        <v>30</v>
      </c>
      <c r="AX38" s="23" t="s">
        <v>30</v>
      </c>
      <c r="AY38" s="23" t="s">
        <v>30</v>
      </c>
      <c r="AZ38" s="23" t="s">
        <v>30</v>
      </c>
      <c r="BA38" s="23" t="s">
        <v>30</v>
      </c>
      <c r="BB38" s="23" t="s">
        <v>30</v>
      </c>
      <c r="BC38" s="23" t="s">
        <v>30</v>
      </c>
      <c r="BD38" s="23" t="s">
        <v>30</v>
      </c>
      <c r="BE38" s="19"/>
    </row>
    <row r="39" spans="1:57">
      <c r="A39" s="1" t="s">
        <v>167</v>
      </c>
      <c r="B39" s="2" t="s">
        <v>112</v>
      </c>
      <c r="C39" s="2" t="s">
        <v>2</v>
      </c>
      <c r="D39" s="20"/>
      <c r="E39" s="21"/>
      <c r="F39" s="20"/>
      <c r="G39" s="21"/>
      <c r="H39" s="20"/>
      <c r="I39" s="21"/>
      <c r="J39" s="20"/>
      <c r="K39" s="21"/>
      <c r="L39" s="20"/>
      <c r="M39" s="21"/>
      <c r="N39" s="20"/>
      <c r="O39" s="21"/>
      <c r="P39" s="20"/>
      <c r="Q39" s="21"/>
      <c r="R39" s="20"/>
      <c r="S39" s="21"/>
      <c r="T39" s="20"/>
      <c r="U39" s="21"/>
      <c r="V39" s="20"/>
      <c r="W39" s="21"/>
      <c r="X39" s="20"/>
      <c r="Y39" s="21"/>
      <c r="Z39" s="20"/>
      <c r="AA39" s="45">
        <f t="shared" si="11"/>
        <v>0</v>
      </c>
      <c r="AB39" s="45">
        <f t="shared" si="12"/>
        <v>0</v>
      </c>
      <c r="AC39" s="45">
        <f t="shared" si="13"/>
        <v>0</v>
      </c>
      <c r="AD39" s="45">
        <f t="shared" si="14"/>
        <v>0</v>
      </c>
      <c r="AE39" s="45">
        <f t="shared" si="15"/>
        <v>0</v>
      </c>
      <c r="AF39" s="45">
        <f t="shared" si="16"/>
        <v>0</v>
      </c>
      <c r="AG39" s="45">
        <f t="shared" si="17"/>
        <v>0</v>
      </c>
      <c r="AH39" s="45">
        <f t="shared" si="18"/>
        <v>0</v>
      </c>
      <c r="AI39" s="46">
        <f t="shared" si="19"/>
        <v>1</v>
      </c>
      <c r="AJ39" s="46">
        <f t="shared" si="20"/>
        <v>1</v>
      </c>
      <c r="AK39" s="46">
        <f t="shared" si="21"/>
        <v>1</v>
      </c>
      <c r="AL39" s="46">
        <f t="shared" si="22"/>
        <v>805</v>
      </c>
      <c r="AM39" s="46">
        <f t="shared" si="23"/>
        <v>138</v>
      </c>
      <c r="AN39" s="46">
        <f t="shared" si="24"/>
        <v>471.5</v>
      </c>
      <c r="AO39" s="22"/>
      <c r="AP39" s="22"/>
      <c r="AQ39" s="22"/>
      <c r="AR39" s="90">
        <v>0</v>
      </c>
      <c r="AS39" s="90">
        <v>0</v>
      </c>
      <c r="AT39" s="90"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18</v>
      </c>
      <c r="BA39" s="90">
        <v>36</v>
      </c>
      <c r="BB39" s="90">
        <v>36</v>
      </c>
      <c r="BC39" s="91">
        <v>857</v>
      </c>
      <c r="BD39" s="90">
        <v>42</v>
      </c>
      <c r="BE39" s="19"/>
    </row>
    <row r="40" spans="1:57" s="11" customFormat="1">
      <c r="A40" s="1" t="s">
        <v>168</v>
      </c>
      <c r="B40" s="2" t="s">
        <v>113</v>
      </c>
      <c r="C40" s="2" t="s">
        <v>169</v>
      </c>
      <c r="D40" s="20"/>
      <c r="E40" s="21"/>
      <c r="F40" s="20"/>
      <c r="G40" s="21"/>
      <c r="H40" s="20"/>
      <c r="I40" s="21"/>
      <c r="J40" s="20"/>
      <c r="K40" s="21"/>
      <c r="L40" s="20"/>
      <c r="M40" s="21"/>
      <c r="N40" s="20"/>
      <c r="O40" s="21"/>
      <c r="P40" s="20"/>
      <c r="Q40" s="21"/>
      <c r="R40" s="20"/>
      <c r="S40" s="21"/>
      <c r="T40" s="20"/>
      <c r="U40" s="21"/>
      <c r="V40" s="20"/>
      <c r="W40" s="21"/>
      <c r="X40" s="20"/>
      <c r="Y40" s="21"/>
      <c r="Z40" s="20"/>
      <c r="AA40" s="45">
        <f t="shared" si="11"/>
        <v>0</v>
      </c>
      <c r="AB40" s="45">
        <f t="shared" si="12"/>
        <v>0</v>
      </c>
      <c r="AC40" s="45">
        <f t="shared" si="13"/>
        <v>0</v>
      </c>
      <c r="AD40" s="45">
        <f t="shared" si="14"/>
        <v>0</v>
      </c>
      <c r="AE40" s="45">
        <f t="shared" si="15"/>
        <v>0</v>
      </c>
      <c r="AF40" s="45">
        <f t="shared" si="16"/>
        <v>0</v>
      </c>
      <c r="AG40" s="45">
        <f t="shared" si="17"/>
        <v>0</v>
      </c>
      <c r="AH40" s="45">
        <f t="shared" si="18"/>
        <v>0</v>
      </c>
      <c r="AI40" s="46">
        <f t="shared" si="19"/>
        <v>1</v>
      </c>
      <c r="AJ40" s="46">
        <f t="shared" si="20"/>
        <v>1</v>
      </c>
      <c r="AK40" s="46">
        <f t="shared" si="21"/>
        <v>1</v>
      </c>
      <c r="AL40" s="46">
        <f t="shared" si="22"/>
        <v>805</v>
      </c>
      <c r="AM40" s="46">
        <f t="shared" si="23"/>
        <v>138</v>
      </c>
      <c r="AN40" s="46">
        <f t="shared" si="24"/>
        <v>471.5</v>
      </c>
      <c r="AO40" s="24"/>
      <c r="AP40" s="24"/>
      <c r="AQ40" s="24"/>
      <c r="AR40" s="23" t="s">
        <v>30</v>
      </c>
      <c r="AS40" s="23" t="s">
        <v>30</v>
      </c>
      <c r="AT40" s="23" t="s">
        <v>30</v>
      </c>
      <c r="AU40" s="23" t="s">
        <v>30</v>
      </c>
      <c r="AV40" s="23" t="s">
        <v>30</v>
      </c>
      <c r="AW40" s="23" t="s">
        <v>30</v>
      </c>
      <c r="AX40" s="23" t="s">
        <v>30</v>
      </c>
      <c r="AY40" s="23" t="s">
        <v>30</v>
      </c>
      <c r="AZ40" s="23" t="s">
        <v>30</v>
      </c>
      <c r="BA40" s="23" t="s">
        <v>30</v>
      </c>
      <c r="BB40" s="23" t="s">
        <v>30</v>
      </c>
      <c r="BC40" s="23" t="s">
        <v>30</v>
      </c>
      <c r="BD40" s="23" t="s">
        <v>30</v>
      </c>
      <c r="BE40" s="25"/>
    </row>
    <row r="41" spans="1:57">
      <c r="A41" s="1" t="s">
        <v>170</v>
      </c>
      <c r="B41" s="2" t="s">
        <v>114</v>
      </c>
      <c r="C41" s="2" t="s">
        <v>3</v>
      </c>
      <c r="D41" s="20"/>
      <c r="E41" s="21"/>
      <c r="F41" s="20"/>
      <c r="G41" s="21"/>
      <c r="H41" s="20"/>
      <c r="I41" s="21"/>
      <c r="J41" s="20"/>
      <c r="K41" s="21"/>
      <c r="L41" s="20"/>
      <c r="M41" s="21"/>
      <c r="N41" s="20"/>
      <c r="O41" s="21"/>
      <c r="P41" s="20"/>
      <c r="Q41" s="21"/>
      <c r="R41" s="20"/>
      <c r="S41" s="21"/>
      <c r="T41" s="20"/>
      <c r="U41" s="21"/>
      <c r="V41" s="20"/>
      <c r="W41" s="21"/>
      <c r="X41" s="20"/>
      <c r="Y41" s="21"/>
      <c r="Z41" s="20"/>
      <c r="AA41" s="45">
        <f t="shared" si="11"/>
        <v>0</v>
      </c>
      <c r="AB41" s="45">
        <f t="shared" si="12"/>
        <v>0</v>
      </c>
      <c r="AC41" s="45">
        <f t="shared" si="13"/>
        <v>0</v>
      </c>
      <c r="AD41" s="45">
        <f t="shared" si="14"/>
        <v>0</v>
      </c>
      <c r="AE41" s="45">
        <f t="shared" si="15"/>
        <v>0</v>
      </c>
      <c r="AF41" s="45">
        <f t="shared" si="16"/>
        <v>0</v>
      </c>
      <c r="AG41" s="45">
        <f t="shared" si="17"/>
        <v>0</v>
      </c>
      <c r="AH41" s="45">
        <f t="shared" si="18"/>
        <v>0</v>
      </c>
      <c r="AI41" s="46">
        <f t="shared" si="19"/>
        <v>1</v>
      </c>
      <c r="AJ41" s="46">
        <f t="shared" si="20"/>
        <v>1</v>
      </c>
      <c r="AK41" s="46">
        <f t="shared" si="21"/>
        <v>1</v>
      </c>
      <c r="AL41" s="46">
        <f t="shared" si="22"/>
        <v>805</v>
      </c>
      <c r="AM41" s="46">
        <f t="shared" si="23"/>
        <v>138</v>
      </c>
      <c r="AN41" s="46">
        <f t="shared" si="24"/>
        <v>471.5</v>
      </c>
      <c r="AO41" s="22"/>
      <c r="AP41" s="22"/>
      <c r="AQ41" s="22"/>
      <c r="AR41" s="92">
        <v>1</v>
      </c>
      <c r="AS41" s="92">
        <v>1</v>
      </c>
      <c r="AT41" s="92">
        <v>1</v>
      </c>
      <c r="AU41" s="92">
        <v>0</v>
      </c>
      <c r="AV41" s="92">
        <v>0</v>
      </c>
      <c r="AW41" s="92">
        <v>0</v>
      </c>
      <c r="AX41" s="92">
        <v>3</v>
      </c>
      <c r="AY41" s="92">
        <v>15</v>
      </c>
      <c r="AZ41" s="92">
        <v>5</v>
      </c>
      <c r="BA41" s="92">
        <v>13</v>
      </c>
      <c r="BB41" s="92">
        <v>12</v>
      </c>
      <c r="BC41" s="92">
        <v>864</v>
      </c>
      <c r="BD41" s="92">
        <v>43</v>
      </c>
      <c r="BE41" s="19"/>
    </row>
    <row r="42" spans="1:57">
      <c r="A42" s="1" t="s">
        <v>171</v>
      </c>
      <c r="B42" s="2" t="s">
        <v>115</v>
      </c>
      <c r="C42" s="2" t="s">
        <v>172</v>
      </c>
      <c r="D42" s="20"/>
      <c r="E42" s="21"/>
      <c r="F42" s="20"/>
      <c r="G42" s="21"/>
      <c r="H42" s="20"/>
      <c r="I42" s="21"/>
      <c r="J42" s="20"/>
      <c r="K42" s="21"/>
      <c r="L42" s="20"/>
      <c r="M42" s="21"/>
      <c r="N42" s="20"/>
      <c r="O42" s="21"/>
      <c r="P42" s="20"/>
      <c r="Q42" s="21"/>
      <c r="R42" s="20"/>
      <c r="S42" s="21"/>
      <c r="T42" s="20"/>
      <c r="U42" s="21"/>
      <c r="V42" s="20"/>
      <c r="W42" s="21"/>
      <c r="X42" s="20"/>
      <c r="Y42" s="21"/>
      <c r="Z42" s="20"/>
      <c r="AA42" s="45">
        <f t="shared" si="11"/>
        <v>0</v>
      </c>
      <c r="AB42" s="45">
        <f t="shared" si="12"/>
        <v>0</v>
      </c>
      <c r="AC42" s="45">
        <f t="shared" si="13"/>
        <v>0</v>
      </c>
      <c r="AD42" s="45">
        <f t="shared" si="14"/>
        <v>0</v>
      </c>
      <c r="AE42" s="45">
        <f t="shared" si="15"/>
        <v>0</v>
      </c>
      <c r="AF42" s="45">
        <f t="shared" si="16"/>
        <v>0</v>
      </c>
      <c r="AG42" s="45">
        <f t="shared" si="17"/>
        <v>0</v>
      </c>
      <c r="AH42" s="45">
        <f t="shared" si="18"/>
        <v>0</v>
      </c>
      <c r="AI42" s="46">
        <f t="shared" si="19"/>
        <v>1</v>
      </c>
      <c r="AJ42" s="46">
        <f t="shared" si="20"/>
        <v>1</v>
      </c>
      <c r="AK42" s="46">
        <f t="shared" si="21"/>
        <v>1</v>
      </c>
      <c r="AL42" s="46">
        <f t="shared" si="22"/>
        <v>805</v>
      </c>
      <c r="AM42" s="46">
        <f t="shared" si="23"/>
        <v>138</v>
      </c>
      <c r="AN42" s="46">
        <f t="shared" si="24"/>
        <v>471.5</v>
      </c>
      <c r="AO42" s="22"/>
      <c r="AP42" s="22"/>
      <c r="AQ42" s="22"/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14</v>
      </c>
      <c r="BA42" s="23">
        <v>40</v>
      </c>
      <c r="BB42" s="23">
        <v>40</v>
      </c>
      <c r="BC42" s="23">
        <v>953</v>
      </c>
      <c r="BD42" s="23">
        <v>48</v>
      </c>
      <c r="BE42" s="19"/>
    </row>
    <row r="43" spans="1:57">
      <c r="A43" s="1" t="s">
        <v>173</v>
      </c>
      <c r="B43" s="2" t="s">
        <v>116</v>
      </c>
      <c r="C43" s="2" t="s">
        <v>174</v>
      </c>
      <c r="D43" s="20"/>
      <c r="E43" s="21"/>
      <c r="F43" s="20"/>
      <c r="G43" s="21"/>
      <c r="H43" s="20"/>
      <c r="I43" s="21"/>
      <c r="J43" s="20"/>
      <c r="K43" s="21"/>
      <c r="L43" s="20"/>
      <c r="M43" s="21"/>
      <c r="N43" s="20"/>
      <c r="O43" s="21"/>
      <c r="P43" s="20"/>
      <c r="Q43" s="21"/>
      <c r="R43" s="20"/>
      <c r="S43" s="21"/>
      <c r="T43" s="20"/>
      <c r="U43" s="21"/>
      <c r="V43" s="20"/>
      <c r="W43" s="21"/>
      <c r="X43" s="20"/>
      <c r="Y43" s="21"/>
      <c r="Z43" s="20"/>
      <c r="AA43" s="45">
        <f t="shared" si="11"/>
        <v>0</v>
      </c>
      <c r="AB43" s="45">
        <f t="shared" si="12"/>
        <v>0</v>
      </c>
      <c r="AC43" s="45">
        <f t="shared" si="13"/>
        <v>0</v>
      </c>
      <c r="AD43" s="45">
        <f t="shared" si="14"/>
        <v>0</v>
      </c>
      <c r="AE43" s="45">
        <f t="shared" si="15"/>
        <v>0</v>
      </c>
      <c r="AF43" s="45">
        <f t="shared" si="16"/>
        <v>0</v>
      </c>
      <c r="AG43" s="45">
        <f t="shared" si="17"/>
        <v>0</v>
      </c>
      <c r="AH43" s="45">
        <f t="shared" si="18"/>
        <v>0</v>
      </c>
      <c r="AI43" s="46">
        <f t="shared" si="19"/>
        <v>1</v>
      </c>
      <c r="AJ43" s="46">
        <f t="shared" si="20"/>
        <v>1</v>
      </c>
      <c r="AK43" s="46">
        <f t="shared" si="21"/>
        <v>1</v>
      </c>
      <c r="AL43" s="46">
        <f t="shared" si="22"/>
        <v>805</v>
      </c>
      <c r="AM43" s="46">
        <f t="shared" si="23"/>
        <v>138</v>
      </c>
      <c r="AN43" s="46">
        <f t="shared" si="24"/>
        <v>471.5</v>
      </c>
      <c r="AO43" s="22"/>
      <c r="AP43" s="22"/>
      <c r="AQ43" s="22"/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1</v>
      </c>
      <c r="AX43" s="23">
        <v>1</v>
      </c>
      <c r="AY43" s="23">
        <v>1</v>
      </c>
      <c r="AZ43" s="23">
        <v>14</v>
      </c>
      <c r="BA43" s="23">
        <v>30</v>
      </c>
      <c r="BB43" s="23">
        <v>37</v>
      </c>
      <c r="BC43" s="23">
        <v>802</v>
      </c>
      <c r="BD43" s="23">
        <v>38</v>
      </c>
      <c r="BE43" s="19"/>
    </row>
    <row r="44" spans="1:57">
      <c r="A44" s="1" t="s">
        <v>175</v>
      </c>
      <c r="B44" s="2" t="s">
        <v>117</v>
      </c>
      <c r="C44" s="2" t="s">
        <v>176</v>
      </c>
      <c r="D44" s="20"/>
      <c r="E44" s="21"/>
      <c r="F44" s="20"/>
      <c r="G44" s="21"/>
      <c r="H44" s="20"/>
      <c r="I44" s="21"/>
      <c r="J44" s="20"/>
      <c r="K44" s="21"/>
      <c r="L44" s="20"/>
      <c r="M44" s="21"/>
      <c r="N44" s="20"/>
      <c r="O44" s="21"/>
      <c r="P44" s="20"/>
      <c r="Q44" s="21"/>
      <c r="R44" s="20"/>
      <c r="S44" s="21"/>
      <c r="T44" s="20"/>
      <c r="U44" s="21"/>
      <c r="V44" s="20"/>
      <c r="W44" s="21"/>
      <c r="X44" s="20"/>
      <c r="Y44" s="21"/>
      <c r="Z44" s="20"/>
      <c r="AA44" s="45">
        <f t="shared" si="11"/>
        <v>0</v>
      </c>
      <c r="AB44" s="45">
        <f t="shared" si="12"/>
        <v>0</v>
      </c>
      <c r="AC44" s="45">
        <f t="shared" si="13"/>
        <v>0</v>
      </c>
      <c r="AD44" s="45">
        <f t="shared" si="14"/>
        <v>0</v>
      </c>
      <c r="AE44" s="45">
        <f t="shared" si="15"/>
        <v>0</v>
      </c>
      <c r="AF44" s="45">
        <f t="shared" si="16"/>
        <v>0</v>
      </c>
      <c r="AG44" s="45">
        <f t="shared" si="17"/>
        <v>0</v>
      </c>
      <c r="AH44" s="45">
        <f t="shared" si="18"/>
        <v>0</v>
      </c>
      <c r="AI44" s="46">
        <f t="shared" si="19"/>
        <v>1</v>
      </c>
      <c r="AJ44" s="46">
        <f t="shared" si="20"/>
        <v>1</v>
      </c>
      <c r="AK44" s="46">
        <f t="shared" si="21"/>
        <v>1</v>
      </c>
      <c r="AL44" s="46">
        <f t="shared" si="22"/>
        <v>805</v>
      </c>
      <c r="AM44" s="46">
        <f t="shared" si="23"/>
        <v>138</v>
      </c>
      <c r="AN44" s="46">
        <f t="shared" si="24"/>
        <v>471.5</v>
      </c>
      <c r="AO44" s="22"/>
      <c r="AP44" s="22"/>
      <c r="AQ44" s="22"/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14</v>
      </c>
      <c r="BA44" s="23">
        <v>40</v>
      </c>
      <c r="BB44" s="23">
        <v>40</v>
      </c>
      <c r="BC44" s="23">
        <v>555</v>
      </c>
      <c r="BD44" s="23">
        <v>20</v>
      </c>
      <c r="BE44" s="19"/>
    </row>
    <row r="45" spans="1:57">
      <c r="A45" s="1" t="s">
        <v>177</v>
      </c>
      <c r="B45" s="2" t="s">
        <v>118</v>
      </c>
      <c r="C45" s="2" t="s">
        <v>178</v>
      </c>
      <c r="D45" s="20"/>
      <c r="E45" s="21"/>
      <c r="F45" s="20"/>
      <c r="G45" s="21"/>
      <c r="H45" s="20"/>
      <c r="I45" s="21"/>
      <c r="J45" s="20"/>
      <c r="K45" s="21"/>
      <c r="L45" s="20"/>
      <c r="M45" s="21"/>
      <c r="N45" s="20"/>
      <c r="O45" s="21"/>
      <c r="P45" s="20"/>
      <c r="Q45" s="21"/>
      <c r="R45" s="20"/>
      <c r="S45" s="21"/>
      <c r="T45" s="20"/>
      <c r="U45" s="21"/>
      <c r="V45" s="20"/>
      <c r="W45" s="21"/>
      <c r="X45" s="20"/>
      <c r="Y45" s="21"/>
      <c r="Z45" s="20"/>
      <c r="AA45" s="45">
        <f t="shared" si="11"/>
        <v>0</v>
      </c>
      <c r="AB45" s="45">
        <f t="shared" si="12"/>
        <v>0</v>
      </c>
      <c r="AC45" s="45">
        <f t="shared" si="13"/>
        <v>0</v>
      </c>
      <c r="AD45" s="45">
        <f t="shared" si="14"/>
        <v>0</v>
      </c>
      <c r="AE45" s="45">
        <f t="shared" si="15"/>
        <v>0</v>
      </c>
      <c r="AF45" s="45">
        <f t="shared" si="16"/>
        <v>0</v>
      </c>
      <c r="AG45" s="45">
        <f t="shared" si="17"/>
        <v>0</v>
      </c>
      <c r="AH45" s="45">
        <f t="shared" si="18"/>
        <v>0</v>
      </c>
      <c r="AI45" s="46">
        <f t="shared" si="19"/>
        <v>1</v>
      </c>
      <c r="AJ45" s="46">
        <f t="shared" si="20"/>
        <v>1</v>
      </c>
      <c r="AK45" s="46">
        <f t="shared" si="21"/>
        <v>1</v>
      </c>
      <c r="AL45" s="46">
        <f t="shared" si="22"/>
        <v>805</v>
      </c>
      <c r="AM45" s="46">
        <f t="shared" si="23"/>
        <v>138</v>
      </c>
      <c r="AN45" s="46">
        <f t="shared" si="24"/>
        <v>471.5</v>
      </c>
      <c r="AO45" s="22"/>
      <c r="AP45" s="22"/>
      <c r="AQ45" s="22"/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0</v>
      </c>
      <c r="AX45" s="23">
        <v>0</v>
      </c>
      <c r="AY45" s="23">
        <v>0</v>
      </c>
      <c r="AZ45" s="23">
        <v>14</v>
      </c>
      <c r="BA45" s="23">
        <v>40</v>
      </c>
      <c r="BB45" s="23">
        <v>40</v>
      </c>
      <c r="BC45" s="23">
        <v>1077</v>
      </c>
      <c r="BD45" s="23">
        <v>55</v>
      </c>
      <c r="BE45" s="19"/>
    </row>
    <row r="46" spans="1:57">
      <c r="A46" s="1" t="s">
        <v>179</v>
      </c>
      <c r="B46" s="2" t="s">
        <v>119</v>
      </c>
      <c r="C46" s="2" t="s">
        <v>4</v>
      </c>
      <c r="D46" s="20"/>
      <c r="E46" s="21"/>
      <c r="F46" s="20"/>
      <c r="G46" s="21"/>
      <c r="H46" s="20"/>
      <c r="I46" s="21"/>
      <c r="J46" s="20"/>
      <c r="K46" s="21"/>
      <c r="L46" s="20"/>
      <c r="M46" s="21"/>
      <c r="N46" s="20"/>
      <c r="O46" s="21"/>
      <c r="P46" s="20"/>
      <c r="Q46" s="21"/>
      <c r="R46" s="20"/>
      <c r="S46" s="21"/>
      <c r="T46" s="20"/>
      <c r="U46" s="21"/>
      <c r="V46" s="20"/>
      <c r="W46" s="21"/>
      <c r="X46" s="20"/>
      <c r="Y46" s="21"/>
      <c r="Z46" s="20"/>
      <c r="AA46" s="45">
        <f t="shared" si="11"/>
        <v>0</v>
      </c>
      <c r="AB46" s="45">
        <f t="shared" si="12"/>
        <v>0</v>
      </c>
      <c r="AC46" s="45">
        <f t="shared" si="13"/>
        <v>0</v>
      </c>
      <c r="AD46" s="45">
        <f t="shared" si="14"/>
        <v>0</v>
      </c>
      <c r="AE46" s="45">
        <f t="shared" si="15"/>
        <v>0</v>
      </c>
      <c r="AF46" s="45">
        <f t="shared" si="16"/>
        <v>0</v>
      </c>
      <c r="AG46" s="45">
        <f t="shared" si="17"/>
        <v>0</v>
      </c>
      <c r="AH46" s="45">
        <f t="shared" si="18"/>
        <v>0</v>
      </c>
      <c r="AI46" s="46">
        <f t="shared" si="19"/>
        <v>1</v>
      </c>
      <c r="AJ46" s="46">
        <f t="shared" si="20"/>
        <v>1</v>
      </c>
      <c r="AK46" s="46">
        <f t="shared" si="21"/>
        <v>1</v>
      </c>
      <c r="AL46" s="46">
        <f t="shared" si="22"/>
        <v>805</v>
      </c>
      <c r="AM46" s="46">
        <f t="shared" si="23"/>
        <v>138</v>
      </c>
      <c r="AN46" s="46">
        <f t="shared" si="24"/>
        <v>471.5</v>
      </c>
      <c r="AO46" s="22"/>
      <c r="AP46" s="22"/>
      <c r="AQ46" s="22"/>
      <c r="AR46" s="92">
        <v>0</v>
      </c>
      <c r="AS46" s="92">
        <v>0</v>
      </c>
      <c r="AT46" s="92">
        <v>0</v>
      </c>
      <c r="AU46" s="92">
        <v>0</v>
      </c>
      <c r="AV46" s="92">
        <v>2</v>
      </c>
      <c r="AW46" s="92">
        <v>0</v>
      </c>
      <c r="AX46" s="92">
        <v>2</v>
      </c>
      <c r="AY46" s="92">
        <v>4</v>
      </c>
      <c r="AZ46" s="92">
        <v>14</v>
      </c>
      <c r="BA46" s="92">
        <v>17</v>
      </c>
      <c r="BB46" s="92">
        <v>27</v>
      </c>
      <c r="BC46" s="92">
        <v>722</v>
      </c>
      <c r="BD46" s="92">
        <v>31</v>
      </c>
      <c r="BE46" s="19"/>
    </row>
    <row r="47" spans="1:57">
      <c r="A47" s="1" t="s">
        <v>180</v>
      </c>
      <c r="B47" s="2" t="s">
        <v>120</v>
      </c>
      <c r="C47" s="2" t="s">
        <v>181</v>
      </c>
      <c r="D47" s="20"/>
      <c r="E47" s="21"/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0"/>
      <c r="Q47" s="21"/>
      <c r="R47" s="20"/>
      <c r="S47" s="21"/>
      <c r="T47" s="20"/>
      <c r="U47" s="21"/>
      <c r="V47" s="20"/>
      <c r="W47" s="21"/>
      <c r="X47" s="20"/>
      <c r="Y47" s="21"/>
      <c r="Z47" s="20"/>
      <c r="AA47" s="45">
        <f t="shared" si="11"/>
        <v>0</v>
      </c>
      <c r="AB47" s="45">
        <f t="shared" si="12"/>
        <v>0</v>
      </c>
      <c r="AC47" s="45">
        <f t="shared" si="13"/>
        <v>0</v>
      </c>
      <c r="AD47" s="45">
        <f t="shared" si="14"/>
        <v>0</v>
      </c>
      <c r="AE47" s="45">
        <f t="shared" si="15"/>
        <v>0</v>
      </c>
      <c r="AF47" s="45">
        <f t="shared" si="16"/>
        <v>0</v>
      </c>
      <c r="AG47" s="45">
        <f t="shared" si="17"/>
        <v>0</v>
      </c>
      <c r="AH47" s="45">
        <f t="shared" si="18"/>
        <v>0</v>
      </c>
      <c r="AI47" s="46">
        <f t="shared" si="19"/>
        <v>1</v>
      </c>
      <c r="AJ47" s="46">
        <f t="shared" si="20"/>
        <v>1</v>
      </c>
      <c r="AK47" s="46">
        <f t="shared" si="21"/>
        <v>1</v>
      </c>
      <c r="AL47" s="46">
        <f t="shared" si="22"/>
        <v>805</v>
      </c>
      <c r="AM47" s="46">
        <f t="shared" si="23"/>
        <v>138</v>
      </c>
      <c r="AN47" s="46">
        <f t="shared" si="24"/>
        <v>471.5</v>
      </c>
      <c r="AO47" s="22"/>
      <c r="AP47" s="22"/>
      <c r="AQ47" s="22"/>
      <c r="AR47" s="23" t="s">
        <v>30</v>
      </c>
      <c r="AS47" s="23" t="s">
        <v>30</v>
      </c>
      <c r="AT47" s="23" t="s">
        <v>30</v>
      </c>
      <c r="AU47" s="23" t="s">
        <v>30</v>
      </c>
      <c r="AV47" s="23" t="s">
        <v>30</v>
      </c>
      <c r="AW47" s="23" t="s">
        <v>30</v>
      </c>
      <c r="AX47" s="23" t="s">
        <v>30</v>
      </c>
      <c r="AY47" s="23" t="s">
        <v>30</v>
      </c>
      <c r="AZ47" s="23" t="s">
        <v>30</v>
      </c>
      <c r="BA47" s="23" t="s">
        <v>30</v>
      </c>
      <c r="BB47" s="23" t="s">
        <v>30</v>
      </c>
      <c r="BC47" s="23" t="s">
        <v>30</v>
      </c>
      <c r="BD47" s="23" t="s">
        <v>30</v>
      </c>
      <c r="BE47" s="19"/>
    </row>
    <row r="48" spans="1:57">
      <c r="A48" s="1" t="s">
        <v>182</v>
      </c>
      <c r="B48" s="2" t="s">
        <v>121</v>
      </c>
      <c r="C48" s="2" t="s">
        <v>5</v>
      </c>
      <c r="D48" s="20"/>
      <c r="E48" s="21"/>
      <c r="F48" s="20"/>
      <c r="G48" s="21"/>
      <c r="H48" s="20"/>
      <c r="I48" s="21"/>
      <c r="J48" s="20"/>
      <c r="K48" s="21"/>
      <c r="L48" s="20"/>
      <c r="M48" s="21"/>
      <c r="N48" s="20"/>
      <c r="O48" s="21"/>
      <c r="P48" s="20"/>
      <c r="Q48" s="21"/>
      <c r="R48" s="20"/>
      <c r="S48" s="21"/>
      <c r="T48" s="20"/>
      <c r="U48" s="21"/>
      <c r="V48" s="20"/>
      <c r="W48" s="21"/>
      <c r="X48" s="20"/>
      <c r="Y48" s="21"/>
      <c r="Z48" s="20"/>
      <c r="AA48" s="45">
        <f t="shared" si="11"/>
        <v>0</v>
      </c>
      <c r="AB48" s="45">
        <f t="shared" si="12"/>
        <v>0</v>
      </c>
      <c r="AC48" s="45">
        <f t="shared" si="13"/>
        <v>0</v>
      </c>
      <c r="AD48" s="45">
        <f t="shared" si="14"/>
        <v>0</v>
      </c>
      <c r="AE48" s="45">
        <f t="shared" si="15"/>
        <v>0</v>
      </c>
      <c r="AF48" s="45">
        <f t="shared" si="16"/>
        <v>0</v>
      </c>
      <c r="AG48" s="45">
        <f t="shared" si="17"/>
        <v>0</v>
      </c>
      <c r="AH48" s="45">
        <f t="shared" si="18"/>
        <v>0</v>
      </c>
      <c r="AI48" s="46">
        <f t="shared" si="19"/>
        <v>1</v>
      </c>
      <c r="AJ48" s="46">
        <f t="shared" si="20"/>
        <v>1</v>
      </c>
      <c r="AK48" s="46">
        <f t="shared" si="21"/>
        <v>1</v>
      </c>
      <c r="AL48" s="46">
        <f t="shared" si="22"/>
        <v>805</v>
      </c>
      <c r="AM48" s="46">
        <f t="shared" si="23"/>
        <v>138</v>
      </c>
      <c r="AN48" s="46">
        <f t="shared" si="24"/>
        <v>471.5</v>
      </c>
      <c r="AO48" s="22"/>
      <c r="AP48" s="22"/>
      <c r="AQ48" s="22"/>
      <c r="AR48" s="23" t="s">
        <v>30</v>
      </c>
      <c r="AS48" s="23" t="s">
        <v>30</v>
      </c>
      <c r="AT48" s="23" t="s">
        <v>30</v>
      </c>
      <c r="AU48" s="23" t="s">
        <v>30</v>
      </c>
      <c r="AV48" s="23" t="s">
        <v>30</v>
      </c>
      <c r="AW48" s="23" t="s">
        <v>30</v>
      </c>
      <c r="AX48" s="23" t="s">
        <v>30</v>
      </c>
      <c r="AY48" s="23" t="s">
        <v>30</v>
      </c>
      <c r="AZ48" s="23" t="s">
        <v>30</v>
      </c>
      <c r="BA48" s="23" t="s">
        <v>30</v>
      </c>
      <c r="BB48" s="23" t="s">
        <v>30</v>
      </c>
      <c r="BC48" s="23" t="s">
        <v>30</v>
      </c>
      <c r="BD48" s="23" t="s">
        <v>30</v>
      </c>
      <c r="BE48" s="19"/>
    </row>
    <row r="49" spans="1:57">
      <c r="A49" s="1" t="s">
        <v>6</v>
      </c>
      <c r="B49" s="2" t="s">
        <v>122</v>
      </c>
      <c r="C49" s="2" t="s">
        <v>7</v>
      </c>
      <c r="D49" s="20"/>
      <c r="E49" s="21"/>
      <c r="F49" s="20"/>
      <c r="G49" s="21"/>
      <c r="H49" s="20"/>
      <c r="I49" s="21"/>
      <c r="J49" s="20"/>
      <c r="K49" s="21"/>
      <c r="L49" s="20"/>
      <c r="M49" s="21"/>
      <c r="N49" s="20"/>
      <c r="O49" s="21"/>
      <c r="P49" s="20"/>
      <c r="Q49" s="21"/>
      <c r="R49" s="20"/>
      <c r="S49" s="21"/>
      <c r="T49" s="20"/>
      <c r="U49" s="21"/>
      <c r="V49" s="20"/>
      <c r="W49" s="21"/>
      <c r="X49" s="20"/>
      <c r="Y49" s="21"/>
      <c r="Z49" s="20"/>
      <c r="AA49" s="45">
        <f t="shared" si="11"/>
        <v>0</v>
      </c>
      <c r="AB49" s="45">
        <f t="shared" si="12"/>
        <v>0</v>
      </c>
      <c r="AC49" s="45">
        <f t="shared" si="13"/>
        <v>0</v>
      </c>
      <c r="AD49" s="45">
        <f t="shared" si="14"/>
        <v>0</v>
      </c>
      <c r="AE49" s="45">
        <f t="shared" si="15"/>
        <v>0</v>
      </c>
      <c r="AF49" s="45">
        <f t="shared" si="16"/>
        <v>0</v>
      </c>
      <c r="AG49" s="45">
        <f t="shared" si="17"/>
        <v>0</v>
      </c>
      <c r="AH49" s="45">
        <f t="shared" si="18"/>
        <v>0</v>
      </c>
      <c r="AI49" s="46">
        <f t="shared" si="19"/>
        <v>1</v>
      </c>
      <c r="AJ49" s="46">
        <f t="shared" si="20"/>
        <v>1</v>
      </c>
      <c r="AK49" s="46">
        <f t="shared" si="21"/>
        <v>1</v>
      </c>
      <c r="AL49" s="46">
        <f t="shared" si="22"/>
        <v>805</v>
      </c>
      <c r="AM49" s="46">
        <f t="shared" si="23"/>
        <v>138</v>
      </c>
      <c r="AN49" s="46">
        <f t="shared" si="24"/>
        <v>471.5</v>
      </c>
      <c r="AO49" s="22"/>
      <c r="AP49" s="22"/>
      <c r="AQ49" s="22"/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14</v>
      </c>
      <c r="BA49" s="23">
        <v>40</v>
      </c>
      <c r="BB49" s="23">
        <v>40</v>
      </c>
      <c r="BC49" s="23">
        <v>1032</v>
      </c>
      <c r="BD49" s="23">
        <v>51</v>
      </c>
      <c r="BE49" s="19"/>
    </row>
    <row r="50" spans="1:57">
      <c r="A50" s="1" t="s">
        <v>8</v>
      </c>
      <c r="B50" s="2" t="s">
        <v>123</v>
      </c>
      <c r="C50" s="2" t="s">
        <v>9</v>
      </c>
      <c r="D50" s="20"/>
      <c r="E50" s="21"/>
      <c r="F50" s="20"/>
      <c r="G50" s="21"/>
      <c r="H50" s="20"/>
      <c r="I50" s="21"/>
      <c r="J50" s="20"/>
      <c r="K50" s="21"/>
      <c r="L50" s="20"/>
      <c r="M50" s="21"/>
      <c r="N50" s="20"/>
      <c r="O50" s="21"/>
      <c r="P50" s="20"/>
      <c r="Q50" s="21"/>
      <c r="R50" s="20"/>
      <c r="S50" s="21"/>
      <c r="T50" s="20"/>
      <c r="U50" s="21"/>
      <c r="V50" s="20"/>
      <c r="W50" s="21"/>
      <c r="X50" s="20"/>
      <c r="Y50" s="21"/>
      <c r="Z50" s="20"/>
      <c r="AA50" s="45">
        <f t="shared" si="11"/>
        <v>0</v>
      </c>
      <c r="AB50" s="45">
        <f t="shared" si="12"/>
        <v>0</v>
      </c>
      <c r="AC50" s="45">
        <f t="shared" si="13"/>
        <v>0</v>
      </c>
      <c r="AD50" s="45">
        <f t="shared" si="14"/>
        <v>0</v>
      </c>
      <c r="AE50" s="45">
        <f t="shared" si="15"/>
        <v>0</v>
      </c>
      <c r="AF50" s="45">
        <f t="shared" si="16"/>
        <v>0</v>
      </c>
      <c r="AG50" s="45">
        <f t="shared" si="17"/>
        <v>0</v>
      </c>
      <c r="AH50" s="45">
        <f t="shared" si="18"/>
        <v>0</v>
      </c>
      <c r="AI50" s="46">
        <f t="shared" si="19"/>
        <v>1</v>
      </c>
      <c r="AJ50" s="46">
        <f t="shared" si="20"/>
        <v>1</v>
      </c>
      <c r="AK50" s="46">
        <f t="shared" si="21"/>
        <v>1</v>
      </c>
      <c r="AL50" s="46">
        <f t="shared" si="22"/>
        <v>805</v>
      </c>
      <c r="AM50" s="46">
        <f t="shared" si="23"/>
        <v>138</v>
      </c>
      <c r="AN50" s="46">
        <f t="shared" si="24"/>
        <v>471.5</v>
      </c>
      <c r="AO50" s="22"/>
      <c r="AP50" s="22"/>
      <c r="AQ50" s="22"/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23">
        <v>14</v>
      </c>
      <c r="BA50" s="23">
        <v>40</v>
      </c>
      <c r="BB50" s="23">
        <v>40</v>
      </c>
      <c r="BC50" s="23">
        <v>940</v>
      </c>
      <c r="BD50" s="23">
        <v>47</v>
      </c>
      <c r="BE50" s="19"/>
    </row>
    <row r="51" spans="1:57">
      <c r="A51" s="1" t="s">
        <v>10</v>
      </c>
      <c r="B51" s="2" t="s">
        <v>124</v>
      </c>
      <c r="C51" s="2" t="s">
        <v>11</v>
      </c>
      <c r="D51" s="20"/>
      <c r="E51" s="21"/>
      <c r="F51" s="20"/>
      <c r="G51" s="21"/>
      <c r="H51" s="20"/>
      <c r="I51" s="21"/>
      <c r="J51" s="20"/>
      <c r="K51" s="21"/>
      <c r="L51" s="20"/>
      <c r="M51" s="21"/>
      <c r="N51" s="20"/>
      <c r="O51" s="21"/>
      <c r="P51" s="20"/>
      <c r="Q51" s="21"/>
      <c r="R51" s="20"/>
      <c r="S51" s="21"/>
      <c r="T51" s="20"/>
      <c r="U51" s="21"/>
      <c r="V51" s="20"/>
      <c r="W51" s="21"/>
      <c r="X51" s="20"/>
      <c r="Y51" s="21"/>
      <c r="Z51" s="20"/>
      <c r="AA51" s="45">
        <f t="shared" si="11"/>
        <v>0</v>
      </c>
      <c r="AB51" s="45">
        <f t="shared" si="12"/>
        <v>0</v>
      </c>
      <c r="AC51" s="45">
        <f t="shared" si="13"/>
        <v>0</v>
      </c>
      <c r="AD51" s="45">
        <f t="shared" si="14"/>
        <v>0</v>
      </c>
      <c r="AE51" s="45">
        <f t="shared" si="15"/>
        <v>0</v>
      </c>
      <c r="AF51" s="45">
        <f t="shared" si="16"/>
        <v>0</v>
      </c>
      <c r="AG51" s="45">
        <f t="shared" si="17"/>
        <v>0</v>
      </c>
      <c r="AH51" s="45">
        <f t="shared" si="18"/>
        <v>0</v>
      </c>
      <c r="AI51" s="46">
        <f t="shared" si="19"/>
        <v>1</v>
      </c>
      <c r="AJ51" s="46">
        <f t="shared" si="20"/>
        <v>1</v>
      </c>
      <c r="AK51" s="46">
        <f t="shared" si="21"/>
        <v>1</v>
      </c>
      <c r="AL51" s="46">
        <f t="shared" si="22"/>
        <v>805</v>
      </c>
      <c r="AM51" s="46">
        <f t="shared" si="23"/>
        <v>138</v>
      </c>
      <c r="AN51" s="46">
        <f t="shared" si="24"/>
        <v>471.5</v>
      </c>
      <c r="AO51" s="22"/>
      <c r="AP51" s="22"/>
      <c r="AQ51" s="22"/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14</v>
      </c>
      <c r="BA51" s="23">
        <v>40</v>
      </c>
      <c r="BB51" s="23">
        <v>40</v>
      </c>
      <c r="BC51" s="23">
        <v>1023</v>
      </c>
      <c r="BD51" s="23">
        <v>50</v>
      </c>
      <c r="BE51" s="19"/>
    </row>
    <row r="52" spans="1:57">
      <c r="A52" s="1" t="s">
        <v>12</v>
      </c>
      <c r="B52" s="2" t="s">
        <v>125</v>
      </c>
      <c r="C52" s="2" t="s">
        <v>32</v>
      </c>
      <c r="D52" s="20"/>
      <c r="E52" s="21"/>
      <c r="F52" s="20"/>
      <c r="G52" s="21"/>
      <c r="H52" s="20"/>
      <c r="I52" s="21"/>
      <c r="J52" s="20"/>
      <c r="K52" s="21"/>
      <c r="L52" s="20"/>
      <c r="M52" s="21"/>
      <c r="N52" s="20"/>
      <c r="O52" s="21"/>
      <c r="P52" s="20"/>
      <c r="Q52" s="21"/>
      <c r="R52" s="20"/>
      <c r="S52" s="21"/>
      <c r="T52" s="20"/>
      <c r="U52" s="21"/>
      <c r="V52" s="20"/>
      <c r="W52" s="21"/>
      <c r="X52" s="20"/>
      <c r="Y52" s="21"/>
      <c r="Z52" s="20"/>
      <c r="AA52" s="45">
        <f t="shared" si="11"/>
        <v>0</v>
      </c>
      <c r="AB52" s="45">
        <f t="shared" si="12"/>
        <v>0</v>
      </c>
      <c r="AC52" s="45">
        <f t="shared" si="13"/>
        <v>0</v>
      </c>
      <c r="AD52" s="45">
        <f t="shared" si="14"/>
        <v>0</v>
      </c>
      <c r="AE52" s="45">
        <f t="shared" si="15"/>
        <v>0</v>
      </c>
      <c r="AF52" s="45">
        <f t="shared" si="16"/>
        <v>0</v>
      </c>
      <c r="AG52" s="45">
        <f t="shared" si="17"/>
        <v>0</v>
      </c>
      <c r="AH52" s="45">
        <f t="shared" si="18"/>
        <v>0</v>
      </c>
      <c r="AI52" s="46">
        <f t="shared" si="19"/>
        <v>1</v>
      </c>
      <c r="AJ52" s="46">
        <f t="shared" si="20"/>
        <v>1</v>
      </c>
      <c r="AK52" s="46">
        <f t="shared" si="21"/>
        <v>1</v>
      </c>
      <c r="AL52" s="46">
        <f t="shared" si="22"/>
        <v>805</v>
      </c>
      <c r="AM52" s="46">
        <f t="shared" si="23"/>
        <v>138</v>
      </c>
      <c r="AN52" s="46">
        <f t="shared" si="24"/>
        <v>471.5</v>
      </c>
      <c r="AO52" s="22"/>
      <c r="AP52" s="22"/>
      <c r="AQ52" s="22"/>
      <c r="AR52" s="23">
        <v>0</v>
      </c>
      <c r="AS52" s="23">
        <v>1</v>
      </c>
      <c r="AT52" s="23">
        <v>0</v>
      </c>
      <c r="AU52" s="23">
        <v>0</v>
      </c>
      <c r="AV52" s="23">
        <v>0</v>
      </c>
      <c r="AW52" s="23">
        <v>0</v>
      </c>
      <c r="AX52" s="23">
        <v>1</v>
      </c>
      <c r="AY52" s="23">
        <v>5</v>
      </c>
      <c r="AZ52" s="23">
        <v>14</v>
      </c>
      <c r="BA52" s="23">
        <v>30</v>
      </c>
      <c r="BB52" s="23">
        <v>22</v>
      </c>
      <c r="BC52" s="23">
        <v>877</v>
      </c>
      <c r="BD52" s="23">
        <v>44</v>
      </c>
      <c r="BE52" s="19"/>
    </row>
    <row r="53" spans="1:57">
      <c r="A53" s="1" t="s">
        <v>33</v>
      </c>
      <c r="B53" s="2" t="s">
        <v>126</v>
      </c>
      <c r="C53" s="2" t="s">
        <v>34</v>
      </c>
      <c r="D53" s="20"/>
      <c r="E53" s="21"/>
      <c r="F53" s="20"/>
      <c r="G53" s="21"/>
      <c r="H53" s="20"/>
      <c r="I53" s="21"/>
      <c r="J53" s="20"/>
      <c r="K53" s="21"/>
      <c r="L53" s="20"/>
      <c r="M53" s="21"/>
      <c r="N53" s="20"/>
      <c r="O53" s="21"/>
      <c r="P53" s="20"/>
      <c r="Q53" s="21"/>
      <c r="R53" s="20"/>
      <c r="S53" s="21"/>
      <c r="T53" s="20"/>
      <c r="U53" s="21"/>
      <c r="V53" s="20"/>
      <c r="W53" s="21"/>
      <c r="X53" s="20"/>
      <c r="Y53" s="21"/>
      <c r="Z53" s="20"/>
      <c r="AA53" s="45">
        <f t="shared" si="11"/>
        <v>0</v>
      </c>
      <c r="AB53" s="45">
        <f t="shared" si="12"/>
        <v>0</v>
      </c>
      <c r="AC53" s="45">
        <f t="shared" si="13"/>
        <v>0</v>
      </c>
      <c r="AD53" s="45">
        <f t="shared" si="14"/>
        <v>0</v>
      </c>
      <c r="AE53" s="45">
        <f t="shared" si="15"/>
        <v>0</v>
      </c>
      <c r="AF53" s="45">
        <f t="shared" si="16"/>
        <v>0</v>
      </c>
      <c r="AG53" s="45">
        <f t="shared" si="17"/>
        <v>0</v>
      </c>
      <c r="AH53" s="45">
        <f t="shared" si="18"/>
        <v>0</v>
      </c>
      <c r="AI53" s="46">
        <f t="shared" si="19"/>
        <v>1</v>
      </c>
      <c r="AJ53" s="46">
        <f t="shared" si="20"/>
        <v>1</v>
      </c>
      <c r="AK53" s="46">
        <f t="shared" si="21"/>
        <v>1</v>
      </c>
      <c r="AL53" s="46">
        <f t="shared" si="22"/>
        <v>805</v>
      </c>
      <c r="AM53" s="46">
        <f t="shared" si="23"/>
        <v>138</v>
      </c>
      <c r="AN53" s="46">
        <f t="shared" si="24"/>
        <v>471.5</v>
      </c>
      <c r="AO53" s="22"/>
      <c r="AP53" s="22"/>
      <c r="AQ53" s="22"/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14</v>
      </c>
      <c r="BA53" s="23">
        <v>40</v>
      </c>
      <c r="BB53" s="23">
        <v>40</v>
      </c>
      <c r="BC53" s="23">
        <v>1097</v>
      </c>
      <c r="BD53" s="23">
        <v>57</v>
      </c>
      <c r="BE53" s="19"/>
    </row>
    <row r="54" spans="1:57">
      <c r="A54" s="1" t="s">
        <v>35</v>
      </c>
      <c r="B54" s="2" t="s">
        <v>127</v>
      </c>
      <c r="C54" s="2" t="s">
        <v>36</v>
      </c>
      <c r="D54" s="20"/>
      <c r="E54" s="21"/>
      <c r="F54" s="20"/>
      <c r="G54" s="21"/>
      <c r="H54" s="20"/>
      <c r="I54" s="21"/>
      <c r="J54" s="20"/>
      <c r="K54" s="21"/>
      <c r="L54" s="20"/>
      <c r="M54" s="21"/>
      <c r="N54" s="20"/>
      <c r="O54" s="21"/>
      <c r="P54" s="20"/>
      <c r="Q54" s="21"/>
      <c r="R54" s="20"/>
      <c r="S54" s="21"/>
      <c r="T54" s="20"/>
      <c r="U54" s="21"/>
      <c r="V54" s="20"/>
      <c r="W54" s="21"/>
      <c r="X54" s="20"/>
      <c r="Y54" s="21"/>
      <c r="Z54" s="20"/>
      <c r="AA54" s="45">
        <f t="shared" si="11"/>
        <v>0</v>
      </c>
      <c r="AB54" s="45">
        <f t="shared" si="12"/>
        <v>0</v>
      </c>
      <c r="AC54" s="45">
        <f t="shared" si="13"/>
        <v>0</v>
      </c>
      <c r="AD54" s="45">
        <f t="shared" si="14"/>
        <v>0</v>
      </c>
      <c r="AE54" s="45">
        <f t="shared" si="15"/>
        <v>0</v>
      </c>
      <c r="AF54" s="45">
        <f t="shared" si="16"/>
        <v>0</v>
      </c>
      <c r="AG54" s="45">
        <f t="shared" si="17"/>
        <v>0</v>
      </c>
      <c r="AH54" s="45">
        <f t="shared" si="18"/>
        <v>0</v>
      </c>
      <c r="AI54" s="46">
        <f t="shared" si="19"/>
        <v>1</v>
      </c>
      <c r="AJ54" s="46">
        <f t="shared" si="20"/>
        <v>1</v>
      </c>
      <c r="AK54" s="46">
        <f t="shared" si="21"/>
        <v>1</v>
      </c>
      <c r="AL54" s="46">
        <f t="shared" si="22"/>
        <v>805</v>
      </c>
      <c r="AM54" s="46">
        <f t="shared" si="23"/>
        <v>138</v>
      </c>
      <c r="AN54" s="46">
        <f t="shared" si="24"/>
        <v>471.5</v>
      </c>
      <c r="AO54" s="22"/>
      <c r="AP54" s="22"/>
      <c r="AQ54" s="22"/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1</v>
      </c>
      <c r="AX54" s="23">
        <v>1</v>
      </c>
      <c r="AY54" s="23">
        <v>1</v>
      </c>
      <c r="AZ54" s="23">
        <v>14</v>
      </c>
      <c r="BA54" s="23">
        <v>30</v>
      </c>
      <c r="BB54" s="23">
        <v>37</v>
      </c>
      <c r="BC54" s="23">
        <v>1115</v>
      </c>
      <c r="BD54" s="23">
        <v>59</v>
      </c>
      <c r="BE54" s="19"/>
    </row>
    <row r="55" spans="1:57">
      <c r="A55" s="1" t="s">
        <v>37</v>
      </c>
      <c r="B55" s="2" t="s">
        <v>128</v>
      </c>
      <c r="C55" s="2" t="s">
        <v>38</v>
      </c>
      <c r="D55" s="20"/>
      <c r="E55" s="21"/>
      <c r="F55" s="20"/>
      <c r="G55" s="21"/>
      <c r="H55" s="20"/>
      <c r="I55" s="21"/>
      <c r="J55" s="20"/>
      <c r="K55" s="21"/>
      <c r="L55" s="20"/>
      <c r="M55" s="21"/>
      <c r="N55" s="20"/>
      <c r="O55" s="21"/>
      <c r="P55" s="20"/>
      <c r="Q55" s="21"/>
      <c r="R55" s="20"/>
      <c r="S55" s="21"/>
      <c r="T55" s="20"/>
      <c r="U55" s="21"/>
      <c r="V55" s="20"/>
      <c r="W55" s="21"/>
      <c r="X55" s="20"/>
      <c r="Y55" s="21"/>
      <c r="Z55" s="20"/>
      <c r="AA55" s="45">
        <f t="shared" si="11"/>
        <v>0</v>
      </c>
      <c r="AB55" s="45">
        <f t="shared" si="12"/>
        <v>0</v>
      </c>
      <c r="AC55" s="45">
        <f t="shared" si="13"/>
        <v>0</v>
      </c>
      <c r="AD55" s="45">
        <f t="shared" si="14"/>
        <v>0</v>
      </c>
      <c r="AE55" s="45">
        <f t="shared" si="15"/>
        <v>0</v>
      </c>
      <c r="AF55" s="45">
        <f t="shared" si="16"/>
        <v>0</v>
      </c>
      <c r="AG55" s="45">
        <f t="shared" si="17"/>
        <v>0</v>
      </c>
      <c r="AH55" s="45">
        <f t="shared" si="18"/>
        <v>0</v>
      </c>
      <c r="AI55" s="46">
        <f t="shared" si="19"/>
        <v>1</v>
      </c>
      <c r="AJ55" s="46">
        <f t="shared" si="20"/>
        <v>1</v>
      </c>
      <c r="AK55" s="46">
        <f t="shared" si="21"/>
        <v>1</v>
      </c>
      <c r="AL55" s="46">
        <f t="shared" si="22"/>
        <v>805</v>
      </c>
      <c r="AM55" s="46">
        <f t="shared" si="23"/>
        <v>138</v>
      </c>
      <c r="AN55" s="46">
        <f t="shared" si="24"/>
        <v>471.5</v>
      </c>
      <c r="AO55" s="22"/>
      <c r="AP55" s="22"/>
      <c r="AQ55" s="22"/>
      <c r="AR55" s="23" t="s">
        <v>30</v>
      </c>
      <c r="AS55" s="23" t="s">
        <v>30</v>
      </c>
      <c r="AT55" s="23" t="s">
        <v>30</v>
      </c>
      <c r="AU55" s="23" t="s">
        <v>30</v>
      </c>
      <c r="AV55" s="23" t="s">
        <v>30</v>
      </c>
      <c r="AW55" s="23" t="s">
        <v>30</v>
      </c>
      <c r="AX55" s="23" t="s">
        <v>30</v>
      </c>
      <c r="AY55" s="23" t="s">
        <v>30</v>
      </c>
      <c r="AZ55" s="23" t="s">
        <v>30</v>
      </c>
      <c r="BA55" s="23" t="s">
        <v>30</v>
      </c>
      <c r="BB55" s="23" t="s">
        <v>30</v>
      </c>
      <c r="BC55" s="23" t="s">
        <v>30</v>
      </c>
      <c r="BD55" s="23" t="s">
        <v>30</v>
      </c>
      <c r="BE55" s="19"/>
    </row>
    <row r="56" spans="1:57">
      <c r="A56" s="1" t="s">
        <v>39</v>
      </c>
      <c r="B56" s="2" t="s">
        <v>129</v>
      </c>
      <c r="C56" s="2" t="s">
        <v>40</v>
      </c>
      <c r="D56" s="20"/>
      <c r="E56" s="21"/>
      <c r="F56" s="20"/>
      <c r="G56" s="21"/>
      <c r="H56" s="20"/>
      <c r="I56" s="21"/>
      <c r="J56" s="20"/>
      <c r="K56" s="21"/>
      <c r="L56" s="20"/>
      <c r="M56" s="21"/>
      <c r="N56" s="20"/>
      <c r="O56" s="21"/>
      <c r="P56" s="20"/>
      <c r="Q56" s="21"/>
      <c r="R56" s="20"/>
      <c r="S56" s="21"/>
      <c r="T56" s="20"/>
      <c r="U56" s="21"/>
      <c r="V56" s="20"/>
      <c r="W56" s="21"/>
      <c r="X56" s="20"/>
      <c r="Y56" s="21"/>
      <c r="Z56" s="20"/>
      <c r="AA56" s="45">
        <f t="shared" si="11"/>
        <v>0</v>
      </c>
      <c r="AB56" s="45">
        <f t="shared" si="12"/>
        <v>0</v>
      </c>
      <c r="AC56" s="45">
        <f t="shared" si="13"/>
        <v>0</v>
      </c>
      <c r="AD56" s="45">
        <f t="shared" si="14"/>
        <v>0</v>
      </c>
      <c r="AE56" s="45">
        <f t="shared" si="15"/>
        <v>0</v>
      </c>
      <c r="AF56" s="45">
        <f t="shared" si="16"/>
        <v>0</v>
      </c>
      <c r="AG56" s="45">
        <f t="shared" si="17"/>
        <v>0</v>
      </c>
      <c r="AH56" s="45">
        <f t="shared" si="18"/>
        <v>0</v>
      </c>
      <c r="AI56" s="46">
        <f t="shared" si="19"/>
        <v>1</v>
      </c>
      <c r="AJ56" s="46">
        <f t="shared" si="20"/>
        <v>1</v>
      </c>
      <c r="AK56" s="46">
        <f t="shared" si="21"/>
        <v>1</v>
      </c>
      <c r="AL56" s="46">
        <f t="shared" si="22"/>
        <v>805</v>
      </c>
      <c r="AM56" s="46">
        <f t="shared" si="23"/>
        <v>138</v>
      </c>
      <c r="AN56" s="46">
        <f t="shared" si="24"/>
        <v>471.5</v>
      </c>
      <c r="AO56" s="22"/>
      <c r="AP56" s="22"/>
      <c r="AQ56" s="22"/>
      <c r="AR56" s="23" t="s">
        <v>30</v>
      </c>
      <c r="AS56" s="23" t="s">
        <v>30</v>
      </c>
      <c r="AT56" s="23" t="s">
        <v>30</v>
      </c>
      <c r="AU56" s="23" t="s">
        <v>30</v>
      </c>
      <c r="AV56" s="23" t="s">
        <v>30</v>
      </c>
      <c r="AW56" s="23" t="s">
        <v>30</v>
      </c>
      <c r="AX56" s="23" t="s">
        <v>30</v>
      </c>
      <c r="AY56" s="23" t="s">
        <v>30</v>
      </c>
      <c r="AZ56" s="23" t="s">
        <v>30</v>
      </c>
      <c r="BA56" s="23" t="s">
        <v>30</v>
      </c>
      <c r="BB56" s="23" t="s">
        <v>30</v>
      </c>
      <c r="BC56" s="23" t="s">
        <v>30</v>
      </c>
      <c r="BD56" s="23" t="s">
        <v>30</v>
      </c>
      <c r="BE56" s="19"/>
    </row>
    <row r="57" spans="1:57">
      <c r="A57" s="1" t="s">
        <v>41</v>
      </c>
      <c r="B57" s="2" t="s">
        <v>130</v>
      </c>
      <c r="C57" s="2" t="s">
        <v>42</v>
      </c>
      <c r="D57" s="20"/>
      <c r="E57" s="21"/>
      <c r="F57" s="20"/>
      <c r="G57" s="21"/>
      <c r="H57" s="20"/>
      <c r="I57" s="2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0"/>
      <c r="AA57" s="45">
        <f t="shared" si="11"/>
        <v>0</v>
      </c>
      <c r="AB57" s="45">
        <f t="shared" si="12"/>
        <v>0</v>
      </c>
      <c r="AC57" s="45">
        <f t="shared" si="13"/>
        <v>0</v>
      </c>
      <c r="AD57" s="45">
        <f t="shared" si="14"/>
        <v>0</v>
      </c>
      <c r="AE57" s="45">
        <f t="shared" si="15"/>
        <v>0</v>
      </c>
      <c r="AF57" s="45">
        <f t="shared" si="16"/>
        <v>0</v>
      </c>
      <c r="AG57" s="45">
        <f t="shared" si="17"/>
        <v>0</v>
      </c>
      <c r="AH57" s="45">
        <f t="shared" si="18"/>
        <v>0</v>
      </c>
      <c r="AI57" s="46">
        <f t="shared" si="19"/>
        <v>1</v>
      </c>
      <c r="AJ57" s="46">
        <f t="shared" si="20"/>
        <v>1</v>
      </c>
      <c r="AK57" s="46">
        <f t="shared" si="21"/>
        <v>1</v>
      </c>
      <c r="AL57" s="46">
        <f t="shared" si="22"/>
        <v>805</v>
      </c>
      <c r="AM57" s="46">
        <f t="shared" si="23"/>
        <v>138</v>
      </c>
      <c r="AN57" s="46">
        <f t="shared" si="24"/>
        <v>471.5</v>
      </c>
      <c r="AO57" s="22"/>
      <c r="AP57" s="22"/>
      <c r="AQ57" s="22"/>
      <c r="AR57" s="23">
        <v>0</v>
      </c>
      <c r="AS57" s="23">
        <v>0</v>
      </c>
      <c r="AT57" s="23">
        <v>0</v>
      </c>
      <c r="AU57" s="23">
        <v>1</v>
      </c>
      <c r="AV57" s="23">
        <v>1</v>
      </c>
      <c r="AW57" s="23">
        <v>0</v>
      </c>
      <c r="AX57" s="23">
        <v>2</v>
      </c>
      <c r="AY57" s="23">
        <v>5</v>
      </c>
      <c r="AZ57" s="23">
        <v>14</v>
      </c>
      <c r="BA57" s="23">
        <v>17</v>
      </c>
      <c r="BB57" s="23">
        <v>22</v>
      </c>
      <c r="BC57" s="23">
        <v>856</v>
      </c>
      <c r="BD57" s="23">
        <v>42</v>
      </c>
      <c r="BE57" s="19"/>
    </row>
    <row r="58" spans="1:57">
      <c r="A58" s="1" t="s">
        <v>43</v>
      </c>
      <c r="B58" s="2" t="s">
        <v>131</v>
      </c>
      <c r="C58" s="2" t="s">
        <v>44</v>
      </c>
      <c r="D58" s="20"/>
      <c r="E58" s="21"/>
      <c r="F58" s="20"/>
      <c r="G58" s="21"/>
      <c r="H58" s="20"/>
      <c r="I58" s="21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20"/>
      <c r="W58" s="21"/>
      <c r="X58" s="20"/>
      <c r="Y58" s="21"/>
      <c r="Z58" s="20"/>
      <c r="AA58" s="45">
        <f t="shared" si="11"/>
        <v>0</v>
      </c>
      <c r="AB58" s="45">
        <f t="shared" si="12"/>
        <v>0</v>
      </c>
      <c r="AC58" s="45">
        <f t="shared" si="13"/>
        <v>0</v>
      </c>
      <c r="AD58" s="45">
        <f t="shared" si="14"/>
        <v>0</v>
      </c>
      <c r="AE58" s="45">
        <f t="shared" si="15"/>
        <v>0</v>
      </c>
      <c r="AF58" s="45">
        <f t="shared" si="16"/>
        <v>0</v>
      </c>
      <c r="AG58" s="45">
        <f t="shared" si="17"/>
        <v>0</v>
      </c>
      <c r="AH58" s="45">
        <f t="shared" si="18"/>
        <v>0</v>
      </c>
      <c r="AI58" s="46">
        <f t="shared" si="19"/>
        <v>1</v>
      </c>
      <c r="AJ58" s="46">
        <f t="shared" si="20"/>
        <v>1</v>
      </c>
      <c r="AK58" s="46">
        <f t="shared" si="21"/>
        <v>1</v>
      </c>
      <c r="AL58" s="46">
        <f t="shared" si="22"/>
        <v>805</v>
      </c>
      <c r="AM58" s="46">
        <f t="shared" si="23"/>
        <v>138</v>
      </c>
      <c r="AN58" s="46">
        <f t="shared" si="24"/>
        <v>471.5</v>
      </c>
      <c r="AO58" s="22"/>
      <c r="AP58" s="22"/>
      <c r="AQ58" s="22"/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14</v>
      </c>
      <c r="BA58" s="23">
        <v>40</v>
      </c>
      <c r="BB58" s="23">
        <v>40</v>
      </c>
      <c r="BC58" s="23">
        <v>783</v>
      </c>
      <c r="BD58" s="23">
        <v>36</v>
      </c>
      <c r="BE58" s="19"/>
    </row>
    <row r="59" spans="1:57">
      <c r="A59" s="1" t="s">
        <v>45</v>
      </c>
      <c r="B59" s="2" t="s">
        <v>132</v>
      </c>
      <c r="C59" s="2" t="s">
        <v>46</v>
      </c>
      <c r="D59" s="20"/>
      <c r="E59" s="21"/>
      <c r="F59" s="20"/>
      <c r="G59" s="21"/>
      <c r="H59" s="20"/>
      <c r="I59" s="2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20"/>
      <c r="W59" s="21"/>
      <c r="X59" s="20"/>
      <c r="Y59" s="21"/>
      <c r="Z59" s="20"/>
      <c r="AA59" s="45">
        <f t="shared" si="11"/>
        <v>0</v>
      </c>
      <c r="AB59" s="45">
        <f t="shared" si="12"/>
        <v>0</v>
      </c>
      <c r="AC59" s="45">
        <f t="shared" si="13"/>
        <v>0</v>
      </c>
      <c r="AD59" s="45">
        <f t="shared" si="14"/>
        <v>0</v>
      </c>
      <c r="AE59" s="45">
        <f t="shared" si="15"/>
        <v>0</v>
      </c>
      <c r="AF59" s="45">
        <f t="shared" si="16"/>
        <v>0</v>
      </c>
      <c r="AG59" s="45">
        <f t="shared" si="17"/>
        <v>0</v>
      </c>
      <c r="AH59" s="45">
        <f t="shared" si="18"/>
        <v>0</v>
      </c>
      <c r="AI59" s="46">
        <f t="shared" si="19"/>
        <v>1</v>
      </c>
      <c r="AJ59" s="46">
        <f t="shared" si="20"/>
        <v>1</v>
      </c>
      <c r="AK59" s="46">
        <f t="shared" si="21"/>
        <v>1</v>
      </c>
      <c r="AL59" s="46">
        <f t="shared" si="22"/>
        <v>805</v>
      </c>
      <c r="AM59" s="46">
        <f t="shared" si="23"/>
        <v>138</v>
      </c>
      <c r="AN59" s="46">
        <f t="shared" si="24"/>
        <v>471.5</v>
      </c>
      <c r="AO59" s="22"/>
      <c r="AP59" s="22"/>
      <c r="AQ59" s="22"/>
      <c r="AR59" s="23">
        <v>0</v>
      </c>
      <c r="AS59" s="23">
        <v>1</v>
      </c>
      <c r="AT59" s="23">
        <v>0</v>
      </c>
      <c r="AU59" s="23">
        <v>0</v>
      </c>
      <c r="AV59" s="23">
        <v>0</v>
      </c>
      <c r="AW59" s="23">
        <v>1</v>
      </c>
      <c r="AX59" s="23">
        <v>2</v>
      </c>
      <c r="AY59" s="23">
        <v>6</v>
      </c>
      <c r="AZ59" s="23">
        <v>14</v>
      </c>
      <c r="BA59" s="23">
        <v>17</v>
      </c>
      <c r="BB59" s="23">
        <v>20</v>
      </c>
      <c r="BC59" s="23">
        <v>747</v>
      </c>
      <c r="BD59" s="23">
        <v>32</v>
      </c>
      <c r="BE59" s="19"/>
    </row>
    <row r="60" spans="1:57">
      <c r="A60" s="1" t="s">
        <v>47</v>
      </c>
      <c r="B60" s="2" t="s">
        <v>133</v>
      </c>
      <c r="C60" s="2" t="s">
        <v>48</v>
      </c>
      <c r="D60" s="20"/>
      <c r="E60" s="21"/>
      <c r="F60" s="20"/>
      <c r="G60" s="21"/>
      <c r="H60" s="20"/>
      <c r="I60" s="21"/>
      <c r="J60" s="20"/>
      <c r="K60" s="21"/>
      <c r="L60" s="20"/>
      <c r="M60" s="21"/>
      <c r="N60" s="20"/>
      <c r="O60" s="21"/>
      <c r="P60" s="20"/>
      <c r="Q60" s="21"/>
      <c r="R60" s="20"/>
      <c r="S60" s="21"/>
      <c r="T60" s="20"/>
      <c r="U60" s="21"/>
      <c r="V60" s="20"/>
      <c r="W60" s="21"/>
      <c r="X60" s="20"/>
      <c r="Y60" s="21"/>
      <c r="Z60" s="20"/>
      <c r="AA60" s="45">
        <f t="shared" si="11"/>
        <v>0</v>
      </c>
      <c r="AB60" s="45">
        <f t="shared" si="12"/>
        <v>0</v>
      </c>
      <c r="AC60" s="45">
        <f t="shared" si="13"/>
        <v>0</v>
      </c>
      <c r="AD60" s="45">
        <f t="shared" si="14"/>
        <v>0</v>
      </c>
      <c r="AE60" s="45">
        <f t="shared" si="15"/>
        <v>0</v>
      </c>
      <c r="AF60" s="45">
        <f t="shared" si="16"/>
        <v>0</v>
      </c>
      <c r="AG60" s="45">
        <f t="shared" si="17"/>
        <v>0</v>
      </c>
      <c r="AH60" s="45">
        <f t="shared" si="18"/>
        <v>0</v>
      </c>
      <c r="AI60" s="46">
        <f t="shared" si="19"/>
        <v>1</v>
      </c>
      <c r="AJ60" s="46">
        <f t="shared" si="20"/>
        <v>1</v>
      </c>
      <c r="AK60" s="46">
        <f t="shared" si="21"/>
        <v>1</v>
      </c>
      <c r="AL60" s="46">
        <f t="shared" si="22"/>
        <v>805</v>
      </c>
      <c r="AM60" s="46">
        <f t="shared" si="23"/>
        <v>138</v>
      </c>
      <c r="AN60" s="46">
        <f t="shared" si="24"/>
        <v>471.5</v>
      </c>
      <c r="AO60" s="22"/>
      <c r="AP60" s="22"/>
      <c r="AQ60" s="22"/>
      <c r="AR60" s="23">
        <v>0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14</v>
      </c>
      <c r="BA60" s="23">
        <v>40</v>
      </c>
      <c r="BB60" s="23">
        <v>40</v>
      </c>
      <c r="BC60" s="23">
        <v>1099</v>
      </c>
      <c r="BD60" s="23">
        <v>58</v>
      </c>
      <c r="BE60" s="19"/>
    </row>
    <row r="61" spans="1:57">
      <c r="A61" s="1" t="s">
        <v>49</v>
      </c>
      <c r="B61" s="2" t="s">
        <v>134</v>
      </c>
      <c r="C61" s="2" t="s">
        <v>50</v>
      </c>
      <c r="D61" s="20"/>
      <c r="E61" s="21"/>
      <c r="F61" s="20"/>
      <c r="G61" s="21"/>
      <c r="H61" s="20"/>
      <c r="I61" s="21"/>
      <c r="J61" s="20"/>
      <c r="K61" s="21"/>
      <c r="L61" s="20"/>
      <c r="M61" s="21"/>
      <c r="N61" s="20"/>
      <c r="O61" s="21"/>
      <c r="P61" s="20"/>
      <c r="Q61" s="21"/>
      <c r="R61" s="20"/>
      <c r="S61" s="21"/>
      <c r="T61" s="20"/>
      <c r="U61" s="21"/>
      <c r="V61" s="20"/>
      <c r="W61" s="21"/>
      <c r="X61" s="20"/>
      <c r="Y61" s="21"/>
      <c r="Z61" s="20"/>
      <c r="AA61" s="45">
        <f t="shared" si="11"/>
        <v>0</v>
      </c>
      <c r="AB61" s="45">
        <f t="shared" si="12"/>
        <v>0</v>
      </c>
      <c r="AC61" s="45">
        <f t="shared" si="13"/>
        <v>0</v>
      </c>
      <c r="AD61" s="45">
        <f t="shared" si="14"/>
        <v>0</v>
      </c>
      <c r="AE61" s="45">
        <f t="shared" si="15"/>
        <v>0</v>
      </c>
      <c r="AF61" s="45">
        <f t="shared" si="16"/>
        <v>0</v>
      </c>
      <c r="AG61" s="45">
        <f t="shared" si="17"/>
        <v>0</v>
      </c>
      <c r="AH61" s="45">
        <f t="shared" si="18"/>
        <v>0</v>
      </c>
      <c r="AI61" s="46">
        <f t="shared" si="19"/>
        <v>1</v>
      </c>
      <c r="AJ61" s="46">
        <f t="shared" si="20"/>
        <v>1</v>
      </c>
      <c r="AK61" s="46">
        <f t="shared" si="21"/>
        <v>1</v>
      </c>
      <c r="AL61" s="46">
        <f t="shared" si="22"/>
        <v>805</v>
      </c>
      <c r="AM61" s="46">
        <f t="shared" si="23"/>
        <v>138</v>
      </c>
      <c r="AN61" s="46">
        <f t="shared" si="24"/>
        <v>471.5</v>
      </c>
      <c r="AO61" s="22"/>
      <c r="AP61" s="22"/>
      <c r="AQ61" s="22"/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14</v>
      </c>
      <c r="BA61" s="23">
        <v>40</v>
      </c>
      <c r="BB61" s="23">
        <v>40</v>
      </c>
      <c r="BC61" s="23">
        <v>1051</v>
      </c>
      <c r="BD61" s="23">
        <v>54</v>
      </c>
      <c r="BE61" s="19"/>
    </row>
    <row r="62" spans="1:57">
      <c r="A62" s="1" t="s">
        <v>0</v>
      </c>
      <c r="B62" s="47" t="s">
        <v>135</v>
      </c>
      <c r="C62" s="2" t="s">
        <v>1</v>
      </c>
      <c r="D62" s="20"/>
      <c r="E62" s="21"/>
      <c r="F62" s="20"/>
      <c r="G62" s="21"/>
      <c r="H62" s="20"/>
      <c r="I62" s="21"/>
      <c r="J62" s="20"/>
      <c r="K62" s="21"/>
      <c r="L62" s="20"/>
      <c r="M62" s="21"/>
      <c r="N62" s="20"/>
      <c r="O62" s="21"/>
      <c r="P62" s="20"/>
      <c r="Q62" s="21"/>
      <c r="R62" s="20"/>
      <c r="S62" s="21"/>
      <c r="T62" s="20"/>
      <c r="U62" s="21"/>
      <c r="V62" s="20"/>
      <c r="W62" s="21"/>
      <c r="X62" s="20"/>
      <c r="Y62" s="21"/>
      <c r="Z62" s="20"/>
      <c r="AA62" s="45">
        <f t="shared" si="11"/>
        <v>0</v>
      </c>
      <c r="AB62" s="45">
        <f t="shared" si="12"/>
        <v>0</v>
      </c>
      <c r="AC62" s="45">
        <f t="shared" si="13"/>
        <v>0</v>
      </c>
      <c r="AD62" s="45">
        <f t="shared" si="14"/>
        <v>0</v>
      </c>
      <c r="AE62" s="45">
        <f t="shared" si="15"/>
        <v>0</v>
      </c>
      <c r="AF62" s="45">
        <f t="shared" si="16"/>
        <v>0</v>
      </c>
      <c r="AG62" s="45">
        <f t="shared" si="17"/>
        <v>0</v>
      </c>
      <c r="AH62" s="45">
        <f t="shared" si="18"/>
        <v>0</v>
      </c>
      <c r="AI62" s="46">
        <f t="shared" si="19"/>
        <v>1</v>
      </c>
      <c r="AJ62" s="46">
        <f t="shared" si="20"/>
        <v>1</v>
      </c>
      <c r="AK62" s="46">
        <f t="shared" si="21"/>
        <v>1</v>
      </c>
      <c r="AL62" s="46">
        <f t="shared" si="22"/>
        <v>805</v>
      </c>
      <c r="AM62" s="46">
        <f t="shared" si="23"/>
        <v>138</v>
      </c>
      <c r="AN62" s="46">
        <f t="shared" si="24"/>
        <v>471.5</v>
      </c>
      <c r="AO62" s="22"/>
      <c r="AP62" s="22"/>
      <c r="AQ62" s="22"/>
      <c r="AR62" s="23" t="s">
        <v>30</v>
      </c>
      <c r="AS62" s="23" t="s">
        <v>30</v>
      </c>
      <c r="AT62" s="23" t="s">
        <v>30</v>
      </c>
      <c r="AU62" s="23" t="s">
        <v>30</v>
      </c>
      <c r="AV62" s="23" t="s">
        <v>30</v>
      </c>
      <c r="AW62" s="23" t="s">
        <v>30</v>
      </c>
      <c r="AX62" s="23" t="s">
        <v>30</v>
      </c>
      <c r="AY62" s="23" t="s">
        <v>30</v>
      </c>
      <c r="AZ62" s="23" t="s">
        <v>30</v>
      </c>
      <c r="BA62" s="23" t="s">
        <v>30</v>
      </c>
      <c r="BB62" s="23" t="s">
        <v>30</v>
      </c>
      <c r="BC62" s="23" t="s">
        <v>30</v>
      </c>
      <c r="BD62" s="23" t="s">
        <v>30</v>
      </c>
      <c r="BE62" s="19"/>
    </row>
    <row r="63" spans="1:57" ht="13" customHeight="1">
      <c r="A63" s="52" t="s">
        <v>189</v>
      </c>
      <c r="B63" s="53"/>
      <c r="C63" s="54"/>
      <c r="D63" s="85" t="s">
        <v>212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7"/>
      <c r="AA63" s="67" t="s">
        <v>209</v>
      </c>
      <c r="AB63" s="68"/>
      <c r="AC63" s="68"/>
      <c r="AD63" s="68"/>
      <c r="AE63" s="68"/>
      <c r="AF63" s="68"/>
      <c r="AG63" s="68"/>
      <c r="AH63" s="69"/>
      <c r="AI63" s="79" t="s">
        <v>211</v>
      </c>
      <c r="AJ63" s="80"/>
      <c r="AK63" s="80"/>
      <c r="AL63" s="80"/>
      <c r="AM63" s="80"/>
      <c r="AN63" s="81"/>
      <c r="AO63" s="73" t="s">
        <v>210</v>
      </c>
      <c r="AP63" s="74"/>
      <c r="AQ63" s="75"/>
      <c r="AR63" s="60" t="s">
        <v>186</v>
      </c>
      <c r="AS63" s="61"/>
      <c r="AT63" s="61"/>
      <c r="AU63" s="61"/>
      <c r="AV63" s="61"/>
      <c r="AW63" s="64" t="s">
        <v>187</v>
      </c>
      <c r="AX63" s="61"/>
      <c r="AY63" s="61"/>
      <c r="AZ63" s="61"/>
      <c r="BA63" s="61"/>
      <c r="BB63" s="61"/>
      <c r="BC63" s="61"/>
      <c r="BD63" s="65"/>
      <c r="BE63" s="58" t="s">
        <v>188</v>
      </c>
    </row>
    <row r="64" spans="1:57" ht="13" customHeight="1">
      <c r="A64" s="55" t="s">
        <v>183</v>
      </c>
      <c r="B64" s="56"/>
      <c r="C64" s="57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9"/>
      <c r="AA64" s="70"/>
      <c r="AB64" s="71"/>
      <c r="AC64" s="71"/>
      <c r="AD64" s="71"/>
      <c r="AE64" s="71"/>
      <c r="AF64" s="71"/>
      <c r="AG64" s="71"/>
      <c r="AH64" s="72"/>
      <c r="AI64" s="82"/>
      <c r="AJ64" s="83"/>
      <c r="AK64" s="83"/>
      <c r="AL64" s="83"/>
      <c r="AM64" s="83"/>
      <c r="AN64" s="84"/>
      <c r="AO64" s="76"/>
      <c r="AP64" s="77"/>
      <c r="AQ64" s="78"/>
      <c r="AR64" s="62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6"/>
      <c r="BE64" s="59"/>
    </row>
  </sheetData>
  <mergeCells count="10">
    <mergeCell ref="A1:BB1"/>
    <mergeCell ref="A63:C63"/>
    <mergeCell ref="A64:C64"/>
    <mergeCell ref="BE63:BE64"/>
    <mergeCell ref="AR63:AV64"/>
    <mergeCell ref="AW63:BD64"/>
    <mergeCell ref="AA63:AH64"/>
    <mergeCell ref="AO63:AQ64"/>
    <mergeCell ref="AI63:AN64"/>
    <mergeCell ref="D63:Z64"/>
  </mergeCells>
  <phoneticPr fontId="7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LMSD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LMSD LMSD</dc:creator>
  <cp:lastModifiedBy>LMSD LMSD</cp:lastModifiedBy>
  <dcterms:created xsi:type="dcterms:W3CDTF">2010-03-27T22:25:20Z</dcterms:created>
  <dcterms:modified xsi:type="dcterms:W3CDTF">2010-05-07T18:36:48Z</dcterms:modified>
</cp:coreProperties>
</file>