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1.xml" ContentType="application/vnd.openxmlformats-officedocument.drawingml.chart+xml"/>
  <Override PartName="/xl/charts/style7.xml" ContentType="application/vnd.ms-office.chartstyle+xml"/>
  <Override PartName="/xl/charts/colors7.xml" ContentType="application/vnd.ms-office.chartcolorstyle+xml"/>
  <Override PartName="/xl/charts/chart2.xml" ContentType="application/vnd.openxmlformats-officedocument.drawingml.chart+xml"/>
  <Override PartName="/xl/charts/style8.xml" ContentType="application/vnd.ms-office.chartstyle+xml"/>
  <Override PartName="/xl/charts/colors8.xml" ContentType="application/vnd.ms-office.chartcolorstyle+xml"/>
  <Override PartName="/xl/charts/chart3.xml" ContentType="application/vnd.openxmlformats-officedocument.drawingml.chart+xml"/>
  <Override PartName="/xl/charts/style9.xml" ContentType="application/vnd.ms-office.chartstyle+xml"/>
  <Override PartName="/xl/charts/colors9.xml" ContentType="application/vnd.ms-office.chartcolorstyle+xml"/>
  <Override PartName="/xl/charts/chart4.xml" ContentType="application/vnd.openxmlformats-officedocument.drawingml.chart+xml"/>
  <Override PartName="/xl/charts/style10.xml" ContentType="application/vnd.ms-office.chartstyle+xml"/>
  <Override PartName="/xl/charts/colors10.xml" ContentType="application/vnd.ms-office.chartcolorstyle+xml"/>
  <Override PartName="/xl/charts/chartEx7.xml" ContentType="application/vnd.ms-office.chartex+xml"/>
  <Override PartName="/xl/charts/style11.xml" ContentType="application/vnd.ms-office.chartstyle+xml"/>
  <Override PartName="/xl/charts/colors11.xml" ContentType="application/vnd.ms-office.chartcolorstyle+xml"/>
  <Override PartName="/xl/charts/chartEx8.xml" ContentType="application/vnd.ms-office.chartex+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george/scioly/tech-committee/2021_scoresheets-checklists/"/>
    </mc:Choice>
  </mc:AlternateContent>
  <xr:revisionPtr revIDLastSave="0" documentId="13_ncr:1_{F0D125D6-63F4-FE41-8A62-224628E3E07C}" xr6:coauthVersionLast="46" xr6:coauthVersionMax="46" xr10:uidLastSave="{00000000-0000-0000-0000-000000000000}"/>
  <bookViews>
    <workbookView xWindow="0" yWindow="500" windowWidth="33600" windowHeight="20500" xr2:uid="{5FA35B87-7FC5-AE44-AC6F-0DFD5622AF3C}"/>
  </bookViews>
  <sheets>
    <sheet name="Instructions" sheetId="10" r:id="rId1"/>
    <sheet name="Scores" sheetId="4" r:id="rId2"/>
    <sheet name="Scilympiad" sheetId="2" r:id="rId3"/>
    <sheet name="SkyCiv" sheetId="1" r:id="rId4"/>
    <sheet name="Charts" sheetId="9" r:id="rId5"/>
  </sheets>
  <definedNames>
    <definedName name="_xlnm._FilterDatabase" localSheetId="1" hidden="1">Scores!$B$4:$AW$304</definedName>
    <definedName name="_xlchart.v1.0" hidden="1">Charts!$L$1:$L$2</definedName>
    <definedName name="_xlchart.v1.1" hidden="1">Charts!$L$3:$L$503</definedName>
    <definedName name="_xlchart.v1.10" hidden="1">Charts!$I$1</definedName>
    <definedName name="_xlchart.v1.11" hidden="1">Charts!$I$2:$I$503</definedName>
    <definedName name="_xlchart.v1.12" hidden="1">Charts!$P$1:$P$2</definedName>
    <definedName name="_xlchart.v1.13" hidden="1">Charts!$P$3:$P$503</definedName>
    <definedName name="_xlchart.v1.14" hidden="1">Charts!$J$1:$J$2</definedName>
    <definedName name="_xlchart.v1.15" hidden="1">Charts!$J$3:$J$503</definedName>
    <definedName name="_xlchart.v1.2" hidden="1">Charts!$O$1:$O$2</definedName>
    <definedName name="_xlchart.v1.3" hidden="1">Charts!$O$3:$O$503</definedName>
    <definedName name="_xlchart.v1.4" hidden="1">Charts!$K$1:$K$2</definedName>
    <definedName name="_xlchart.v1.5" hidden="1">Charts!$K$3:$K$503</definedName>
    <definedName name="_xlchart.v1.6" hidden="1">Charts!$Q$1:$Q$2</definedName>
    <definedName name="_xlchart.v1.7" hidden="1">Charts!$Q$3:$Q$503</definedName>
    <definedName name="_xlchart.v1.8" hidden="1">Charts!$N$1</definedName>
    <definedName name="_xlchart.v1.9" hidden="1">Charts!$N$2:$N$503</definedName>
    <definedName name="_xlnm.Print_Area" localSheetId="4">Charts!$B$2:$F$74</definedName>
    <definedName name="_xlnm.Print_Area" localSheetId="0">Instructions!$B$2:$G$23</definedName>
    <definedName name="_xlnm.Print_Area" localSheetId="2">Scilympiad!$B$2:$Y$502</definedName>
    <definedName name="_xlnm.Print_Area" localSheetId="1">Scores!$B$2:$AW$503</definedName>
    <definedName name="_xlnm.Print_Area" localSheetId="3">SkyCiv!$B$2:$W$502</definedName>
    <definedName name="_xlnm.Print_Titles" localSheetId="0">Instructions!$2:$5</definedName>
    <definedName name="_xlnm.Print_Titles" localSheetId="2">Scilympiad!$2:$2</definedName>
    <definedName name="_xlnm.Print_Titles" localSheetId="1">Scores!$2:$3</definedName>
    <definedName name="_xlnm.Print_Titles" localSheetId="3">SkyCiv!$2:$2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503" i="4" l="1"/>
  <c r="AU503" i="4" s="1"/>
  <c r="AV503" i="4" s="1"/>
  <c r="AS503" i="4"/>
  <c r="AP503" i="4"/>
  <c r="AQ503" i="4" s="1"/>
  <c r="AO503" i="4"/>
  <c r="AN503" i="4"/>
  <c r="AV502" i="4"/>
  <c r="AU502" i="4"/>
  <c r="AT502" i="4"/>
  <c r="AS502" i="4"/>
  <c r="AN502" i="4"/>
  <c r="AO502" i="4" s="1"/>
  <c r="AP502" i="4" s="1"/>
  <c r="AQ502" i="4" s="1"/>
  <c r="AT501" i="4"/>
  <c r="AU501" i="4" s="1"/>
  <c r="AV501" i="4" s="1"/>
  <c r="AS501" i="4"/>
  <c r="AP501" i="4"/>
  <c r="AQ501" i="4" s="1"/>
  <c r="AO501" i="4"/>
  <c r="AN501" i="4"/>
  <c r="AV500" i="4"/>
  <c r="AU500" i="4"/>
  <c r="AT500" i="4"/>
  <c r="AS500" i="4"/>
  <c r="AN500" i="4"/>
  <c r="AO500" i="4" s="1"/>
  <c r="AP500" i="4" s="1"/>
  <c r="AQ500" i="4" s="1"/>
  <c r="AT499" i="4"/>
  <c r="AU499" i="4" s="1"/>
  <c r="AV499" i="4" s="1"/>
  <c r="AS499" i="4"/>
  <c r="AP499" i="4"/>
  <c r="AQ499" i="4" s="1"/>
  <c r="AO499" i="4"/>
  <c r="AN499" i="4"/>
  <c r="AS498" i="4"/>
  <c r="AT498" i="4" s="1"/>
  <c r="AU498" i="4" s="1"/>
  <c r="AV498" i="4" s="1"/>
  <c r="AN498" i="4"/>
  <c r="AO498" i="4" s="1"/>
  <c r="AP498" i="4" s="1"/>
  <c r="AQ498" i="4" s="1"/>
  <c r="AT497" i="4"/>
  <c r="AU497" i="4" s="1"/>
  <c r="AV497" i="4" s="1"/>
  <c r="AS497" i="4"/>
  <c r="AP497" i="4"/>
  <c r="AQ497" i="4" s="1"/>
  <c r="AO497" i="4"/>
  <c r="AN497" i="4"/>
  <c r="AS496" i="4"/>
  <c r="AT496" i="4" s="1"/>
  <c r="AU496" i="4" s="1"/>
  <c r="AV496" i="4" s="1"/>
  <c r="AN496" i="4"/>
  <c r="AO496" i="4" s="1"/>
  <c r="AP496" i="4" s="1"/>
  <c r="AQ496" i="4" s="1"/>
  <c r="AT495" i="4"/>
  <c r="AU495" i="4" s="1"/>
  <c r="AV495" i="4" s="1"/>
  <c r="AS495" i="4"/>
  <c r="AP495" i="4"/>
  <c r="AQ495" i="4" s="1"/>
  <c r="AO495" i="4"/>
  <c r="AN495" i="4"/>
  <c r="AS494" i="4"/>
  <c r="AT494" i="4" s="1"/>
  <c r="AU494" i="4" s="1"/>
  <c r="AV494" i="4" s="1"/>
  <c r="AN494" i="4"/>
  <c r="AO494" i="4" s="1"/>
  <c r="AP494" i="4" s="1"/>
  <c r="AQ494" i="4" s="1"/>
  <c r="AT493" i="4"/>
  <c r="AU493" i="4" s="1"/>
  <c r="AV493" i="4" s="1"/>
  <c r="AS493" i="4"/>
  <c r="AP493" i="4"/>
  <c r="AQ493" i="4" s="1"/>
  <c r="AO493" i="4"/>
  <c r="AN493" i="4"/>
  <c r="AS492" i="4"/>
  <c r="AT492" i="4" s="1"/>
  <c r="AU492" i="4" s="1"/>
  <c r="AV492" i="4" s="1"/>
  <c r="AN492" i="4"/>
  <c r="AO492" i="4" s="1"/>
  <c r="AP492" i="4" s="1"/>
  <c r="AQ492" i="4" s="1"/>
  <c r="AT491" i="4"/>
  <c r="AU491" i="4" s="1"/>
  <c r="AV491" i="4" s="1"/>
  <c r="AS491" i="4"/>
  <c r="AP491" i="4"/>
  <c r="AQ491" i="4" s="1"/>
  <c r="AO491" i="4"/>
  <c r="AN491" i="4"/>
  <c r="AS490" i="4"/>
  <c r="AT490" i="4" s="1"/>
  <c r="AU490" i="4" s="1"/>
  <c r="AV490" i="4" s="1"/>
  <c r="AN490" i="4"/>
  <c r="AO490" i="4" s="1"/>
  <c r="AP490" i="4" s="1"/>
  <c r="AQ490" i="4" s="1"/>
  <c r="AT489" i="4"/>
  <c r="AU489" i="4" s="1"/>
  <c r="AV489" i="4" s="1"/>
  <c r="AS489" i="4"/>
  <c r="AP489" i="4"/>
  <c r="AQ489" i="4" s="1"/>
  <c r="AO489" i="4"/>
  <c r="AN489" i="4"/>
  <c r="AV488" i="4"/>
  <c r="AS488" i="4"/>
  <c r="AT488" i="4" s="1"/>
  <c r="AU488" i="4" s="1"/>
  <c r="AN488" i="4"/>
  <c r="AO488" i="4" s="1"/>
  <c r="AP488" i="4" s="1"/>
  <c r="AQ488" i="4" s="1"/>
  <c r="AT487" i="4"/>
  <c r="AU487" i="4" s="1"/>
  <c r="AV487" i="4" s="1"/>
  <c r="AS487" i="4"/>
  <c r="AP487" i="4"/>
  <c r="AQ487" i="4" s="1"/>
  <c r="AO487" i="4"/>
  <c r="AN487" i="4"/>
  <c r="AV486" i="4"/>
  <c r="AU486" i="4"/>
  <c r="AT486" i="4"/>
  <c r="AS486" i="4"/>
  <c r="AN486" i="4"/>
  <c r="AO486" i="4" s="1"/>
  <c r="AP486" i="4" s="1"/>
  <c r="AQ486" i="4" s="1"/>
  <c r="AT485" i="4"/>
  <c r="AU485" i="4" s="1"/>
  <c r="AV485" i="4" s="1"/>
  <c r="AS485" i="4"/>
  <c r="AP485" i="4"/>
  <c r="AQ485" i="4" s="1"/>
  <c r="AO485" i="4"/>
  <c r="AN485" i="4"/>
  <c r="AV484" i="4"/>
  <c r="AU484" i="4"/>
  <c r="AT484" i="4"/>
  <c r="AS484" i="4"/>
  <c r="AN484" i="4"/>
  <c r="AO484" i="4" s="1"/>
  <c r="AP484" i="4" s="1"/>
  <c r="AQ484" i="4" s="1"/>
  <c r="AT483" i="4"/>
  <c r="AU483" i="4" s="1"/>
  <c r="AV483" i="4" s="1"/>
  <c r="AS483" i="4"/>
  <c r="AP483" i="4"/>
  <c r="AQ483" i="4" s="1"/>
  <c r="AO483" i="4"/>
  <c r="AN483" i="4"/>
  <c r="AV482" i="4"/>
  <c r="AU482" i="4"/>
  <c r="AT482" i="4"/>
  <c r="AS482" i="4"/>
  <c r="AN482" i="4"/>
  <c r="AO482" i="4" s="1"/>
  <c r="AP482" i="4" s="1"/>
  <c r="AQ482" i="4" s="1"/>
  <c r="AT481" i="4"/>
  <c r="AU481" i="4" s="1"/>
  <c r="AV481" i="4" s="1"/>
  <c r="AS481" i="4"/>
  <c r="AP481" i="4"/>
  <c r="AQ481" i="4" s="1"/>
  <c r="AO481" i="4"/>
  <c r="AN481" i="4"/>
  <c r="AS480" i="4"/>
  <c r="AT480" i="4" s="1"/>
  <c r="AU480" i="4" s="1"/>
  <c r="AV480" i="4" s="1"/>
  <c r="AN480" i="4"/>
  <c r="AO480" i="4" s="1"/>
  <c r="AP480" i="4" s="1"/>
  <c r="AQ480" i="4" s="1"/>
  <c r="AT479" i="4"/>
  <c r="AU479" i="4" s="1"/>
  <c r="AV479" i="4" s="1"/>
  <c r="AS479" i="4"/>
  <c r="AP479" i="4"/>
  <c r="AQ479" i="4" s="1"/>
  <c r="AO479" i="4"/>
  <c r="AN479" i="4"/>
  <c r="AS478" i="4"/>
  <c r="AT478" i="4" s="1"/>
  <c r="AU478" i="4" s="1"/>
  <c r="AV478" i="4" s="1"/>
  <c r="AN478" i="4"/>
  <c r="AO478" i="4" s="1"/>
  <c r="AP478" i="4" s="1"/>
  <c r="AQ478" i="4" s="1"/>
  <c r="AT477" i="4"/>
  <c r="AU477" i="4" s="1"/>
  <c r="AV477" i="4" s="1"/>
  <c r="AS477" i="4"/>
  <c r="AP477" i="4"/>
  <c r="AQ477" i="4" s="1"/>
  <c r="AO477" i="4"/>
  <c r="AN477" i="4"/>
  <c r="AV476" i="4"/>
  <c r="AS476" i="4"/>
  <c r="AT476" i="4" s="1"/>
  <c r="AU476" i="4" s="1"/>
  <c r="AN476" i="4"/>
  <c r="AO476" i="4" s="1"/>
  <c r="AP476" i="4" s="1"/>
  <c r="AQ476" i="4" s="1"/>
  <c r="AT475" i="4"/>
  <c r="AU475" i="4" s="1"/>
  <c r="AV475" i="4" s="1"/>
  <c r="AS475" i="4"/>
  <c r="AP475" i="4"/>
  <c r="AQ475" i="4" s="1"/>
  <c r="AO475" i="4"/>
  <c r="AN475" i="4"/>
  <c r="AS474" i="4"/>
  <c r="AT474" i="4" s="1"/>
  <c r="AU474" i="4" s="1"/>
  <c r="AV474" i="4" s="1"/>
  <c r="AN474" i="4"/>
  <c r="AO474" i="4" s="1"/>
  <c r="AP474" i="4" s="1"/>
  <c r="AQ474" i="4" s="1"/>
  <c r="AT473" i="4"/>
  <c r="AU473" i="4" s="1"/>
  <c r="AV473" i="4" s="1"/>
  <c r="AS473" i="4"/>
  <c r="AP473" i="4"/>
  <c r="AQ473" i="4" s="1"/>
  <c r="AO473" i="4"/>
  <c r="AN473" i="4"/>
  <c r="AV472" i="4"/>
  <c r="AU472" i="4"/>
  <c r="AT472" i="4"/>
  <c r="AS472" i="4"/>
  <c r="AN472" i="4"/>
  <c r="AO472" i="4" s="1"/>
  <c r="AP472" i="4" s="1"/>
  <c r="AQ472" i="4" s="1"/>
  <c r="AT471" i="4"/>
  <c r="AU471" i="4" s="1"/>
  <c r="AV471" i="4" s="1"/>
  <c r="AS471" i="4"/>
  <c r="AP471" i="4"/>
  <c r="AQ471" i="4" s="1"/>
  <c r="AO471" i="4"/>
  <c r="AN471" i="4"/>
  <c r="AV470" i="4"/>
  <c r="AU470" i="4"/>
  <c r="AT470" i="4"/>
  <c r="AS470" i="4"/>
  <c r="AN470" i="4"/>
  <c r="AO470" i="4" s="1"/>
  <c r="AP470" i="4" s="1"/>
  <c r="AQ470" i="4" s="1"/>
  <c r="AT469" i="4"/>
  <c r="AU469" i="4" s="1"/>
  <c r="AV469" i="4" s="1"/>
  <c r="AS469" i="4"/>
  <c r="AP469" i="4"/>
  <c r="AQ469" i="4" s="1"/>
  <c r="AO469" i="4"/>
  <c r="AN469" i="4"/>
  <c r="AV468" i="4"/>
  <c r="AU468" i="4"/>
  <c r="AT468" i="4"/>
  <c r="AS468" i="4"/>
  <c r="AQ468" i="4"/>
  <c r="AN468" i="4"/>
  <c r="AO468" i="4" s="1"/>
  <c r="AP468" i="4" s="1"/>
  <c r="AT467" i="4"/>
  <c r="AU467" i="4" s="1"/>
  <c r="AV467" i="4" s="1"/>
  <c r="AS467" i="4"/>
  <c r="AO467" i="4"/>
  <c r="AP467" i="4" s="1"/>
  <c r="AQ467" i="4" s="1"/>
  <c r="AN467" i="4"/>
  <c r="AV466" i="4"/>
  <c r="AU466" i="4"/>
  <c r="AT466" i="4"/>
  <c r="AS466" i="4"/>
  <c r="AN466" i="4"/>
  <c r="AO466" i="4" s="1"/>
  <c r="AP466" i="4" s="1"/>
  <c r="AQ466" i="4" s="1"/>
  <c r="AT465" i="4"/>
  <c r="AU465" i="4" s="1"/>
  <c r="AV465" i="4" s="1"/>
  <c r="AS465" i="4"/>
  <c r="AO465" i="4"/>
  <c r="AP465" i="4" s="1"/>
  <c r="AQ465" i="4" s="1"/>
  <c r="AN465" i="4"/>
  <c r="AU464" i="4"/>
  <c r="AV464" i="4" s="1"/>
  <c r="AT464" i="4"/>
  <c r="AS464" i="4"/>
  <c r="AN464" i="4"/>
  <c r="AO464" i="4" s="1"/>
  <c r="AP464" i="4" s="1"/>
  <c r="AQ464" i="4" s="1"/>
  <c r="AS463" i="4"/>
  <c r="AP463" i="4"/>
  <c r="AQ463" i="4" s="1"/>
  <c r="AO463" i="4"/>
  <c r="AN463" i="4"/>
  <c r="AU462" i="4"/>
  <c r="AV462" i="4" s="1"/>
  <c r="AS462" i="4"/>
  <c r="AT462" i="4" s="1"/>
  <c r="AN462" i="4"/>
  <c r="AO462" i="4" s="1"/>
  <c r="AP462" i="4" s="1"/>
  <c r="AQ462" i="4" s="1"/>
  <c r="AS461" i="4"/>
  <c r="AN461" i="4"/>
  <c r="AS460" i="4"/>
  <c r="AO460" i="4"/>
  <c r="AP460" i="4" s="1"/>
  <c r="AQ460" i="4" s="1"/>
  <c r="AN460" i="4"/>
  <c r="AU459" i="4"/>
  <c r="AV459" i="4" s="1"/>
  <c r="AT459" i="4"/>
  <c r="AS459" i="4"/>
  <c r="AN459" i="4"/>
  <c r="AO459" i="4" s="1"/>
  <c r="AP459" i="4" s="1"/>
  <c r="AQ459" i="4" s="1"/>
  <c r="AS458" i="4"/>
  <c r="AO458" i="4"/>
  <c r="AP458" i="4" s="1"/>
  <c r="AQ458" i="4" s="1"/>
  <c r="AN458" i="4"/>
  <c r="AU457" i="4"/>
  <c r="AV457" i="4" s="1"/>
  <c r="AT457" i="4"/>
  <c r="AS457" i="4"/>
  <c r="AN457" i="4"/>
  <c r="AO457" i="4" s="1"/>
  <c r="AP457" i="4" s="1"/>
  <c r="AQ457" i="4" s="1"/>
  <c r="AS456" i="4"/>
  <c r="AO456" i="4"/>
  <c r="AP456" i="4" s="1"/>
  <c r="AQ456" i="4" s="1"/>
  <c r="AN456" i="4"/>
  <c r="AU455" i="4"/>
  <c r="AV455" i="4" s="1"/>
  <c r="AT455" i="4"/>
  <c r="AS455" i="4"/>
  <c r="AN455" i="4"/>
  <c r="AO455" i="4" s="1"/>
  <c r="AP455" i="4" s="1"/>
  <c r="AQ455" i="4" s="1"/>
  <c r="AS454" i="4"/>
  <c r="AO454" i="4"/>
  <c r="AP454" i="4" s="1"/>
  <c r="AQ454" i="4" s="1"/>
  <c r="AN454" i="4"/>
  <c r="AU453" i="4"/>
  <c r="AV453" i="4" s="1"/>
  <c r="AT453" i="4"/>
  <c r="AS453" i="4"/>
  <c r="AN453" i="4"/>
  <c r="AO453" i="4" s="1"/>
  <c r="AP453" i="4" s="1"/>
  <c r="AQ453" i="4" s="1"/>
  <c r="AS452" i="4"/>
  <c r="AO452" i="4"/>
  <c r="AP452" i="4" s="1"/>
  <c r="AQ452" i="4" s="1"/>
  <c r="AN452" i="4"/>
  <c r="AU451" i="4"/>
  <c r="AV451" i="4" s="1"/>
  <c r="AT451" i="4"/>
  <c r="AS451" i="4"/>
  <c r="AN451" i="4"/>
  <c r="AO451" i="4" s="1"/>
  <c r="AP451" i="4" s="1"/>
  <c r="AQ451" i="4" s="1"/>
  <c r="AS450" i="4"/>
  <c r="AO450" i="4"/>
  <c r="AP450" i="4" s="1"/>
  <c r="AQ450" i="4" s="1"/>
  <c r="AN450" i="4"/>
  <c r="AU449" i="4"/>
  <c r="AV449" i="4" s="1"/>
  <c r="AT449" i="4"/>
  <c r="AS449" i="4"/>
  <c r="AN449" i="4"/>
  <c r="AO449" i="4" s="1"/>
  <c r="AP449" i="4" s="1"/>
  <c r="AQ449" i="4" s="1"/>
  <c r="AS448" i="4"/>
  <c r="AO448" i="4"/>
  <c r="AP448" i="4" s="1"/>
  <c r="AQ448" i="4" s="1"/>
  <c r="AN448" i="4"/>
  <c r="AU447" i="4"/>
  <c r="AV447" i="4" s="1"/>
  <c r="AT447" i="4"/>
  <c r="AS447" i="4"/>
  <c r="AN447" i="4"/>
  <c r="AO447" i="4" s="1"/>
  <c r="AP447" i="4" s="1"/>
  <c r="AQ447" i="4" s="1"/>
  <c r="AS446" i="4"/>
  <c r="AO446" i="4"/>
  <c r="AP446" i="4" s="1"/>
  <c r="AQ446" i="4" s="1"/>
  <c r="AN446" i="4"/>
  <c r="AU445" i="4"/>
  <c r="AV445" i="4" s="1"/>
  <c r="AT445" i="4"/>
  <c r="AS445" i="4"/>
  <c r="AN445" i="4"/>
  <c r="AO445" i="4" s="1"/>
  <c r="AP445" i="4" s="1"/>
  <c r="AQ445" i="4" s="1"/>
  <c r="AS444" i="4"/>
  <c r="AO444" i="4"/>
  <c r="AP444" i="4" s="1"/>
  <c r="AQ444" i="4" s="1"/>
  <c r="AN444" i="4"/>
  <c r="AU443" i="4"/>
  <c r="AV443" i="4" s="1"/>
  <c r="AT443" i="4"/>
  <c r="AS443" i="4"/>
  <c r="AN443" i="4"/>
  <c r="AO443" i="4" s="1"/>
  <c r="AP443" i="4" s="1"/>
  <c r="AQ443" i="4" s="1"/>
  <c r="AS442" i="4"/>
  <c r="AT442" i="4" s="1"/>
  <c r="AU442" i="4" s="1"/>
  <c r="AV442" i="4" s="1"/>
  <c r="AO442" i="4"/>
  <c r="AP442" i="4" s="1"/>
  <c r="AQ442" i="4" s="1"/>
  <c r="AN442" i="4"/>
  <c r="AU441" i="4"/>
  <c r="AV441" i="4" s="1"/>
  <c r="AT441" i="4"/>
  <c r="AS441" i="4"/>
  <c r="AN441" i="4"/>
  <c r="AO441" i="4" s="1"/>
  <c r="AP441" i="4" s="1"/>
  <c r="AQ441" i="4" s="1"/>
  <c r="AS440" i="4"/>
  <c r="AT440" i="4" s="1"/>
  <c r="AU440" i="4" s="1"/>
  <c r="AV440" i="4" s="1"/>
  <c r="AO440" i="4"/>
  <c r="AP440" i="4" s="1"/>
  <c r="AQ440" i="4" s="1"/>
  <c r="AN440" i="4"/>
  <c r="AU439" i="4"/>
  <c r="AV439" i="4" s="1"/>
  <c r="AT439" i="4"/>
  <c r="AS439" i="4"/>
  <c r="AN439" i="4"/>
  <c r="AO439" i="4" s="1"/>
  <c r="AP439" i="4" s="1"/>
  <c r="AQ439" i="4" s="1"/>
  <c r="AS438" i="4"/>
  <c r="AT438" i="4" s="1"/>
  <c r="AU438" i="4" s="1"/>
  <c r="AV438" i="4" s="1"/>
  <c r="AO438" i="4"/>
  <c r="AP438" i="4" s="1"/>
  <c r="AQ438" i="4" s="1"/>
  <c r="AN438" i="4"/>
  <c r="AU437" i="4"/>
  <c r="AV437" i="4" s="1"/>
  <c r="AT437" i="4"/>
  <c r="AS437" i="4"/>
  <c r="AQ437" i="4"/>
  <c r="AN437" i="4"/>
  <c r="AO437" i="4" s="1"/>
  <c r="AP437" i="4" s="1"/>
  <c r="AS436" i="4"/>
  <c r="AT436" i="4" s="1"/>
  <c r="AU436" i="4" s="1"/>
  <c r="AV436" i="4" s="1"/>
  <c r="AO436" i="4"/>
  <c r="AP436" i="4" s="1"/>
  <c r="AQ436" i="4" s="1"/>
  <c r="AN436" i="4"/>
  <c r="AU435" i="4"/>
  <c r="AV435" i="4" s="1"/>
  <c r="AT435" i="4"/>
  <c r="AS435" i="4"/>
  <c r="AN435" i="4"/>
  <c r="AO435" i="4" s="1"/>
  <c r="AP435" i="4" s="1"/>
  <c r="AQ435" i="4" s="1"/>
  <c r="AS434" i="4"/>
  <c r="AT434" i="4" s="1"/>
  <c r="AU434" i="4" s="1"/>
  <c r="AV434" i="4" s="1"/>
  <c r="AO434" i="4"/>
  <c r="AP434" i="4" s="1"/>
  <c r="AQ434" i="4" s="1"/>
  <c r="AN434" i="4"/>
  <c r="AU433" i="4"/>
  <c r="AV433" i="4" s="1"/>
  <c r="AT433" i="4"/>
  <c r="AS433" i="4"/>
  <c r="AN433" i="4"/>
  <c r="AO433" i="4" s="1"/>
  <c r="AP433" i="4" s="1"/>
  <c r="AQ433" i="4" s="1"/>
  <c r="AS432" i="4"/>
  <c r="AT432" i="4" s="1"/>
  <c r="AU432" i="4" s="1"/>
  <c r="AV432" i="4" s="1"/>
  <c r="AO432" i="4"/>
  <c r="AP432" i="4" s="1"/>
  <c r="AQ432" i="4" s="1"/>
  <c r="AN432" i="4"/>
  <c r="AU431" i="4"/>
  <c r="AV431" i="4" s="1"/>
  <c r="AT431" i="4"/>
  <c r="AS431" i="4"/>
  <c r="AN431" i="4"/>
  <c r="AO431" i="4" s="1"/>
  <c r="AP431" i="4" s="1"/>
  <c r="AQ431" i="4" s="1"/>
  <c r="AS430" i="4"/>
  <c r="AT430" i="4" s="1"/>
  <c r="AU430" i="4" s="1"/>
  <c r="AV430" i="4" s="1"/>
  <c r="AO430" i="4"/>
  <c r="AP430" i="4" s="1"/>
  <c r="AQ430" i="4" s="1"/>
  <c r="AN430" i="4"/>
  <c r="AU429" i="4"/>
  <c r="AV429" i="4" s="1"/>
  <c r="AT429" i="4"/>
  <c r="AS429" i="4"/>
  <c r="AN429" i="4"/>
  <c r="AO429" i="4" s="1"/>
  <c r="AP429" i="4" s="1"/>
  <c r="AQ429" i="4" s="1"/>
  <c r="AT428" i="4"/>
  <c r="AU428" i="4" s="1"/>
  <c r="AV428" i="4" s="1"/>
  <c r="AS428" i="4"/>
  <c r="AO428" i="4"/>
  <c r="AP428" i="4" s="1"/>
  <c r="AQ428" i="4" s="1"/>
  <c r="AN428" i="4"/>
  <c r="AT427" i="4"/>
  <c r="AU427" i="4" s="1"/>
  <c r="AV427" i="4" s="1"/>
  <c r="AS427" i="4"/>
  <c r="AN427" i="4"/>
  <c r="AO427" i="4" s="1"/>
  <c r="AP427" i="4" s="1"/>
  <c r="AQ427" i="4" s="1"/>
  <c r="AS426" i="4"/>
  <c r="AN426" i="4"/>
  <c r="AT425" i="4"/>
  <c r="AU425" i="4" s="1"/>
  <c r="AV425" i="4" s="1"/>
  <c r="AS425" i="4"/>
  <c r="AN425" i="4"/>
  <c r="AS424" i="4"/>
  <c r="AN424" i="4"/>
  <c r="AT423" i="4"/>
  <c r="AU423" i="4" s="1"/>
  <c r="AV423" i="4" s="1"/>
  <c r="AS423" i="4"/>
  <c r="AN423" i="4"/>
  <c r="AS422" i="4"/>
  <c r="AN422" i="4"/>
  <c r="AT421" i="4"/>
  <c r="AU421" i="4" s="1"/>
  <c r="AV421" i="4" s="1"/>
  <c r="AS421" i="4"/>
  <c r="AO421" i="4"/>
  <c r="AP421" i="4" s="1"/>
  <c r="AQ421" i="4" s="1"/>
  <c r="AN421" i="4"/>
  <c r="AS420" i="4"/>
  <c r="AT420" i="4" s="1"/>
  <c r="AU420" i="4" s="1"/>
  <c r="AV420" i="4" s="1"/>
  <c r="AN420" i="4"/>
  <c r="AO420" i="4" s="1"/>
  <c r="AP420" i="4" s="1"/>
  <c r="AQ420" i="4" s="1"/>
  <c r="AS419" i="4"/>
  <c r="AT419" i="4" s="1"/>
  <c r="AU419" i="4" s="1"/>
  <c r="AV419" i="4" s="1"/>
  <c r="AO419" i="4"/>
  <c r="AP419" i="4" s="1"/>
  <c r="AQ419" i="4" s="1"/>
  <c r="AN419" i="4"/>
  <c r="AS418" i="4"/>
  <c r="AT418" i="4" s="1"/>
  <c r="AU418" i="4" s="1"/>
  <c r="AV418" i="4" s="1"/>
  <c r="AN418" i="4"/>
  <c r="AO418" i="4" s="1"/>
  <c r="AP418" i="4" s="1"/>
  <c r="AQ418" i="4" s="1"/>
  <c r="AS417" i="4"/>
  <c r="AT417" i="4" s="1"/>
  <c r="AU417" i="4" s="1"/>
  <c r="AV417" i="4" s="1"/>
  <c r="AO417" i="4"/>
  <c r="AP417" i="4" s="1"/>
  <c r="AQ417" i="4" s="1"/>
  <c r="AN417" i="4"/>
  <c r="AS416" i="4"/>
  <c r="AT416" i="4" s="1"/>
  <c r="AU416" i="4" s="1"/>
  <c r="AV416" i="4" s="1"/>
  <c r="AN416" i="4"/>
  <c r="AO416" i="4" s="1"/>
  <c r="AP416" i="4" s="1"/>
  <c r="AQ416" i="4" s="1"/>
  <c r="AT415" i="4"/>
  <c r="AU415" i="4" s="1"/>
  <c r="AV415" i="4" s="1"/>
  <c r="AS415" i="4"/>
  <c r="AO415" i="4"/>
  <c r="AP415" i="4" s="1"/>
  <c r="AQ415" i="4" s="1"/>
  <c r="AN415" i="4"/>
  <c r="AS414" i="4"/>
  <c r="AT414" i="4" s="1"/>
  <c r="AU414" i="4" s="1"/>
  <c r="AV414" i="4" s="1"/>
  <c r="AN414" i="4"/>
  <c r="AO414" i="4" s="1"/>
  <c r="AP414" i="4" s="1"/>
  <c r="AQ414" i="4" s="1"/>
  <c r="AT413" i="4"/>
  <c r="AU413" i="4" s="1"/>
  <c r="AV413" i="4" s="1"/>
  <c r="AS413" i="4"/>
  <c r="AO413" i="4"/>
  <c r="AP413" i="4" s="1"/>
  <c r="AQ413" i="4" s="1"/>
  <c r="AN413" i="4"/>
  <c r="AS412" i="4"/>
  <c r="AT412" i="4" s="1"/>
  <c r="AU412" i="4" s="1"/>
  <c r="AV412" i="4" s="1"/>
  <c r="AN412" i="4"/>
  <c r="AO412" i="4" s="1"/>
  <c r="AP412" i="4" s="1"/>
  <c r="AQ412" i="4" s="1"/>
  <c r="AT411" i="4"/>
  <c r="AU411" i="4" s="1"/>
  <c r="AV411" i="4" s="1"/>
  <c r="AS411" i="4"/>
  <c r="AO411" i="4"/>
  <c r="AP411" i="4" s="1"/>
  <c r="AQ411" i="4" s="1"/>
  <c r="AN411" i="4"/>
  <c r="AS410" i="4"/>
  <c r="AT410" i="4" s="1"/>
  <c r="AU410" i="4" s="1"/>
  <c r="AV410" i="4" s="1"/>
  <c r="AN410" i="4"/>
  <c r="AO410" i="4" s="1"/>
  <c r="AP410" i="4" s="1"/>
  <c r="AQ410" i="4" s="1"/>
  <c r="AT409" i="4"/>
  <c r="AU409" i="4" s="1"/>
  <c r="AV409" i="4" s="1"/>
  <c r="AS409" i="4"/>
  <c r="AO409" i="4"/>
  <c r="AP409" i="4" s="1"/>
  <c r="AQ409" i="4" s="1"/>
  <c r="AN409" i="4"/>
  <c r="AS408" i="4"/>
  <c r="AT408" i="4" s="1"/>
  <c r="AU408" i="4" s="1"/>
  <c r="AV408" i="4" s="1"/>
  <c r="AN408" i="4"/>
  <c r="AO408" i="4" s="1"/>
  <c r="AP408" i="4" s="1"/>
  <c r="AQ408" i="4" s="1"/>
  <c r="AT407" i="4"/>
  <c r="AU407" i="4" s="1"/>
  <c r="AV407" i="4" s="1"/>
  <c r="AS407" i="4"/>
  <c r="AO407" i="4"/>
  <c r="AP407" i="4" s="1"/>
  <c r="AQ407" i="4" s="1"/>
  <c r="AN407" i="4"/>
  <c r="AS406" i="4"/>
  <c r="AT406" i="4" s="1"/>
  <c r="AU406" i="4" s="1"/>
  <c r="AV406" i="4" s="1"/>
  <c r="AN406" i="4"/>
  <c r="AO406" i="4" s="1"/>
  <c r="AP406" i="4" s="1"/>
  <c r="AQ406" i="4" s="1"/>
  <c r="AT405" i="4"/>
  <c r="AU405" i="4" s="1"/>
  <c r="AV405" i="4" s="1"/>
  <c r="AS405" i="4"/>
  <c r="AO405" i="4"/>
  <c r="AP405" i="4" s="1"/>
  <c r="AQ405" i="4" s="1"/>
  <c r="AN405" i="4"/>
  <c r="AS404" i="4"/>
  <c r="AT404" i="4" s="1"/>
  <c r="AU404" i="4" s="1"/>
  <c r="AV404" i="4" s="1"/>
  <c r="AN404" i="4"/>
  <c r="AO404" i="4" s="1"/>
  <c r="AP404" i="4" s="1"/>
  <c r="AQ404" i="4" s="1"/>
  <c r="AT403" i="4"/>
  <c r="AU403" i="4" s="1"/>
  <c r="AV403" i="4" s="1"/>
  <c r="AS403" i="4"/>
  <c r="AO403" i="4"/>
  <c r="AP403" i="4" s="1"/>
  <c r="AQ403" i="4" s="1"/>
  <c r="AN403" i="4"/>
  <c r="AS402" i="4"/>
  <c r="AT402" i="4" s="1"/>
  <c r="AU402" i="4" s="1"/>
  <c r="AV402" i="4" s="1"/>
  <c r="AN402" i="4"/>
  <c r="AO402" i="4" s="1"/>
  <c r="AP402" i="4" s="1"/>
  <c r="AQ402" i="4" s="1"/>
  <c r="AT401" i="4"/>
  <c r="AU401" i="4" s="1"/>
  <c r="AV401" i="4" s="1"/>
  <c r="AS401" i="4"/>
  <c r="AO401" i="4"/>
  <c r="AP401" i="4" s="1"/>
  <c r="AQ401" i="4" s="1"/>
  <c r="AN401" i="4"/>
  <c r="AS400" i="4"/>
  <c r="AT400" i="4" s="1"/>
  <c r="AU400" i="4" s="1"/>
  <c r="AV400" i="4" s="1"/>
  <c r="AN400" i="4"/>
  <c r="AO400" i="4" s="1"/>
  <c r="AP400" i="4" s="1"/>
  <c r="AQ400" i="4" s="1"/>
  <c r="AT399" i="4"/>
  <c r="AU399" i="4" s="1"/>
  <c r="AV399" i="4" s="1"/>
  <c r="AS399" i="4"/>
  <c r="AO399" i="4"/>
  <c r="AP399" i="4" s="1"/>
  <c r="AQ399" i="4" s="1"/>
  <c r="AN399" i="4"/>
  <c r="AS398" i="4"/>
  <c r="AT398" i="4" s="1"/>
  <c r="AU398" i="4" s="1"/>
  <c r="AV398" i="4" s="1"/>
  <c r="AN398" i="4"/>
  <c r="AO398" i="4" s="1"/>
  <c r="AP398" i="4" s="1"/>
  <c r="AQ398" i="4" s="1"/>
  <c r="AT397" i="4"/>
  <c r="AU397" i="4" s="1"/>
  <c r="AV397" i="4" s="1"/>
  <c r="AS397" i="4"/>
  <c r="AO397" i="4"/>
  <c r="AP397" i="4" s="1"/>
  <c r="AQ397" i="4" s="1"/>
  <c r="AN397" i="4"/>
  <c r="AS396" i="4"/>
  <c r="AT396" i="4" s="1"/>
  <c r="AU396" i="4" s="1"/>
  <c r="AV396" i="4" s="1"/>
  <c r="AN396" i="4"/>
  <c r="AO396" i="4" s="1"/>
  <c r="AP396" i="4" s="1"/>
  <c r="AQ396" i="4" s="1"/>
  <c r="AT395" i="4"/>
  <c r="AU395" i="4" s="1"/>
  <c r="AV395" i="4" s="1"/>
  <c r="AS395" i="4"/>
  <c r="AO395" i="4"/>
  <c r="AP395" i="4" s="1"/>
  <c r="AQ395" i="4" s="1"/>
  <c r="AN395" i="4"/>
  <c r="AS394" i="4"/>
  <c r="AT394" i="4" s="1"/>
  <c r="AU394" i="4" s="1"/>
  <c r="AV394" i="4" s="1"/>
  <c r="AN394" i="4"/>
  <c r="AO394" i="4" s="1"/>
  <c r="AP394" i="4" s="1"/>
  <c r="AQ394" i="4" s="1"/>
  <c r="AS393" i="4"/>
  <c r="AT393" i="4" s="1"/>
  <c r="AU393" i="4" s="1"/>
  <c r="AV393" i="4" s="1"/>
  <c r="AN393" i="4"/>
  <c r="AT392" i="4"/>
  <c r="AU392" i="4" s="1"/>
  <c r="AV392" i="4" s="1"/>
  <c r="AS392" i="4"/>
  <c r="AN392" i="4"/>
  <c r="AO392" i="4" s="1"/>
  <c r="AP392" i="4" s="1"/>
  <c r="AQ392" i="4" s="1"/>
  <c r="AS391" i="4"/>
  <c r="AT391" i="4" s="1"/>
  <c r="AU391" i="4" s="1"/>
  <c r="AV391" i="4" s="1"/>
  <c r="AN391" i="4"/>
  <c r="AO391" i="4" s="1"/>
  <c r="AP391" i="4" s="1"/>
  <c r="AQ391" i="4" s="1"/>
  <c r="AT390" i="4"/>
  <c r="AU390" i="4" s="1"/>
  <c r="AV390" i="4" s="1"/>
  <c r="AS390" i="4"/>
  <c r="AN390" i="4"/>
  <c r="AO390" i="4" s="1"/>
  <c r="AP390" i="4" s="1"/>
  <c r="AQ390" i="4" s="1"/>
  <c r="AS389" i="4"/>
  <c r="AT389" i="4" s="1"/>
  <c r="AU389" i="4" s="1"/>
  <c r="AV389" i="4" s="1"/>
  <c r="AN389" i="4"/>
  <c r="AO389" i="4" s="1"/>
  <c r="AP389" i="4" s="1"/>
  <c r="AQ389" i="4" s="1"/>
  <c r="AT388" i="4"/>
  <c r="AU388" i="4" s="1"/>
  <c r="AV388" i="4" s="1"/>
  <c r="AS388" i="4"/>
  <c r="AN388" i="4"/>
  <c r="AO388" i="4" s="1"/>
  <c r="AP388" i="4" s="1"/>
  <c r="AQ388" i="4" s="1"/>
  <c r="AS387" i="4"/>
  <c r="AT387" i="4" s="1"/>
  <c r="AU387" i="4" s="1"/>
  <c r="AV387" i="4" s="1"/>
  <c r="AN387" i="4"/>
  <c r="AO387" i="4" s="1"/>
  <c r="AP387" i="4" s="1"/>
  <c r="AQ387" i="4" s="1"/>
  <c r="AT386" i="4"/>
  <c r="AU386" i="4" s="1"/>
  <c r="AV386" i="4" s="1"/>
  <c r="AS386" i="4"/>
  <c r="AN386" i="4"/>
  <c r="AO386" i="4" s="1"/>
  <c r="AP386" i="4" s="1"/>
  <c r="AQ386" i="4" s="1"/>
  <c r="AS385" i="4"/>
  <c r="AT385" i="4" s="1"/>
  <c r="AU385" i="4" s="1"/>
  <c r="AV385" i="4" s="1"/>
  <c r="AN385" i="4"/>
  <c r="AO385" i="4" s="1"/>
  <c r="AP385" i="4" s="1"/>
  <c r="AQ385" i="4" s="1"/>
  <c r="AT384" i="4"/>
  <c r="AU384" i="4" s="1"/>
  <c r="AV384" i="4" s="1"/>
  <c r="AS384" i="4"/>
  <c r="AN384" i="4"/>
  <c r="AO384" i="4" s="1"/>
  <c r="AP384" i="4" s="1"/>
  <c r="AQ384" i="4" s="1"/>
  <c r="AS383" i="4"/>
  <c r="AT383" i="4" s="1"/>
  <c r="AU383" i="4" s="1"/>
  <c r="AV383" i="4" s="1"/>
  <c r="AN383" i="4"/>
  <c r="AO383" i="4" s="1"/>
  <c r="AP383" i="4" s="1"/>
  <c r="AQ383" i="4" s="1"/>
  <c r="AT382" i="4"/>
  <c r="AU382" i="4" s="1"/>
  <c r="AV382" i="4" s="1"/>
  <c r="AS382" i="4"/>
  <c r="AN382" i="4"/>
  <c r="AO382" i="4" s="1"/>
  <c r="AP382" i="4" s="1"/>
  <c r="AQ382" i="4" s="1"/>
  <c r="AS381" i="4"/>
  <c r="AT381" i="4" s="1"/>
  <c r="AU381" i="4" s="1"/>
  <c r="AV381" i="4" s="1"/>
  <c r="AN381" i="4"/>
  <c r="AO381" i="4" s="1"/>
  <c r="AP381" i="4" s="1"/>
  <c r="AQ381" i="4" s="1"/>
  <c r="AT380" i="4"/>
  <c r="AU380" i="4" s="1"/>
  <c r="AV380" i="4" s="1"/>
  <c r="AS380" i="4"/>
  <c r="AN380" i="4"/>
  <c r="AO380" i="4" s="1"/>
  <c r="AP380" i="4" s="1"/>
  <c r="AQ380" i="4" s="1"/>
  <c r="AS379" i="4"/>
  <c r="AT379" i="4" s="1"/>
  <c r="AU379" i="4" s="1"/>
  <c r="AV379" i="4" s="1"/>
  <c r="AN379" i="4"/>
  <c r="AO379" i="4" s="1"/>
  <c r="AP379" i="4" s="1"/>
  <c r="AQ379" i="4" s="1"/>
  <c r="AT378" i="4"/>
  <c r="AU378" i="4" s="1"/>
  <c r="AV378" i="4" s="1"/>
  <c r="AS378" i="4"/>
  <c r="AN378" i="4"/>
  <c r="AO378" i="4" s="1"/>
  <c r="AP378" i="4" s="1"/>
  <c r="AQ378" i="4" s="1"/>
  <c r="AS377" i="4"/>
  <c r="AT377" i="4" s="1"/>
  <c r="AU377" i="4" s="1"/>
  <c r="AV377" i="4" s="1"/>
  <c r="AN377" i="4"/>
  <c r="AO377" i="4" s="1"/>
  <c r="AP377" i="4" s="1"/>
  <c r="AQ377" i="4" s="1"/>
  <c r="AT376" i="4"/>
  <c r="AU376" i="4" s="1"/>
  <c r="AV376" i="4" s="1"/>
  <c r="AS376" i="4"/>
  <c r="AN376" i="4"/>
  <c r="AO376" i="4" s="1"/>
  <c r="AP376" i="4" s="1"/>
  <c r="AQ376" i="4" s="1"/>
  <c r="AS375" i="4"/>
  <c r="AT375" i="4" s="1"/>
  <c r="AU375" i="4" s="1"/>
  <c r="AV375" i="4" s="1"/>
  <c r="AN375" i="4"/>
  <c r="AO375" i="4" s="1"/>
  <c r="AP375" i="4" s="1"/>
  <c r="AQ375" i="4" s="1"/>
  <c r="AT374" i="4"/>
  <c r="AU374" i="4" s="1"/>
  <c r="AV374" i="4" s="1"/>
  <c r="AS374" i="4"/>
  <c r="AN374" i="4"/>
  <c r="AO374" i="4" s="1"/>
  <c r="AP374" i="4" s="1"/>
  <c r="AQ374" i="4" s="1"/>
  <c r="AS373" i="4"/>
  <c r="AT373" i="4" s="1"/>
  <c r="AU373" i="4" s="1"/>
  <c r="AV373" i="4" s="1"/>
  <c r="AN373" i="4"/>
  <c r="AO373" i="4" s="1"/>
  <c r="AP373" i="4" s="1"/>
  <c r="AQ373" i="4" s="1"/>
  <c r="AT372" i="4"/>
  <c r="AU372" i="4" s="1"/>
  <c r="AV372" i="4" s="1"/>
  <c r="AS372" i="4"/>
  <c r="AN372" i="4"/>
  <c r="AO372" i="4" s="1"/>
  <c r="AP372" i="4" s="1"/>
  <c r="AQ372" i="4" s="1"/>
  <c r="AS371" i="4"/>
  <c r="AT371" i="4" s="1"/>
  <c r="AU371" i="4" s="1"/>
  <c r="AV371" i="4" s="1"/>
  <c r="AN371" i="4"/>
  <c r="AO371" i="4" s="1"/>
  <c r="AP371" i="4" s="1"/>
  <c r="AQ371" i="4" s="1"/>
  <c r="AT370" i="4"/>
  <c r="AU370" i="4" s="1"/>
  <c r="AV370" i="4" s="1"/>
  <c r="AS370" i="4"/>
  <c r="AN370" i="4"/>
  <c r="AO370" i="4" s="1"/>
  <c r="AP370" i="4" s="1"/>
  <c r="AQ370" i="4" s="1"/>
  <c r="AS369" i="4"/>
  <c r="AT369" i="4" s="1"/>
  <c r="AU369" i="4" s="1"/>
  <c r="AV369" i="4" s="1"/>
  <c r="AN369" i="4"/>
  <c r="AO369" i="4" s="1"/>
  <c r="AP369" i="4" s="1"/>
  <c r="AQ369" i="4" s="1"/>
  <c r="AT368" i="4"/>
  <c r="AU368" i="4" s="1"/>
  <c r="AV368" i="4" s="1"/>
  <c r="AS368" i="4"/>
  <c r="AN368" i="4"/>
  <c r="AO368" i="4" s="1"/>
  <c r="AP368" i="4" s="1"/>
  <c r="AQ368" i="4" s="1"/>
  <c r="AS367" i="4"/>
  <c r="AT367" i="4" s="1"/>
  <c r="AU367" i="4" s="1"/>
  <c r="AV367" i="4" s="1"/>
  <c r="AN367" i="4"/>
  <c r="AO367" i="4" s="1"/>
  <c r="AP367" i="4" s="1"/>
  <c r="AQ367" i="4" s="1"/>
  <c r="AT366" i="4"/>
  <c r="AU366" i="4" s="1"/>
  <c r="AV366" i="4" s="1"/>
  <c r="AS366" i="4"/>
  <c r="AN366" i="4"/>
  <c r="AO366" i="4" s="1"/>
  <c r="AP366" i="4" s="1"/>
  <c r="AQ366" i="4" s="1"/>
  <c r="AS365" i="4"/>
  <c r="AT365" i="4" s="1"/>
  <c r="AU365" i="4" s="1"/>
  <c r="AV365" i="4" s="1"/>
  <c r="AN365" i="4"/>
  <c r="AO365" i="4" s="1"/>
  <c r="AP365" i="4" s="1"/>
  <c r="AQ365" i="4" s="1"/>
  <c r="AT364" i="4"/>
  <c r="AU364" i="4" s="1"/>
  <c r="AV364" i="4" s="1"/>
  <c r="AS364" i="4"/>
  <c r="AN364" i="4"/>
  <c r="AO364" i="4" s="1"/>
  <c r="AP364" i="4" s="1"/>
  <c r="AQ364" i="4" s="1"/>
  <c r="AS363" i="4"/>
  <c r="AT363" i="4" s="1"/>
  <c r="AU363" i="4" s="1"/>
  <c r="AV363" i="4" s="1"/>
  <c r="AN363" i="4"/>
  <c r="AO363" i="4" s="1"/>
  <c r="AP363" i="4" s="1"/>
  <c r="AQ363" i="4" s="1"/>
  <c r="AT362" i="4"/>
  <c r="AU362" i="4" s="1"/>
  <c r="AV362" i="4" s="1"/>
  <c r="AS362" i="4"/>
  <c r="AN362" i="4"/>
  <c r="AO362" i="4" s="1"/>
  <c r="AP362" i="4" s="1"/>
  <c r="AQ362" i="4" s="1"/>
  <c r="AV361" i="4"/>
  <c r="AS361" i="4"/>
  <c r="AT361" i="4" s="1"/>
  <c r="AU361" i="4" s="1"/>
  <c r="AN361" i="4"/>
  <c r="AT360" i="4"/>
  <c r="AU360" i="4" s="1"/>
  <c r="AV360" i="4" s="1"/>
  <c r="AS360" i="4"/>
  <c r="AN360" i="4"/>
  <c r="AO360" i="4" s="1"/>
  <c r="AP360" i="4" s="1"/>
  <c r="AQ360" i="4" s="1"/>
  <c r="AV359" i="4"/>
  <c r="AS359" i="4"/>
  <c r="AT359" i="4" s="1"/>
  <c r="AU359" i="4" s="1"/>
  <c r="AN359" i="4"/>
  <c r="AT358" i="4"/>
  <c r="AU358" i="4" s="1"/>
  <c r="AV358" i="4" s="1"/>
  <c r="AS358" i="4"/>
  <c r="AN358" i="4"/>
  <c r="AO358" i="4" s="1"/>
  <c r="AP358" i="4" s="1"/>
  <c r="AQ358" i="4" s="1"/>
  <c r="AV357" i="4"/>
  <c r="AS357" i="4"/>
  <c r="AT357" i="4" s="1"/>
  <c r="AU357" i="4" s="1"/>
  <c r="AN357" i="4"/>
  <c r="AT356" i="4"/>
  <c r="AU356" i="4" s="1"/>
  <c r="AV356" i="4" s="1"/>
  <c r="AS356" i="4"/>
  <c r="AN356" i="4"/>
  <c r="AO356" i="4" s="1"/>
  <c r="AP356" i="4" s="1"/>
  <c r="AQ356" i="4" s="1"/>
  <c r="AV355" i="4"/>
  <c r="AS355" i="4"/>
  <c r="AT355" i="4" s="1"/>
  <c r="AU355" i="4" s="1"/>
  <c r="AN355" i="4"/>
  <c r="AT354" i="4"/>
  <c r="AU354" i="4" s="1"/>
  <c r="AV354" i="4" s="1"/>
  <c r="AS354" i="4"/>
  <c r="AQ354" i="4"/>
  <c r="AN354" i="4"/>
  <c r="AO354" i="4" s="1"/>
  <c r="AP354" i="4" s="1"/>
  <c r="AV353" i="4"/>
  <c r="AS353" i="4"/>
  <c r="AT353" i="4" s="1"/>
  <c r="AU353" i="4" s="1"/>
  <c r="AN353" i="4"/>
  <c r="AT352" i="4"/>
  <c r="AU352" i="4" s="1"/>
  <c r="AV352" i="4" s="1"/>
  <c r="AS352" i="4"/>
  <c r="AN352" i="4"/>
  <c r="AO352" i="4" s="1"/>
  <c r="AP352" i="4" s="1"/>
  <c r="AQ352" i="4" s="1"/>
  <c r="AV351" i="4"/>
  <c r="AS351" i="4"/>
  <c r="AT351" i="4" s="1"/>
  <c r="AU351" i="4" s="1"/>
  <c r="AO351" i="4"/>
  <c r="AP351" i="4" s="1"/>
  <c r="AQ351" i="4" s="1"/>
  <c r="AN351" i="4"/>
  <c r="AT350" i="4"/>
  <c r="AU350" i="4" s="1"/>
  <c r="AV350" i="4" s="1"/>
  <c r="AS350" i="4"/>
  <c r="AN350" i="4"/>
  <c r="AO350" i="4" s="1"/>
  <c r="AP350" i="4" s="1"/>
  <c r="AQ350" i="4" s="1"/>
  <c r="AV349" i="4"/>
  <c r="AS349" i="4"/>
  <c r="AT349" i="4" s="1"/>
  <c r="AU349" i="4" s="1"/>
  <c r="AN349" i="4"/>
  <c r="AT348" i="4"/>
  <c r="AU348" i="4" s="1"/>
  <c r="AV348" i="4" s="1"/>
  <c r="AS348" i="4"/>
  <c r="AN348" i="4"/>
  <c r="AO348" i="4" s="1"/>
  <c r="AP348" i="4" s="1"/>
  <c r="AQ348" i="4" s="1"/>
  <c r="AV347" i="4"/>
  <c r="AS347" i="4"/>
  <c r="AT347" i="4" s="1"/>
  <c r="AU347" i="4" s="1"/>
  <c r="AO347" i="4"/>
  <c r="AP347" i="4" s="1"/>
  <c r="AQ347" i="4" s="1"/>
  <c r="AN347" i="4"/>
  <c r="AT346" i="4"/>
  <c r="AU346" i="4" s="1"/>
  <c r="AV346" i="4" s="1"/>
  <c r="AS346" i="4"/>
  <c r="AQ346" i="4"/>
  <c r="AN346" i="4"/>
  <c r="AO346" i="4" s="1"/>
  <c r="AP346" i="4" s="1"/>
  <c r="AV345" i="4"/>
  <c r="AS345" i="4"/>
  <c r="AT345" i="4" s="1"/>
  <c r="AU345" i="4" s="1"/>
  <c r="AO345" i="4"/>
  <c r="AP345" i="4" s="1"/>
  <c r="AQ345" i="4" s="1"/>
  <c r="AN345" i="4"/>
  <c r="AT344" i="4"/>
  <c r="AU344" i="4" s="1"/>
  <c r="AV344" i="4" s="1"/>
  <c r="AS344" i="4"/>
  <c r="AQ344" i="4"/>
  <c r="AN344" i="4"/>
  <c r="AO344" i="4" s="1"/>
  <c r="AP344" i="4" s="1"/>
  <c r="AV343" i="4"/>
  <c r="AS343" i="4"/>
  <c r="AT343" i="4" s="1"/>
  <c r="AU343" i="4" s="1"/>
  <c r="AO343" i="4"/>
  <c r="AP343" i="4" s="1"/>
  <c r="AQ343" i="4" s="1"/>
  <c r="AN343" i="4"/>
  <c r="AT342" i="4"/>
  <c r="AU342" i="4" s="1"/>
  <c r="AV342" i="4" s="1"/>
  <c r="AS342" i="4"/>
  <c r="AQ342" i="4"/>
  <c r="AN342" i="4"/>
  <c r="AO342" i="4" s="1"/>
  <c r="AP342" i="4" s="1"/>
  <c r="AV341" i="4"/>
  <c r="AS341" i="4"/>
  <c r="AT341" i="4" s="1"/>
  <c r="AU341" i="4" s="1"/>
  <c r="AO341" i="4"/>
  <c r="AP341" i="4" s="1"/>
  <c r="AQ341" i="4" s="1"/>
  <c r="AN341" i="4"/>
  <c r="AT340" i="4"/>
  <c r="AU340" i="4" s="1"/>
  <c r="AV340" i="4" s="1"/>
  <c r="AS340" i="4"/>
  <c r="AQ340" i="4"/>
  <c r="AN340" i="4"/>
  <c r="AO340" i="4" s="1"/>
  <c r="AP340" i="4" s="1"/>
  <c r="AV339" i="4"/>
  <c r="AS339" i="4"/>
  <c r="AT339" i="4" s="1"/>
  <c r="AU339" i="4" s="1"/>
  <c r="AO339" i="4"/>
  <c r="AP339" i="4" s="1"/>
  <c r="AQ339" i="4" s="1"/>
  <c r="AN339" i="4"/>
  <c r="AT338" i="4"/>
  <c r="AU338" i="4" s="1"/>
  <c r="AV338" i="4" s="1"/>
  <c r="AS338" i="4"/>
  <c r="AQ338" i="4"/>
  <c r="AN338" i="4"/>
  <c r="AO338" i="4" s="1"/>
  <c r="AP338" i="4" s="1"/>
  <c r="AV337" i="4"/>
  <c r="AS337" i="4"/>
  <c r="AT337" i="4" s="1"/>
  <c r="AU337" i="4" s="1"/>
  <c r="AO337" i="4"/>
  <c r="AP337" i="4" s="1"/>
  <c r="AQ337" i="4" s="1"/>
  <c r="AN337" i="4"/>
  <c r="AT336" i="4"/>
  <c r="AU336" i="4" s="1"/>
  <c r="AV336" i="4" s="1"/>
  <c r="AS336" i="4"/>
  <c r="AQ336" i="4"/>
  <c r="AN336" i="4"/>
  <c r="AO336" i="4" s="1"/>
  <c r="AP336" i="4" s="1"/>
  <c r="AV335" i="4"/>
  <c r="AS335" i="4"/>
  <c r="AT335" i="4" s="1"/>
  <c r="AU335" i="4" s="1"/>
  <c r="AO335" i="4"/>
  <c r="AP335" i="4" s="1"/>
  <c r="AQ335" i="4" s="1"/>
  <c r="AN335" i="4"/>
  <c r="AT334" i="4"/>
  <c r="AU334" i="4" s="1"/>
  <c r="AV334" i="4" s="1"/>
  <c r="AS334" i="4"/>
  <c r="AQ334" i="4"/>
  <c r="AN334" i="4"/>
  <c r="AO334" i="4" s="1"/>
  <c r="AP334" i="4" s="1"/>
  <c r="AV333" i="4"/>
  <c r="AS333" i="4"/>
  <c r="AT333" i="4" s="1"/>
  <c r="AU333" i="4" s="1"/>
  <c r="AO333" i="4"/>
  <c r="AP333" i="4" s="1"/>
  <c r="AQ333" i="4" s="1"/>
  <c r="AN333" i="4"/>
  <c r="AT332" i="4"/>
  <c r="AU332" i="4" s="1"/>
  <c r="AV332" i="4" s="1"/>
  <c r="AS332" i="4"/>
  <c r="AQ332" i="4"/>
  <c r="AN332" i="4"/>
  <c r="AO332" i="4" s="1"/>
  <c r="AP332" i="4" s="1"/>
  <c r="AV331" i="4"/>
  <c r="AS331" i="4"/>
  <c r="AT331" i="4" s="1"/>
  <c r="AU331" i="4" s="1"/>
  <c r="AO331" i="4"/>
  <c r="AP331" i="4" s="1"/>
  <c r="AQ331" i="4" s="1"/>
  <c r="AN331" i="4"/>
  <c r="AT330" i="4"/>
  <c r="AU330" i="4" s="1"/>
  <c r="AV330" i="4" s="1"/>
  <c r="AS330" i="4"/>
  <c r="AQ330" i="4"/>
  <c r="AN330" i="4"/>
  <c r="AO330" i="4" s="1"/>
  <c r="AP330" i="4" s="1"/>
  <c r="AV329" i="4"/>
  <c r="AS329" i="4"/>
  <c r="AT329" i="4" s="1"/>
  <c r="AU329" i="4" s="1"/>
  <c r="AO329" i="4"/>
  <c r="AP329" i="4" s="1"/>
  <c r="AQ329" i="4" s="1"/>
  <c r="AN329" i="4"/>
  <c r="AT328" i="4"/>
  <c r="AU328" i="4" s="1"/>
  <c r="AV328" i="4" s="1"/>
  <c r="AS328" i="4"/>
  <c r="AQ328" i="4"/>
  <c r="AN328" i="4"/>
  <c r="AO328" i="4" s="1"/>
  <c r="AP328" i="4" s="1"/>
  <c r="AV327" i="4"/>
  <c r="AS327" i="4"/>
  <c r="AT327" i="4" s="1"/>
  <c r="AU327" i="4" s="1"/>
  <c r="AO327" i="4"/>
  <c r="AP327" i="4" s="1"/>
  <c r="AQ327" i="4" s="1"/>
  <c r="AN327" i="4"/>
  <c r="AT326" i="4"/>
  <c r="AU326" i="4" s="1"/>
  <c r="AV326" i="4" s="1"/>
  <c r="AS326" i="4"/>
  <c r="AQ326" i="4"/>
  <c r="AN326" i="4"/>
  <c r="AO326" i="4" s="1"/>
  <c r="AP326" i="4" s="1"/>
  <c r="AV325" i="4"/>
  <c r="AS325" i="4"/>
  <c r="AT325" i="4" s="1"/>
  <c r="AU325" i="4" s="1"/>
  <c r="AO325" i="4"/>
  <c r="AP325" i="4" s="1"/>
  <c r="AQ325" i="4" s="1"/>
  <c r="AN325" i="4"/>
  <c r="AT324" i="4"/>
  <c r="AU324" i="4" s="1"/>
  <c r="AV324" i="4" s="1"/>
  <c r="AS324" i="4"/>
  <c r="AQ324" i="4"/>
  <c r="AN324" i="4"/>
  <c r="AO324" i="4" s="1"/>
  <c r="AP324" i="4" s="1"/>
  <c r="AS323" i="4"/>
  <c r="AT323" i="4" s="1"/>
  <c r="AU323" i="4" s="1"/>
  <c r="AV323" i="4" s="1"/>
  <c r="AP323" i="4"/>
  <c r="AQ323" i="4" s="1"/>
  <c r="AN323" i="4"/>
  <c r="AO323" i="4" s="1"/>
  <c r="AV322" i="4"/>
  <c r="AU322" i="4"/>
  <c r="AT322" i="4"/>
  <c r="AS322" i="4"/>
  <c r="AN322" i="4"/>
  <c r="AO322" i="4" s="1"/>
  <c r="AP322" i="4" s="1"/>
  <c r="AQ322" i="4" s="1"/>
  <c r="AV321" i="4"/>
  <c r="AS321" i="4"/>
  <c r="AT321" i="4" s="1"/>
  <c r="AU321" i="4" s="1"/>
  <c r="AO321" i="4"/>
  <c r="AP321" i="4" s="1"/>
  <c r="AQ321" i="4" s="1"/>
  <c r="AN321" i="4"/>
  <c r="AT320" i="4"/>
  <c r="AU320" i="4" s="1"/>
  <c r="AV320" i="4" s="1"/>
  <c r="AS320" i="4"/>
  <c r="AO320" i="4"/>
  <c r="AP320" i="4" s="1"/>
  <c r="AQ320" i="4" s="1"/>
  <c r="AN320" i="4"/>
  <c r="AS319" i="4"/>
  <c r="AT319" i="4" s="1"/>
  <c r="AU319" i="4" s="1"/>
  <c r="AV319" i="4" s="1"/>
  <c r="AN319" i="4"/>
  <c r="AO319" i="4" s="1"/>
  <c r="AP319" i="4" s="1"/>
  <c r="AQ319" i="4" s="1"/>
  <c r="AS318" i="4"/>
  <c r="AT318" i="4" s="1"/>
  <c r="AU318" i="4" s="1"/>
  <c r="AV318" i="4" s="1"/>
  <c r="AO318" i="4"/>
  <c r="AP318" i="4" s="1"/>
  <c r="AQ318" i="4" s="1"/>
  <c r="AN318" i="4"/>
  <c r="AS317" i="4"/>
  <c r="AT317" i="4" s="1"/>
  <c r="AU317" i="4" s="1"/>
  <c r="AV317" i="4" s="1"/>
  <c r="AN317" i="4"/>
  <c r="AO317" i="4" s="1"/>
  <c r="AP317" i="4" s="1"/>
  <c r="AQ317" i="4" s="1"/>
  <c r="AS316" i="4"/>
  <c r="AT316" i="4" s="1"/>
  <c r="AU316" i="4" s="1"/>
  <c r="AV316" i="4" s="1"/>
  <c r="AO316" i="4"/>
  <c r="AP316" i="4" s="1"/>
  <c r="AQ316" i="4" s="1"/>
  <c r="AN316" i="4"/>
  <c r="AS315" i="4"/>
  <c r="AT315" i="4" s="1"/>
  <c r="AU315" i="4" s="1"/>
  <c r="AV315" i="4" s="1"/>
  <c r="AO315" i="4"/>
  <c r="AP315" i="4" s="1"/>
  <c r="AQ315" i="4" s="1"/>
  <c r="AN315" i="4"/>
  <c r="AU314" i="4"/>
  <c r="AV314" i="4" s="1"/>
  <c r="AT314" i="4"/>
  <c r="AS314" i="4"/>
  <c r="AN314" i="4"/>
  <c r="AO314" i="4" s="1"/>
  <c r="AP314" i="4" s="1"/>
  <c r="AQ314" i="4" s="1"/>
  <c r="AS313" i="4"/>
  <c r="AT313" i="4" s="1"/>
  <c r="AU313" i="4" s="1"/>
  <c r="AV313" i="4" s="1"/>
  <c r="AO313" i="4"/>
  <c r="AP313" i="4" s="1"/>
  <c r="AQ313" i="4" s="1"/>
  <c r="AN313" i="4"/>
  <c r="AU312" i="4"/>
  <c r="AV312" i="4" s="1"/>
  <c r="AT312" i="4"/>
  <c r="AS312" i="4"/>
  <c r="AN312" i="4"/>
  <c r="AO312" i="4" s="1"/>
  <c r="AP312" i="4" s="1"/>
  <c r="AQ312" i="4" s="1"/>
  <c r="AS311" i="4"/>
  <c r="AT311" i="4" s="1"/>
  <c r="AU311" i="4" s="1"/>
  <c r="AV311" i="4" s="1"/>
  <c r="AO311" i="4"/>
  <c r="AP311" i="4" s="1"/>
  <c r="AQ311" i="4" s="1"/>
  <c r="AN311" i="4"/>
  <c r="AU310" i="4"/>
  <c r="AV310" i="4" s="1"/>
  <c r="AT310" i="4"/>
  <c r="AS310" i="4"/>
  <c r="AN310" i="4"/>
  <c r="AO310" i="4" s="1"/>
  <c r="AP310" i="4" s="1"/>
  <c r="AQ310" i="4" s="1"/>
  <c r="AS309" i="4"/>
  <c r="AT309" i="4" s="1"/>
  <c r="AU309" i="4" s="1"/>
  <c r="AV309" i="4" s="1"/>
  <c r="AO309" i="4"/>
  <c r="AP309" i="4" s="1"/>
  <c r="AQ309" i="4" s="1"/>
  <c r="AN309" i="4"/>
  <c r="AU308" i="4"/>
  <c r="AV308" i="4" s="1"/>
  <c r="AT308" i="4"/>
  <c r="AS308" i="4"/>
  <c r="AN308" i="4"/>
  <c r="AO308" i="4" s="1"/>
  <c r="AP308" i="4" s="1"/>
  <c r="AQ308" i="4" s="1"/>
  <c r="AS307" i="4"/>
  <c r="AT307" i="4" s="1"/>
  <c r="AU307" i="4" s="1"/>
  <c r="AV307" i="4" s="1"/>
  <c r="AO307" i="4"/>
  <c r="AP307" i="4" s="1"/>
  <c r="AQ307" i="4" s="1"/>
  <c r="AN307" i="4"/>
  <c r="AU306" i="4"/>
  <c r="AV306" i="4" s="1"/>
  <c r="AT306" i="4"/>
  <c r="AS306" i="4"/>
  <c r="AN306" i="4"/>
  <c r="AO306" i="4" s="1"/>
  <c r="AP306" i="4" s="1"/>
  <c r="AQ306" i="4" s="1"/>
  <c r="AS305" i="4"/>
  <c r="AT305" i="4" s="1"/>
  <c r="AU305" i="4" s="1"/>
  <c r="AV305" i="4" s="1"/>
  <c r="AO305" i="4"/>
  <c r="AP305" i="4" s="1"/>
  <c r="AQ305" i="4" s="1"/>
  <c r="AN305" i="4"/>
  <c r="AU304" i="4"/>
  <c r="AV304" i="4" s="1"/>
  <c r="AT304" i="4"/>
  <c r="AS304" i="4"/>
  <c r="AN304" i="4"/>
  <c r="AO304" i="4" s="1"/>
  <c r="AP304" i="4" s="1"/>
  <c r="AQ304" i="4" s="1"/>
  <c r="AS303" i="4"/>
  <c r="AT303" i="4" s="1"/>
  <c r="AU303" i="4" s="1"/>
  <c r="AV303" i="4" s="1"/>
  <c r="AO303" i="4"/>
  <c r="AP303" i="4" s="1"/>
  <c r="AQ303" i="4" s="1"/>
  <c r="AN303" i="4"/>
  <c r="AU302" i="4"/>
  <c r="AV302" i="4" s="1"/>
  <c r="AT302" i="4"/>
  <c r="AS302" i="4"/>
  <c r="AN302" i="4"/>
  <c r="AO302" i="4" s="1"/>
  <c r="AP302" i="4" s="1"/>
  <c r="AQ302" i="4" s="1"/>
  <c r="AS301" i="4"/>
  <c r="AT301" i="4" s="1"/>
  <c r="AU301" i="4" s="1"/>
  <c r="AV301" i="4" s="1"/>
  <c r="AO301" i="4"/>
  <c r="AP301" i="4" s="1"/>
  <c r="AQ301" i="4" s="1"/>
  <c r="AN301" i="4"/>
  <c r="AU300" i="4"/>
  <c r="AV300" i="4" s="1"/>
  <c r="AT300" i="4"/>
  <c r="AS300" i="4"/>
  <c r="AN300" i="4"/>
  <c r="AO300" i="4" s="1"/>
  <c r="AP300" i="4" s="1"/>
  <c r="AQ300" i="4" s="1"/>
  <c r="AS299" i="4"/>
  <c r="AT299" i="4" s="1"/>
  <c r="AU299" i="4" s="1"/>
  <c r="AV299" i="4" s="1"/>
  <c r="AO299" i="4"/>
  <c r="AP299" i="4" s="1"/>
  <c r="AQ299" i="4" s="1"/>
  <c r="AN299" i="4"/>
  <c r="AU298" i="4"/>
  <c r="AV298" i="4" s="1"/>
  <c r="AT298" i="4"/>
  <c r="AS298" i="4"/>
  <c r="AN298" i="4"/>
  <c r="AO298" i="4" s="1"/>
  <c r="AP298" i="4" s="1"/>
  <c r="AQ298" i="4" s="1"/>
  <c r="AS297" i="4"/>
  <c r="AT297" i="4" s="1"/>
  <c r="AU297" i="4" s="1"/>
  <c r="AV297" i="4" s="1"/>
  <c r="AO297" i="4"/>
  <c r="AP297" i="4" s="1"/>
  <c r="AQ297" i="4" s="1"/>
  <c r="AN297" i="4"/>
  <c r="AU296" i="4"/>
  <c r="AV296" i="4" s="1"/>
  <c r="AT296" i="4"/>
  <c r="AS296" i="4"/>
  <c r="AN296" i="4"/>
  <c r="AO296" i="4" s="1"/>
  <c r="AP296" i="4" s="1"/>
  <c r="AQ296" i="4" s="1"/>
  <c r="AS295" i="4"/>
  <c r="AT295" i="4" s="1"/>
  <c r="AU295" i="4" s="1"/>
  <c r="AV295" i="4" s="1"/>
  <c r="AO295" i="4"/>
  <c r="AP295" i="4" s="1"/>
  <c r="AQ295" i="4" s="1"/>
  <c r="AN295" i="4"/>
  <c r="AU294" i="4"/>
  <c r="AV294" i="4" s="1"/>
  <c r="AT294" i="4"/>
  <c r="AS294" i="4"/>
  <c r="AN294" i="4"/>
  <c r="AO294" i="4" s="1"/>
  <c r="AP294" i="4" s="1"/>
  <c r="AQ294" i="4" s="1"/>
  <c r="AS293" i="4"/>
  <c r="AT293" i="4" s="1"/>
  <c r="AU293" i="4" s="1"/>
  <c r="AV293" i="4" s="1"/>
  <c r="AO293" i="4"/>
  <c r="AP293" i="4" s="1"/>
  <c r="AQ293" i="4" s="1"/>
  <c r="AN293" i="4"/>
  <c r="AU292" i="4"/>
  <c r="AV292" i="4" s="1"/>
  <c r="AT292" i="4"/>
  <c r="AS292" i="4"/>
  <c r="AN292" i="4"/>
  <c r="AO292" i="4" s="1"/>
  <c r="AP292" i="4" s="1"/>
  <c r="AQ292" i="4" s="1"/>
  <c r="AS291" i="4"/>
  <c r="AT291" i="4" s="1"/>
  <c r="AU291" i="4" s="1"/>
  <c r="AV291" i="4" s="1"/>
  <c r="AO291" i="4"/>
  <c r="AP291" i="4" s="1"/>
  <c r="AQ291" i="4" s="1"/>
  <c r="AN291" i="4"/>
  <c r="AU290" i="4"/>
  <c r="AV290" i="4" s="1"/>
  <c r="AT290" i="4"/>
  <c r="AS290" i="4"/>
  <c r="AN290" i="4"/>
  <c r="AO290" i="4" s="1"/>
  <c r="AP290" i="4" s="1"/>
  <c r="AQ290" i="4" s="1"/>
  <c r="AS289" i="4"/>
  <c r="AT289" i="4" s="1"/>
  <c r="AU289" i="4" s="1"/>
  <c r="AV289" i="4" s="1"/>
  <c r="AO289" i="4"/>
  <c r="AP289" i="4" s="1"/>
  <c r="AQ289" i="4" s="1"/>
  <c r="AN289" i="4"/>
  <c r="AU288" i="4"/>
  <c r="AV288" i="4" s="1"/>
  <c r="AT288" i="4"/>
  <c r="AS288" i="4"/>
  <c r="AN288" i="4"/>
  <c r="AO288" i="4" s="1"/>
  <c r="AP288" i="4" s="1"/>
  <c r="AQ288" i="4" s="1"/>
  <c r="AS287" i="4"/>
  <c r="AT287" i="4" s="1"/>
  <c r="AU287" i="4" s="1"/>
  <c r="AV287" i="4" s="1"/>
  <c r="AO287" i="4"/>
  <c r="AP287" i="4" s="1"/>
  <c r="AQ287" i="4" s="1"/>
  <c r="AN287" i="4"/>
  <c r="AU286" i="4"/>
  <c r="AV286" i="4" s="1"/>
  <c r="AT286" i="4"/>
  <c r="AS286" i="4"/>
  <c r="AN286" i="4"/>
  <c r="AO286" i="4" s="1"/>
  <c r="AP286" i="4" s="1"/>
  <c r="AQ286" i="4" s="1"/>
  <c r="AS285" i="4"/>
  <c r="AT285" i="4" s="1"/>
  <c r="AU285" i="4" s="1"/>
  <c r="AV285" i="4" s="1"/>
  <c r="AO285" i="4"/>
  <c r="AP285" i="4" s="1"/>
  <c r="AQ285" i="4" s="1"/>
  <c r="AN285" i="4"/>
  <c r="AU284" i="4"/>
  <c r="AV284" i="4" s="1"/>
  <c r="AT284" i="4"/>
  <c r="AS284" i="4"/>
  <c r="AN284" i="4"/>
  <c r="AO284" i="4" s="1"/>
  <c r="AP284" i="4" s="1"/>
  <c r="AQ284" i="4" s="1"/>
  <c r="AS283" i="4"/>
  <c r="AT283" i="4" s="1"/>
  <c r="AU283" i="4" s="1"/>
  <c r="AV283" i="4" s="1"/>
  <c r="AO283" i="4"/>
  <c r="AP283" i="4" s="1"/>
  <c r="AQ283" i="4" s="1"/>
  <c r="AN283" i="4"/>
  <c r="AU282" i="4"/>
  <c r="AV282" i="4" s="1"/>
  <c r="AT282" i="4"/>
  <c r="AS282" i="4"/>
  <c r="AN282" i="4"/>
  <c r="AO282" i="4" s="1"/>
  <c r="AP282" i="4" s="1"/>
  <c r="AQ282" i="4" s="1"/>
  <c r="AS281" i="4"/>
  <c r="AT281" i="4" s="1"/>
  <c r="AU281" i="4" s="1"/>
  <c r="AV281" i="4" s="1"/>
  <c r="AO281" i="4"/>
  <c r="AP281" i="4" s="1"/>
  <c r="AQ281" i="4" s="1"/>
  <c r="AN281" i="4"/>
  <c r="AU280" i="4"/>
  <c r="AV280" i="4" s="1"/>
  <c r="AT280" i="4"/>
  <c r="AS280" i="4"/>
  <c r="AN280" i="4"/>
  <c r="AO280" i="4" s="1"/>
  <c r="AP280" i="4" s="1"/>
  <c r="AQ280" i="4" s="1"/>
  <c r="AS279" i="4"/>
  <c r="AT279" i="4" s="1"/>
  <c r="AU279" i="4" s="1"/>
  <c r="AV279" i="4" s="1"/>
  <c r="AO279" i="4"/>
  <c r="AP279" i="4" s="1"/>
  <c r="AQ279" i="4" s="1"/>
  <c r="AN279" i="4"/>
  <c r="AU278" i="4"/>
  <c r="AV278" i="4" s="1"/>
  <c r="AT278" i="4"/>
  <c r="AS278" i="4"/>
  <c r="AN278" i="4"/>
  <c r="AO278" i="4" s="1"/>
  <c r="AP278" i="4" s="1"/>
  <c r="AQ278" i="4" s="1"/>
  <c r="AS277" i="4"/>
  <c r="AT277" i="4" s="1"/>
  <c r="AU277" i="4" s="1"/>
  <c r="AV277" i="4" s="1"/>
  <c r="AO277" i="4"/>
  <c r="AP277" i="4" s="1"/>
  <c r="AQ277" i="4" s="1"/>
  <c r="AN277" i="4"/>
  <c r="AU276" i="4"/>
  <c r="AV276" i="4" s="1"/>
  <c r="AT276" i="4"/>
  <c r="AS276" i="4"/>
  <c r="AN276" i="4"/>
  <c r="AO276" i="4" s="1"/>
  <c r="AP276" i="4" s="1"/>
  <c r="AQ276" i="4" s="1"/>
  <c r="AS275" i="4"/>
  <c r="AT275" i="4" s="1"/>
  <c r="AU275" i="4" s="1"/>
  <c r="AV275" i="4" s="1"/>
  <c r="AO275" i="4"/>
  <c r="AP275" i="4" s="1"/>
  <c r="AQ275" i="4" s="1"/>
  <c r="AN275" i="4"/>
  <c r="AU274" i="4"/>
  <c r="AV274" i="4" s="1"/>
  <c r="AT274" i="4"/>
  <c r="AS274" i="4"/>
  <c r="AN274" i="4"/>
  <c r="AO274" i="4" s="1"/>
  <c r="AP274" i="4" s="1"/>
  <c r="AQ274" i="4" s="1"/>
  <c r="AS273" i="4"/>
  <c r="AT273" i="4" s="1"/>
  <c r="AU273" i="4" s="1"/>
  <c r="AV273" i="4" s="1"/>
  <c r="AO273" i="4"/>
  <c r="AP273" i="4" s="1"/>
  <c r="AQ273" i="4" s="1"/>
  <c r="AN273" i="4"/>
  <c r="AU272" i="4"/>
  <c r="AV272" i="4" s="1"/>
  <c r="AT272" i="4"/>
  <c r="AS272" i="4"/>
  <c r="AN272" i="4"/>
  <c r="AO272" i="4" s="1"/>
  <c r="AP272" i="4" s="1"/>
  <c r="AQ272" i="4" s="1"/>
  <c r="AS271" i="4"/>
  <c r="AT271" i="4" s="1"/>
  <c r="AU271" i="4" s="1"/>
  <c r="AV271" i="4" s="1"/>
  <c r="AO271" i="4"/>
  <c r="AP271" i="4" s="1"/>
  <c r="AQ271" i="4" s="1"/>
  <c r="AN271" i="4"/>
  <c r="AU270" i="4"/>
  <c r="AV270" i="4" s="1"/>
  <c r="AT270" i="4"/>
  <c r="AS270" i="4"/>
  <c r="AN270" i="4"/>
  <c r="AO270" i="4" s="1"/>
  <c r="AP270" i="4" s="1"/>
  <c r="AQ270" i="4" s="1"/>
  <c r="AS269" i="4"/>
  <c r="AT269" i="4" s="1"/>
  <c r="AU269" i="4" s="1"/>
  <c r="AV269" i="4" s="1"/>
  <c r="AO269" i="4"/>
  <c r="AP269" i="4" s="1"/>
  <c r="AQ269" i="4" s="1"/>
  <c r="AN269" i="4"/>
  <c r="AU268" i="4"/>
  <c r="AV268" i="4" s="1"/>
  <c r="AT268" i="4"/>
  <c r="AS268" i="4"/>
  <c r="AQ268" i="4"/>
  <c r="AN268" i="4"/>
  <c r="AO268" i="4" s="1"/>
  <c r="AP268" i="4" s="1"/>
  <c r="AS267" i="4"/>
  <c r="AT267" i="4" s="1"/>
  <c r="AU267" i="4" s="1"/>
  <c r="AV267" i="4" s="1"/>
  <c r="AO267" i="4"/>
  <c r="AP267" i="4" s="1"/>
  <c r="AQ267" i="4" s="1"/>
  <c r="AN267" i="4"/>
  <c r="AU266" i="4"/>
  <c r="AV266" i="4" s="1"/>
  <c r="AT266" i="4"/>
  <c r="AS266" i="4"/>
  <c r="AN266" i="4"/>
  <c r="AO266" i="4" s="1"/>
  <c r="AP266" i="4" s="1"/>
  <c r="AQ266" i="4" s="1"/>
  <c r="AS265" i="4"/>
  <c r="AT265" i="4" s="1"/>
  <c r="AU265" i="4" s="1"/>
  <c r="AV265" i="4" s="1"/>
  <c r="AO265" i="4"/>
  <c r="AP265" i="4" s="1"/>
  <c r="AQ265" i="4" s="1"/>
  <c r="AN265" i="4"/>
  <c r="AU264" i="4"/>
  <c r="AV264" i="4" s="1"/>
  <c r="AT264" i="4"/>
  <c r="AS264" i="4"/>
  <c r="AN264" i="4"/>
  <c r="AO264" i="4" s="1"/>
  <c r="AP264" i="4" s="1"/>
  <c r="AQ264" i="4" s="1"/>
  <c r="AS263" i="4"/>
  <c r="AT263" i="4" s="1"/>
  <c r="AU263" i="4" s="1"/>
  <c r="AV263" i="4" s="1"/>
  <c r="AO263" i="4"/>
  <c r="AP263" i="4" s="1"/>
  <c r="AQ263" i="4" s="1"/>
  <c r="AN263" i="4"/>
  <c r="AU262" i="4"/>
  <c r="AV262" i="4" s="1"/>
  <c r="AT262" i="4"/>
  <c r="AS262" i="4"/>
  <c r="AN262" i="4"/>
  <c r="AO262" i="4" s="1"/>
  <c r="AP262" i="4" s="1"/>
  <c r="AQ262" i="4" s="1"/>
  <c r="AS261" i="4"/>
  <c r="AT261" i="4" s="1"/>
  <c r="AU261" i="4" s="1"/>
  <c r="AV261" i="4" s="1"/>
  <c r="AO261" i="4"/>
  <c r="AP261" i="4" s="1"/>
  <c r="AQ261" i="4" s="1"/>
  <c r="AN261" i="4"/>
  <c r="AU260" i="4"/>
  <c r="AV260" i="4" s="1"/>
  <c r="AT260" i="4"/>
  <c r="AS260" i="4"/>
  <c r="AQ260" i="4"/>
  <c r="AN260" i="4"/>
  <c r="AO260" i="4" s="1"/>
  <c r="AP260" i="4" s="1"/>
  <c r="AS259" i="4"/>
  <c r="AT259" i="4" s="1"/>
  <c r="AU259" i="4" s="1"/>
  <c r="AV259" i="4" s="1"/>
  <c r="AO259" i="4"/>
  <c r="AP259" i="4" s="1"/>
  <c r="AQ259" i="4" s="1"/>
  <c r="AN259" i="4"/>
  <c r="AU258" i="4"/>
  <c r="AV258" i="4" s="1"/>
  <c r="AT258" i="4"/>
  <c r="AS258" i="4"/>
  <c r="AN258" i="4"/>
  <c r="AO258" i="4" s="1"/>
  <c r="AP258" i="4" s="1"/>
  <c r="AQ258" i="4" s="1"/>
  <c r="AS257" i="4"/>
  <c r="AT257" i="4" s="1"/>
  <c r="AU257" i="4" s="1"/>
  <c r="AV257" i="4" s="1"/>
  <c r="AO257" i="4"/>
  <c r="AP257" i="4" s="1"/>
  <c r="AQ257" i="4" s="1"/>
  <c r="AN257" i="4"/>
  <c r="AU256" i="4"/>
  <c r="AV256" i="4" s="1"/>
  <c r="AT256" i="4"/>
  <c r="AS256" i="4"/>
  <c r="AN256" i="4"/>
  <c r="AO256" i="4" s="1"/>
  <c r="AP256" i="4" s="1"/>
  <c r="AQ256" i="4" s="1"/>
  <c r="AS255" i="4"/>
  <c r="AT255" i="4" s="1"/>
  <c r="AU255" i="4" s="1"/>
  <c r="AV255" i="4" s="1"/>
  <c r="AO255" i="4"/>
  <c r="AP255" i="4" s="1"/>
  <c r="AQ255" i="4" s="1"/>
  <c r="AN255" i="4"/>
  <c r="AU254" i="4"/>
  <c r="AV254" i="4" s="1"/>
  <c r="AT254" i="4"/>
  <c r="AS254" i="4"/>
  <c r="AP254" i="4"/>
  <c r="AQ254" i="4" s="1"/>
  <c r="AN254" i="4"/>
  <c r="AO254" i="4" s="1"/>
  <c r="AS253" i="4"/>
  <c r="AT253" i="4" s="1"/>
  <c r="AU253" i="4" s="1"/>
  <c r="AV253" i="4" s="1"/>
  <c r="AN253" i="4"/>
  <c r="AU252" i="4"/>
  <c r="AV252" i="4" s="1"/>
  <c r="AT252" i="4"/>
  <c r="AS252" i="4"/>
  <c r="AP252" i="4"/>
  <c r="AQ252" i="4" s="1"/>
  <c r="AN252" i="4"/>
  <c r="AO252" i="4" s="1"/>
  <c r="AT251" i="4"/>
  <c r="AU251" i="4" s="1"/>
  <c r="AV251" i="4" s="1"/>
  <c r="AS251" i="4"/>
  <c r="AO251" i="4"/>
  <c r="AP251" i="4" s="1"/>
  <c r="AQ251" i="4" s="1"/>
  <c r="AN251" i="4"/>
  <c r="AT250" i="4"/>
  <c r="AU250" i="4" s="1"/>
  <c r="AV250" i="4" s="1"/>
  <c r="AS250" i="4"/>
  <c r="AP250" i="4"/>
  <c r="AQ250" i="4" s="1"/>
  <c r="AN250" i="4"/>
  <c r="AO250" i="4" s="1"/>
  <c r="AT249" i="4"/>
  <c r="AU249" i="4" s="1"/>
  <c r="AV249" i="4" s="1"/>
  <c r="AS249" i="4"/>
  <c r="AO249" i="4"/>
  <c r="AP249" i="4" s="1"/>
  <c r="AQ249" i="4" s="1"/>
  <c r="AN249" i="4"/>
  <c r="AT248" i="4"/>
  <c r="AU248" i="4" s="1"/>
  <c r="AV248" i="4" s="1"/>
  <c r="AS248" i="4"/>
  <c r="AP248" i="4"/>
  <c r="AQ248" i="4" s="1"/>
  <c r="AN248" i="4"/>
  <c r="AO248" i="4" s="1"/>
  <c r="AT247" i="4"/>
  <c r="AU247" i="4" s="1"/>
  <c r="AV247" i="4" s="1"/>
  <c r="AS247" i="4"/>
  <c r="AO247" i="4"/>
  <c r="AP247" i="4" s="1"/>
  <c r="AQ247" i="4" s="1"/>
  <c r="AN247" i="4"/>
  <c r="AS246" i="4"/>
  <c r="AT246" i="4" s="1"/>
  <c r="AU246" i="4" s="1"/>
  <c r="AV246" i="4" s="1"/>
  <c r="AO246" i="4"/>
  <c r="AP246" i="4" s="1"/>
  <c r="AQ246" i="4" s="1"/>
  <c r="AN246" i="4"/>
  <c r="AS245" i="4"/>
  <c r="AO245" i="4"/>
  <c r="AP245" i="4" s="1"/>
  <c r="AQ245" i="4" s="1"/>
  <c r="AN245" i="4"/>
  <c r="AS244" i="4"/>
  <c r="AT244" i="4" s="1"/>
  <c r="AU244" i="4" s="1"/>
  <c r="AV244" i="4" s="1"/>
  <c r="AO244" i="4"/>
  <c r="AP244" i="4" s="1"/>
  <c r="AQ244" i="4" s="1"/>
  <c r="AN244" i="4"/>
  <c r="AS243" i="4"/>
  <c r="AO243" i="4"/>
  <c r="AP243" i="4" s="1"/>
  <c r="AQ243" i="4" s="1"/>
  <c r="AN243" i="4"/>
  <c r="AS242" i="4"/>
  <c r="AT242" i="4" s="1"/>
  <c r="AU242" i="4" s="1"/>
  <c r="AV242" i="4" s="1"/>
  <c r="AO242" i="4"/>
  <c r="AP242" i="4" s="1"/>
  <c r="AQ242" i="4" s="1"/>
  <c r="AN242" i="4"/>
  <c r="AS241" i="4"/>
  <c r="AO241" i="4"/>
  <c r="AP241" i="4" s="1"/>
  <c r="AQ241" i="4" s="1"/>
  <c r="AN241" i="4"/>
  <c r="AS240" i="4"/>
  <c r="AT240" i="4" s="1"/>
  <c r="AU240" i="4" s="1"/>
  <c r="AV240" i="4" s="1"/>
  <c r="AO240" i="4"/>
  <c r="AP240" i="4" s="1"/>
  <c r="AQ240" i="4" s="1"/>
  <c r="AN240" i="4"/>
  <c r="AS239" i="4"/>
  <c r="AO239" i="4"/>
  <c r="AP239" i="4" s="1"/>
  <c r="AQ239" i="4" s="1"/>
  <c r="AN239" i="4"/>
  <c r="AS238" i="4"/>
  <c r="AT238" i="4" s="1"/>
  <c r="AU238" i="4" s="1"/>
  <c r="AV238" i="4" s="1"/>
  <c r="AO238" i="4"/>
  <c r="AP238" i="4" s="1"/>
  <c r="AQ238" i="4" s="1"/>
  <c r="AN238" i="4"/>
  <c r="AS237" i="4"/>
  <c r="AO237" i="4"/>
  <c r="AP237" i="4" s="1"/>
  <c r="AQ237" i="4" s="1"/>
  <c r="AN237" i="4"/>
  <c r="AS236" i="4"/>
  <c r="AT236" i="4" s="1"/>
  <c r="AU236" i="4" s="1"/>
  <c r="AV236" i="4" s="1"/>
  <c r="AN236" i="4"/>
  <c r="AO236" i="4" s="1"/>
  <c r="AP236" i="4" s="1"/>
  <c r="AQ236" i="4" s="1"/>
  <c r="AS235" i="4"/>
  <c r="AO235" i="4"/>
  <c r="AP235" i="4" s="1"/>
  <c r="AQ235" i="4" s="1"/>
  <c r="AN235" i="4"/>
  <c r="AS234" i="4"/>
  <c r="AT234" i="4" s="1"/>
  <c r="AU234" i="4" s="1"/>
  <c r="AV234" i="4" s="1"/>
  <c r="AN234" i="4"/>
  <c r="AO234" i="4" s="1"/>
  <c r="AP234" i="4" s="1"/>
  <c r="AQ234" i="4" s="1"/>
  <c r="AS233" i="4"/>
  <c r="AO233" i="4"/>
  <c r="AP233" i="4" s="1"/>
  <c r="AQ233" i="4" s="1"/>
  <c r="AN233" i="4"/>
  <c r="AS232" i="4"/>
  <c r="AT232" i="4" s="1"/>
  <c r="AU232" i="4" s="1"/>
  <c r="AV232" i="4" s="1"/>
  <c r="AN232" i="4"/>
  <c r="AO232" i="4" s="1"/>
  <c r="AP232" i="4" s="1"/>
  <c r="AQ232" i="4" s="1"/>
  <c r="AS231" i="4"/>
  <c r="AO231" i="4"/>
  <c r="AP231" i="4" s="1"/>
  <c r="AQ231" i="4" s="1"/>
  <c r="AN231" i="4"/>
  <c r="AS230" i="4"/>
  <c r="AT230" i="4" s="1"/>
  <c r="AU230" i="4" s="1"/>
  <c r="AV230" i="4" s="1"/>
  <c r="AN230" i="4"/>
  <c r="AO230" i="4" s="1"/>
  <c r="AP230" i="4" s="1"/>
  <c r="AQ230" i="4" s="1"/>
  <c r="AS229" i="4"/>
  <c r="AO229" i="4"/>
  <c r="AP229" i="4" s="1"/>
  <c r="AQ229" i="4" s="1"/>
  <c r="AN229" i="4"/>
  <c r="AS228" i="4"/>
  <c r="AT228" i="4" s="1"/>
  <c r="AU228" i="4" s="1"/>
  <c r="AV228" i="4" s="1"/>
  <c r="AN228" i="4"/>
  <c r="AO228" i="4" s="1"/>
  <c r="AP228" i="4" s="1"/>
  <c r="AQ228" i="4" s="1"/>
  <c r="AS227" i="4"/>
  <c r="AO227" i="4"/>
  <c r="AP227" i="4" s="1"/>
  <c r="AQ227" i="4" s="1"/>
  <c r="AN227" i="4"/>
  <c r="AS226" i="4"/>
  <c r="AT226" i="4" s="1"/>
  <c r="AU226" i="4" s="1"/>
  <c r="AV226" i="4" s="1"/>
  <c r="AN226" i="4"/>
  <c r="AO226" i="4" s="1"/>
  <c r="AP226" i="4" s="1"/>
  <c r="AQ226" i="4" s="1"/>
  <c r="AS225" i="4"/>
  <c r="AO225" i="4"/>
  <c r="AP225" i="4" s="1"/>
  <c r="AQ225" i="4" s="1"/>
  <c r="AN225" i="4"/>
  <c r="AS224" i="4"/>
  <c r="AT224" i="4" s="1"/>
  <c r="AU224" i="4" s="1"/>
  <c r="AV224" i="4" s="1"/>
  <c r="AN224" i="4"/>
  <c r="AO224" i="4" s="1"/>
  <c r="AP224" i="4" s="1"/>
  <c r="AQ224" i="4" s="1"/>
  <c r="AS223" i="4"/>
  <c r="AO223" i="4"/>
  <c r="AP223" i="4" s="1"/>
  <c r="AQ223" i="4" s="1"/>
  <c r="AN223" i="4"/>
  <c r="AS222" i="4"/>
  <c r="AT222" i="4" s="1"/>
  <c r="AU222" i="4" s="1"/>
  <c r="AV222" i="4" s="1"/>
  <c r="AN222" i="4"/>
  <c r="AO222" i="4" s="1"/>
  <c r="AP222" i="4" s="1"/>
  <c r="AQ222" i="4" s="1"/>
  <c r="AS221" i="4"/>
  <c r="AO221" i="4"/>
  <c r="AP221" i="4" s="1"/>
  <c r="AQ221" i="4" s="1"/>
  <c r="AN221" i="4"/>
  <c r="AS220" i="4"/>
  <c r="AT220" i="4" s="1"/>
  <c r="AU220" i="4" s="1"/>
  <c r="AV220" i="4" s="1"/>
  <c r="AN220" i="4"/>
  <c r="AO220" i="4" s="1"/>
  <c r="AP220" i="4" s="1"/>
  <c r="AQ220" i="4" s="1"/>
  <c r="AS219" i="4"/>
  <c r="AO219" i="4"/>
  <c r="AP219" i="4" s="1"/>
  <c r="AQ219" i="4" s="1"/>
  <c r="AN219" i="4"/>
  <c r="AS218" i="4"/>
  <c r="AT218" i="4" s="1"/>
  <c r="AU218" i="4" s="1"/>
  <c r="AV218" i="4" s="1"/>
  <c r="AN218" i="4"/>
  <c r="AO218" i="4" s="1"/>
  <c r="AP218" i="4" s="1"/>
  <c r="AQ218" i="4" s="1"/>
  <c r="AS217" i="4"/>
  <c r="AO217" i="4"/>
  <c r="AP217" i="4" s="1"/>
  <c r="AQ217" i="4" s="1"/>
  <c r="AN217" i="4"/>
  <c r="AS216" i="4"/>
  <c r="AT216" i="4" s="1"/>
  <c r="AU216" i="4" s="1"/>
  <c r="AV216" i="4" s="1"/>
  <c r="AN216" i="4"/>
  <c r="AO216" i="4" s="1"/>
  <c r="AP216" i="4" s="1"/>
  <c r="AQ216" i="4" s="1"/>
  <c r="AS215" i="4"/>
  <c r="AO215" i="4"/>
  <c r="AP215" i="4" s="1"/>
  <c r="AQ215" i="4" s="1"/>
  <c r="AN215" i="4"/>
  <c r="AS214" i="4"/>
  <c r="AT214" i="4" s="1"/>
  <c r="AU214" i="4" s="1"/>
  <c r="AV214" i="4" s="1"/>
  <c r="AN214" i="4"/>
  <c r="AO214" i="4" s="1"/>
  <c r="AP214" i="4" s="1"/>
  <c r="AQ214" i="4" s="1"/>
  <c r="AS213" i="4"/>
  <c r="AO213" i="4"/>
  <c r="AP213" i="4" s="1"/>
  <c r="AQ213" i="4" s="1"/>
  <c r="AN213" i="4"/>
  <c r="AS212" i="4"/>
  <c r="AT212" i="4" s="1"/>
  <c r="AU212" i="4" s="1"/>
  <c r="AV212" i="4" s="1"/>
  <c r="AN212" i="4"/>
  <c r="AO212" i="4" s="1"/>
  <c r="AP212" i="4" s="1"/>
  <c r="AQ212" i="4" s="1"/>
  <c r="AS211" i="4"/>
  <c r="AO211" i="4"/>
  <c r="AP211" i="4" s="1"/>
  <c r="AQ211" i="4" s="1"/>
  <c r="AN211" i="4"/>
  <c r="AS210" i="4"/>
  <c r="AT210" i="4" s="1"/>
  <c r="AU210" i="4" s="1"/>
  <c r="AV210" i="4" s="1"/>
  <c r="AN210" i="4"/>
  <c r="AO210" i="4" s="1"/>
  <c r="AP210" i="4" s="1"/>
  <c r="AQ210" i="4" s="1"/>
  <c r="AS209" i="4"/>
  <c r="AO209" i="4"/>
  <c r="AP209" i="4" s="1"/>
  <c r="AQ209" i="4" s="1"/>
  <c r="AN209" i="4"/>
  <c r="AS208" i="4"/>
  <c r="AT208" i="4" s="1"/>
  <c r="AU208" i="4" s="1"/>
  <c r="AV208" i="4" s="1"/>
  <c r="AQ208" i="4"/>
  <c r="AN208" i="4"/>
  <c r="AO208" i="4" s="1"/>
  <c r="AP208" i="4" s="1"/>
  <c r="AS207" i="4"/>
  <c r="AT207" i="4" s="1"/>
  <c r="AU207" i="4" s="1"/>
  <c r="AV207" i="4" s="1"/>
  <c r="AO207" i="4"/>
  <c r="AP207" i="4" s="1"/>
  <c r="AQ207" i="4" s="1"/>
  <c r="AN207" i="4"/>
  <c r="AS206" i="4"/>
  <c r="AT206" i="4" s="1"/>
  <c r="AU206" i="4" s="1"/>
  <c r="AV206" i="4" s="1"/>
  <c r="AQ206" i="4"/>
  <c r="AN206" i="4"/>
  <c r="AO206" i="4" s="1"/>
  <c r="AP206" i="4" s="1"/>
  <c r="AS205" i="4"/>
  <c r="AT205" i="4" s="1"/>
  <c r="AU205" i="4" s="1"/>
  <c r="AV205" i="4" s="1"/>
  <c r="AO205" i="4"/>
  <c r="AP205" i="4" s="1"/>
  <c r="AQ205" i="4" s="1"/>
  <c r="AN205" i="4"/>
  <c r="AS204" i="4"/>
  <c r="AT204" i="4" s="1"/>
  <c r="AU204" i="4" s="1"/>
  <c r="AV204" i="4" s="1"/>
  <c r="AQ204" i="4"/>
  <c r="AN204" i="4"/>
  <c r="AO204" i="4" s="1"/>
  <c r="AP204" i="4" s="1"/>
  <c r="AS203" i="4"/>
  <c r="AT203" i="4" s="1"/>
  <c r="AU203" i="4" s="1"/>
  <c r="AV203" i="4" s="1"/>
  <c r="AO203" i="4"/>
  <c r="AP203" i="4" s="1"/>
  <c r="AQ203" i="4" s="1"/>
  <c r="AN203" i="4"/>
  <c r="AS202" i="4"/>
  <c r="AT202" i="4" s="1"/>
  <c r="AU202" i="4" s="1"/>
  <c r="AV202" i="4" s="1"/>
  <c r="AQ202" i="4"/>
  <c r="AN202" i="4"/>
  <c r="AO202" i="4" s="1"/>
  <c r="AP202" i="4" s="1"/>
  <c r="AS201" i="4"/>
  <c r="AT201" i="4" s="1"/>
  <c r="AU201" i="4" s="1"/>
  <c r="AV201" i="4" s="1"/>
  <c r="AO201" i="4"/>
  <c r="AP201" i="4" s="1"/>
  <c r="AQ201" i="4" s="1"/>
  <c r="AN201" i="4"/>
  <c r="AS200" i="4"/>
  <c r="AT200" i="4" s="1"/>
  <c r="AU200" i="4" s="1"/>
  <c r="AV200" i="4" s="1"/>
  <c r="AQ200" i="4"/>
  <c r="AN200" i="4"/>
  <c r="AO200" i="4" s="1"/>
  <c r="AP200" i="4" s="1"/>
  <c r="AS199" i="4"/>
  <c r="AT199" i="4" s="1"/>
  <c r="AU199" i="4" s="1"/>
  <c r="AV199" i="4" s="1"/>
  <c r="AO199" i="4"/>
  <c r="AP199" i="4" s="1"/>
  <c r="AQ199" i="4" s="1"/>
  <c r="AN199" i="4"/>
  <c r="AS198" i="4"/>
  <c r="AT198" i="4" s="1"/>
  <c r="AU198" i="4" s="1"/>
  <c r="AV198" i="4" s="1"/>
  <c r="AQ198" i="4"/>
  <c r="AN198" i="4"/>
  <c r="AO198" i="4" s="1"/>
  <c r="AP198" i="4" s="1"/>
  <c r="AS197" i="4"/>
  <c r="AT197" i="4" s="1"/>
  <c r="AU197" i="4" s="1"/>
  <c r="AV197" i="4" s="1"/>
  <c r="AO197" i="4"/>
  <c r="AP197" i="4" s="1"/>
  <c r="AQ197" i="4" s="1"/>
  <c r="AN197" i="4"/>
  <c r="AS196" i="4"/>
  <c r="AT196" i="4" s="1"/>
  <c r="AU196" i="4" s="1"/>
  <c r="AV196" i="4" s="1"/>
  <c r="AQ196" i="4"/>
  <c r="AN196" i="4"/>
  <c r="AO196" i="4" s="1"/>
  <c r="AP196" i="4" s="1"/>
  <c r="AS195" i="4"/>
  <c r="AT195" i="4" s="1"/>
  <c r="AU195" i="4" s="1"/>
  <c r="AV195" i="4" s="1"/>
  <c r="AO195" i="4"/>
  <c r="AP195" i="4" s="1"/>
  <c r="AQ195" i="4" s="1"/>
  <c r="AN195" i="4"/>
  <c r="AS194" i="4"/>
  <c r="AT194" i="4" s="1"/>
  <c r="AU194" i="4" s="1"/>
  <c r="AV194" i="4" s="1"/>
  <c r="AQ194" i="4"/>
  <c r="AN194" i="4"/>
  <c r="AO194" i="4" s="1"/>
  <c r="AP194" i="4" s="1"/>
  <c r="AS193" i="4"/>
  <c r="AT193" i="4" s="1"/>
  <c r="AU193" i="4" s="1"/>
  <c r="AV193" i="4" s="1"/>
  <c r="AO193" i="4"/>
  <c r="AP193" i="4" s="1"/>
  <c r="AQ193" i="4" s="1"/>
  <c r="AN193" i="4"/>
  <c r="AS192" i="4"/>
  <c r="AT192" i="4" s="1"/>
  <c r="AU192" i="4" s="1"/>
  <c r="AV192" i="4" s="1"/>
  <c r="AQ192" i="4"/>
  <c r="AN192" i="4"/>
  <c r="AO192" i="4" s="1"/>
  <c r="AP192" i="4" s="1"/>
  <c r="AS191" i="4"/>
  <c r="AT191" i="4" s="1"/>
  <c r="AU191" i="4" s="1"/>
  <c r="AV191" i="4" s="1"/>
  <c r="AO191" i="4"/>
  <c r="AP191" i="4" s="1"/>
  <c r="AQ191" i="4" s="1"/>
  <c r="AN191" i="4"/>
  <c r="AS190" i="4"/>
  <c r="AT190" i="4" s="1"/>
  <c r="AU190" i="4" s="1"/>
  <c r="AV190" i="4" s="1"/>
  <c r="AQ190" i="4"/>
  <c r="AN190" i="4"/>
  <c r="AO190" i="4" s="1"/>
  <c r="AP190" i="4" s="1"/>
  <c r="AS189" i="4"/>
  <c r="AT189" i="4" s="1"/>
  <c r="AU189" i="4" s="1"/>
  <c r="AV189" i="4" s="1"/>
  <c r="AO189" i="4"/>
  <c r="AP189" i="4" s="1"/>
  <c r="AQ189" i="4" s="1"/>
  <c r="AN189" i="4"/>
  <c r="AS188" i="4"/>
  <c r="AT188" i="4" s="1"/>
  <c r="AU188" i="4" s="1"/>
  <c r="AV188" i="4" s="1"/>
  <c r="AQ188" i="4"/>
  <c r="AN188" i="4"/>
  <c r="AO188" i="4" s="1"/>
  <c r="AP188" i="4" s="1"/>
  <c r="AS187" i="4"/>
  <c r="AT187" i="4" s="1"/>
  <c r="AU187" i="4" s="1"/>
  <c r="AV187" i="4" s="1"/>
  <c r="AO187" i="4"/>
  <c r="AP187" i="4" s="1"/>
  <c r="AQ187" i="4" s="1"/>
  <c r="AN187" i="4"/>
  <c r="AS186" i="4"/>
  <c r="AT186" i="4" s="1"/>
  <c r="AU186" i="4" s="1"/>
  <c r="AV186" i="4" s="1"/>
  <c r="AQ186" i="4"/>
  <c r="AN186" i="4"/>
  <c r="AO186" i="4" s="1"/>
  <c r="AP186" i="4" s="1"/>
  <c r="AS185" i="4"/>
  <c r="AT185" i="4" s="1"/>
  <c r="AU185" i="4" s="1"/>
  <c r="AV185" i="4" s="1"/>
  <c r="AO185" i="4"/>
  <c r="AP185" i="4" s="1"/>
  <c r="AQ185" i="4" s="1"/>
  <c r="AN185" i="4"/>
  <c r="AS184" i="4"/>
  <c r="AT184" i="4" s="1"/>
  <c r="AU184" i="4" s="1"/>
  <c r="AV184" i="4" s="1"/>
  <c r="AQ184" i="4"/>
  <c r="AN184" i="4"/>
  <c r="AO184" i="4" s="1"/>
  <c r="AP184" i="4" s="1"/>
  <c r="AS183" i="4"/>
  <c r="AT183" i="4" s="1"/>
  <c r="AU183" i="4" s="1"/>
  <c r="AV183" i="4" s="1"/>
  <c r="AO183" i="4"/>
  <c r="AP183" i="4" s="1"/>
  <c r="AQ183" i="4" s="1"/>
  <c r="AN183" i="4"/>
  <c r="AS182" i="4"/>
  <c r="AT182" i="4" s="1"/>
  <c r="AU182" i="4" s="1"/>
  <c r="AV182" i="4" s="1"/>
  <c r="AQ182" i="4"/>
  <c r="AN182" i="4"/>
  <c r="AO182" i="4" s="1"/>
  <c r="AP182" i="4" s="1"/>
  <c r="AS181" i="4"/>
  <c r="AT181" i="4" s="1"/>
  <c r="AU181" i="4" s="1"/>
  <c r="AV181" i="4" s="1"/>
  <c r="AO181" i="4"/>
  <c r="AP181" i="4" s="1"/>
  <c r="AQ181" i="4" s="1"/>
  <c r="AN181" i="4"/>
  <c r="AS180" i="4"/>
  <c r="AT180" i="4" s="1"/>
  <c r="AU180" i="4" s="1"/>
  <c r="AV180" i="4" s="1"/>
  <c r="AQ180" i="4"/>
  <c r="AN180" i="4"/>
  <c r="AO180" i="4" s="1"/>
  <c r="AP180" i="4" s="1"/>
  <c r="AS179" i="4"/>
  <c r="AT179" i="4" s="1"/>
  <c r="AU179" i="4" s="1"/>
  <c r="AV179" i="4" s="1"/>
  <c r="AO179" i="4"/>
  <c r="AP179" i="4" s="1"/>
  <c r="AQ179" i="4" s="1"/>
  <c r="AN179" i="4"/>
  <c r="AU178" i="4"/>
  <c r="AV178" i="4" s="1"/>
  <c r="AT178" i="4"/>
  <c r="AS178" i="4"/>
  <c r="AP178" i="4"/>
  <c r="AQ178" i="4" s="1"/>
  <c r="AO178" i="4"/>
  <c r="AN178" i="4"/>
  <c r="AV177" i="4"/>
  <c r="AU177" i="4"/>
  <c r="AT177" i="4"/>
  <c r="AS177" i="4"/>
  <c r="AN177" i="4"/>
  <c r="AO177" i="4" s="1"/>
  <c r="AP177" i="4" s="1"/>
  <c r="AQ177" i="4" s="1"/>
  <c r="AT176" i="4"/>
  <c r="AU176" i="4" s="1"/>
  <c r="AV176" i="4" s="1"/>
  <c r="AS176" i="4"/>
  <c r="AP176" i="4"/>
  <c r="AQ176" i="4" s="1"/>
  <c r="AO176" i="4"/>
  <c r="AN176" i="4"/>
  <c r="AV175" i="4"/>
  <c r="AU175" i="4"/>
  <c r="AT175" i="4"/>
  <c r="AS175" i="4"/>
  <c r="AN175" i="4"/>
  <c r="AO175" i="4" s="1"/>
  <c r="AP175" i="4" s="1"/>
  <c r="AQ175" i="4" s="1"/>
  <c r="AT174" i="4"/>
  <c r="AU174" i="4" s="1"/>
  <c r="AV174" i="4" s="1"/>
  <c r="AS174" i="4"/>
  <c r="AP174" i="4"/>
  <c r="AQ174" i="4" s="1"/>
  <c r="AO174" i="4"/>
  <c r="AN174" i="4"/>
  <c r="AV173" i="4"/>
  <c r="AU173" i="4"/>
  <c r="AT173" i="4"/>
  <c r="AS173" i="4"/>
  <c r="AN173" i="4"/>
  <c r="AO173" i="4" s="1"/>
  <c r="AP173" i="4" s="1"/>
  <c r="AQ173" i="4" s="1"/>
  <c r="AT172" i="4"/>
  <c r="AU172" i="4" s="1"/>
  <c r="AV172" i="4" s="1"/>
  <c r="AS172" i="4"/>
  <c r="AP172" i="4"/>
  <c r="AQ172" i="4" s="1"/>
  <c r="AO172" i="4"/>
  <c r="AN172" i="4"/>
  <c r="AV171" i="4"/>
  <c r="AU171" i="4"/>
  <c r="AT171" i="4"/>
  <c r="AS171" i="4"/>
  <c r="AN171" i="4"/>
  <c r="AO171" i="4" s="1"/>
  <c r="AP171" i="4" s="1"/>
  <c r="AQ171" i="4" s="1"/>
  <c r="AT170" i="4"/>
  <c r="AU170" i="4" s="1"/>
  <c r="AV170" i="4" s="1"/>
  <c r="AS170" i="4"/>
  <c r="AP170" i="4"/>
  <c r="AQ170" i="4" s="1"/>
  <c r="AO170" i="4"/>
  <c r="AN170" i="4"/>
  <c r="AV169" i="4"/>
  <c r="AU169" i="4"/>
  <c r="AT169" i="4"/>
  <c r="AS169" i="4"/>
  <c r="AN169" i="4"/>
  <c r="AO169" i="4" s="1"/>
  <c r="AP169" i="4" s="1"/>
  <c r="AQ169" i="4" s="1"/>
  <c r="AT168" i="4"/>
  <c r="AU168" i="4" s="1"/>
  <c r="AV168" i="4" s="1"/>
  <c r="AS168" i="4"/>
  <c r="AP168" i="4"/>
  <c r="AQ168" i="4" s="1"/>
  <c r="AO168" i="4"/>
  <c r="AN168" i="4"/>
  <c r="AV167" i="4"/>
  <c r="AU167" i="4"/>
  <c r="AT167" i="4"/>
  <c r="AS167" i="4"/>
  <c r="AN167" i="4"/>
  <c r="AO167" i="4" s="1"/>
  <c r="AP167" i="4" s="1"/>
  <c r="AQ167" i="4" s="1"/>
  <c r="AT166" i="4"/>
  <c r="AU166" i="4" s="1"/>
  <c r="AV166" i="4" s="1"/>
  <c r="AS166" i="4"/>
  <c r="AP166" i="4"/>
  <c r="AQ166" i="4" s="1"/>
  <c r="AO166" i="4"/>
  <c r="AN166" i="4"/>
  <c r="AV165" i="4"/>
  <c r="AU165" i="4"/>
  <c r="AT165" i="4"/>
  <c r="AS165" i="4"/>
  <c r="AN165" i="4"/>
  <c r="AO165" i="4" s="1"/>
  <c r="AP165" i="4" s="1"/>
  <c r="AQ165" i="4" s="1"/>
  <c r="AT164" i="4"/>
  <c r="AU164" i="4" s="1"/>
  <c r="AV164" i="4" s="1"/>
  <c r="AS164" i="4"/>
  <c r="AP164" i="4"/>
  <c r="AQ164" i="4" s="1"/>
  <c r="AO164" i="4"/>
  <c r="AN164" i="4"/>
  <c r="AU163" i="4"/>
  <c r="AV163" i="4" s="1"/>
  <c r="AT163" i="4"/>
  <c r="AS163" i="4"/>
  <c r="AQ163" i="4"/>
  <c r="AN163" i="4"/>
  <c r="AO163" i="4" s="1"/>
  <c r="AP163" i="4" s="1"/>
  <c r="AS162" i="4"/>
  <c r="AT162" i="4" s="1"/>
  <c r="AU162" i="4" s="1"/>
  <c r="AV162" i="4" s="1"/>
  <c r="AO162" i="4"/>
  <c r="AP162" i="4" s="1"/>
  <c r="AQ162" i="4" s="1"/>
  <c r="AN162" i="4"/>
  <c r="AV161" i="4"/>
  <c r="AU161" i="4"/>
  <c r="AT161" i="4"/>
  <c r="AS161" i="4"/>
  <c r="AN161" i="4"/>
  <c r="AO161" i="4" s="1"/>
  <c r="AP161" i="4" s="1"/>
  <c r="AQ161" i="4" s="1"/>
  <c r="AT160" i="4"/>
  <c r="AU160" i="4" s="1"/>
  <c r="AV160" i="4" s="1"/>
  <c r="AS160" i="4"/>
  <c r="AW160" i="4" s="1"/>
  <c r="AP160" i="4"/>
  <c r="AQ160" i="4" s="1"/>
  <c r="AO160" i="4"/>
  <c r="AN160" i="4"/>
  <c r="AU159" i="4"/>
  <c r="AV159" i="4" s="1"/>
  <c r="AT159" i="4"/>
  <c r="AS159" i="4"/>
  <c r="AQ159" i="4"/>
  <c r="AN159" i="4"/>
  <c r="AO159" i="4" s="1"/>
  <c r="AP159" i="4" s="1"/>
  <c r="AS158" i="4"/>
  <c r="AO158" i="4"/>
  <c r="AP158" i="4" s="1"/>
  <c r="AQ158" i="4" s="1"/>
  <c r="AN158" i="4"/>
  <c r="AV157" i="4"/>
  <c r="AU157" i="4"/>
  <c r="AT157" i="4"/>
  <c r="AS157" i="4"/>
  <c r="AN157" i="4"/>
  <c r="AO157" i="4" s="1"/>
  <c r="AP157" i="4" s="1"/>
  <c r="AQ157" i="4" s="1"/>
  <c r="AT156" i="4"/>
  <c r="AU156" i="4" s="1"/>
  <c r="AV156" i="4" s="1"/>
  <c r="AS156" i="4"/>
  <c r="AP156" i="4"/>
  <c r="AQ156" i="4" s="1"/>
  <c r="AO156" i="4"/>
  <c r="AN156" i="4"/>
  <c r="AU155" i="4"/>
  <c r="AV155" i="4" s="1"/>
  <c r="AT155" i="4"/>
  <c r="AS155" i="4"/>
  <c r="AQ155" i="4"/>
  <c r="AN155" i="4"/>
  <c r="AO155" i="4" s="1"/>
  <c r="AP155" i="4" s="1"/>
  <c r="AS154" i="4"/>
  <c r="AT154" i="4" s="1"/>
  <c r="AU154" i="4" s="1"/>
  <c r="AV154" i="4" s="1"/>
  <c r="AO154" i="4"/>
  <c r="AP154" i="4" s="1"/>
  <c r="AQ154" i="4" s="1"/>
  <c r="AN154" i="4"/>
  <c r="AV153" i="4"/>
  <c r="AU153" i="4"/>
  <c r="AT153" i="4"/>
  <c r="AS153" i="4"/>
  <c r="AN153" i="4"/>
  <c r="AO153" i="4" s="1"/>
  <c r="AP153" i="4" s="1"/>
  <c r="AQ153" i="4" s="1"/>
  <c r="AT152" i="4"/>
  <c r="AU152" i="4" s="1"/>
  <c r="AV152" i="4" s="1"/>
  <c r="AS152" i="4"/>
  <c r="AW152" i="4" s="1"/>
  <c r="AP152" i="4"/>
  <c r="AQ152" i="4" s="1"/>
  <c r="AO152" i="4"/>
  <c r="AN152" i="4"/>
  <c r="AU151" i="4"/>
  <c r="AV151" i="4" s="1"/>
  <c r="AT151" i="4"/>
  <c r="AS151" i="4"/>
  <c r="AQ151" i="4"/>
  <c r="AN151" i="4"/>
  <c r="AO151" i="4" s="1"/>
  <c r="AP151" i="4" s="1"/>
  <c r="AS150" i="4"/>
  <c r="AO150" i="4"/>
  <c r="AP150" i="4" s="1"/>
  <c r="AQ150" i="4" s="1"/>
  <c r="AN150" i="4"/>
  <c r="AV149" i="4"/>
  <c r="AU149" i="4"/>
  <c r="AT149" i="4"/>
  <c r="AS149" i="4"/>
  <c r="AN149" i="4"/>
  <c r="AO149" i="4" s="1"/>
  <c r="AP149" i="4" s="1"/>
  <c r="AQ149" i="4" s="1"/>
  <c r="AT148" i="4"/>
  <c r="AU148" i="4" s="1"/>
  <c r="AV148" i="4" s="1"/>
  <c r="AS148" i="4"/>
  <c r="AP148" i="4"/>
  <c r="AQ148" i="4" s="1"/>
  <c r="AO148" i="4"/>
  <c r="AN148" i="4"/>
  <c r="AU147" i="4"/>
  <c r="AV147" i="4" s="1"/>
  <c r="AT147" i="4"/>
  <c r="AS147" i="4"/>
  <c r="AN147" i="4"/>
  <c r="AO147" i="4" s="1"/>
  <c r="AP147" i="4" s="1"/>
  <c r="AQ147" i="4" s="1"/>
  <c r="AS146" i="4"/>
  <c r="AT146" i="4" s="1"/>
  <c r="AU146" i="4" s="1"/>
  <c r="AV146" i="4" s="1"/>
  <c r="AO146" i="4"/>
  <c r="AP146" i="4" s="1"/>
  <c r="AQ146" i="4" s="1"/>
  <c r="AN146" i="4"/>
  <c r="AT145" i="4"/>
  <c r="AU145" i="4" s="1"/>
  <c r="AV145" i="4" s="1"/>
  <c r="AS145" i="4"/>
  <c r="AP145" i="4"/>
  <c r="AQ145" i="4" s="1"/>
  <c r="AN145" i="4"/>
  <c r="AO145" i="4" s="1"/>
  <c r="AT144" i="4"/>
  <c r="AU144" i="4" s="1"/>
  <c r="AV144" i="4" s="1"/>
  <c r="AS144" i="4"/>
  <c r="AO144" i="4"/>
  <c r="AP144" i="4" s="1"/>
  <c r="AQ144" i="4" s="1"/>
  <c r="AN144" i="4"/>
  <c r="AT143" i="4"/>
  <c r="AU143" i="4" s="1"/>
  <c r="AV143" i="4" s="1"/>
  <c r="AS143" i="4"/>
  <c r="AP143" i="4"/>
  <c r="AQ143" i="4" s="1"/>
  <c r="AN143" i="4"/>
  <c r="AO143" i="4" s="1"/>
  <c r="AT142" i="4"/>
  <c r="AU142" i="4" s="1"/>
  <c r="AV142" i="4" s="1"/>
  <c r="AS142" i="4"/>
  <c r="AO142" i="4"/>
  <c r="AP142" i="4" s="1"/>
  <c r="AQ142" i="4" s="1"/>
  <c r="AN142" i="4"/>
  <c r="AT141" i="4"/>
  <c r="AU141" i="4" s="1"/>
  <c r="AV141" i="4" s="1"/>
  <c r="AS141" i="4"/>
  <c r="AP141" i="4"/>
  <c r="AQ141" i="4" s="1"/>
  <c r="AN141" i="4"/>
  <c r="AO141" i="4" s="1"/>
  <c r="AT140" i="4"/>
  <c r="AU140" i="4" s="1"/>
  <c r="AV140" i="4" s="1"/>
  <c r="AS140" i="4"/>
  <c r="AO140" i="4"/>
  <c r="AP140" i="4" s="1"/>
  <c r="AQ140" i="4" s="1"/>
  <c r="AN140" i="4"/>
  <c r="AT139" i="4"/>
  <c r="AU139" i="4" s="1"/>
  <c r="AV139" i="4" s="1"/>
  <c r="AS139" i="4"/>
  <c r="AP139" i="4"/>
  <c r="AQ139" i="4" s="1"/>
  <c r="AN139" i="4"/>
  <c r="AO139" i="4" s="1"/>
  <c r="AT138" i="4"/>
  <c r="AU138" i="4" s="1"/>
  <c r="AV138" i="4" s="1"/>
  <c r="AS138" i="4"/>
  <c r="AO138" i="4"/>
  <c r="AP138" i="4" s="1"/>
  <c r="AQ138" i="4" s="1"/>
  <c r="AN138" i="4"/>
  <c r="AT137" i="4"/>
  <c r="AU137" i="4" s="1"/>
  <c r="AV137" i="4" s="1"/>
  <c r="AS137" i="4"/>
  <c r="AP137" i="4"/>
  <c r="AQ137" i="4" s="1"/>
  <c r="AN137" i="4"/>
  <c r="AO137" i="4" s="1"/>
  <c r="AT136" i="4"/>
  <c r="AU136" i="4" s="1"/>
  <c r="AV136" i="4" s="1"/>
  <c r="AS136" i="4"/>
  <c r="AO136" i="4"/>
  <c r="AP136" i="4" s="1"/>
  <c r="AQ136" i="4" s="1"/>
  <c r="AN136" i="4"/>
  <c r="AT135" i="4"/>
  <c r="AU135" i="4" s="1"/>
  <c r="AV135" i="4" s="1"/>
  <c r="AS135" i="4"/>
  <c r="AP135" i="4"/>
  <c r="AQ135" i="4" s="1"/>
  <c r="AN135" i="4"/>
  <c r="AO135" i="4" s="1"/>
  <c r="AT134" i="4"/>
  <c r="AU134" i="4" s="1"/>
  <c r="AV134" i="4" s="1"/>
  <c r="AS134" i="4"/>
  <c r="AO134" i="4"/>
  <c r="AP134" i="4" s="1"/>
  <c r="AQ134" i="4" s="1"/>
  <c r="AN134" i="4"/>
  <c r="AT133" i="4"/>
  <c r="AU133" i="4" s="1"/>
  <c r="AV133" i="4" s="1"/>
  <c r="AS133" i="4"/>
  <c r="AP133" i="4"/>
  <c r="AQ133" i="4" s="1"/>
  <c r="AN133" i="4"/>
  <c r="AO133" i="4" s="1"/>
  <c r="AT132" i="4"/>
  <c r="AU132" i="4" s="1"/>
  <c r="AV132" i="4" s="1"/>
  <c r="AS132" i="4"/>
  <c r="AO132" i="4"/>
  <c r="AP132" i="4" s="1"/>
  <c r="AQ132" i="4" s="1"/>
  <c r="AN132" i="4"/>
  <c r="AT131" i="4"/>
  <c r="AU131" i="4" s="1"/>
  <c r="AV131" i="4" s="1"/>
  <c r="AS131" i="4"/>
  <c r="AN131" i="4"/>
  <c r="AO131" i="4" s="1"/>
  <c r="AP131" i="4" s="1"/>
  <c r="AQ131" i="4" s="1"/>
  <c r="AS130" i="4"/>
  <c r="AT130" i="4" s="1"/>
  <c r="AU130" i="4" s="1"/>
  <c r="AV130" i="4" s="1"/>
  <c r="AN130" i="4"/>
  <c r="AO130" i="4" s="1"/>
  <c r="AP130" i="4" s="1"/>
  <c r="AQ130" i="4" s="1"/>
  <c r="AT129" i="4"/>
  <c r="AU129" i="4" s="1"/>
  <c r="AV129" i="4" s="1"/>
  <c r="AS129" i="4"/>
  <c r="AN129" i="4"/>
  <c r="AO129" i="4" s="1"/>
  <c r="AP129" i="4" s="1"/>
  <c r="AQ129" i="4" s="1"/>
  <c r="AS128" i="4"/>
  <c r="AT128" i="4" s="1"/>
  <c r="AU128" i="4" s="1"/>
  <c r="AV128" i="4" s="1"/>
  <c r="AN128" i="4"/>
  <c r="AO128" i="4" s="1"/>
  <c r="AP128" i="4" s="1"/>
  <c r="AQ128" i="4" s="1"/>
  <c r="AT127" i="4"/>
  <c r="AU127" i="4" s="1"/>
  <c r="AV127" i="4" s="1"/>
  <c r="AS127" i="4"/>
  <c r="AN127" i="4"/>
  <c r="AO127" i="4" s="1"/>
  <c r="AP127" i="4" s="1"/>
  <c r="AQ127" i="4" s="1"/>
  <c r="AS126" i="4"/>
  <c r="AT126" i="4" s="1"/>
  <c r="AU126" i="4" s="1"/>
  <c r="AV126" i="4" s="1"/>
  <c r="AN126" i="4"/>
  <c r="AO126" i="4" s="1"/>
  <c r="AP126" i="4" s="1"/>
  <c r="AQ126" i="4" s="1"/>
  <c r="AT125" i="4"/>
  <c r="AU125" i="4" s="1"/>
  <c r="AV125" i="4" s="1"/>
  <c r="AS125" i="4"/>
  <c r="AN125" i="4"/>
  <c r="AO125" i="4" s="1"/>
  <c r="AP125" i="4" s="1"/>
  <c r="AQ125" i="4" s="1"/>
  <c r="AS124" i="4"/>
  <c r="AT124" i="4" s="1"/>
  <c r="AU124" i="4" s="1"/>
  <c r="AV124" i="4" s="1"/>
  <c r="AN124" i="4"/>
  <c r="AO124" i="4" s="1"/>
  <c r="AP124" i="4" s="1"/>
  <c r="AQ124" i="4" s="1"/>
  <c r="AT123" i="4"/>
  <c r="AU123" i="4" s="1"/>
  <c r="AV123" i="4" s="1"/>
  <c r="AS123" i="4"/>
  <c r="AN123" i="4"/>
  <c r="AO123" i="4" s="1"/>
  <c r="AP123" i="4" s="1"/>
  <c r="AQ123" i="4" s="1"/>
  <c r="AS122" i="4"/>
  <c r="AT122" i="4" s="1"/>
  <c r="AU122" i="4" s="1"/>
  <c r="AV122" i="4" s="1"/>
  <c r="AN122" i="4"/>
  <c r="AO122" i="4" s="1"/>
  <c r="AP122" i="4" s="1"/>
  <c r="AQ122" i="4" s="1"/>
  <c r="AT121" i="4"/>
  <c r="AU121" i="4" s="1"/>
  <c r="AV121" i="4" s="1"/>
  <c r="AS121" i="4"/>
  <c r="AN121" i="4"/>
  <c r="AO121" i="4" s="1"/>
  <c r="AP121" i="4" s="1"/>
  <c r="AQ121" i="4" s="1"/>
  <c r="AS120" i="4"/>
  <c r="AT120" i="4" s="1"/>
  <c r="AU120" i="4" s="1"/>
  <c r="AV120" i="4" s="1"/>
  <c r="AN120" i="4"/>
  <c r="AO120" i="4" s="1"/>
  <c r="AP120" i="4" s="1"/>
  <c r="AQ120" i="4" s="1"/>
  <c r="AT119" i="4"/>
  <c r="AU119" i="4" s="1"/>
  <c r="AV119" i="4" s="1"/>
  <c r="AS119" i="4"/>
  <c r="AN119" i="4"/>
  <c r="AO119" i="4" s="1"/>
  <c r="AP119" i="4" s="1"/>
  <c r="AQ119" i="4" s="1"/>
  <c r="AS118" i="4"/>
  <c r="AT118" i="4" s="1"/>
  <c r="AU118" i="4" s="1"/>
  <c r="AV118" i="4" s="1"/>
  <c r="AN118" i="4"/>
  <c r="AO118" i="4" s="1"/>
  <c r="AP118" i="4" s="1"/>
  <c r="AQ118" i="4" s="1"/>
  <c r="AT117" i="4"/>
  <c r="AU117" i="4" s="1"/>
  <c r="AV117" i="4" s="1"/>
  <c r="AS117" i="4"/>
  <c r="AN117" i="4"/>
  <c r="AO117" i="4" s="1"/>
  <c r="AP117" i="4" s="1"/>
  <c r="AQ117" i="4" s="1"/>
  <c r="AS116" i="4"/>
  <c r="AT116" i="4" s="1"/>
  <c r="AU116" i="4" s="1"/>
  <c r="AV116" i="4" s="1"/>
  <c r="AN116" i="4"/>
  <c r="AO116" i="4" s="1"/>
  <c r="AP116" i="4" s="1"/>
  <c r="AQ116" i="4" s="1"/>
  <c r="AT115" i="4"/>
  <c r="AU115" i="4" s="1"/>
  <c r="AV115" i="4" s="1"/>
  <c r="AS115" i="4"/>
  <c r="AN115" i="4"/>
  <c r="AO115" i="4" s="1"/>
  <c r="AP115" i="4" s="1"/>
  <c r="AQ115" i="4" s="1"/>
  <c r="AS114" i="4"/>
  <c r="AT114" i="4" s="1"/>
  <c r="AU114" i="4" s="1"/>
  <c r="AV114" i="4" s="1"/>
  <c r="AN114" i="4"/>
  <c r="AO114" i="4" s="1"/>
  <c r="AP114" i="4" s="1"/>
  <c r="AQ114" i="4" s="1"/>
  <c r="AT113" i="4"/>
  <c r="AU113" i="4" s="1"/>
  <c r="AV113" i="4" s="1"/>
  <c r="AS113" i="4"/>
  <c r="AN113" i="4"/>
  <c r="AO113" i="4" s="1"/>
  <c r="AP113" i="4" s="1"/>
  <c r="AQ113" i="4" s="1"/>
  <c r="AS112" i="4"/>
  <c r="AT112" i="4" s="1"/>
  <c r="AU112" i="4" s="1"/>
  <c r="AV112" i="4" s="1"/>
  <c r="AO112" i="4"/>
  <c r="AP112" i="4" s="1"/>
  <c r="AQ112" i="4" s="1"/>
  <c r="AN112" i="4"/>
  <c r="AR112" i="4" s="1"/>
  <c r="AS111" i="4"/>
  <c r="AT111" i="4" s="1"/>
  <c r="AU111" i="4" s="1"/>
  <c r="AV111" i="4" s="1"/>
  <c r="AN111" i="4"/>
  <c r="AS110" i="4"/>
  <c r="AT110" i="4" s="1"/>
  <c r="AU110" i="4" s="1"/>
  <c r="AV110" i="4" s="1"/>
  <c r="AO110" i="4"/>
  <c r="AP110" i="4" s="1"/>
  <c r="AQ110" i="4" s="1"/>
  <c r="AN110" i="4"/>
  <c r="AR110" i="4" s="1"/>
  <c r="AS109" i="4"/>
  <c r="AT109" i="4" s="1"/>
  <c r="AU109" i="4" s="1"/>
  <c r="AV109" i="4" s="1"/>
  <c r="AN109" i="4"/>
  <c r="AS108" i="4"/>
  <c r="AT108" i="4" s="1"/>
  <c r="AU108" i="4" s="1"/>
  <c r="AV108" i="4" s="1"/>
  <c r="AO108" i="4"/>
  <c r="AP108" i="4" s="1"/>
  <c r="AQ108" i="4" s="1"/>
  <c r="AN108" i="4"/>
  <c r="AR108" i="4" s="1"/>
  <c r="AS107" i="4"/>
  <c r="AT107" i="4" s="1"/>
  <c r="AU107" i="4" s="1"/>
  <c r="AV107" i="4" s="1"/>
  <c r="AN107" i="4"/>
  <c r="AS106" i="4"/>
  <c r="AT106" i="4" s="1"/>
  <c r="AU106" i="4" s="1"/>
  <c r="AV106" i="4" s="1"/>
  <c r="AO106" i="4"/>
  <c r="AP106" i="4" s="1"/>
  <c r="AQ106" i="4" s="1"/>
  <c r="AN106" i="4"/>
  <c r="AS105" i="4"/>
  <c r="AT105" i="4" s="1"/>
  <c r="AU105" i="4" s="1"/>
  <c r="AV105" i="4" s="1"/>
  <c r="AN105" i="4"/>
  <c r="AS104" i="4"/>
  <c r="AT104" i="4" s="1"/>
  <c r="AU104" i="4" s="1"/>
  <c r="AV104" i="4" s="1"/>
  <c r="AO104" i="4"/>
  <c r="AP104" i="4" s="1"/>
  <c r="AQ104" i="4" s="1"/>
  <c r="AN104" i="4"/>
  <c r="AR104" i="4" s="1"/>
  <c r="AS103" i="4"/>
  <c r="AT103" i="4" s="1"/>
  <c r="AU103" i="4" s="1"/>
  <c r="AV103" i="4" s="1"/>
  <c r="AN103" i="4"/>
  <c r="AS102" i="4"/>
  <c r="AT102" i="4" s="1"/>
  <c r="AU102" i="4" s="1"/>
  <c r="AV102" i="4" s="1"/>
  <c r="AO102" i="4"/>
  <c r="AP102" i="4" s="1"/>
  <c r="AQ102" i="4" s="1"/>
  <c r="AN102" i="4"/>
  <c r="AR102" i="4" s="1"/>
  <c r="AS101" i="4"/>
  <c r="AT101" i="4" s="1"/>
  <c r="AU101" i="4" s="1"/>
  <c r="AV101" i="4" s="1"/>
  <c r="AN101" i="4"/>
  <c r="AS100" i="4"/>
  <c r="AT100" i="4" s="1"/>
  <c r="AU100" i="4" s="1"/>
  <c r="AV100" i="4" s="1"/>
  <c r="AO100" i="4"/>
  <c r="AP100" i="4" s="1"/>
  <c r="AQ100" i="4" s="1"/>
  <c r="AN100" i="4"/>
  <c r="AR100" i="4" s="1"/>
  <c r="AS99" i="4"/>
  <c r="AT99" i="4" s="1"/>
  <c r="AU99" i="4" s="1"/>
  <c r="AV99" i="4" s="1"/>
  <c r="AN99" i="4"/>
  <c r="AS98" i="4"/>
  <c r="AT98" i="4" s="1"/>
  <c r="AU98" i="4" s="1"/>
  <c r="AV98" i="4" s="1"/>
  <c r="AO98" i="4"/>
  <c r="AP98" i="4" s="1"/>
  <c r="AQ98" i="4" s="1"/>
  <c r="AN98" i="4"/>
  <c r="AS97" i="4"/>
  <c r="AT97" i="4" s="1"/>
  <c r="AU97" i="4" s="1"/>
  <c r="AV97" i="4" s="1"/>
  <c r="AN97" i="4"/>
  <c r="AS96" i="4"/>
  <c r="AT96" i="4" s="1"/>
  <c r="AU96" i="4" s="1"/>
  <c r="AV96" i="4" s="1"/>
  <c r="AO96" i="4"/>
  <c r="AP96" i="4" s="1"/>
  <c r="AQ96" i="4" s="1"/>
  <c r="AN96" i="4"/>
  <c r="AR96" i="4" s="1"/>
  <c r="AS95" i="4"/>
  <c r="AT95" i="4" s="1"/>
  <c r="AU95" i="4" s="1"/>
  <c r="AV95" i="4" s="1"/>
  <c r="AN95" i="4"/>
  <c r="AS94" i="4"/>
  <c r="AT94" i="4" s="1"/>
  <c r="AU94" i="4" s="1"/>
  <c r="AV94" i="4" s="1"/>
  <c r="AO94" i="4"/>
  <c r="AP94" i="4" s="1"/>
  <c r="AQ94" i="4" s="1"/>
  <c r="AN94" i="4"/>
  <c r="AR94" i="4" s="1"/>
  <c r="AS93" i="4"/>
  <c r="AT93" i="4" s="1"/>
  <c r="AU93" i="4" s="1"/>
  <c r="AV93" i="4" s="1"/>
  <c r="AN93" i="4"/>
  <c r="AS92" i="4"/>
  <c r="AT92" i="4" s="1"/>
  <c r="AU92" i="4" s="1"/>
  <c r="AV92" i="4" s="1"/>
  <c r="AO92" i="4"/>
  <c r="AP92" i="4" s="1"/>
  <c r="AQ92" i="4" s="1"/>
  <c r="AN92" i="4"/>
  <c r="AR92" i="4" s="1"/>
  <c r="AS91" i="4"/>
  <c r="AT91" i="4" s="1"/>
  <c r="AU91" i="4" s="1"/>
  <c r="AV91" i="4" s="1"/>
  <c r="AN91" i="4"/>
  <c r="AS90" i="4"/>
  <c r="AT90" i="4" s="1"/>
  <c r="AU90" i="4" s="1"/>
  <c r="AV90" i="4" s="1"/>
  <c r="AO90" i="4"/>
  <c r="AP90" i="4" s="1"/>
  <c r="AQ90" i="4" s="1"/>
  <c r="AN90" i="4"/>
  <c r="AS89" i="4"/>
  <c r="AT89" i="4" s="1"/>
  <c r="AU89" i="4" s="1"/>
  <c r="AV89" i="4" s="1"/>
  <c r="AN89" i="4"/>
  <c r="AS88" i="4"/>
  <c r="AT88" i="4" s="1"/>
  <c r="AU88" i="4" s="1"/>
  <c r="AV88" i="4" s="1"/>
  <c r="AO88" i="4"/>
  <c r="AP88" i="4" s="1"/>
  <c r="AQ88" i="4" s="1"/>
  <c r="AN88" i="4"/>
  <c r="AR88" i="4" s="1"/>
  <c r="AS87" i="4"/>
  <c r="AT87" i="4" s="1"/>
  <c r="AU87" i="4" s="1"/>
  <c r="AV87" i="4" s="1"/>
  <c r="AN87" i="4"/>
  <c r="AS86" i="4"/>
  <c r="AT86" i="4" s="1"/>
  <c r="AU86" i="4" s="1"/>
  <c r="AV86" i="4" s="1"/>
  <c r="AO86" i="4"/>
  <c r="AP86" i="4" s="1"/>
  <c r="AQ86" i="4" s="1"/>
  <c r="AN86" i="4"/>
  <c r="AR86" i="4" s="1"/>
  <c r="AS85" i="4"/>
  <c r="AT85" i="4" s="1"/>
  <c r="AU85" i="4" s="1"/>
  <c r="AV85" i="4" s="1"/>
  <c r="AN85" i="4"/>
  <c r="AS84" i="4"/>
  <c r="AT84" i="4" s="1"/>
  <c r="AU84" i="4" s="1"/>
  <c r="AV84" i="4" s="1"/>
  <c r="AO84" i="4"/>
  <c r="AP84" i="4" s="1"/>
  <c r="AQ84" i="4" s="1"/>
  <c r="AN84" i="4"/>
  <c r="AR84" i="4" s="1"/>
  <c r="AS83" i="4"/>
  <c r="AT83" i="4" s="1"/>
  <c r="AU83" i="4" s="1"/>
  <c r="AV83" i="4" s="1"/>
  <c r="AN83" i="4"/>
  <c r="AS82" i="4"/>
  <c r="AT82" i="4" s="1"/>
  <c r="AU82" i="4" s="1"/>
  <c r="AV82" i="4" s="1"/>
  <c r="AO82" i="4"/>
  <c r="AP82" i="4" s="1"/>
  <c r="AQ82" i="4" s="1"/>
  <c r="AN82" i="4"/>
  <c r="AS81" i="4"/>
  <c r="AT81" i="4" s="1"/>
  <c r="AU81" i="4" s="1"/>
  <c r="AV81" i="4" s="1"/>
  <c r="AN81" i="4"/>
  <c r="AS80" i="4"/>
  <c r="AT80" i="4" s="1"/>
  <c r="AU80" i="4" s="1"/>
  <c r="AV80" i="4" s="1"/>
  <c r="AO80" i="4"/>
  <c r="AP80" i="4" s="1"/>
  <c r="AQ80" i="4" s="1"/>
  <c r="AN80" i="4"/>
  <c r="AR80" i="4" s="1"/>
  <c r="AS79" i="4"/>
  <c r="AT79" i="4" s="1"/>
  <c r="AU79" i="4" s="1"/>
  <c r="AV79" i="4" s="1"/>
  <c r="AN79" i="4"/>
  <c r="AS78" i="4"/>
  <c r="AT78" i="4" s="1"/>
  <c r="AU78" i="4" s="1"/>
  <c r="AV78" i="4" s="1"/>
  <c r="AO78" i="4"/>
  <c r="AP78" i="4" s="1"/>
  <c r="AQ78" i="4" s="1"/>
  <c r="AN78" i="4"/>
  <c r="AR78" i="4" s="1"/>
  <c r="AS77" i="4"/>
  <c r="AT77" i="4" s="1"/>
  <c r="AU77" i="4" s="1"/>
  <c r="AV77" i="4" s="1"/>
  <c r="AN77" i="4"/>
  <c r="AS76" i="4"/>
  <c r="AT76" i="4" s="1"/>
  <c r="AU76" i="4" s="1"/>
  <c r="AV76" i="4" s="1"/>
  <c r="AO76" i="4"/>
  <c r="AP76" i="4" s="1"/>
  <c r="AQ76" i="4" s="1"/>
  <c r="AN76" i="4"/>
  <c r="AR76" i="4" s="1"/>
  <c r="AS75" i="4"/>
  <c r="AT75" i="4" s="1"/>
  <c r="AU75" i="4" s="1"/>
  <c r="AV75" i="4" s="1"/>
  <c r="AN75" i="4"/>
  <c r="AS74" i="4"/>
  <c r="AT74" i="4" s="1"/>
  <c r="AU74" i="4" s="1"/>
  <c r="AV74" i="4" s="1"/>
  <c r="AO74" i="4"/>
  <c r="AP74" i="4" s="1"/>
  <c r="AQ74" i="4" s="1"/>
  <c r="AN74" i="4"/>
  <c r="AS73" i="4"/>
  <c r="AT73" i="4" s="1"/>
  <c r="AU73" i="4" s="1"/>
  <c r="AV73" i="4" s="1"/>
  <c r="AN73" i="4"/>
  <c r="AS72" i="4"/>
  <c r="AT72" i="4" s="1"/>
  <c r="AU72" i="4" s="1"/>
  <c r="AV72" i="4" s="1"/>
  <c r="AO72" i="4"/>
  <c r="AP72" i="4" s="1"/>
  <c r="AQ72" i="4" s="1"/>
  <c r="AN72" i="4"/>
  <c r="AR72" i="4" s="1"/>
  <c r="AS71" i="4"/>
  <c r="AT71" i="4" s="1"/>
  <c r="AU71" i="4" s="1"/>
  <c r="AV71" i="4" s="1"/>
  <c r="AN71" i="4"/>
  <c r="AS70" i="4"/>
  <c r="AT70" i="4" s="1"/>
  <c r="AU70" i="4" s="1"/>
  <c r="AV70" i="4" s="1"/>
  <c r="AO70" i="4"/>
  <c r="AP70" i="4" s="1"/>
  <c r="AQ70" i="4" s="1"/>
  <c r="AN70" i="4"/>
  <c r="AR70" i="4" s="1"/>
  <c r="AS69" i="4"/>
  <c r="AT69" i="4" s="1"/>
  <c r="AU69" i="4" s="1"/>
  <c r="AV69" i="4" s="1"/>
  <c r="AN69" i="4"/>
  <c r="AS68" i="4"/>
  <c r="AT68" i="4" s="1"/>
  <c r="AU68" i="4" s="1"/>
  <c r="AV68" i="4" s="1"/>
  <c r="AO68" i="4"/>
  <c r="AP68" i="4" s="1"/>
  <c r="AQ68" i="4" s="1"/>
  <c r="AN68" i="4"/>
  <c r="AR68" i="4" s="1"/>
  <c r="AS67" i="4"/>
  <c r="AT67" i="4" s="1"/>
  <c r="AU67" i="4" s="1"/>
  <c r="AV67" i="4" s="1"/>
  <c r="AN67" i="4"/>
  <c r="AS66" i="4"/>
  <c r="AT66" i="4" s="1"/>
  <c r="AU66" i="4" s="1"/>
  <c r="AV66" i="4" s="1"/>
  <c r="AO66" i="4"/>
  <c r="AP66" i="4" s="1"/>
  <c r="AQ66" i="4" s="1"/>
  <c r="AN66" i="4"/>
  <c r="AS65" i="4"/>
  <c r="AT65" i="4" s="1"/>
  <c r="AU65" i="4" s="1"/>
  <c r="AV65" i="4" s="1"/>
  <c r="AN65" i="4"/>
  <c r="AS64" i="4"/>
  <c r="AT64" i="4" s="1"/>
  <c r="AU64" i="4" s="1"/>
  <c r="AV64" i="4" s="1"/>
  <c r="AO64" i="4"/>
  <c r="AP64" i="4" s="1"/>
  <c r="AQ64" i="4" s="1"/>
  <c r="AN64" i="4"/>
  <c r="AR64" i="4" s="1"/>
  <c r="AS63" i="4"/>
  <c r="AT63" i="4" s="1"/>
  <c r="AU63" i="4" s="1"/>
  <c r="AV63" i="4" s="1"/>
  <c r="AN63" i="4"/>
  <c r="AS62" i="4"/>
  <c r="AT62" i="4" s="1"/>
  <c r="AU62" i="4" s="1"/>
  <c r="AV62" i="4" s="1"/>
  <c r="AO62" i="4"/>
  <c r="AP62" i="4" s="1"/>
  <c r="AQ62" i="4" s="1"/>
  <c r="AN62" i="4"/>
  <c r="AR62" i="4" s="1"/>
  <c r="AS61" i="4"/>
  <c r="AT61" i="4" s="1"/>
  <c r="AU61" i="4" s="1"/>
  <c r="AV61" i="4" s="1"/>
  <c r="AN61" i="4"/>
  <c r="AS60" i="4"/>
  <c r="AT60" i="4" s="1"/>
  <c r="AU60" i="4" s="1"/>
  <c r="AV60" i="4" s="1"/>
  <c r="AO60" i="4"/>
  <c r="AP60" i="4" s="1"/>
  <c r="AQ60" i="4" s="1"/>
  <c r="AN60" i="4"/>
  <c r="AR60" i="4" s="1"/>
  <c r="AS59" i="4"/>
  <c r="AT59" i="4" s="1"/>
  <c r="AU59" i="4" s="1"/>
  <c r="AV59" i="4" s="1"/>
  <c r="AN59" i="4"/>
  <c r="AS58" i="4"/>
  <c r="AT58" i="4" s="1"/>
  <c r="AU58" i="4" s="1"/>
  <c r="AV58" i="4" s="1"/>
  <c r="AO58" i="4"/>
  <c r="AP58" i="4" s="1"/>
  <c r="AQ58" i="4" s="1"/>
  <c r="AN58" i="4"/>
  <c r="AS57" i="4"/>
  <c r="AT57" i="4" s="1"/>
  <c r="AU57" i="4" s="1"/>
  <c r="AV57" i="4" s="1"/>
  <c r="AN57" i="4"/>
  <c r="AS56" i="4"/>
  <c r="AT56" i="4" s="1"/>
  <c r="AU56" i="4" s="1"/>
  <c r="AV56" i="4" s="1"/>
  <c r="AO56" i="4"/>
  <c r="AP56" i="4" s="1"/>
  <c r="AQ56" i="4" s="1"/>
  <c r="AN56" i="4"/>
  <c r="AR56" i="4" s="1"/>
  <c r="AS55" i="4"/>
  <c r="AT55" i="4" s="1"/>
  <c r="AU55" i="4" s="1"/>
  <c r="AV55" i="4" s="1"/>
  <c r="AN55" i="4"/>
  <c r="AS54" i="4"/>
  <c r="AT54" i="4" s="1"/>
  <c r="AU54" i="4" s="1"/>
  <c r="AV54" i="4" s="1"/>
  <c r="AO54" i="4"/>
  <c r="AP54" i="4" s="1"/>
  <c r="AQ54" i="4" s="1"/>
  <c r="AN54" i="4"/>
  <c r="AR54" i="4" s="1"/>
  <c r="AS53" i="4"/>
  <c r="AT53" i="4" s="1"/>
  <c r="AU53" i="4" s="1"/>
  <c r="AV53" i="4" s="1"/>
  <c r="AN53" i="4"/>
  <c r="AS52" i="4"/>
  <c r="AT52" i="4" s="1"/>
  <c r="AU52" i="4" s="1"/>
  <c r="AV52" i="4" s="1"/>
  <c r="AO52" i="4"/>
  <c r="AP52" i="4" s="1"/>
  <c r="AQ52" i="4" s="1"/>
  <c r="AN52" i="4"/>
  <c r="AR52" i="4" s="1"/>
  <c r="AS51" i="4"/>
  <c r="AT51" i="4" s="1"/>
  <c r="AU51" i="4" s="1"/>
  <c r="AV51" i="4" s="1"/>
  <c r="AN51" i="4"/>
  <c r="AS50" i="4"/>
  <c r="AT50" i="4" s="1"/>
  <c r="AU50" i="4" s="1"/>
  <c r="AV50" i="4" s="1"/>
  <c r="AO50" i="4"/>
  <c r="AP50" i="4" s="1"/>
  <c r="AQ50" i="4" s="1"/>
  <c r="AN50" i="4"/>
  <c r="AS49" i="4"/>
  <c r="AT49" i="4" s="1"/>
  <c r="AU49" i="4" s="1"/>
  <c r="AV49" i="4" s="1"/>
  <c r="AN49" i="4"/>
  <c r="AS48" i="4"/>
  <c r="AT48" i="4" s="1"/>
  <c r="AU48" i="4" s="1"/>
  <c r="AV48" i="4" s="1"/>
  <c r="AO48" i="4"/>
  <c r="AP48" i="4" s="1"/>
  <c r="AQ48" i="4" s="1"/>
  <c r="AN48" i="4"/>
  <c r="AR48" i="4" s="1"/>
  <c r="AS47" i="4"/>
  <c r="AT47" i="4" s="1"/>
  <c r="AU47" i="4" s="1"/>
  <c r="AV47" i="4" s="1"/>
  <c r="AN47" i="4"/>
  <c r="AS46" i="4"/>
  <c r="AT46" i="4" s="1"/>
  <c r="AU46" i="4" s="1"/>
  <c r="AV46" i="4" s="1"/>
  <c r="AO46" i="4"/>
  <c r="AP46" i="4" s="1"/>
  <c r="AQ46" i="4" s="1"/>
  <c r="AN46" i="4"/>
  <c r="AR46" i="4" s="1"/>
  <c r="AS45" i="4"/>
  <c r="AT45" i="4" s="1"/>
  <c r="AU45" i="4" s="1"/>
  <c r="AV45" i="4" s="1"/>
  <c r="AN45" i="4"/>
  <c r="AS44" i="4"/>
  <c r="AT44" i="4" s="1"/>
  <c r="AU44" i="4" s="1"/>
  <c r="AV44" i="4" s="1"/>
  <c r="AO44" i="4"/>
  <c r="AP44" i="4" s="1"/>
  <c r="AQ44" i="4" s="1"/>
  <c r="AN44" i="4"/>
  <c r="AR44" i="4" s="1"/>
  <c r="AS43" i="4"/>
  <c r="AT43" i="4" s="1"/>
  <c r="AU43" i="4" s="1"/>
  <c r="AV43" i="4" s="1"/>
  <c r="AN43" i="4"/>
  <c r="AS42" i="4"/>
  <c r="AT42" i="4" s="1"/>
  <c r="AU42" i="4" s="1"/>
  <c r="AV42" i="4" s="1"/>
  <c r="AO42" i="4"/>
  <c r="AP42" i="4" s="1"/>
  <c r="AQ42" i="4" s="1"/>
  <c r="AN42" i="4"/>
  <c r="AS41" i="4"/>
  <c r="AT41" i="4" s="1"/>
  <c r="AU41" i="4" s="1"/>
  <c r="AV41" i="4" s="1"/>
  <c r="AN41" i="4"/>
  <c r="AS40" i="4"/>
  <c r="AT40" i="4" s="1"/>
  <c r="AU40" i="4" s="1"/>
  <c r="AV40" i="4" s="1"/>
  <c r="AO40" i="4"/>
  <c r="AP40" i="4" s="1"/>
  <c r="AQ40" i="4" s="1"/>
  <c r="AN40" i="4"/>
  <c r="AR40" i="4" s="1"/>
  <c r="AS39" i="4"/>
  <c r="AT39" i="4" s="1"/>
  <c r="AU39" i="4" s="1"/>
  <c r="AV39" i="4" s="1"/>
  <c r="AN39" i="4"/>
  <c r="AS38" i="4"/>
  <c r="AT38" i="4" s="1"/>
  <c r="AU38" i="4" s="1"/>
  <c r="AV38" i="4" s="1"/>
  <c r="AO38" i="4"/>
  <c r="AP38" i="4" s="1"/>
  <c r="AQ38" i="4" s="1"/>
  <c r="AN38" i="4"/>
  <c r="AR38" i="4" s="1"/>
  <c r="AS37" i="4"/>
  <c r="AT37" i="4" s="1"/>
  <c r="AU37" i="4" s="1"/>
  <c r="AV37" i="4" s="1"/>
  <c r="AN37" i="4"/>
  <c r="AS36" i="4"/>
  <c r="AT36" i="4" s="1"/>
  <c r="AU36" i="4" s="1"/>
  <c r="AV36" i="4" s="1"/>
  <c r="AO36" i="4"/>
  <c r="AP36" i="4" s="1"/>
  <c r="AQ36" i="4" s="1"/>
  <c r="AN36" i="4"/>
  <c r="AR36" i="4" s="1"/>
  <c r="AS35" i="4"/>
  <c r="AT35" i="4" s="1"/>
  <c r="AU35" i="4" s="1"/>
  <c r="AV35" i="4" s="1"/>
  <c r="AN35" i="4"/>
  <c r="AS34" i="4"/>
  <c r="AT34" i="4" s="1"/>
  <c r="AU34" i="4" s="1"/>
  <c r="AV34" i="4" s="1"/>
  <c r="AO34" i="4"/>
  <c r="AP34" i="4" s="1"/>
  <c r="AQ34" i="4" s="1"/>
  <c r="AN34" i="4"/>
  <c r="AS33" i="4"/>
  <c r="AT33" i="4" s="1"/>
  <c r="AU33" i="4" s="1"/>
  <c r="AV33" i="4" s="1"/>
  <c r="AN33" i="4"/>
  <c r="AS32" i="4"/>
  <c r="AT32" i="4" s="1"/>
  <c r="AU32" i="4" s="1"/>
  <c r="AV32" i="4" s="1"/>
  <c r="AO32" i="4"/>
  <c r="AP32" i="4" s="1"/>
  <c r="AQ32" i="4" s="1"/>
  <c r="AN32" i="4"/>
  <c r="AR32" i="4" s="1"/>
  <c r="AS31" i="4"/>
  <c r="AT31" i="4" s="1"/>
  <c r="AU31" i="4" s="1"/>
  <c r="AV31" i="4" s="1"/>
  <c r="AN31" i="4"/>
  <c r="AS30" i="4"/>
  <c r="AT30" i="4" s="1"/>
  <c r="AU30" i="4" s="1"/>
  <c r="AV30" i="4" s="1"/>
  <c r="AO30" i="4"/>
  <c r="AP30" i="4" s="1"/>
  <c r="AQ30" i="4" s="1"/>
  <c r="AN30" i="4"/>
  <c r="AR30" i="4" s="1"/>
  <c r="AS29" i="4"/>
  <c r="AT29" i="4" s="1"/>
  <c r="AU29" i="4" s="1"/>
  <c r="AV29" i="4" s="1"/>
  <c r="AN29" i="4"/>
  <c r="AS28" i="4"/>
  <c r="AT28" i="4" s="1"/>
  <c r="AU28" i="4" s="1"/>
  <c r="AV28" i="4" s="1"/>
  <c r="AO28" i="4"/>
  <c r="AP28" i="4" s="1"/>
  <c r="AQ28" i="4" s="1"/>
  <c r="AN28" i="4"/>
  <c r="AR28" i="4" s="1"/>
  <c r="AS27" i="4"/>
  <c r="AT27" i="4" s="1"/>
  <c r="AU27" i="4" s="1"/>
  <c r="AV27" i="4" s="1"/>
  <c r="AN27" i="4"/>
  <c r="AS26" i="4"/>
  <c r="AT26" i="4" s="1"/>
  <c r="AU26" i="4" s="1"/>
  <c r="AV26" i="4" s="1"/>
  <c r="AO26" i="4"/>
  <c r="AP26" i="4" s="1"/>
  <c r="AQ26" i="4" s="1"/>
  <c r="AN26" i="4"/>
  <c r="AS25" i="4"/>
  <c r="AT25" i="4" s="1"/>
  <c r="AU25" i="4" s="1"/>
  <c r="AV25" i="4" s="1"/>
  <c r="AN25" i="4"/>
  <c r="AS24" i="4"/>
  <c r="AT24" i="4" s="1"/>
  <c r="AU24" i="4" s="1"/>
  <c r="AV24" i="4" s="1"/>
  <c r="AO24" i="4"/>
  <c r="AP24" i="4" s="1"/>
  <c r="AQ24" i="4" s="1"/>
  <c r="AN24" i="4"/>
  <c r="AR24" i="4" s="1"/>
  <c r="AS23" i="4"/>
  <c r="AT23" i="4" s="1"/>
  <c r="AU23" i="4" s="1"/>
  <c r="AV23" i="4" s="1"/>
  <c r="AN23" i="4"/>
  <c r="AS22" i="4"/>
  <c r="AT22" i="4" s="1"/>
  <c r="AU22" i="4" s="1"/>
  <c r="AV22" i="4" s="1"/>
  <c r="AO22" i="4"/>
  <c r="AP22" i="4" s="1"/>
  <c r="AQ22" i="4" s="1"/>
  <c r="AN22" i="4"/>
  <c r="AR22" i="4" s="1"/>
  <c r="AS21" i="4"/>
  <c r="AT21" i="4" s="1"/>
  <c r="AU21" i="4" s="1"/>
  <c r="AV21" i="4" s="1"/>
  <c r="AN21" i="4"/>
  <c r="AS20" i="4"/>
  <c r="AT20" i="4" s="1"/>
  <c r="AU20" i="4" s="1"/>
  <c r="AV20" i="4" s="1"/>
  <c r="AO20" i="4"/>
  <c r="AP20" i="4" s="1"/>
  <c r="AQ20" i="4" s="1"/>
  <c r="AN20" i="4"/>
  <c r="AR20" i="4" s="1"/>
  <c r="AS19" i="4"/>
  <c r="AT19" i="4" s="1"/>
  <c r="AU19" i="4" s="1"/>
  <c r="AV19" i="4" s="1"/>
  <c r="AN19" i="4"/>
  <c r="AS18" i="4"/>
  <c r="AT18" i="4" s="1"/>
  <c r="AU18" i="4" s="1"/>
  <c r="AV18" i="4" s="1"/>
  <c r="AO18" i="4"/>
  <c r="AP18" i="4" s="1"/>
  <c r="AQ18" i="4" s="1"/>
  <c r="AN18" i="4"/>
  <c r="AS17" i="4"/>
  <c r="AT17" i="4" s="1"/>
  <c r="AU17" i="4" s="1"/>
  <c r="AV17" i="4" s="1"/>
  <c r="AN17" i="4"/>
  <c r="AS16" i="4"/>
  <c r="AT16" i="4" s="1"/>
  <c r="AU16" i="4" s="1"/>
  <c r="AV16" i="4" s="1"/>
  <c r="AO16" i="4"/>
  <c r="AP16" i="4" s="1"/>
  <c r="AQ16" i="4" s="1"/>
  <c r="AN16" i="4"/>
  <c r="AR16" i="4" s="1"/>
  <c r="AS15" i="4"/>
  <c r="AT15" i="4" s="1"/>
  <c r="AU15" i="4" s="1"/>
  <c r="AV15" i="4" s="1"/>
  <c r="AN15" i="4"/>
  <c r="AS14" i="4"/>
  <c r="AT14" i="4" s="1"/>
  <c r="AU14" i="4" s="1"/>
  <c r="AV14" i="4" s="1"/>
  <c r="AO14" i="4"/>
  <c r="AP14" i="4" s="1"/>
  <c r="AQ14" i="4" s="1"/>
  <c r="AN14" i="4"/>
  <c r="AR14" i="4" s="1"/>
  <c r="AS13" i="4"/>
  <c r="AT13" i="4" s="1"/>
  <c r="AU13" i="4" s="1"/>
  <c r="AV13" i="4" s="1"/>
  <c r="AN13" i="4"/>
  <c r="AS12" i="4"/>
  <c r="AT12" i="4" s="1"/>
  <c r="AU12" i="4" s="1"/>
  <c r="AV12" i="4" s="1"/>
  <c r="AO12" i="4"/>
  <c r="AP12" i="4" s="1"/>
  <c r="AQ12" i="4" s="1"/>
  <c r="AN12" i="4"/>
  <c r="AR12" i="4" s="1"/>
  <c r="AS11" i="4"/>
  <c r="AT11" i="4" s="1"/>
  <c r="AU11" i="4" s="1"/>
  <c r="AV11" i="4" s="1"/>
  <c r="AN11" i="4"/>
  <c r="AS10" i="4"/>
  <c r="AT10" i="4" s="1"/>
  <c r="AU10" i="4" s="1"/>
  <c r="AV10" i="4" s="1"/>
  <c r="AO10" i="4"/>
  <c r="AP10" i="4" s="1"/>
  <c r="AQ10" i="4" s="1"/>
  <c r="AN10" i="4"/>
  <c r="AS9" i="4"/>
  <c r="AT9" i="4" s="1"/>
  <c r="AU9" i="4" s="1"/>
  <c r="AV9" i="4" s="1"/>
  <c r="AN9" i="4"/>
  <c r="AS8" i="4"/>
  <c r="AT8" i="4" s="1"/>
  <c r="AU8" i="4" s="1"/>
  <c r="AV8" i="4" s="1"/>
  <c r="AO8" i="4"/>
  <c r="AP8" i="4" s="1"/>
  <c r="AQ8" i="4" s="1"/>
  <c r="AN8" i="4"/>
  <c r="AR8" i="4" s="1"/>
  <c r="AS7" i="4"/>
  <c r="AT7" i="4" s="1"/>
  <c r="AU7" i="4" s="1"/>
  <c r="AV7" i="4" s="1"/>
  <c r="AN7" i="4"/>
  <c r="AS6" i="4"/>
  <c r="AT6" i="4" s="1"/>
  <c r="AU6" i="4" s="1"/>
  <c r="AV6" i="4" s="1"/>
  <c r="AO6" i="4"/>
  <c r="AP6" i="4" s="1"/>
  <c r="AQ6" i="4" s="1"/>
  <c r="AN6" i="4"/>
  <c r="AR6" i="4" s="1"/>
  <c r="AS5" i="4"/>
  <c r="AN5" i="4"/>
  <c r="AR145" i="4" s="1"/>
  <c r="AS4" i="4"/>
  <c r="AN4" i="4"/>
  <c r="AR10" i="4" l="1"/>
  <c r="AR18" i="4"/>
  <c r="AR26" i="4"/>
  <c r="AR34" i="4"/>
  <c r="AR42" i="4"/>
  <c r="AR50" i="4"/>
  <c r="AR58" i="4"/>
  <c r="AR66" i="4"/>
  <c r="AR74" i="4"/>
  <c r="AR82" i="4"/>
  <c r="AR90" i="4"/>
  <c r="AR98" i="4"/>
  <c r="AR106" i="4"/>
  <c r="AO5" i="4"/>
  <c r="AP5" i="4" s="1"/>
  <c r="AQ5" i="4" s="1"/>
  <c r="AW465" i="4"/>
  <c r="AW467" i="4"/>
  <c r="AW440" i="4"/>
  <c r="AW432" i="4"/>
  <c r="AW428" i="4"/>
  <c r="AW393" i="4"/>
  <c r="AW415" i="4"/>
  <c r="AW413" i="4"/>
  <c r="AW411" i="4"/>
  <c r="AW409" i="4"/>
  <c r="AW407" i="4"/>
  <c r="AW405" i="4"/>
  <c r="AW403" i="4"/>
  <c r="AW401" i="4"/>
  <c r="AW399" i="4"/>
  <c r="AW397" i="4"/>
  <c r="AW395" i="4"/>
  <c r="AW361" i="4"/>
  <c r="AW359" i="4"/>
  <c r="AW357" i="4"/>
  <c r="AW355" i="4"/>
  <c r="AW347" i="4"/>
  <c r="AW353" i="4"/>
  <c r="AW345" i="4"/>
  <c r="AW341" i="4"/>
  <c r="AW337" i="4"/>
  <c r="AW333" i="4"/>
  <c r="AW329" i="4"/>
  <c r="AW325" i="4"/>
  <c r="AW351" i="4"/>
  <c r="AW349" i="4"/>
  <c r="AW343" i="4"/>
  <c r="AW339" i="4"/>
  <c r="AW335" i="4"/>
  <c r="AW331" i="4"/>
  <c r="AW327" i="4"/>
  <c r="AW271" i="4"/>
  <c r="AW263" i="4"/>
  <c r="AW255" i="4"/>
  <c r="AW251" i="4"/>
  <c r="AW249" i="4"/>
  <c r="AW247" i="4"/>
  <c r="AO7" i="4"/>
  <c r="AP7" i="4" s="1"/>
  <c r="AQ7" i="4" s="1"/>
  <c r="AR7" i="4" s="1"/>
  <c r="AW7" i="4"/>
  <c r="AO9" i="4"/>
  <c r="AP9" i="4" s="1"/>
  <c r="AQ9" i="4" s="1"/>
  <c r="AR9" i="4" s="1"/>
  <c r="AW9" i="4"/>
  <c r="AO11" i="4"/>
  <c r="AP11" i="4" s="1"/>
  <c r="AQ11" i="4" s="1"/>
  <c r="AR11" i="4" s="1"/>
  <c r="AW11" i="4"/>
  <c r="AO13" i="4"/>
  <c r="AP13" i="4" s="1"/>
  <c r="AQ13" i="4" s="1"/>
  <c r="AR13" i="4" s="1"/>
  <c r="AW13" i="4"/>
  <c r="AO15" i="4"/>
  <c r="AP15" i="4" s="1"/>
  <c r="AQ15" i="4" s="1"/>
  <c r="AR15" i="4" s="1"/>
  <c r="AW15" i="4"/>
  <c r="AO17" i="4"/>
  <c r="AP17" i="4" s="1"/>
  <c r="AQ17" i="4" s="1"/>
  <c r="AR17" i="4" s="1"/>
  <c r="AW17" i="4"/>
  <c r="AO19" i="4"/>
  <c r="AP19" i="4" s="1"/>
  <c r="AQ19" i="4" s="1"/>
  <c r="AR19" i="4" s="1"/>
  <c r="AW19" i="4"/>
  <c r="AO21" i="4"/>
  <c r="AP21" i="4" s="1"/>
  <c r="AQ21" i="4" s="1"/>
  <c r="AR21" i="4" s="1"/>
  <c r="AW21" i="4"/>
  <c r="AO23" i="4"/>
  <c r="AP23" i="4" s="1"/>
  <c r="AQ23" i="4" s="1"/>
  <c r="AR23" i="4" s="1"/>
  <c r="AW23" i="4"/>
  <c r="AO25" i="4"/>
  <c r="AP25" i="4" s="1"/>
  <c r="AQ25" i="4" s="1"/>
  <c r="AR25" i="4" s="1"/>
  <c r="AW25" i="4"/>
  <c r="AO27" i="4"/>
  <c r="AP27" i="4" s="1"/>
  <c r="AQ27" i="4" s="1"/>
  <c r="AR27" i="4" s="1"/>
  <c r="AW27" i="4"/>
  <c r="AO29" i="4"/>
  <c r="AP29" i="4" s="1"/>
  <c r="AQ29" i="4" s="1"/>
  <c r="AR29" i="4" s="1"/>
  <c r="AW29" i="4"/>
  <c r="AO31" i="4"/>
  <c r="AP31" i="4" s="1"/>
  <c r="AQ31" i="4" s="1"/>
  <c r="AR31" i="4" s="1"/>
  <c r="AW31" i="4"/>
  <c r="AO33" i="4"/>
  <c r="AP33" i="4" s="1"/>
  <c r="AQ33" i="4" s="1"/>
  <c r="AR33" i="4" s="1"/>
  <c r="AW33" i="4"/>
  <c r="AO35" i="4"/>
  <c r="AP35" i="4" s="1"/>
  <c r="AQ35" i="4" s="1"/>
  <c r="AR35" i="4" s="1"/>
  <c r="AW35" i="4"/>
  <c r="AO37" i="4"/>
  <c r="AP37" i="4" s="1"/>
  <c r="AQ37" i="4" s="1"/>
  <c r="AR37" i="4" s="1"/>
  <c r="AW37" i="4"/>
  <c r="AO39" i="4"/>
  <c r="AP39" i="4" s="1"/>
  <c r="AQ39" i="4" s="1"/>
  <c r="AR39" i="4" s="1"/>
  <c r="AW39" i="4"/>
  <c r="AO41" i="4"/>
  <c r="AP41" i="4" s="1"/>
  <c r="AQ41" i="4" s="1"/>
  <c r="AR41" i="4" s="1"/>
  <c r="AW41" i="4"/>
  <c r="AO43" i="4"/>
  <c r="AP43" i="4" s="1"/>
  <c r="AQ43" i="4" s="1"/>
  <c r="AR43" i="4" s="1"/>
  <c r="AW43" i="4"/>
  <c r="AO45" i="4"/>
  <c r="AP45" i="4" s="1"/>
  <c r="AQ45" i="4" s="1"/>
  <c r="AR45" i="4" s="1"/>
  <c r="AW45" i="4"/>
  <c r="AO47" i="4"/>
  <c r="AP47" i="4" s="1"/>
  <c r="AQ47" i="4" s="1"/>
  <c r="AR47" i="4" s="1"/>
  <c r="AW47" i="4"/>
  <c r="AO49" i="4"/>
  <c r="AP49" i="4" s="1"/>
  <c r="AQ49" i="4" s="1"/>
  <c r="AR49" i="4" s="1"/>
  <c r="AW49" i="4"/>
  <c r="AO51" i="4"/>
  <c r="AP51" i="4" s="1"/>
  <c r="AQ51" i="4" s="1"/>
  <c r="AR51" i="4" s="1"/>
  <c r="AW51" i="4"/>
  <c r="AO53" i="4"/>
  <c r="AP53" i="4" s="1"/>
  <c r="AQ53" i="4" s="1"/>
  <c r="AR53" i="4" s="1"/>
  <c r="AW53" i="4"/>
  <c r="AO55" i="4"/>
  <c r="AP55" i="4" s="1"/>
  <c r="AQ55" i="4" s="1"/>
  <c r="AR55" i="4" s="1"/>
  <c r="AW55" i="4"/>
  <c r="AO57" i="4"/>
  <c r="AP57" i="4" s="1"/>
  <c r="AQ57" i="4" s="1"/>
  <c r="AR57" i="4" s="1"/>
  <c r="AW57" i="4"/>
  <c r="AO59" i="4"/>
  <c r="AP59" i="4" s="1"/>
  <c r="AQ59" i="4" s="1"/>
  <c r="AR59" i="4" s="1"/>
  <c r="AW59" i="4"/>
  <c r="AO61" i="4"/>
  <c r="AP61" i="4" s="1"/>
  <c r="AQ61" i="4" s="1"/>
  <c r="AR61" i="4" s="1"/>
  <c r="AW61" i="4"/>
  <c r="AO63" i="4"/>
  <c r="AP63" i="4" s="1"/>
  <c r="AQ63" i="4" s="1"/>
  <c r="AR63" i="4" s="1"/>
  <c r="AW63" i="4"/>
  <c r="AO65" i="4"/>
  <c r="AP65" i="4" s="1"/>
  <c r="AQ65" i="4" s="1"/>
  <c r="AR65" i="4" s="1"/>
  <c r="AW65" i="4"/>
  <c r="AO67" i="4"/>
  <c r="AP67" i="4" s="1"/>
  <c r="AQ67" i="4" s="1"/>
  <c r="AR67" i="4" s="1"/>
  <c r="AW67" i="4"/>
  <c r="AO69" i="4"/>
  <c r="AP69" i="4" s="1"/>
  <c r="AQ69" i="4" s="1"/>
  <c r="AR69" i="4" s="1"/>
  <c r="AW69" i="4"/>
  <c r="AO71" i="4"/>
  <c r="AP71" i="4" s="1"/>
  <c r="AQ71" i="4" s="1"/>
  <c r="AR71" i="4" s="1"/>
  <c r="AW71" i="4"/>
  <c r="AO73" i="4"/>
  <c r="AP73" i="4" s="1"/>
  <c r="AQ73" i="4" s="1"/>
  <c r="AR73" i="4" s="1"/>
  <c r="AW73" i="4"/>
  <c r="AO75" i="4"/>
  <c r="AP75" i="4" s="1"/>
  <c r="AQ75" i="4" s="1"/>
  <c r="AR75" i="4" s="1"/>
  <c r="AW75" i="4"/>
  <c r="AO77" i="4"/>
  <c r="AP77" i="4" s="1"/>
  <c r="AQ77" i="4" s="1"/>
  <c r="AR77" i="4" s="1"/>
  <c r="AW77" i="4"/>
  <c r="AO79" i="4"/>
  <c r="AP79" i="4" s="1"/>
  <c r="AQ79" i="4" s="1"/>
  <c r="AR79" i="4" s="1"/>
  <c r="AW79" i="4"/>
  <c r="AO81" i="4"/>
  <c r="AP81" i="4" s="1"/>
  <c r="AQ81" i="4" s="1"/>
  <c r="AR81" i="4" s="1"/>
  <c r="AW81" i="4"/>
  <c r="AO83" i="4"/>
  <c r="AP83" i="4" s="1"/>
  <c r="AQ83" i="4" s="1"/>
  <c r="AR83" i="4" s="1"/>
  <c r="AW83" i="4"/>
  <c r="AO85" i="4"/>
  <c r="AP85" i="4" s="1"/>
  <c r="AQ85" i="4" s="1"/>
  <c r="AR85" i="4" s="1"/>
  <c r="AW85" i="4"/>
  <c r="AO87" i="4"/>
  <c r="AP87" i="4" s="1"/>
  <c r="AQ87" i="4" s="1"/>
  <c r="AR87" i="4" s="1"/>
  <c r="AW87" i="4"/>
  <c r="AO89" i="4"/>
  <c r="AP89" i="4" s="1"/>
  <c r="AQ89" i="4" s="1"/>
  <c r="AR89" i="4" s="1"/>
  <c r="AW89" i="4"/>
  <c r="AO91" i="4"/>
  <c r="AP91" i="4" s="1"/>
  <c r="AQ91" i="4" s="1"/>
  <c r="AR91" i="4" s="1"/>
  <c r="AW91" i="4"/>
  <c r="AO93" i="4"/>
  <c r="AP93" i="4" s="1"/>
  <c r="AQ93" i="4" s="1"/>
  <c r="AR93" i="4" s="1"/>
  <c r="AW93" i="4"/>
  <c r="AO95" i="4"/>
  <c r="AP95" i="4" s="1"/>
  <c r="AQ95" i="4" s="1"/>
  <c r="AR95" i="4" s="1"/>
  <c r="AW95" i="4"/>
  <c r="AO97" i="4"/>
  <c r="AP97" i="4" s="1"/>
  <c r="AQ97" i="4" s="1"/>
  <c r="AR97" i="4" s="1"/>
  <c r="AW97" i="4"/>
  <c r="AO99" i="4"/>
  <c r="AP99" i="4" s="1"/>
  <c r="AQ99" i="4" s="1"/>
  <c r="AR99" i="4" s="1"/>
  <c r="AW99" i="4"/>
  <c r="AO101" i="4"/>
  <c r="AP101" i="4" s="1"/>
  <c r="AQ101" i="4" s="1"/>
  <c r="AR101" i="4" s="1"/>
  <c r="AW101" i="4"/>
  <c r="AO103" i="4"/>
  <c r="AP103" i="4" s="1"/>
  <c r="AQ103" i="4" s="1"/>
  <c r="AR103" i="4" s="1"/>
  <c r="AW103" i="4"/>
  <c r="AO105" i="4"/>
  <c r="AP105" i="4" s="1"/>
  <c r="AQ105" i="4" s="1"/>
  <c r="AR105" i="4" s="1"/>
  <c r="AW105" i="4"/>
  <c r="AO107" i="4"/>
  <c r="AP107" i="4" s="1"/>
  <c r="AQ107" i="4" s="1"/>
  <c r="AR107" i="4" s="1"/>
  <c r="AW107" i="4"/>
  <c r="AO109" i="4"/>
  <c r="AP109" i="4" s="1"/>
  <c r="AQ109" i="4" s="1"/>
  <c r="AR109" i="4" s="1"/>
  <c r="AW109" i="4"/>
  <c r="AO111" i="4"/>
  <c r="AP111" i="4" s="1"/>
  <c r="AQ111" i="4" s="1"/>
  <c r="AR111" i="4" s="1"/>
  <c r="AW111" i="4"/>
  <c r="AW146" i="4"/>
  <c r="AW147" i="4"/>
  <c r="AR148" i="4"/>
  <c r="AR149" i="4"/>
  <c r="AW154" i="4"/>
  <c r="AW155" i="4"/>
  <c r="AR156" i="4"/>
  <c r="AR157" i="4"/>
  <c r="AW162" i="4"/>
  <c r="AW163" i="4"/>
  <c r="AR164" i="4"/>
  <c r="AR165" i="4"/>
  <c r="AW166" i="4"/>
  <c r="AW167" i="4"/>
  <c r="AR168" i="4"/>
  <c r="AW171" i="4"/>
  <c r="AR172" i="4"/>
  <c r="AW175" i="4"/>
  <c r="AR176" i="4"/>
  <c r="AT5" i="4"/>
  <c r="AU5" i="4" s="1"/>
  <c r="AV5" i="4" s="1"/>
  <c r="AW5" i="4" s="1"/>
  <c r="AW148" i="4"/>
  <c r="AW149" i="4"/>
  <c r="AR150" i="4"/>
  <c r="AT150" i="4"/>
  <c r="AU150" i="4" s="1"/>
  <c r="AV150" i="4" s="1"/>
  <c r="AW150" i="4" s="1"/>
  <c r="AR151" i="4"/>
  <c r="AW156" i="4"/>
  <c r="AW157" i="4"/>
  <c r="AR158" i="4"/>
  <c r="AT158" i="4"/>
  <c r="AU158" i="4" s="1"/>
  <c r="AV158" i="4" s="1"/>
  <c r="AW158" i="4" s="1"/>
  <c r="AR159" i="4"/>
  <c r="AW164" i="4"/>
  <c r="AW165" i="4"/>
  <c r="AR166" i="4"/>
  <c r="AW170" i="4"/>
  <c r="AW174" i="4"/>
  <c r="AW6" i="4"/>
  <c r="AW8" i="4"/>
  <c r="AW10" i="4"/>
  <c r="AW12" i="4"/>
  <c r="AW14" i="4"/>
  <c r="AW16" i="4"/>
  <c r="AW18" i="4"/>
  <c r="AW20" i="4"/>
  <c r="AW22" i="4"/>
  <c r="AW24" i="4"/>
  <c r="AW26" i="4"/>
  <c r="AW28" i="4"/>
  <c r="AW30" i="4"/>
  <c r="AW32" i="4"/>
  <c r="AW34" i="4"/>
  <c r="AW36" i="4"/>
  <c r="AW38" i="4"/>
  <c r="AW40" i="4"/>
  <c r="AW42" i="4"/>
  <c r="AW44" i="4"/>
  <c r="AW46" i="4"/>
  <c r="AW48" i="4"/>
  <c r="AW50" i="4"/>
  <c r="AW52" i="4"/>
  <c r="AW54" i="4"/>
  <c r="AW56" i="4"/>
  <c r="AW58" i="4"/>
  <c r="AW60" i="4"/>
  <c r="AW62" i="4"/>
  <c r="AW64" i="4"/>
  <c r="AW66" i="4"/>
  <c r="AW68" i="4"/>
  <c r="AW70" i="4"/>
  <c r="AW72" i="4"/>
  <c r="AW74" i="4"/>
  <c r="AW76" i="4"/>
  <c r="AW78" i="4"/>
  <c r="AW80" i="4"/>
  <c r="AW82" i="4"/>
  <c r="AW84" i="4"/>
  <c r="AW86" i="4"/>
  <c r="AW88" i="4"/>
  <c r="AW90" i="4"/>
  <c r="AW92" i="4"/>
  <c r="AW94" i="4"/>
  <c r="AW96" i="4"/>
  <c r="AW98" i="4"/>
  <c r="AW100" i="4"/>
  <c r="AW102" i="4"/>
  <c r="AW104" i="4"/>
  <c r="AW106" i="4"/>
  <c r="AW108" i="4"/>
  <c r="AW110" i="4"/>
  <c r="AW112" i="4"/>
  <c r="AR113" i="4"/>
  <c r="AR114" i="4"/>
  <c r="AW114" i="4"/>
  <c r="AR115" i="4"/>
  <c r="AR116" i="4"/>
  <c r="AW116" i="4"/>
  <c r="AR117" i="4"/>
  <c r="AR118" i="4"/>
  <c r="AW118" i="4"/>
  <c r="AR119" i="4"/>
  <c r="AR120" i="4"/>
  <c r="AW120" i="4"/>
  <c r="AR121" i="4"/>
  <c r="AR122" i="4"/>
  <c r="AW122" i="4"/>
  <c r="AR123" i="4"/>
  <c r="AR124" i="4"/>
  <c r="AW124" i="4"/>
  <c r="AR125" i="4"/>
  <c r="AR126" i="4"/>
  <c r="AW126" i="4"/>
  <c r="AR127" i="4"/>
  <c r="AR128" i="4"/>
  <c r="AW128" i="4"/>
  <c r="AR129" i="4"/>
  <c r="AR130" i="4"/>
  <c r="AW130" i="4"/>
  <c r="AR131" i="4"/>
  <c r="AR132" i="4"/>
  <c r="AW132" i="4"/>
  <c r="AR133" i="4"/>
  <c r="AR134" i="4"/>
  <c r="AW134" i="4"/>
  <c r="AR135" i="4"/>
  <c r="AR136" i="4"/>
  <c r="AW136" i="4"/>
  <c r="AR137" i="4"/>
  <c r="AR138" i="4"/>
  <c r="AW138" i="4"/>
  <c r="AR139" i="4"/>
  <c r="AR140" i="4"/>
  <c r="AW140" i="4"/>
  <c r="AR141" i="4"/>
  <c r="AR142" i="4"/>
  <c r="AW142" i="4"/>
  <c r="AR143" i="4"/>
  <c r="AR144" i="4"/>
  <c r="AW144" i="4"/>
  <c r="AW151" i="4"/>
  <c r="AR152" i="4"/>
  <c r="AR153" i="4"/>
  <c r="AW159" i="4"/>
  <c r="AR160" i="4"/>
  <c r="AR161" i="4"/>
  <c r="AW169" i="4"/>
  <c r="AR170" i="4"/>
  <c r="AW173" i="4"/>
  <c r="AR174" i="4"/>
  <c r="AW177" i="4"/>
  <c r="AR178" i="4"/>
  <c r="AR492" i="4"/>
  <c r="AR484" i="4"/>
  <c r="AR480" i="4"/>
  <c r="AR468" i="4"/>
  <c r="AR486" i="4"/>
  <c r="AR470" i="4"/>
  <c r="AR429" i="4"/>
  <c r="AR414" i="4"/>
  <c r="AR412" i="4"/>
  <c r="AR410" i="4"/>
  <c r="AR408" i="4"/>
  <c r="AR406" i="4"/>
  <c r="AR404" i="4"/>
  <c r="AR402" i="4"/>
  <c r="AR400" i="4"/>
  <c r="AR398" i="4"/>
  <c r="AR396" i="4"/>
  <c r="AR394" i="4"/>
  <c r="AR322" i="4"/>
  <c r="AR335" i="4"/>
  <c r="AR331" i="4"/>
  <c r="AR327" i="4"/>
  <c r="AR323" i="4"/>
  <c r="AR251" i="4"/>
  <c r="AR250" i="4"/>
  <c r="AR249" i="4"/>
  <c r="AR248" i="4"/>
  <c r="AR247" i="4"/>
  <c r="AR5" i="4"/>
  <c r="AW113" i="4"/>
  <c r="AW115" i="4"/>
  <c r="AW117" i="4"/>
  <c r="AW119" i="4"/>
  <c r="AW121" i="4"/>
  <c r="AW123" i="4"/>
  <c r="AW125" i="4"/>
  <c r="AW127" i="4"/>
  <c r="AW129" i="4"/>
  <c r="AW131" i="4"/>
  <c r="AW133" i="4"/>
  <c r="AW135" i="4"/>
  <c r="AW137" i="4"/>
  <c r="AW139" i="4"/>
  <c r="AW141" i="4"/>
  <c r="AW143" i="4"/>
  <c r="AW145" i="4"/>
  <c r="AR146" i="4"/>
  <c r="AR147" i="4"/>
  <c r="AW153" i="4"/>
  <c r="AR154" i="4"/>
  <c r="AR155" i="4"/>
  <c r="AW161" i="4"/>
  <c r="AR162" i="4"/>
  <c r="AR163" i="4"/>
  <c r="AR167" i="4"/>
  <c r="AW168" i="4"/>
  <c r="AW172" i="4"/>
  <c r="AW176" i="4"/>
  <c r="AR169" i="4"/>
  <c r="AR171" i="4"/>
  <c r="AR173" i="4"/>
  <c r="AR175" i="4"/>
  <c r="AR177" i="4"/>
  <c r="AR213" i="4"/>
  <c r="AR221" i="4"/>
  <c r="AR229" i="4"/>
  <c r="AR237" i="4"/>
  <c r="AR241" i="4"/>
  <c r="AR245" i="4"/>
  <c r="AW179" i="4"/>
  <c r="AW181" i="4"/>
  <c r="AW183" i="4"/>
  <c r="AW185" i="4"/>
  <c r="AW187" i="4"/>
  <c r="AW189" i="4"/>
  <c r="AW191" i="4"/>
  <c r="AW193" i="4"/>
  <c r="AW195" i="4"/>
  <c r="AW197" i="4"/>
  <c r="AW199" i="4"/>
  <c r="AW201" i="4"/>
  <c r="AW203" i="4"/>
  <c r="AW205" i="4"/>
  <c r="AW207" i="4"/>
  <c r="AW211" i="4"/>
  <c r="AR215" i="4"/>
  <c r="AW219" i="4"/>
  <c r="AR223" i="4"/>
  <c r="AW227" i="4"/>
  <c r="AR231" i="4"/>
  <c r="AW235" i="4"/>
  <c r="AR240" i="4"/>
  <c r="AR244" i="4"/>
  <c r="AR179" i="4"/>
  <c r="AR181" i="4"/>
  <c r="AR183" i="4"/>
  <c r="AR185" i="4"/>
  <c r="AR187" i="4"/>
  <c r="AR189" i="4"/>
  <c r="AR191" i="4"/>
  <c r="AR193" i="4"/>
  <c r="AR195" i="4"/>
  <c r="AR197" i="4"/>
  <c r="AR199" i="4"/>
  <c r="AR201" i="4"/>
  <c r="AR203" i="4"/>
  <c r="AR205" i="4"/>
  <c r="AR207" i="4"/>
  <c r="AR209" i="4"/>
  <c r="AR217" i="4"/>
  <c r="AR225" i="4"/>
  <c r="AR233" i="4"/>
  <c r="AR239" i="4"/>
  <c r="AR243" i="4"/>
  <c r="AW178" i="4"/>
  <c r="AR211" i="4"/>
  <c r="AW215" i="4"/>
  <c r="AR219" i="4"/>
  <c r="AW223" i="4"/>
  <c r="AR227" i="4"/>
  <c r="AW231" i="4"/>
  <c r="AR235" i="4"/>
  <c r="AR238" i="4"/>
  <c r="AR242" i="4"/>
  <c r="AR246" i="4"/>
  <c r="AR180" i="4"/>
  <c r="AR182" i="4"/>
  <c r="AR184" i="4"/>
  <c r="AR186" i="4"/>
  <c r="AR188" i="4"/>
  <c r="AR190" i="4"/>
  <c r="AR192" i="4"/>
  <c r="AR194" i="4"/>
  <c r="AR196" i="4"/>
  <c r="AR198" i="4"/>
  <c r="AR200" i="4"/>
  <c r="AR202" i="4"/>
  <c r="AR204" i="4"/>
  <c r="AR206" i="4"/>
  <c r="AR208" i="4"/>
  <c r="AT209" i="4"/>
  <c r="AU209" i="4" s="1"/>
  <c r="AV209" i="4" s="1"/>
  <c r="AW209" i="4" s="1"/>
  <c r="AR210" i="4"/>
  <c r="AT211" i="4"/>
  <c r="AU211" i="4" s="1"/>
  <c r="AV211" i="4" s="1"/>
  <c r="AR212" i="4"/>
  <c r="AT213" i="4"/>
  <c r="AU213" i="4" s="1"/>
  <c r="AV213" i="4" s="1"/>
  <c r="AW213" i="4" s="1"/>
  <c r="AR214" i="4"/>
  <c r="AT215" i="4"/>
  <c r="AU215" i="4" s="1"/>
  <c r="AV215" i="4" s="1"/>
  <c r="AR216" i="4"/>
  <c r="AT217" i="4"/>
  <c r="AU217" i="4" s="1"/>
  <c r="AV217" i="4" s="1"/>
  <c r="AW217" i="4" s="1"/>
  <c r="AR218" i="4"/>
  <c r="AT219" i="4"/>
  <c r="AU219" i="4" s="1"/>
  <c r="AV219" i="4" s="1"/>
  <c r="AR220" i="4"/>
  <c r="AT221" i="4"/>
  <c r="AU221" i="4" s="1"/>
  <c r="AV221" i="4" s="1"/>
  <c r="AW221" i="4" s="1"/>
  <c r="AR222" i="4"/>
  <c r="AT223" i="4"/>
  <c r="AU223" i="4" s="1"/>
  <c r="AV223" i="4" s="1"/>
  <c r="AR224" i="4"/>
  <c r="AT225" i="4"/>
  <c r="AU225" i="4" s="1"/>
  <c r="AV225" i="4" s="1"/>
  <c r="AW225" i="4" s="1"/>
  <c r="AR226" i="4"/>
  <c r="AT227" i="4"/>
  <c r="AU227" i="4" s="1"/>
  <c r="AV227" i="4" s="1"/>
  <c r="AR228" i="4"/>
  <c r="AT229" i="4"/>
  <c r="AU229" i="4" s="1"/>
  <c r="AV229" i="4" s="1"/>
  <c r="AW229" i="4" s="1"/>
  <c r="AR230" i="4"/>
  <c r="AT231" i="4"/>
  <c r="AU231" i="4" s="1"/>
  <c r="AV231" i="4" s="1"/>
  <c r="AR232" i="4"/>
  <c r="AT233" i="4"/>
  <c r="AU233" i="4" s="1"/>
  <c r="AV233" i="4" s="1"/>
  <c r="AW233" i="4" s="1"/>
  <c r="AR234" i="4"/>
  <c r="AT235" i="4"/>
  <c r="AU235" i="4" s="1"/>
  <c r="AV235" i="4" s="1"/>
  <c r="AR236" i="4"/>
  <c r="AT237" i="4"/>
  <c r="AU237" i="4" s="1"/>
  <c r="AV237" i="4" s="1"/>
  <c r="AW237" i="4" s="1"/>
  <c r="AT239" i="4"/>
  <c r="AU239" i="4" s="1"/>
  <c r="AV239" i="4" s="1"/>
  <c r="AW239" i="4" s="1"/>
  <c r="AT241" i="4"/>
  <c r="AU241" i="4" s="1"/>
  <c r="AV241" i="4" s="1"/>
  <c r="AW241" i="4" s="1"/>
  <c r="AT243" i="4"/>
  <c r="AU243" i="4" s="1"/>
  <c r="AV243" i="4" s="1"/>
  <c r="AW243" i="4" s="1"/>
  <c r="AT245" i="4"/>
  <c r="AU245" i="4" s="1"/>
  <c r="AV245" i="4" s="1"/>
  <c r="AW245" i="4" s="1"/>
  <c r="AR255" i="4"/>
  <c r="AW257" i="4"/>
  <c r="AW260" i="4"/>
  <c r="AR263" i="4"/>
  <c r="AW265" i="4"/>
  <c r="AW268" i="4"/>
  <c r="AR271" i="4"/>
  <c r="AW273" i="4"/>
  <c r="AR279" i="4"/>
  <c r="AW280" i="4"/>
  <c r="AR287" i="4"/>
  <c r="AW288" i="4"/>
  <c r="AR295" i="4"/>
  <c r="AW296" i="4"/>
  <c r="AR303" i="4"/>
  <c r="AW304" i="4"/>
  <c r="AR311" i="4"/>
  <c r="AW312" i="4"/>
  <c r="AW180" i="4"/>
  <c r="AW182" i="4"/>
  <c r="AW184" i="4"/>
  <c r="AW186" i="4"/>
  <c r="AW188" i="4"/>
  <c r="AW190" i="4"/>
  <c r="AW192" i="4"/>
  <c r="AW194" i="4"/>
  <c r="AW196" i="4"/>
  <c r="AW198" i="4"/>
  <c r="AW200" i="4"/>
  <c r="AW202" i="4"/>
  <c r="AW204" i="4"/>
  <c r="AW206" i="4"/>
  <c r="AW208" i="4"/>
  <c r="AW210" i="4"/>
  <c r="AW212" i="4"/>
  <c r="AW214" i="4"/>
  <c r="AW216" i="4"/>
  <c r="AW218" i="4"/>
  <c r="AW220" i="4"/>
  <c r="AW222" i="4"/>
  <c r="AW224" i="4"/>
  <c r="AW226" i="4"/>
  <c r="AW228" i="4"/>
  <c r="AW230" i="4"/>
  <c r="AW232" i="4"/>
  <c r="AW234" i="4"/>
  <c r="AW236" i="4"/>
  <c r="AW238" i="4"/>
  <c r="AW240" i="4"/>
  <c r="AW242" i="4"/>
  <c r="AW244" i="4"/>
  <c r="AW246" i="4"/>
  <c r="AW252" i="4"/>
  <c r="AO253" i="4"/>
  <c r="AP253" i="4" s="1"/>
  <c r="AQ253" i="4" s="1"/>
  <c r="AR253" i="4" s="1"/>
  <c r="AW253" i="4"/>
  <c r="AW254" i="4"/>
  <c r="AR257" i="4"/>
  <c r="AW259" i="4"/>
  <c r="AW262" i="4"/>
  <c r="AR265" i="4"/>
  <c r="AW267" i="4"/>
  <c r="AW270" i="4"/>
  <c r="AR273" i="4"/>
  <c r="AR277" i="4"/>
  <c r="AW278" i="4"/>
  <c r="AR285" i="4"/>
  <c r="AW286" i="4"/>
  <c r="AR293" i="4"/>
  <c r="AW294" i="4"/>
  <c r="AR301" i="4"/>
  <c r="AW302" i="4"/>
  <c r="AR309" i="4"/>
  <c r="AW310" i="4"/>
  <c r="AW320" i="4"/>
  <c r="AW248" i="4"/>
  <c r="AW250" i="4"/>
  <c r="AW256" i="4"/>
  <c r="AR259" i="4"/>
  <c r="AW261" i="4"/>
  <c r="AW264" i="4"/>
  <c r="AR267" i="4"/>
  <c r="AW269" i="4"/>
  <c r="AW272" i="4"/>
  <c r="AR275" i="4"/>
  <c r="AW276" i="4"/>
  <c r="AR283" i="4"/>
  <c r="AW284" i="4"/>
  <c r="AR291" i="4"/>
  <c r="AW292" i="4"/>
  <c r="AR299" i="4"/>
  <c r="AW300" i="4"/>
  <c r="AR307" i="4"/>
  <c r="AW308" i="4"/>
  <c r="AR315" i="4"/>
  <c r="AW258" i="4"/>
  <c r="AR261" i="4"/>
  <c r="AW266" i="4"/>
  <c r="AR269" i="4"/>
  <c r="AW274" i="4"/>
  <c r="AR281" i="4"/>
  <c r="AW282" i="4"/>
  <c r="AR289" i="4"/>
  <c r="AW290" i="4"/>
  <c r="AR297" i="4"/>
  <c r="AW298" i="4"/>
  <c r="AR305" i="4"/>
  <c r="AW306" i="4"/>
  <c r="AR313" i="4"/>
  <c r="AW314" i="4"/>
  <c r="AR321" i="4"/>
  <c r="AR325" i="4"/>
  <c r="AR329" i="4"/>
  <c r="AR333" i="4"/>
  <c r="AR337" i="4"/>
  <c r="AR339" i="4"/>
  <c r="AR341" i="4"/>
  <c r="AR343" i="4"/>
  <c r="AR345" i="4"/>
  <c r="AW315" i="4"/>
  <c r="AW316" i="4"/>
  <c r="AR317" i="4"/>
  <c r="AW317" i="4"/>
  <c r="AW318" i="4"/>
  <c r="AR319" i="4"/>
  <c r="AW319" i="4"/>
  <c r="AW323" i="4"/>
  <c r="AW352" i="4"/>
  <c r="AR361" i="4"/>
  <c r="AO361" i="4"/>
  <c r="AP361" i="4" s="1"/>
  <c r="AQ361" i="4" s="1"/>
  <c r="AW362" i="4"/>
  <c r="AW275" i="4"/>
  <c r="AW277" i="4"/>
  <c r="AW279" i="4"/>
  <c r="AW281" i="4"/>
  <c r="AW283" i="4"/>
  <c r="AW285" i="4"/>
  <c r="AW287" i="4"/>
  <c r="AW289" i="4"/>
  <c r="AW291" i="4"/>
  <c r="AW293" i="4"/>
  <c r="AW295" i="4"/>
  <c r="AW297" i="4"/>
  <c r="AW299" i="4"/>
  <c r="AW301" i="4"/>
  <c r="AW303" i="4"/>
  <c r="AW305" i="4"/>
  <c r="AW307" i="4"/>
  <c r="AW309" i="4"/>
  <c r="AW311" i="4"/>
  <c r="AW313" i="4"/>
  <c r="AR316" i="4"/>
  <c r="AR318" i="4"/>
  <c r="AR320" i="4"/>
  <c r="AW326" i="4"/>
  <c r="AW330" i="4"/>
  <c r="AW334" i="4"/>
  <c r="AW338" i="4"/>
  <c r="AW342" i="4"/>
  <c r="AW346" i="4"/>
  <c r="AO349" i="4"/>
  <c r="AP349" i="4" s="1"/>
  <c r="AQ349" i="4" s="1"/>
  <c r="AR349" i="4" s="1"/>
  <c r="AR351" i="4"/>
  <c r="AR359" i="4"/>
  <c r="AO359" i="4"/>
  <c r="AP359" i="4" s="1"/>
  <c r="AQ359" i="4" s="1"/>
  <c r="AW364" i="4"/>
  <c r="AR252" i="4"/>
  <c r="AR254" i="4"/>
  <c r="AR256" i="4"/>
  <c r="AR258" i="4"/>
  <c r="AR260" i="4"/>
  <c r="AR262" i="4"/>
  <c r="AR264" i="4"/>
  <c r="AR266" i="4"/>
  <c r="AR268" i="4"/>
  <c r="AR270" i="4"/>
  <c r="AR272" i="4"/>
  <c r="AR274" i="4"/>
  <c r="AR276" i="4"/>
  <c r="AR278" i="4"/>
  <c r="AR280" i="4"/>
  <c r="AR282" i="4"/>
  <c r="AR284" i="4"/>
  <c r="AR286" i="4"/>
  <c r="AR288" i="4"/>
  <c r="AR290" i="4"/>
  <c r="AR292" i="4"/>
  <c r="AR294" i="4"/>
  <c r="AR296" i="4"/>
  <c r="AR298" i="4"/>
  <c r="AR300" i="4"/>
  <c r="AR302" i="4"/>
  <c r="AR304" i="4"/>
  <c r="AR306" i="4"/>
  <c r="AR308" i="4"/>
  <c r="AR310" i="4"/>
  <c r="AR312" i="4"/>
  <c r="AR314" i="4"/>
  <c r="AW348" i="4"/>
  <c r="AR353" i="4"/>
  <c r="AO357" i="4"/>
  <c r="AP357" i="4" s="1"/>
  <c r="AQ357" i="4" s="1"/>
  <c r="AR357" i="4" s="1"/>
  <c r="AW321" i="4"/>
  <c r="AW322" i="4"/>
  <c r="AW324" i="4"/>
  <c r="AW328" i="4"/>
  <c r="AW332" i="4"/>
  <c r="AW336" i="4"/>
  <c r="AW340" i="4"/>
  <c r="AW344" i="4"/>
  <c r="AR347" i="4"/>
  <c r="AW350" i="4"/>
  <c r="AO353" i="4"/>
  <c r="AP353" i="4" s="1"/>
  <c r="AQ353" i="4" s="1"/>
  <c r="AR355" i="4"/>
  <c r="AO355" i="4"/>
  <c r="AP355" i="4" s="1"/>
  <c r="AQ355" i="4" s="1"/>
  <c r="AW366" i="4"/>
  <c r="AW368" i="4"/>
  <c r="AW370" i="4"/>
  <c r="AW372" i="4"/>
  <c r="AW374" i="4"/>
  <c r="AW376" i="4"/>
  <c r="AW378" i="4"/>
  <c r="AW380" i="4"/>
  <c r="AW382" i="4"/>
  <c r="AW384" i="4"/>
  <c r="AW386" i="4"/>
  <c r="AW388" i="4"/>
  <c r="AW390" i="4"/>
  <c r="AW354" i="4"/>
  <c r="AW356" i="4"/>
  <c r="AW358" i="4"/>
  <c r="AW360" i="4"/>
  <c r="AR363" i="4"/>
  <c r="AR365" i="4"/>
  <c r="AR367" i="4"/>
  <c r="AR369" i="4"/>
  <c r="AR371" i="4"/>
  <c r="AR373" i="4"/>
  <c r="AR375" i="4"/>
  <c r="AR377" i="4"/>
  <c r="AR379" i="4"/>
  <c r="AR381" i="4"/>
  <c r="AR383" i="4"/>
  <c r="AR385" i="4"/>
  <c r="AR387" i="4"/>
  <c r="AR389" i="4"/>
  <c r="AR391" i="4"/>
  <c r="AW392" i="4"/>
  <c r="AW363" i="4"/>
  <c r="AW365" i="4"/>
  <c r="AW367" i="4"/>
  <c r="AW369" i="4"/>
  <c r="AW371" i="4"/>
  <c r="AW373" i="4"/>
  <c r="AW375" i="4"/>
  <c r="AW377" i="4"/>
  <c r="AW379" i="4"/>
  <c r="AW381" i="4"/>
  <c r="AW383" i="4"/>
  <c r="AW385" i="4"/>
  <c r="AW387" i="4"/>
  <c r="AW389" i="4"/>
  <c r="AW391" i="4"/>
  <c r="AO393" i="4"/>
  <c r="AP393" i="4" s="1"/>
  <c r="AQ393" i="4" s="1"/>
  <c r="AR393" i="4" s="1"/>
  <c r="AW417" i="4"/>
  <c r="AW419" i="4"/>
  <c r="AW423" i="4"/>
  <c r="AO425" i="4"/>
  <c r="AP425" i="4" s="1"/>
  <c r="AQ425" i="4" s="1"/>
  <c r="AR425" i="4"/>
  <c r="AR324" i="4"/>
  <c r="AR326" i="4"/>
  <c r="AR328" i="4"/>
  <c r="AR330" i="4"/>
  <c r="AR332" i="4"/>
  <c r="AR334" i="4"/>
  <c r="AR336" i="4"/>
  <c r="AR338" i="4"/>
  <c r="AR340" i="4"/>
  <c r="AR342" i="4"/>
  <c r="AR344" i="4"/>
  <c r="AR346" i="4"/>
  <c r="AR348" i="4"/>
  <c r="AR350" i="4"/>
  <c r="AR352" i="4"/>
  <c r="AR354" i="4"/>
  <c r="AR356" i="4"/>
  <c r="AR358" i="4"/>
  <c r="AR360" i="4"/>
  <c r="AR362" i="4"/>
  <c r="AR364" i="4"/>
  <c r="AR366" i="4"/>
  <c r="AR368" i="4"/>
  <c r="AR370" i="4"/>
  <c r="AR372" i="4"/>
  <c r="AR374" i="4"/>
  <c r="AR376" i="4"/>
  <c r="AR378" i="4"/>
  <c r="AR380" i="4"/>
  <c r="AR382" i="4"/>
  <c r="AR384" i="4"/>
  <c r="AR386" i="4"/>
  <c r="AR388" i="4"/>
  <c r="AR390" i="4"/>
  <c r="AR392" i="4"/>
  <c r="AR417" i="4"/>
  <c r="AR419" i="4"/>
  <c r="AR421" i="4"/>
  <c r="AR422" i="4"/>
  <c r="AO422" i="4"/>
  <c r="AP422" i="4" s="1"/>
  <c r="AQ422" i="4" s="1"/>
  <c r="AW425" i="4"/>
  <c r="AT422" i="4"/>
  <c r="AU422" i="4" s="1"/>
  <c r="AV422" i="4" s="1"/>
  <c r="AW422" i="4" s="1"/>
  <c r="AO424" i="4"/>
  <c r="AP424" i="4" s="1"/>
  <c r="AQ424" i="4" s="1"/>
  <c r="AR424" i="4" s="1"/>
  <c r="AR395" i="4"/>
  <c r="AR397" i="4"/>
  <c r="AR399" i="4"/>
  <c r="AR401" i="4"/>
  <c r="AR403" i="4"/>
  <c r="AR405" i="4"/>
  <c r="AR407" i="4"/>
  <c r="AR409" i="4"/>
  <c r="AR411" i="4"/>
  <c r="AR413" i="4"/>
  <c r="AR415" i="4"/>
  <c r="AW421" i="4"/>
  <c r="AO423" i="4"/>
  <c r="AP423" i="4" s="1"/>
  <c r="AQ423" i="4" s="1"/>
  <c r="AR423" i="4"/>
  <c r="AT424" i="4"/>
  <c r="AU424" i="4" s="1"/>
  <c r="AV424" i="4" s="1"/>
  <c r="AW424" i="4" s="1"/>
  <c r="AR416" i="4"/>
  <c r="AR418" i="4"/>
  <c r="AR420" i="4"/>
  <c r="AO426" i="4"/>
  <c r="AP426" i="4" s="1"/>
  <c r="AQ426" i="4" s="1"/>
  <c r="AR426" i="4" s="1"/>
  <c r="AT426" i="4"/>
  <c r="AU426" i="4" s="1"/>
  <c r="AV426" i="4" s="1"/>
  <c r="AW426" i="4" s="1"/>
  <c r="AW429" i="4"/>
  <c r="AR432" i="4"/>
  <c r="AW434" i="4"/>
  <c r="AW437" i="4"/>
  <c r="AR440" i="4"/>
  <c r="AW442" i="4"/>
  <c r="AR448" i="4"/>
  <c r="AW449" i="4"/>
  <c r="AW452" i="4"/>
  <c r="AR456" i="4"/>
  <c r="AW457" i="4"/>
  <c r="AW394" i="4"/>
  <c r="AW396" i="4"/>
  <c r="AW398" i="4"/>
  <c r="AW400" i="4"/>
  <c r="AW402" i="4"/>
  <c r="AW404" i="4"/>
  <c r="AW406" i="4"/>
  <c r="AW408" i="4"/>
  <c r="AW410" i="4"/>
  <c r="AW412" i="4"/>
  <c r="AW414" i="4"/>
  <c r="AW416" i="4"/>
  <c r="AW418" i="4"/>
  <c r="AW420" i="4"/>
  <c r="AW431" i="4"/>
  <c r="AR434" i="4"/>
  <c r="AW436" i="4"/>
  <c r="AW439" i="4"/>
  <c r="AR442" i="4"/>
  <c r="AR446" i="4"/>
  <c r="AW447" i="4"/>
  <c r="AR454" i="4"/>
  <c r="AW455" i="4"/>
  <c r="AW458" i="4"/>
  <c r="AR427" i="4"/>
  <c r="AW430" i="4"/>
  <c r="AW433" i="4"/>
  <c r="AR436" i="4"/>
  <c r="AW438" i="4"/>
  <c r="AW441" i="4"/>
  <c r="AR444" i="4"/>
  <c r="AW445" i="4"/>
  <c r="AW448" i="4"/>
  <c r="AR452" i="4"/>
  <c r="AW453" i="4"/>
  <c r="AR460" i="4"/>
  <c r="AW427" i="4"/>
  <c r="AR428" i="4"/>
  <c r="AR430" i="4"/>
  <c r="AW435" i="4"/>
  <c r="AR438" i="4"/>
  <c r="AW443" i="4"/>
  <c r="AW446" i="4"/>
  <c r="AR450" i="4"/>
  <c r="AW451" i="4"/>
  <c r="AR458" i="4"/>
  <c r="AW459" i="4"/>
  <c r="AR431" i="4"/>
  <c r="AR433" i="4"/>
  <c r="AR435" i="4"/>
  <c r="AR437" i="4"/>
  <c r="AR439" i="4"/>
  <c r="AR441" i="4"/>
  <c r="AR443" i="4"/>
  <c r="AT444" i="4"/>
  <c r="AU444" i="4" s="1"/>
  <c r="AV444" i="4" s="1"/>
  <c r="AW444" i="4" s="1"/>
  <c r="AR445" i="4"/>
  <c r="AT446" i="4"/>
  <c r="AU446" i="4" s="1"/>
  <c r="AV446" i="4" s="1"/>
  <c r="AR447" i="4"/>
  <c r="AT448" i="4"/>
  <c r="AU448" i="4" s="1"/>
  <c r="AV448" i="4" s="1"/>
  <c r="AR449" i="4"/>
  <c r="AT450" i="4"/>
  <c r="AU450" i="4" s="1"/>
  <c r="AV450" i="4" s="1"/>
  <c r="AW450" i="4" s="1"/>
  <c r="AR451" i="4"/>
  <c r="AT452" i="4"/>
  <c r="AU452" i="4" s="1"/>
  <c r="AV452" i="4" s="1"/>
  <c r="AR453" i="4"/>
  <c r="AT454" i="4"/>
  <c r="AU454" i="4" s="1"/>
  <c r="AV454" i="4" s="1"/>
  <c r="AW454" i="4" s="1"/>
  <c r="AR455" i="4"/>
  <c r="AT456" i="4"/>
  <c r="AU456" i="4" s="1"/>
  <c r="AV456" i="4" s="1"/>
  <c r="AW456" i="4" s="1"/>
  <c r="AR457" i="4"/>
  <c r="AT458" i="4"/>
  <c r="AU458" i="4" s="1"/>
  <c r="AV458" i="4" s="1"/>
  <c r="AR459" i="4"/>
  <c r="AT460" i="4"/>
  <c r="AU460" i="4" s="1"/>
  <c r="AV460" i="4" s="1"/>
  <c r="AW460" i="4" s="1"/>
  <c r="AR461" i="4"/>
  <c r="AW468" i="4"/>
  <c r="AR469" i="4"/>
  <c r="AR474" i="4"/>
  <c r="AR477" i="4"/>
  <c r="AW479" i="4"/>
  <c r="AR482" i="4"/>
  <c r="AW483" i="4"/>
  <c r="AW484" i="4"/>
  <c r="AR485" i="4"/>
  <c r="AR489" i="4"/>
  <c r="AW491" i="4"/>
  <c r="AW495" i="4"/>
  <c r="AR497" i="4"/>
  <c r="AW501" i="4"/>
  <c r="AO461" i="4"/>
  <c r="AP461" i="4" s="1"/>
  <c r="AQ461" i="4" s="1"/>
  <c r="AT461" i="4"/>
  <c r="AU461" i="4" s="1"/>
  <c r="AV461" i="4" s="1"/>
  <c r="AW461" i="4" s="1"/>
  <c r="AR462" i="4"/>
  <c r="AR463" i="4"/>
  <c r="AT463" i="4"/>
  <c r="AU463" i="4" s="1"/>
  <c r="AV463" i="4" s="1"/>
  <c r="AW463" i="4" s="1"/>
  <c r="AR464" i="4"/>
  <c r="AR472" i="4"/>
  <c r="AW473" i="4"/>
  <c r="AR476" i="4"/>
  <c r="AR479" i="4"/>
  <c r="AW481" i="4"/>
  <c r="AW482" i="4"/>
  <c r="AR483" i="4"/>
  <c r="AR488" i="4"/>
  <c r="AR491" i="4"/>
  <c r="AW493" i="4"/>
  <c r="AR495" i="4"/>
  <c r="AW500" i="4"/>
  <c r="AR501" i="4"/>
  <c r="AW464" i="4"/>
  <c r="AR465" i="4"/>
  <c r="AR466" i="4"/>
  <c r="AW471" i="4"/>
  <c r="AW472" i="4"/>
  <c r="AR473" i="4"/>
  <c r="AW475" i="4"/>
  <c r="AR478" i="4"/>
  <c r="AR481" i="4"/>
  <c r="AW487" i="4"/>
  <c r="AR490" i="4"/>
  <c r="AR493" i="4"/>
  <c r="AW499" i="4"/>
  <c r="AW503" i="4"/>
  <c r="AW466" i="4"/>
  <c r="AR467" i="4"/>
  <c r="AW469" i="4"/>
  <c r="AW470" i="4"/>
  <c r="AR471" i="4"/>
  <c r="AR475" i="4"/>
  <c r="AW477" i="4"/>
  <c r="AW485" i="4"/>
  <c r="AW486" i="4"/>
  <c r="AR487" i="4"/>
  <c r="AW489" i="4"/>
  <c r="AW497" i="4"/>
  <c r="AR499" i="4"/>
  <c r="AW502" i="4"/>
  <c r="AR503" i="4"/>
  <c r="AR494" i="4"/>
  <c r="AR496" i="4"/>
  <c r="AR498" i="4"/>
  <c r="AR500" i="4"/>
  <c r="AR502" i="4"/>
  <c r="AW462" i="4"/>
  <c r="AW474" i="4"/>
  <c r="AW476" i="4"/>
  <c r="AW478" i="4"/>
  <c r="AW480" i="4"/>
  <c r="AW488" i="4"/>
  <c r="AW490" i="4"/>
  <c r="AW492" i="4"/>
  <c r="AW494" i="4"/>
  <c r="AW496" i="4"/>
  <c r="AW498" i="4"/>
  <c r="D2" i="9" l="1"/>
  <c r="Q503" i="4"/>
  <c r="P503" i="4"/>
  <c r="M503" i="4"/>
  <c r="L503" i="4"/>
  <c r="D503" i="4"/>
  <c r="C503" i="4"/>
  <c r="B503" i="4"/>
  <c r="Q502" i="4"/>
  <c r="P502" i="4"/>
  <c r="M502" i="4"/>
  <c r="D502" i="4"/>
  <c r="C502" i="4"/>
  <c r="B502" i="4"/>
  <c r="W502" i="4" s="1"/>
  <c r="Q501" i="4"/>
  <c r="P501" i="4"/>
  <c r="D501" i="4"/>
  <c r="C501" i="4"/>
  <c r="B501" i="4"/>
  <c r="AB501" i="4" s="1"/>
  <c r="Q500" i="4"/>
  <c r="P500" i="4"/>
  <c r="D500" i="4"/>
  <c r="C500" i="4"/>
  <c r="B500" i="4"/>
  <c r="Q499" i="4"/>
  <c r="P499" i="4"/>
  <c r="M499" i="4"/>
  <c r="L499" i="4"/>
  <c r="D499" i="4"/>
  <c r="C499" i="4"/>
  <c r="B499" i="4"/>
  <c r="Q498" i="4"/>
  <c r="P498" i="4"/>
  <c r="D498" i="4"/>
  <c r="C498" i="4"/>
  <c r="B498" i="4"/>
  <c r="W498" i="4" s="1"/>
  <c r="Q497" i="4"/>
  <c r="P497" i="4"/>
  <c r="D497" i="4"/>
  <c r="C497" i="4"/>
  <c r="B497" i="4"/>
  <c r="AB497" i="4" s="1"/>
  <c r="Q496" i="4"/>
  <c r="P496" i="4"/>
  <c r="D496" i="4"/>
  <c r="C496" i="4"/>
  <c r="B496" i="4"/>
  <c r="W495" i="4"/>
  <c r="U495" i="4"/>
  <c r="S495" i="4"/>
  <c r="AF495" i="4" s="1"/>
  <c r="Q495" i="4"/>
  <c r="P495" i="4"/>
  <c r="M495" i="4"/>
  <c r="K495" i="4"/>
  <c r="D495" i="4"/>
  <c r="C495" i="4"/>
  <c r="B495" i="4"/>
  <c r="T495" i="4" s="1"/>
  <c r="Q494" i="4"/>
  <c r="P494" i="4"/>
  <c r="L494" i="4"/>
  <c r="D494" i="4"/>
  <c r="C494" i="4"/>
  <c r="B494" i="4"/>
  <c r="W494" i="4" s="1"/>
  <c r="AB493" i="4"/>
  <c r="W493" i="4"/>
  <c r="U493" i="4"/>
  <c r="T493" i="4"/>
  <c r="S493" i="4"/>
  <c r="AF493" i="4" s="1"/>
  <c r="Q493" i="4"/>
  <c r="P493" i="4"/>
  <c r="M493" i="4"/>
  <c r="L493" i="4"/>
  <c r="K493" i="4"/>
  <c r="D493" i="4"/>
  <c r="C493" i="4"/>
  <c r="B493" i="4"/>
  <c r="Q492" i="4"/>
  <c r="P492" i="4"/>
  <c r="D492" i="4"/>
  <c r="C492" i="4"/>
  <c r="B492" i="4"/>
  <c r="W491" i="4"/>
  <c r="S491" i="4"/>
  <c r="AF491" i="4" s="1"/>
  <c r="Q491" i="4"/>
  <c r="P491" i="4"/>
  <c r="K491" i="4"/>
  <c r="D491" i="4"/>
  <c r="C491" i="4"/>
  <c r="B491" i="4"/>
  <c r="AB490" i="4"/>
  <c r="W490" i="4"/>
  <c r="T490" i="4"/>
  <c r="S490" i="4"/>
  <c r="AF490" i="4" s="1"/>
  <c r="Q490" i="4"/>
  <c r="P490" i="4"/>
  <c r="L490" i="4"/>
  <c r="K490" i="4"/>
  <c r="D490" i="4"/>
  <c r="C490" i="4"/>
  <c r="B490" i="4"/>
  <c r="AF489" i="4"/>
  <c r="AB489" i="4"/>
  <c r="W489" i="4"/>
  <c r="U489" i="4"/>
  <c r="T489" i="4"/>
  <c r="S489" i="4"/>
  <c r="Q489" i="4"/>
  <c r="P489" i="4"/>
  <c r="M489" i="4"/>
  <c r="L489" i="4"/>
  <c r="K489" i="4"/>
  <c r="D489" i="4"/>
  <c r="C489" i="4"/>
  <c r="B489" i="4"/>
  <c r="U488" i="4"/>
  <c r="T488" i="4"/>
  <c r="R488" i="4"/>
  <c r="AC488" i="4" s="1"/>
  <c r="Q488" i="4"/>
  <c r="P488" i="4"/>
  <c r="N488" i="4"/>
  <c r="O488" i="4" s="1"/>
  <c r="M488" i="4"/>
  <c r="J488" i="4"/>
  <c r="D488" i="4"/>
  <c r="C488" i="4"/>
  <c r="B488" i="4"/>
  <c r="W487" i="4"/>
  <c r="V487" i="4"/>
  <c r="S487" i="4"/>
  <c r="AF487" i="4" s="1"/>
  <c r="R487" i="4"/>
  <c r="AC487" i="4" s="1"/>
  <c r="Q487" i="4"/>
  <c r="P487" i="4"/>
  <c r="N487" i="4"/>
  <c r="O487" i="4" s="1"/>
  <c r="M487" i="4"/>
  <c r="J487" i="4"/>
  <c r="D487" i="4"/>
  <c r="C487" i="4"/>
  <c r="B487" i="4"/>
  <c r="AB486" i="4"/>
  <c r="U486" i="4"/>
  <c r="T486" i="4"/>
  <c r="Q486" i="4"/>
  <c r="P486" i="4"/>
  <c r="M486" i="4"/>
  <c r="L486" i="4"/>
  <c r="D486" i="4"/>
  <c r="C486" i="4"/>
  <c r="B486" i="4"/>
  <c r="W486" i="4" s="1"/>
  <c r="U485" i="4"/>
  <c r="Q485" i="4"/>
  <c r="P485" i="4"/>
  <c r="M485" i="4"/>
  <c r="D485" i="4"/>
  <c r="C485" i="4"/>
  <c r="B485" i="4"/>
  <c r="Q484" i="4"/>
  <c r="P484" i="4"/>
  <c r="D484" i="4"/>
  <c r="C484" i="4"/>
  <c r="B484" i="4"/>
  <c r="W484" i="4" s="1"/>
  <c r="AB483" i="4"/>
  <c r="W483" i="4"/>
  <c r="U483" i="4"/>
  <c r="T483" i="4"/>
  <c r="S483" i="4"/>
  <c r="AF483" i="4" s="1"/>
  <c r="Q483" i="4"/>
  <c r="P483" i="4"/>
  <c r="M483" i="4"/>
  <c r="L483" i="4"/>
  <c r="K483" i="4"/>
  <c r="D483" i="4"/>
  <c r="C483" i="4"/>
  <c r="B483" i="4"/>
  <c r="AB482" i="4"/>
  <c r="U482" i="4"/>
  <c r="T482" i="4"/>
  <c r="Q482" i="4"/>
  <c r="P482" i="4"/>
  <c r="M482" i="4"/>
  <c r="L482" i="4"/>
  <c r="D482" i="4"/>
  <c r="C482" i="4"/>
  <c r="B482" i="4"/>
  <c r="W482" i="4" s="1"/>
  <c r="R481" i="4"/>
  <c r="AC481" i="4" s="1"/>
  <c r="Q481" i="4"/>
  <c r="P481" i="4"/>
  <c r="M481" i="4"/>
  <c r="J481" i="4"/>
  <c r="D481" i="4"/>
  <c r="C481" i="4"/>
  <c r="B481" i="4"/>
  <c r="AB480" i="4"/>
  <c r="W480" i="4"/>
  <c r="T480" i="4"/>
  <c r="S480" i="4"/>
  <c r="AF480" i="4" s="1"/>
  <c r="R480" i="4"/>
  <c r="AC480" i="4" s="1"/>
  <c r="Q480" i="4"/>
  <c r="P480" i="4"/>
  <c r="N480" i="4"/>
  <c r="O480" i="4" s="1"/>
  <c r="K480" i="4"/>
  <c r="J480" i="4"/>
  <c r="D480" i="4"/>
  <c r="C480" i="4"/>
  <c r="B480" i="4"/>
  <c r="AF479" i="4"/>
  <c r="AB479" i="4"/>
  <c r="W479" i="4"/>
  <c r="U479" i="4"/>
  <c r="T479" i="4"/>
  <c r="S479" i="4"/>
  <c r="Q479" i="4"/>
  <c r="P479" i="4"/>
  <c r="M479" i="4"/>
  <c r="L479" i="4"/>
  <c r="K479" i="4"/>
  <c r="D479" i="4"/>
  <c r="C479" i="4"/>
  <c r="B479" i="4"/>
  <c r="U478" i="4"/>
  <c r="T478" i="4"/>
  <c r="Q478" i="4"/>
  <c r="P478" i="4"/>
  <c r="N478" i="4"/>
  <c r="O478" i="4" s="1"/>
  <c r="J478" i="4"/>
  <c r="D478" i="4"/>
  <c r="C478" i="4"/>
  <c r="B478" i="4"/>
  <c r="W477" i="4"/>
  <c r="S477" i="4"/>
  <c r="AF477" i="4" s="1"/>
  <c r="R477" i="4"/>
  <c r="AC477" i="4" s="1"/>
  <c r="Q477" i="4"/>
  <c r="P477" i="4"/>
  <c r="N477" i="4"/>
  <c r="O477" i="4" s="1"/>
  <c r="J477" i="4"/>
  <c r="D477" i="4"/>
  <c r="C477" i="4"/>
  <c r="B477" i="4"/>
  <c r="AB476" i="4"/>
  <c r="AK476" i="4" s="1"/>
  <c r="AL476" i="4" s="1"/>
  <c r="W476" i="4"/>
  <c r="T476" i="4"/>
  <c r="S476" i="4"/>
  <c r="AF476" i="4" s="1"/>
  <c r="R476" i="4"/>
  <c r="AC476" i="4" s="1"/>
  <c r="AE476" i="4" s="1"/>
  <c r="Q476" i="4"/>
  <c r="P476" i="4"/>
  <c r="N476" i="4"/>
  <c r="O476" i="4" s="1"/>
  <c r="K476" i="4"/>
  <c r="J476" i="4"/>
  <c r="D476" i="4"/>
  <c r="C476" i="4"/>
  <c r="B476" i="4"/>
  <c r="AB475" i="4"/>
  <c r="W475" i="4"/>
  <c r="U475" i="4"/>
  <c r="T475" i="4"/>
  <c r="S475" i="4"/>
  <c r="AF475" i="4" s="1"/>
  <c r="Q475" i="4"/>
  <c r="P475" i="4"/>
  <c r="M475" i="4"/>
  <c r="L475" i="4"/>
  <c r="K475" i="4"/>
  <c r="D475" i="4"/>
  <c r="C475" i="4"/>
  <c r="B475" i="4"/>
  <c r="U474" i="4"/>
  <c r="T474" i="4"/>
  <c r="Q474" i="4"/>
  <c r="P474" i="4"/>
  <c r="N474" i="4"/>
  <c r="O474" i="4" s="1"/>
  <c r="J474" i="4"/>
  <c r="D474" i="4"/>
  <c r="C474" i="4"/>
  <c r="B474" i="4"/>
  <c r="W473" i="4"/>
  <c r="S473" i="4"/>
  <c r="AF473" i="4" s="1"/>
  <c r="R473" i="4"/>
  <c r="AC473" i="4" s="1"/>
  <c r="Q473" i="4"/>
  <c r="P473" i="4"/>
  <c r="O473" i="4"/>
  <c r="N473" i="4"/>
  <c r="J473" i="4"/>
  <c r="D473" i="4"/>
  <c r="C473" i="4"/>
  <c r="B473" i="4"/>
  <c r="S472" i="4"/>
  <c r="AF472" i="4" s="1"/>
  <c r="Q472" i="4"/>
  <c r="P472" i="4"/>
  <c r="K472" i="4"/>
  <c r="D472" i="4"/>
  <c r="C472" i="4"/>
  <c r="B472" i="4"/>
  <c r="AF471" i="4"/>
  <c r="AB471" i="4"/>
  <c r="W471" i="4"/>
  <c r="T471" i="4"/>
  <c r="S471" i="4"/>
  <c r="Q471" i="4"/>
  <c r="P471" i="4"/>
  <c r="M471" i="4"/>
  <c r="L471" i="4"/>
  <c r="K471" i="4"/>
  <c r="D471" i="4"/>
  <c r="C471" i="4"/>
  <c r="B471" i="4"/>
  <c r="AB470" i="4"/>
  <c r="U470" i="4"/>
  <c r="T470" i="4"/>
  <c r="Q470" i="4"/>
  <c r="P470" i="4"/>
  <c r="M470" i="4"/>
  <c r="L470" i="4"/>
  <c r="D470" i="4"/>
  <c r="C470" i="4"/>
  <c r="B470" i="4"/>
  <c r="W470" i="4" s="1"/>
  <c r="Q469" i="4"/>
  <c r="P469" i="4"/>
  <c r="D469" i="4"/>
  <c r="C469" i="4"/>
  <c r="B469" i="4"/>
  <c r="AB469" i="4" s="1"/>
  <c r="W468" i="4"/>
  <c r="S468" i="4"/>
  <c r="AF468" i="4" s="1"/>
  <c r="Q468" i="4"/>
  <c r="P468" i="4"/>
  <c r="K468" i="4"/>
  <c r="D468" i="4"/>
  <c r="C468" i="4"/>
  <c r="B468" i="4"/>
  <c r="AF467" i="4"/>
  <c r="AB467" i="4"/>
  <c r="W467" i="4"/>
  <c r="T467" i="4"/>
  <c r="S467" i="4"/>
  <c r="Q467" i="4"/>
  <c r="P467" i="4"/>
  <c r="L467" i="4"/>
  <c r="K467" i="4"/>
  <c r="D467" i="4"/>
  <c r="C467" i="4"/>
  <c r="B467" i="4"/>
  <c r="AB466" i="4"/>
  <c r="U466" i="4"/>
  <c r="T466" i="4"/>
  <c r="Q466" i="4"/>
  <c r="P466" i="4"/>
  <c r="M466" i="4"/>
  <c r="L466" i="4"/>
  <c r="D466" i="4"/>
  <c r="C466" i="4"/>
  <c r="B466" i="4"/>
  <c r="W466" i="4" s="1"/>
  <c r="Q465" i="4"/>
  <c r="P465" i="4"/>
  <c r="D465" i="4"/>
  <c r="C465" i="4"/>
  <c r="B465" i="4"/>
  <c r="W464" i="4"/>
  <c r="S464" i="4"/>
  <c r="AF464" i="4" s="1"/>
  <c r="Q464" i="4"/>
  <c r="P464" i="4"/>
  <c r="K464" i="4"/>
  <c r="D464" i="4"/>
  <c r="C464" i="4"/>
  <c r="B464" i="4"/>
  <c r="AF463" i="4"/>
  <c r="AB463" i="4"/>
  <c r="W463" i="4"/>
  <c r="T463" i="4"/>
  <c r="S463" i="4"/>
  <c r="Q463" i="4"/>
  <c r="P463" i="4"/>
  <c r="L463" i="4"/>
  <c r="K463" i="4"/>
  <c r="D463" i="4"/>
  <c r="C463" i="4"/>
  <c r="B463" i="4"/>
  <c r="AB462" i="4"/>
  <c r="U462" i="4"/>
  <c r="T462" i="4"/>
  <c r="Q462" i="4"/>
  <c r="P462" i="4"/>
  <c r="M462" i="4"/>
  <c r="L462" i="4"/>
  <c r="D462" i="4"/>
  <c r="C462" i="4"/>
  <c r="B462" i="4"/>
  <c r="W462" i="4" s="1"/>
  <c r="V461" i="4"/>
  <c r="Q461" i="4"/>
  <c r="P461" i="4"/>
  <c r="J461" i="4"/>
  <c r="D461" i="4"/>
  <c r="C461" i="4"/>
  <c r="B461" i="4"/>
  <c r="R460" i="4"/>
  <c r="AC460" i="4" s="1"/>
  <c r="AE460" i="4" s="1"/>
  <c r="Q460" i="4"/>
  <c r="P460" i="4"/>
  <c r="N460" i="4"/>
  <c r="O460" i="4" s="1"/>
  <c r="D460" i="4"/>
  <c r="C460" i="4"/>
  <c r="B460" i="4"/>
  <c r="AB459" i="4"/>
  <c r="W459" i="4"/>
  <c r="T459" i="4"/>
  <c r="S459" i="4"/>
  <c r="AF459" i="4" s="1"/>
  <c r="Q459" i="4"/>
  <c r="P459" i="4"/>
  <c r="L459" i="4"/>
  <c r="K459" i="4"/>
  <c r="D459" i="4"/>
  <c r="C459" i="4"/>
  <c r="B459" i="4"/>
  <c r="AF458" i="4"/>
  <c r="AB458" i="4"/>
  <c r="W458" i="4"/>
  <c r="U458" i="4"/>
  <c r="T458" i="4"/>
  <c r="S458" i="4"/>
  <c r="Q458" i="4"/>
  <c r="P458" i="4"/>
  <c r="M458" i="4"/>
  <c r="L458" i="4"/>
  <c r="K458" i="4"/>
  <c r="D458" i="4"/>
  <c r="C458" i="4"/>
  <c r="B458" i="4"/>
  <c r="U457" i="4"/>
  <c r="Q457" i="4"/>
  <c r="P457" i="4"/>
  <c r="M457" i="4"/>
  <c r="D457" i="4"/>
  <c r="C457" i="4"/>
  <c r="B457" i="4"/>
  <c r="AB457" i="4" s="1"/>
  <c r="V456" i="4"/>
  <c r="Q456" i="4"/>
  <c r="P456" i="4"/>
  <c r="N456" i="4"/>
  <c r="O456" i="4" s="1"/>
  <c r="D456" i="4"/>
  <c r="C456" i="4"/>
  <c r="B456" i="4"/>
  <c r="AB455" i="4"/>
  <c r="W455" i="4"/>
  <c r="T455" i="4"/>
  <c r="S455" i="4"/>
  <c r="AF455" i="4" s="1"/>
  <c r="Q455" i="4"/>
  <c r="P455" i="4"/>
  <c r="L455" i="4"/>
  <c r="K455" i="4"/>
  <c r="D455" i="4"/>
  <c r="C455" i="4"/>
  <c r="B455" i="4"/>
  <c r="AB454" i="4"/>
  <c r="U454" i="4"/>
  <c r="T454" i="4"/>
  <c r="Q454" i="4"/>
  <c r="P454" i="4"/>
  <c r="M454" i="4"/>
  <c r="L454" i="4"/>
  <c r="D454" i="4"/>
  <c r="C454" i="4"/>
  <c r="B454" i="4"/>
  <c r="W454" i="4" s="1"/>
  <c r="R453" i="4"/>
  <c r="AC453" i="4" s="1"/>
  <c r="Q453" i="4"/>
  <c r="P453" i="4"/>
  <c r="M453" i="4"/>
  <c r="J453" i="4"/>
  <c r="D453" i="4"/>
  <c r="C453" i="4"/>
  <c r="B453" i="4"/>
  <c r="Q452" i="4"/>
  <c r="P452" i="4"/>
  <c r="D452" i="4"/>
  <c r="C452" i="4"/>
  <c r="B452" i="4"/>
  <c r="AF451" i="4"/>
  <c r="AB451" i="4"/>
  <c r="W451" i="4"/>
  <c r="T451" i="4"/>
  <c r="S451" i="4"/>
  <c r="Q451" i="4"/>
  <c r="P451" i="4"/>
  <c r="L451" i="4"/>
  <c r="K451" i="4"/>
  <c r="D451" i="4"/>
  <c r="C451" i="4"/>
  <c r="B451" i="4"/>
  <c r="AB450" i="4"/>
  <c r="U450" i="4"/>
  <c r="T450" i="4"/>
  <c r="Q450" i="4"/>
  <c r="P450" i="4"/>
  <c r="M450" i="4"/>
  <c r="L450" i="4"/>
  <c r="D450" i="4"/>
  <c r="C450" i="4"/>
  <c r="B450" i="4"/>
  <c r="W450" i="4" s="1"/>
  <c r="R449" i="4"/>
  <c r="AC449" i="4" s="1"/>
  <c r="Q449" i="4"/>
  <c r="P449" i="4"/>
  <c r="M449" i="4"/>
  <c r="J449" i="4"/>
  <c r="D449" i="4"/>
  <c r="C449" i="4"/>
  <c r="B449" i="4"/>
  <c r="Q448" i="4"/>
  <c r="P448" i="4"/>
  <c r="J448" i="4"/>
  <c r="D448" i="4"/>
  <c r="C448" i="4"/>
  <c r="B448" i="4"/>
  <c r="AF447" i="4"/>
  <c r="AB447" i="4"/>
  <c r="W447" i="4"/>
  <c r="T447" i="4"/>
  <c r="S447" i="4"/>
  <c r="Q447" i="4"/>
  <c r="P447" i="4"/>
  <c r="L447" i="4"/>
  <c r="K447" i="4"/>
  <c r="D447" i="4"/>
  <c r="C447" i="4"/>
  <c r="B447" i="4"/>
  <c r="AB446" i="4"/>
  <c r="U446" i="4"/>
  <c r="T446" i="4"/>
  <c r="Q446" i="4"/>
  <c r="P446" i="4"/>
  <c r="M446" i="4"/>
  <c r="L446" i="4"/>
  <c r="D446" i="4"/>
  <c r="C446" i="4"/>
  <c r="B446" i="4"/>
  <c r="W446" i="4" s="1"/>
  <c r="R445" i="4"/>
  <c r="AC445" i="4" s="1"/>
  <c r="Q445" i="4"/>
  <c r="P445" i="4"/>
  <c r="M445" i="4"/>
  <c r="J445" i="4"/>
  <c r="D445" i="4"/>
  <c r="C445" i="4"/>
  <c r="B445" i="4"/>
  <c r="AB444" i="4"/>
  <c r="W444" i="4"/>
  <c r="U444" i="4"/>
  <c r="T444" i="4"/>
  <c r="S444" i="4"/>
  <c r="AF444" i="4" s="1"/>
  <c r="Q444" i="4"/>
  <c r="P444" i="4"/>
  <c r="M444" i="4"/>
  <c r="L444" i="4"/>
  <c r="K444" i="4"/>
  <c r="D444" i="4"/>
  <c r="C444" i="4"/>
  <c r="B444" i="4"/>
  <c r="AB443" i="4"/>
  <c r="U443" i="4"/>
  <c r="T443" i="4"/>
  <c r="Q443" i="4"/>
  <c r="P443" i="4"/>
  <c r="M443" i="4"/>
  <c r="L443" i="4"/>
  <c r="D443" i="4"/>
  <c r="C443" i="4"/>
  <c r="B443" i="4"/>
  <c r="W443" i="4" s="1"/>
  <c r="V442" i="4"/>
  <c r="Q442" i="4"/>
  <c r="P442" i="4"/>
  <c r="N442" i="4"/>
  <c r="O442" i="4" s="1"/>
  <c r="D442" i="4"/>
  <c r="C442" i="4"/>
  <c r="B442" i="4"/>
  <c r="W441" i="4"/>
  <c r="V441" i="4"/>
  <c r="Q441" i="4"/>
  <c r="P441" i="4"/>
  <c r="K441" i="4"/>
  <c r="J441" i="4"/>
  <c r="D441" i="4"/>
  <c r="C441" i="4"/>
  <c r="B441" i="4"/>
  <c r="R441" i="4" s="1"/>
  <c r="AC441" i="4" s="1"/>
  <c r="AB440" i="4"/>
  <c r="W440" i="4"/>
  <c r="T440" i="4"/>
  <c r="S440" i="4"/>
  <c r="AF440" i="4" s="1"/>
  <c r="Q440" i="4"/>
  <c r="P440" i="4"/>
  <c r="M440" i="4"/>
  <c r="L440" i="4"/>
  <c r="K440" i="4"/>
  <c r="D440" i="4"/>
  <c r="C440" i="4"/>
  <c r="B440" i="4"/>
  <c r="AB439" i="4"/>
  <c r="U439" i="4"/>
  <c r="T439" i="4"/>
  <c r="Q439" i="4"/>
  <c r="P439" i="4"/>
  <c r="M439" i="4"/>
  <c r="L439" i="4"/>
  <c r="D439" i="4"/>
  <c r="C439" i="4"/>
  <c r="B439" i="4"/>
  <c r="W439" i="4" s="1"/>
  <c r="Q438" i="4"/>
  <c r="P438" i="4"/>
  <c r="D438" i="4"/>
  <c r="C438" i="4"/>
  <c r="B438" i="4"/>
  <c r="AE437" i="4"/>
  <c r="W437" i="4"/>
  <c r="R437" i="4"/>
  <c r="AC437" i="4" s="1"/>
  <c r="AD437" i="4" s="1"/>
  <c r="Q437" i="4"/>
  <c r="P437" i="4"/>
  <c r="N437" i="4"/>
  <c r="O437" i="4" s="1"/>
  <c r="K437" i="4"/>
  <c r="D437" i="4"/>
  <c r="C437" i="4"/>
  <c r="B437" i="4"/>
  <c r="AB436" i="4"/>
  <c r="W436" i="4"/>
  <c r="T436" i="4"/>
  <c r="S436" i="4"/>
  <c r="AF436" i="4" s="1"/>
  <c r="Q436" i="4"/>
  <c r="P436" i="4"/>
  <c r="L436" i="4"/>
  <c r="K436" i="4"/>
  <c r="D436" i="4"/>
  <c r="C436" i="4"/>
  <c r="B436" i="4"/>
  <c r="AB435" i="4"/>
  <c r="U435" i="4"/>
  <c r="T435" i="4"/>
  <c r="Q435" i="4"/>
  <c r="P435" i="4"/>
  <c r="M435" i="4"/>
  <c r="L435" i="4"/>
  <c r="D435" i="4"/>
  <c r="C435" i="4"/>
  <c r="B435" i="4"/>
  <c r="W435" i="4" s="1"/>
  <c r="Q434" i="4"/>
  <c r="P434" i="4"/>
  <c r="D434" i="4"/>
  <c r="C434" i="4"/>
  <c r="B434" i="4"/>
  <c r="U433" i="4"/>
  <c r="T433" i="4"/>
  <c r="Q433" i="4"/>
  <c r="P433" i="4"/>
  <c r="M433" i="4"/>
  <c r="L433" i="4"/>
  <c r="D433" i="4"/>
  <c r="C433" i="4"/>
  <c r="B433" i="4"/>
  <c r="AB433" i="4" s="1"/>
  <c r="U432" i="4"/>
  <c r="Q432" i="4"/>
  <c r="P432" i="4"/>
  <c r="M432" i="4"/>
  <c r="D432" i="4"/>
  <c r="C432" i="4"/>
  <c r="B432" i="4"/>
  <c r="AB432" i="4" s="1"/>
  <c r="Q431" i="4"/>
  <c r="P431" i="4"/>
  <c r="D431" i="4"/>
  <c r="C431" i="4"/>
  <c r="B431" i="4"/>
  <c r="AB430" i="4"/>
  <c r="W430" i="4"/>
  <c r="U430" i="4"/>
  <c r="T430" i="4"/>
  <c r="S430" i="4"/>
  <c r="AF430" i="4" s="1"/>
  <c r="Q430" i="4"/>
  <c r="P430" i="4"/>
  <c r="M430" i="4"/>
  <c r="L430" i="4"/>
  <c r="K430" i="4"/>
  <c r="D430" i="4"/>
  <c r="C430" i="4"/>
  <c r="B430" i="4"/>
  <c r="AB429" i="4"/>
  <c r="U429" i="4"/>
  <c r="T429" i="4"/>
  <c r="Q429" i="4"/>
  <c r="P429" i="4"/>
  <c r="M429" i="4"/>
  <c r="L429" i="4"/>
  <c r="D429" i="4"/>
  <c r="C429" i="4"/>
  <c r="B429" i="4"/>
  <c r="W429" i="4" s="1"/>
  <c r="Q428" i="4"/>
  <c r="P428" i="4"/>
  <c r="D428" i="4"/>
  <c r="C428" i="4"/>
  <c r="B428" i="4"/>
  <c r="Q427" i="4"/>
  <c r="P427" i="4"/>
  <c r="K427" i="4"/>
  <c r="D427" i="4"/>
  <c r="C427" i="4"/>
  <c r="B427" i="4"/>
  <c r="AB426" i="4"/>
  <c r="W426" i="4"/>
  <c r="U426" i="4"/>
  <c r="T426" i="4"/>
  <c r="S426" i="4"/>
  <c r="AF426" i="4" s="1"/>
  <c r="Q426" i="4"/>
  <c r="P426" i="4"/>
  <c r="M426" i="4"/>
  <c r="L426" i="4"/>
  <c r="K426" i="4"/>
  <c r="D426" i="4"/>
  <c r="C426" i="4"/>
  <c r="B426" i="4"/>
  <c r="AB425" i="4"/>
  <c r="U425" i="4"/>
  <c r="T425" i="4"/>
  <c r="Q425" i="4"/>
  <c r="P425" i="4"/>
  <c r="M425" i="4"/>
  <c r="L425" i="4"/>
  <c r="D425" i="4"/>
  <c r="C425" i="4"/>
  <c r="B425" i="4"/>
  <c r="W425" i="4" s="1"/>
  <c r="Q424" i="4"/>
  <c r="P424" i="4"/>
  <c r="D424" i="4"/>
  <c r="C424" i="4"/>
  <c r="B424" i="4"/>
  <c r="Q423" i="4"/>
  <c r="P423" i="4"/>
  <c r="K423" i="4"/>
  <c r="D423" i="4"/>
  <c r="C423" i="4"/>
  <c r="B423" i="4"/>
  <c r="AB422" i="4"/>
  <c r="W422" i="4"/>
  <c r="U422" i="4"/>
  <c r="T422" i="4"/>
  <c r="S422" i="4"/>
  <c r="AF422" i="4" s="1"/>
  <c r="Q422" i="4"/>
  <c r="P422" i="4"/>
  <c r="M422" i="4"/>
  <c r="L422" i="4"/>
  <c r="K422" i="4"/>
  <c r="D422" i="4"/>
  <c r="C422" i="4"/>
  <c r="B422" i="4"/>
  <c r="AB421" i="4"/>
  <c r="U421" i="4"/>
  <c r="T421" i="4"/>
  <c r="Q421" i="4"/>
  <c r="P421" i="4"/>
  <c r="M421" i="4"/>
  <c r="L421" i="4"/>
  <c r="D421" i="4"/>
  <c r="C421" i="4"/>
  <c r="B421" i="4"/>
  <c r="W421" i="4" s="1"/>
  <c r="Q420" i="4"/>
  <c r="P420" i="4"/>
  <c r="D420" i="4"/>
  <c r="C420" i="4"/>
  <c r="B420" i="4"/>
  <c r="W419" i="4"/>
  <c r="R419" i="4"/>
  <c r="AC419" i="4" s="1"/>
  <c r="AE419" i="4" s="1"/>
  <c r="Q419" i="4"/>
  <c r="P419" i="4"/>
  <c r="N419" i="4"/>
  <c r="O419" i="4" s="1"/>
  <c r="K419" i="4"/>
  <c r="D419" i="4"/>
  <c r="C419" i="4"/>
  <c r="B419" i="4"/>
  <c r="AB418" i="4"/>
  <c r="W418" i="4"/>
  <c r="U418" i="4"/>
  <c r="T418" i="4"/>
  <c r="S418" i="4"/>
  <c r="AF418" i="4" s="1"/>
  <c r="Q418" i="4"/>
  <c r="P418" i="4"/>
  <c r="M418" i="4"/>
  <c r="L418" i="4"/>
  <c r="K418" i="4"/>
  <c r="D418" i="4"/>
  <c r="C418" i="4"/>
  <c r="B418" i="4"/>
  <c r="AB417" i="4"/>
  <c r="U417" i="4"/>
  <c r="T417" i="4"/>
  <c r="Q417" i="4"/>
  <c r="P417" i="4"/>
  <c r="M417" i="4"/>
  <c r="L417" i="4"/>
  <c r="D417" i="4"/>
  <c r="C417" i="4"/>
  <c r="B417" i="4"/>
  <c r="W417" i="4" s="1"/>
  <c r="R416" i="4"/>
  <c r="AC416" i="4" s="1"/>
  <c r="Q416" i="4"/>
  <c r="P416" i="4"/>
  <c r="M416" i="4"/>
  <c r="D416" i="4"/>
  <c r="C416" i="4"/>
  <c r="B416" i="4"/>
  <c r="W415" i="4"/>
  <c r="V415" i="4"/>
  <c r="Q415" i="4"/>
  <c r="P415" i="4"/>
  <c r="K415" i="4"/>
  <c r="J415" i="4"/>
  <c r="D415" i="4"/>
  <c r="C415" i="4"/>
  <c r="B415" i="4"/>
  <c r="AB414" i="4"/>
  <c r="W414" i="4"/>
  <c r="U414" i="4"/>
  <c r="T414" i="4"/>
  <c r="S414" i="4"/>
  <c r="AF414" i="4" s="1"/>
  <c r="Q414" i="4"/>
  <c r="P414" i="4"/>
  <c r="M414" i="4"/>
  <c r="L414" i="4"/>
  <c r="K414" i="4"/>
  <c r="D414" i="4"/>
  <c r="C414" i="4"/>
  <c r="B414" i="4"/>
  <c r="AB413" i="4"/>
  <c r="U413" i="4"/>
  <c r="T413" i="4"/>
  <c r="Q413" i="4"/>
  <c r="P413" i="4"/>
  <c r="M413" i="4"/>
  <c r="L413" i="4"/>
  <c r="D413" i="4"/>
  <c r="C413" i="4"/>
  <c r="B413" i="4"/>
  <c r="W413" i="4" s="1"/>
  <c r="R412" i="4"/>
  <c r="AC412" i="4" s="1"/>
  <c r="Q412" i="4"/>
  <c r="P412" i="4"/>
  <c r="M412" i="4"/>
  <c r="J412" i="4"/>
  <c r="D412" i="4"/>
  <c r="C412" i="4"/>
  <c r="B412" i="4"/>
  <c r="Q411" i="4"/>
  <c r="P411" i="4"/>
  <c r="D411" i="4"/>
  <c r="C411" i="4"/>
  <c r="B411" i="4"/>
  <c r="AB410" i="4"/>
  <c r="W410" i="4"/>
  <c r="U410" i="4"/>
  <c r="T410" i="4"/>
  <c r="S410" i="4"/>
  <c r="AF410" i="4" s="1"/>
  <c r="Q410" i="4"/>
  <c r="P410" i="4"/>
  <c r="M410" i="4"/>
  <c r="L410" i="4"/>
  <c r="K410" i="4"/>
  <c r="D410" i="4"/>
  <c r="C410" i="4"/>
  <c r="B410" i="4"/>
  <c r="AB409" i="4"/>
  <c r="U409" i="4"/>
  <c r="T409" i="4"/>
  <c r="Q409" i="4"/>
  <c r="P409" i="4"/>
  <c r="M409" i="4"/>
  <c r="L409" i="4"/>
  <c r="D409" i="4"/>
  <c r="C409" i="4"/>
  <c r="B409" i="4"/>
  <c r="W409" i="4" s="1"/>
  <c r="V408" i="4"/>
  <c r="Q408" i="4"/>
  <c r="P408" i="4"/>
  <c r="J408" i="4"/>
  <c r="D408" i="4"/>
  <c r="C408" i="4"/>
  <c r="B408" i="4"/>
  <c r="Q407" i="4"/>
  <c r="P407" i="4"/>
  <c r="D407" i="4"/>
  <c r="C407" i="4"/>
  <c r="B407" i="4"/>
  <c r="AF406" i="4"/>
  <c r="AB406" i="4"/>
  <c r="W406" i="4"/>
  <c r="U406" i="4"/>
  <c r="T406" i="4"/>
  <c r="S406" i="4"/>
  <c r="Q406" i="4"/>
  <c r="P406" i="4"/>
  <c r="M406" i="4"/>
  <c r="L406" i="4"/>
  <c r="K406" i="4"/>
  <c r="D406" i="4"/>
  <c r="C406" i="4"/>
  <c r="B406" i="4"/>
  <c r="U405" i="4"/>
  <c r="T405" i="4"/>
  <c r="Q405" i="4"/>
  <c r="P405" i="4"/>
  <c r="N405" i="4"/>
  <c r="O405" i="4" s="1"/>
  <c r="J405" i="4"/>
  <c r="D405" i="4"/>
  <c r="C405" i="4"/>
  <c r="B405" i="4"/>
  <c r="W404" i="4"/>
  <c r="S404" i="4"/>
  <c r="AF404" i="4" s="1"/>
  <c r="R404" i="4"/>
  <c r="AC404" i="4" s="1"/>
  <c r="Q404" i="4"/>
  <c r="P404" i="4"/>
  <c r="N404" i="4"/>
  <c r="O404" i="4" s="1"/>
  <c r="J404" i="4"/>
  <c r="D404" i="4"/>
  <c r="C404" i="4"/>
  <c r="B404" i="4"/>
  <c r="AF403" i="4"/>
  <c r="AB403" i="4"/>
  <c r="W403" i="4"/>
  <c r="T403" i="4"/>
  <c r="S403" i="4"/>
  <c r="Q403" i="4"/>
  <c r="P403" i="4"/>
  <c r="L403" i="4"/>
  <c r="K403" i="4"/>
  <c r="D403" i="4"/>
  <c r="C403" i="4"/>
  <c r="B403" i="4"/>
  <c r="V403" i="4" s="1"/>
  <c r="AB402" i="4"/>
  <c r="U402" i="4"/>
  <c r="T402" i="4"/>
  <c r="Q402" i="4"/>
  <c r="P402" i="4"/>
  <c r="M402" i="4"/>
  <c r="L402" i="4"/>
  <c r="D402" i="4"/>
  <c r="C402" i="4"/>
  <c r="B402" i="4"/>
  <c r="W402" i="4" s="1"/>
  <c r="Q401" i="4"/>
  <c r="P401" i="4"/>
  <c r="D401" i="4"/>
  <c r="C401" i="4"/>
  <c r="B401" i="4"/>
  <c r="W400" i="4"/>
  <c r="S400" i="4"/>
  <c r="AF400" i="4" s="1"/>
  <c r="Q400" i="4"/>
  <c r="P400" i="4"/>
  <c r="K400" i="4"/>
  <c r="D400" i="4"/>
  <c r="C400" i="4"/>
  <c r="B400" i="4"/>
  <c r="AF399" i="4"/>
  <c r="AB399" i="4"/>
  <c r="W399" i="4"/>
  <c r="T399" i="4"/>
  <c r="S399" i="4"/>
  <c r="Q399" i="4"/>
  <c r="P399" i="4"/>
  <c r="L399" i="4"/>
  <c r="K399" i="4"/>
  <c r="D399" i="4"/>
  <c r="C399" i="4"/>
  <c r="B399" i="4"/>
  <c r="AB398" i="4"/>
  <c r="U398" i="4"/>
  <c r="T398" i="4"/>
  <c r="Q398" i="4"/>
  <c r="P398" i="4"/>
  <c r="M398" i="4"/>
  <c r="L398" i="4"/>
  <c r="D398" i="4"/>
  <c r="C398" i="4"/>
  <c r="B398" i="4"/>
  <c r="W398" i="4" s="1"/>
  <c r="Q397" i="4"/>
  <c r="P397" i="4"/>
  <c r="D397" i="4"/>
  <c r="C397" i="4"/>
  <c r="B397" i="4"/>
  <c r="W396" i="4"/>
  <c r="S396" i="4"/>
  <c r="AF396" i="4" s="1"/>
  <c r="Q396" i="4"/>
  <c r="P396" i="4"/>
  <c r="K396" i="4"/>
  <c r="D396" i="4"/>
  <c r="C396" i="4"/>
  <c r="B396" i="4"/>
  <c r="AF395" i="4"/>
  <c r="AB395" i="4"/>
  <c r="W395" i="4"/>
  <c r="T395" i="4"/>
  <c r="S395" i="4"/>
  <c r="Q395" i="4"/>
  <c r="P395" i="4"/>
  <c r="L395" i="4"/>
  <c r="K395" i="4"/>
  <c r="D395" i="4"/>
  <c r="C395" i="4"/>
  <c r="B395" i="4"/>
  <c r="AB394" i="4"/>
  <c r="U394" i="4"/>
  <c r="T394" i="4"/>
  <c r="Q394" i="4"/>
  <c r="P394" i="4"/>
  <c r="M394" i="4"/>
  <c r="L394" i="4"/>
  <c r="D394" i="4"/>
  <c r="C394" i="4"/>
  <c r="B394" i="4"/>
  <c r="W394" i="4" s="1"/>
  <c r="V393" i="4"/>
  <c r="Q393" i="4"/>
  <c r="P393" i="4"/>
  <c r="N393" i="4"/>
  <c r="O393" i="4" s="1"/>
  <c r="D393" i="4"/>
  <c r="C393" i="4"/>
  <c r="B393" i="4"/>
  <c r="W392" i="4"/>
  <c r="S392" i="4"/>
  <c r="AF392" i="4" s="1"/>
  <c r="Q392" i="4"/>
  <c r="P392" i="4"/>
  <c r="K392" i="4"/>
  <c r="D392" i="4"/>
  <c r="C392" i="4"/>
  <c r="B392" i="4"/>
  <c r="AF391" i="4"/>
  <c r="AB391" i="4"/>
  <c r="W391" i="4"/>
  <c r="T391" i="4"/>
  <c r="S391" i="4"/>
  <c r="Q391" i="4"/>
  <c r="P391" i="4"/>
  <c r="L391" i="4"/>
  <c r="K391" i="4"/>
  <c r="D391" i="4"/>
  <c r="C391" i="4"/>
  <c r="B391" i="4"/>
  <c r="AB390" i="4"/>
  <c r="U390" i="4"/>
  <c r="T390" i="4"/>
  <c r="Q390" i="4"/>
  <c r="P390" i="4"/>
  <c r="M390" i="4"/>
  <c r="L390" i="4"/>
  <c r="D390" i="4"/>
  <c r="C390" i="4"/>
  <c r="B390" i="4"/>
  <c r="W390" i="4" s="1"/>
  <c r="R389" i="4"/>
  <c r="AC389" i="4" s="1"/>
  <c r="Q389" i="4"/>
  <c r="P389" i="4"/>
  <c r="M389" i="4"/>
  <c r="D389" i="4"/>
  <c r="C389" i="4"/>
  <c r="B389" i="4"/>
  <c r="W388" i="4"/>
  <c r="V388" i="4"/>
  <c r="Q388" i="4"/>
  <c r="P388" i="4"/>
  <c r="K388" i="4"/>
  <c r="J388" i="4"/>
  <c r="D388" i="4"/>
  <c r="C388" i="4"/>
  <c r="B388" i="4"/>
  <c r="AF387" i="4"/>
  <c r="AB387" i="4"/>
  <c r="W387" i="4"/>
  <c r="T387" i="4"/>
  <c r="S387" i="4"/>
  <c r="Q387" i="4"/>
  <c r="P387" i="4"/>
  <c r="M387" i="4"/>
  <c r="L387" i="4"/>
  <c r="K387" i="4"/>
  <c r="D387" i="4"/>
  <c r="C387" i="4"/>
  <c r="B387" i="4"/>
  <c r="AB386" i="4"/>
  <c r="U386" i="4"/>
  <c r="T386" i="4"/>
  <c r="Q386" i="4"/>
  <c r="P386" i="4"/>
  <c r="M386" i="4"/>
  <c r="L386" i="4"/>
  <c r="D386" i="4"/>
  <c r="C386" i="4"/>
  <c r="B386" i="4"/>
  <c r="W386" i="4" s="1"/>
  <c r="Q385" i="4"/>
  <c r="P385" i="4"/>
  <c r="D385" i="4"/>
  <c r="C385" i="4"/>
  <c r="B385" i="4"/>
  <c r="AE384" i="4"/>
  <c r="W384" i="4"/>
  <c r="R384" i="4"/>
  <c r="AC384" i="4" s="1"/>
  <c r="AD384" i="4" s="1"/>
  <c r="Q384" i="4"/>
  <c r="P384" i="4"/>
  <c r="N384" i="4"/>
  <c r="O384" i="4" s="1"/>
  <c r="K384" i="4"/>
  <c r="D384" i="4"/>
  <c r="C384" i="4"/>
  <c r="B384" i="4"/>
  <c r="AB383" i="4"/>
  <c r="W383" i="4"/>
  <c r="U383" i="4"/>
  <c r="T383" i="4"/>
  <c r="S383" i="4"/>
  <c r="AF383" i="4" s="1"/>
  <c r="Q383" i="4"/>
  <c r="P383" i="4"/>
  <c r="M383" i="4"/>
  <c r="L383" i="4"/>
  <c r="K383" i="4"/>
  <c r="D383" i="4"/>
  <c r="C383" i="4"/>
  <c r="B383" i="4"/>
  <c r="AB382" i="4"/>
  <c r="U382" i="4"/>
  <c r="T382" i="4"/>
  <c r="Q382" i="4"/>
  <c r="P382" i="4"/>
  <c r="M382" i="4"/>
  <c r="L382" i="4"/>
  <c r="D382" i="4"/>
  <c r="C382" i="4"/>
  <c r="B382" i="4"/>
  <c r="W382" i="4" s="1"/>
  <c r="R381" i="4"/>
  <c r="AC381" i="4" s="1"/>
  <c r="Q381" i="4"/>
  <c r="P381" i="4"/>
  <c r="M381" i="4"/>
  <c r="D381" i="4"/>
  <c r="C381" i="4"/>
  <c r="B381" i="4"/>
  <c r="W380" i="4"/>
  <c r="V380" i="4"/>
  <c r="Q380" i="4"/>
  <c r="P380" i="4"/>
  <c r="K380" i="4"/>
  <c r="J380" i="4"/>
  <c r="D380" i="4"/>
  <c r="C380" i="4"/>
  <c r="B380" i="4"/>
  <c r="AB379" i="4"/>
  <c r="W379" i="4"/>
  <c r="U379" i="4"/>
  <c r="T379" i="4"/>
  <c r="S379" i="4"/>
  <c r="AF379" i="4" s="1"/>
  <c r="Q379" i="4"/>
  <c r="P379" i="4"/>
  <c r="M379" i="4"/>
  <c r="L379" i="4"/>
  <c r="K379" i="4"/>
  <c r="D379" i="4"/>
  <c r="C379" i="4"/>
  <c r="B379" i="4"/>
  <c r="AB378" i="4"/>
  <c r="U378" i="4"/>
  <c r="T378" i="4"/>
  <c r="Q378" i="4"/>
  <c r="P378" i="4"/>
  <c r="M378" i="4"/>
  <c r="L378" i="4"/>
  <c r="D378" i="4"/>
  <c r="C378" i="4"/>
  <c r="B378" i="4"/>
  <c r="W378" i="4" s="1"/>
  <c r="S377" i="4"/>
  <c r="AF377" i="4" s="1"/>
  <c r="Q377" i="4"/>
  <c r="P377" i="4"/>
  <c r="J377" i="4"/>
  <c r="D377" i="4"/>
  <c r="C377" i="4"/>
  <c r="B377" i="4"/>
  <c r="AB376" i="4"/>
  <c r="U376" i="4"/>
  <c r="T376" i="4"/>
  <c r="Q376" i="4"/>
  <c r="P376" i="4"/>
  <c r="M376" i="4"/>
  <c r="L376" i="4"/>
  <c r="D376" i="4"/>
  <c r="C376" i="4"/>
  <c r="B376" i="4"/>
  <c r="W376" i="4" s="1"/>
  <c r="U375" i="4"/>
  <c r="Q375" i="4"/>
  <c r="P375" i="4"/>
  <c r="M375" i="4"/>
  <c r="D375" i="4"/>
  <c r="C375" i="4"/>
  <c r="B375" i="4"/>
  <c r="AB375" i="4" s="1"/>
  <c r="Q374" i="4"/>
  <c r="P374" i="4"/>
  <c r="D374" i="4"/>
  <c r="C374" i="4"/>
  <c r="B374" i="4"/>
  <c r="AB373" i="4"/>
  <c r="W373" i="4"/>
  <c r="T373" i="4"/>
  <c r="S373" i="4"/>
  <c r="AF373" i="4" s="1"/>
  <c r="Q373" i="4"/>
  <c r="P373" i="4"/>
  <c r="L373" i="4"/>
  <c r="K373" i="4"/>
  <c r="D373" i="4"/>
  <c r="C373" i="4"/>
  <c r="B373" i="4"/>
  <c r="AB372" i="4"/>
  <c r="U372" i="4"/>
  <c r="T372" i="4"/>
  <c r="Q372" i="4"/>
  <c r="P372" i="4"/>
  <c r="M372" i="4"/>
  <c r="L372" i="4"/>
  <c r="D372" i="4"/>
  <c r="C372" i="4"/>
  <c r="B372" i="4"/>
  <c r="W372" i="4" s="1"/>
  <c r="U371" i="4"/>
  <c r="Q371" i="4"/>
  <c r="P371" i="4"/>
  <c r="M371" i="4"/>
  <c r="D371" i="4"/>
  <c r="C371" i="4"/>
  <c r="B371" i="4"/>
  <c r="AB371" i="4" s="1"/>
  <c r="Q370" i="4"/>
  <c r="P370" i="4"/>
  <c r="D370" i="4"/>
  <c r="C370" i="4"/>
  <c r="B370" i="4"/>
  <c r="AB369" i="4"/>
  <c r="W369" i="4"/>
  <c r="T369" i="4"/>
  <c r="S369" i="4"/>
  <c r="AF369" i="4" s="1"/>
  <c r="Q369" i="4"/>
  <c r="P369" i="4"/>
  <c r="L369" i="4"/>
  <c r="K369" i="4"/>
  <c r="D369" i="4"/>
  <c r="C369" i="4"/>
  <c r="B369" i="4"/>
  <c r="AB368" i="4"/>
  <c r="U368" i="4"/>
  <c r="T368" i="4"/>
  <c r="Q368" i="4"/>
  <c r="P368" i="4"/>
  <c r="M368" i="4"/>
  <c r="L368" i="4"/>
  <c r="D368" i="4"/>
  <c r="C368" i="4"/>
  <c r="B368" i="4"/>
  <c r="W368" i="4" s="1"/>
  <c r="U367" i="4"/>
  <c r="Q367" i="4"/>
  <c r="P367" i="4"/>
  <c r="M367" i="4"/>
  <c r="D367" i="4"/>
  <c r="C367" i="4"/>
  <c r="B367" i="4"/>
  <c r="AB367" i="4" s="1"/>
  <c r="Q366" i="4"/>
  <c r="P366" i="4"/>
  <c r="D366" i="4"/>
  <c r="C366" i="4"/>
  <c r="B366" i="4"/>
  <c r="AB365" i="4"/>
  <c r="W365" i="4"/>
  <c r="T365" i="4"/>
  <c r="S365" i="4"/>
  <c r="AF365" i="4" s="1"/>
  <c r="Q365" i="4"/>
  <c r="P365" i="4"/>
  <c r="L365" i="4"/>
  <c r="K365" i="4"/>
  <c r="D365" i="4"/>
  <c r="C365" i="4"/>
  <c r="B365" i="4"/>
  <c r="AB364" i="4"/>
  <c r="U364" i="4"/>
  <c r="T364" i="4"/>
  <c r="Q364" i="4"/>
  <c r="P364" i="4"/>
  <c r="M364" i="4"/>
  <c r="L364" i="4"/>
  <c r="D364" i="4"/>
  <c r="C364" i="4"/>
  <c r="B364" i="4"/>
  <c r="W364" i="4" s="1"/>
  <c r="R363" i="4"/>
  <c r="AC363" i="4" s="1"/>
  <c r="Q363" i="4"/>
  <c r="P363" i="4"/>
  <c r="M363" i="4"/>
  <c r="D363" i="4"/>
  <c r="C363" i="4"/>
  <c r="B363" i="4"/>
  <c r="W362" i="4"/>
  <c r="V362" i="4"/>
  <c r="Q362" i="4"/>
  <c r="P362" i="4"/>
  <c r="K362" i="4"/>
  <c r="J362" i="4"/>
  <c r="D362" i="4"/>
  <c r="C362" i="4"/>
  <c r="B362" i="4"/>
  <c r="AF361" i="4"/>
  <c r="AB361" i="4"/>
  <c r="W361" i="4"/>
  <c r="T361" i="4"/>
  <c r="S361" i="4"/>
  <c r="Q361" i="4"/>
  <c r="P361" i="4"/>
  <c r="L361" i="4"/>
  <c r="K361" i="4"/>
  <c r="D361" i="4"/>
  <c r="C361" i="4"/>
  <c r="B361" i="4"/>
  <c r="AB360" i="4"/>
  <c r="U360" i="4"/>
  <c r="T360" i="4"/>
  <c r="Q360" i="4"/>
  <c r="P360" i="4"/>
  <c r="M360" i="4"/>
  <c r="L360" i="4"/>
  <c r="D360" i="4"/>
  <c r="C360" i="4"/>
  <c r="B360" i="4"/>
  <c r="W360" i="4" s="1"/>
  <c r="R359" i="4"/>
  <c r="AC359" i="4" s="1"/>
  <c r="Q359" i="4"/>
  <c r="P359" i="4"/>
  <c r="M359" i="4"/>
  <c r="D359" i="4"/>
  <c r="C359" i="4"/>
  <c r="B359" i="4"/>
  <c r="W358" i="4"/>
  <c r="V358" i="4"/>
  <c r="Q358" i="4"/>
  <c r="P358" i="4"/>
  <c r="K358" i="4"/>
  <c r="J358" i="4"/>
  <c r="D358" i="4"/>
  <c r="C358" i="4"/>
  <c r="B358" i="4"/>
  <c r="AF357" i="4"/>
  <c r="AB357" i="4"/>
  <c r="W357" i="4"/>
  <c r="T357" i="4"/>
  <c r="S357" i="4"/>
  <c r="Q357" i="4"/>
  <c r="P357" i="4"/>
  <c r="L357" i="4"/>
  <c r="K357" i="4"/>
  <c r="D357" i="4"/>
  <c r="C357" i="4"/>
  <c r="B357" i="4"/>
  <c r="AF356" i="4"/>
  <c r="AB356" i="4"/>
  <c r="W356" i="4"/>
  <c r="U356" i="4"/>
  <c r="T356" i="4"/>
  <c r="S356" i="4"/>
  <c r="Q356" i="4"/>
  <c r="P356" i="4"/>
  <c r="M356" i="4"/>
  <c r="L356" i="4"/>
  <c r="K356" i="4"/>
  <c r="D356" i="4"/>
  <c r="C356" i="4"/>
  <c r="B356" i="4"/>
  <c r="V355" i="4"/>
  <c r="R355" i="4"/>
  <c r="AC355" i="4" s="1"/>
  <c r="Q355" i="4"/>
  <c r="P355" i="4"/>
  <c r="M355" i="4"/>
  <c r="J355" i="4"/>
  <c r="D355" i="4"/>
  <c r="C355" i="4"/>
  <c r="B355" i="4"/>
  <c r="Q354" i="4"/>
  <c r="P354" i="4"/>
  <c r="D354" i="4"/>
  <c r="C354" i="4"/>
  <c r="B354" i="4"/>
  <c r="AF353" i="4"/>
  <c r="AB353" i="4"/>
  <c r="W353" i="4"/>
  <c r="T353" i="4"/>
  <c r="S353" i="4"/>
  <c r="Q353" i="4"/>
  <c r="P353" i="4"/>
  <c r="L353" i="4"/>
  <c r="K353" i="4"/>
  <c r="D353" i="4"/>
  <c r="C353" i="4"/>
  <c r="B353" i="4"/>
  <c r="AB352" i="4"/>
  <c r="U352" i="4"/>
  <c r="T352" i="4"/>
  <c r="Q352" i="4"/>
  <c r="P352" i="4"/>
  <c r="M352" i="4"/>
  <c r="L352" i="4"/>
  <c r="D352" i="4"/>
  <c r="C352" i="4"/>
  <c r="B352" i="4"/>
  <c r="W352" i="4" s="1"/>
  <c r="V351" i="4"/>
  <c r="R351" i="4"/>
  <c r="AC351" i="4" s="1"/>
  <c r="Q351" i="4"/>
  <c r="P351" i="4"/>
  <c r="M351" i="4"/>
  <c r="J351" i="4"/>
  <c r="D351" i="4"/>
  <c r="C351" i="4"/>
  <c r="B351" i="4"/>
  <c r="Q350" i="4"/>
  <c r="P350" i="4"/>
  <c r="D350" i="4"/>
  <c r="C350" i="4"/>
  <c r="B350" i="4"/>
  <c r="AF349" i="4"/>
  <c r="AB349" i="4"/>
  <c r="W349" i="4"/>
  <c r="T349" i="4"/>
  <c r="S349" i="4"/>
  <c r="Q349" i="4"/>
  <c r="P349" i="4"/>
  <c r="L349" i="4"/>
  <c r="K349" i="4"/>
  <c r="D349" i="4"/>
  <c r="C349" i="4"/>
  <c r="B349" i="4"/>
  <c r="AB348" i="4"/>
  <c r="U348" i="4"/>
  <c r="T348" i="4"/>
  <c r="Q348" i="4"/>
  <c r="P348" i="4"/>
  <c r="M348" i="4"/>
  <c r="L348" i="4"/>
  <c r="D348" i="4"/>
  <c r="C348" i="4"/>
  <c r="B348" i="4"/>
  <c r="W348" i="4" s="1"/>
  <c r="V347" i="4"/>
  <c r="R347" i="4"/>
  <c r="AC347" i="4" s="1"/>
  <c r="Q347" i="4"/>
  <c r="P347" i="4"/>
  <c r="M347" i="4"/>
  <c r="J347" i="4"/>
  <c r="D347" i="4"/>
  <c r="C347" i="4"/>
  <c r="B347" i="4"/>
  <c r="V346" i="4"/>
  <c r="Q346" i="4"/>
  <c r="P346" i="4"/>
  <c r="J346" i="4"/>
  <c r="D346" i="4"/>
  <c r="C346" i="4"/>
  <c r="B346" i="4"/>
  <c r="Q345" i="4"/>
  <c r="P345" i="4"/>
  <c r="D345" i="4"/>
  <c r="C345" i="4"/>
  <c r="B345" i="4"/>
  <c r="W344" i="4"/>
  <c r="S344" i="4"/>
  <c r="AF344" i="4" s="1"/>
  <c r="Q344" i="4"/>
  <c r="P344" i="4"/>
  <c r="K344" i="4"/>
  <c r="D344" i="4"/>
  <c r="C344" i="4"/>
  <c r="B344" i="4"/>
  <c r="AF343" i="4"/>
  <c r="AB343" i="4"/>
  <c r="W343" i="4"/>
  <c r="T343" i="4"/>
  <c r="S343" i="4"/>
  <c r="Q343" i="4"/>
  <c r="P343" i="4"/>
  <c r="L343" i="4"/>
  <c r="K343" i="4"/>
  <c r="D343" i="4"/>
  <c r="C343" i="4"/>
  <c r="B343" i="4"/>
  <c r="AB342" i="4"/>
  <c r="U342" i="4"/>
  <c r="T342" i="4"/>
  <c r="Q342" i="4"/>
  <c r="P342" i="4"/>
  <c r="M342" i="4"/>
  <c r="L342" i="4"/>
  <c r="D342" i="4"/>
  <c r="C342" i="4"/>
  <c r="B342" i="4"/>
  <c r="W342" i="4" s="1"/>
  <c r="Q341" i="4"/>
  <c r="P341" i="4"/>
  <c r="D341" i="4"/>
  <c r="C341" i="4"/>
  <c r="B341" i="4"/>
  <c r="W340" i="4"/>
  <c r="S340" i="4"/>
  <c r="AF340" i="4" s="1"/>
  <c r="Q340" i="4"/>
  <c r="P340" i="4"/>
  <c r="K340" i="4"/>
  <c r="D340" i="4"/>
  <c r="C340" i="4"/>
  <c r="B340" i="4"/>
  <c r="AF339" i="4"/>
  <c r="AB339" i="4"/>
  <c r="W339" i="4"/>
  <c r="T339" i="4"/>
  <c r="S339" i="4"/>
  <c r="Q339" i="4"/>
  <c r="P339" i="4"/>
  <c r="L339" i="4"/>
  <c r="K339" i="4"/>
  <c r="D339" i="4"/>
  <c r="C339" i="4"/>
  <c r="B339" i="4"/>
  <c r="AB338" i="4"/>
  <c r="U338" i="4"/>
  <c r="T338" i="4"/>
  <c r="Q338" i="4"/>
  <c r="P338" i="4"/>
  <c r="M338" i="4"/>
  <c r="L338" i="4"/>
  <c r="D338" i="4"/>
  <c r="C338" i="4"/>
  <c r="B338" i="4"/>
  <c r="W338" i="4" s="1"/>
  <c r="Q337" i="4"/>
  <c r="P337" i="4"/>
  <c r="D337" i="4"/>
  <c r="C337" i="4"/>
  <c r="B337" i="4"/>
  <c r="W336" i="4"/>
  <c r="S336" i="4"/>
  <c r="AF336" i="4" s="1"/>
  <c r="Q336" i="4"/>
  <c r="P336" i="4"/>
  <c r="K336" i="4"/>
  <c r="D336" i="4"/>
  <c r="C336" i="4"/>
  <c r="B336" i="4"/>
  <c r="AF335" i="4"/>
  <c r="AB335" i="4"/>
  <c r="W335" i="4"/>
  <c r="T335" i="4"/>
  <c r="S335" i="4"/>
  <c r="Q335" i="4"/>
  <c r="P335" i="4"/>
  <c r="L335" i="4"/>
  <c r="K335" i="4"/>
  <c r="D335" i="4"/>
  <c r="C335" i="4"/>
  <c r="B335" i="4"/>
  <c r="AB334" i="4"/>
  <c r="U334" i="4"/>
  <c r="T334" i="4"/>
  <c r="Q334" i="4"/>
  <c r="P334" i="4"/>
  <c r="M334" i="4"/>
  <c r="L334" i="4"/>
  <c r="D334" i="4"/>
  <c r="C334" i="4"/>
  <c r="B334" i="4"/>
  <c r="W334" i="4" s="1"/>
  <c r="Q333" i="4"/>
  <c r="P333" i="4"/>
  <c r="D333" i="4"/>
  <c r="C333" i="4"/>
  <c r="B333" i="4"/>
  <c r="W332" i="4"/>
  <c r="S332" i="4"/>
  <c r="AF332" i="4" s="1"/>
  <c r="Q332" i="4"/>
  <c r="P332" i="4"/>
  <c r="K332" i="4"/>
  <c r="D332" i="4"/>
  <c r="C332" i="4"/>
  <c r="B332" i="4"/>
  <c r="AF331" i="4"/>
  <c r="AB331" i="4"/>
  <c r="W331" i="4"/>
  <c r="T331" i="4"/>
  <c r="S331" i="4"/>
  <c r="Q331" i="4"/>
  <c r="P331" i="4"/>
  <c r="L331" i="4"/>
  <c r="K331" i="4"/>
  <c r="D331" i="4"/>
  <c r="C331" i="4"/>
  <c r="B331" i="4"/>
  <c r="AB330" i="4"/>
  <c r="U330" i="4"/>
  <c r="T330" i="4"/>
  <c r="Q330" i="4"/>
  <c r="P330" i="4"/>
  <c r="M330" i="4"/>
  <c r="L330" i="4"/>
  <c r="D330" i="4"/>
  <c r="C330" i="4"/>
  <c r="B330" i="4"/>
  <c r="W330" i="4" s="1"/>
  <c r="Q329" i="4"/>
  <c r="P329" i="4"/>
  <c r="D329" i="4"/>
  <c r="C329" i="4"/>
  <c r="B329" i="4"/>
  <c r="W328" i="4"/>
  <c r="S328" i="4"/>
  <c r="AF328" i="4" s="1"/>
  <c r="Q328" i="4"/>
  <c r="P328" i="4"/>
  <c r="K328" i="4"/>
  <c r="D328" i="4"/>
  <c r="C328" i="4"/>
  <c r="B328" i="4"/>
  <c r="AF327" i="4"/>
  <c r="AB327" i="4"/>
  <c r="W327" i="4"/>
  <c r="T327" i="4"/>
  <c r="S327" i="4"/>
  <c r="Q327" i="4"/>
  <c r="P327" i="4"/>
  <c r="L327" i="4"/>
  <c r="K327" i="4"/>
  <c r="D327" i="4"/>
  <c r="C327" i="4"/>
  <c r="B327" i="4"/>
  <c r="AB326" i="4"/>
  <c r="U326" i="4"/>
  <c r="T326" i="4"/>
  <c r="Q326" i="4"/>
  <c r="P326" i="4"/>
  <c r="M326" i="4"/>
  <c r="L326" i="4"/>
  <c r="D326" i="4"/>
  <c r="C326" i="4"/>
  <c r="B326" i="4"/>
  <c r="W326" i="4" s="1"/>
  <c r="Q325" i="4"/>
  <c r="P325" i="4"/>
  <c r="D325" i="4"/>
  <c r="C325" i="4"/>
  <c r="B325" i="4"/>
  <c r="W324" i="4"/>
  <c r="S324" i="4"/>
  <c r="AF324" i="4" s="1"/>
  <c r="Q324" i="4"/>
  <c r="P324" i="4"/>
  <c r="K324" i="4"/>
  <c r="D324" i="4"/>
  <c r="C324" i="4"/>
  <c r="B324" i="4"/>
  <c r="AF323" i="4"/>
  <c r="AB323" i="4"/>
  <c r="W323" i="4"/>
  <c r="T323" i="4"/>
  <c r="S323" i="4"/>
  <c r="Q323" i="4"/>
  <c r="P323" i="4"/>
  <c r="L323" i="4"/>
  <c r="K323" i="4"/>
  <c r="D323" i="4"/>
  <c r="C323" i="4"/>
  <c r="B323" i="4"/>
  <c r="AB322" i="4"/>
  <c r="U322" i="4"/>
  <c r="T322" i="4"/>
  <c r="Q322" i="4"/>
  <c r="P322" i="4"/>
  <c r="M322" i="4"/>
  <c r="L322" i="4"/>
  <c r="D322" i="4"/>
  <c r="C322" i="4"/>
  <c r="B322" i="4"/>
  <c r="W322" i="4" s="1"/>
  <c r="Q321" i="4"/>
  <c r="P321" i="4"/>
  <c r="D321" i="4"/>
  <c r="C321" i="4"/>
  <c r="B321" i="4"/>
  <c r="W320" i="4"/>
  <c r="S320" i="4"/>
  <c r="AF320" i="4" s="1"/>
  <c r="Q320" i="4"/>
  <c r="P320" i="4"/>
  <c r="K320" i="4"/>
  <c r="D320" i="4"/>
  <c r="C320" i="4"/>
  <c r="B320" i="4"/>
  <c r="AF319" i="4"/>
  <c r="AB319" i="4"/>
  <c r="W319" i="4"/>
  <c r="T319" i="4"/>
  <c r="S319" i="4"/>
  <c r="Q319" i="4"/>
  <c r="P319" i="4"/>
  <c r="L319" i="4"/>
  <c r="K319" i="4"/>
  <c r="D319" i="4"/>
  <c r="C319" i="4"/>
  <c r="B319" i="4"/>
  <c r="AB318" i="4"/>
  <c r="U318" i="4"/>
  <c r="T318" i="4"/>
  <c r="Q318" i="4"/>
  <c r="P318" i="4"/>
  <c r="M318" i="4"/>
  <c r="L318" i="4"/>
  <c r="D318" i="4"/>
  <c r="C318" i="4"/>
  <c r="B318" i="4"/>
  <c r="W318" i="4" s="1"/>
  <c r="V317" i="4"/>
  <c r="Q317" i="4"/>
  <c r="P317" i="4"/>
  <c r="N317" i="4"/>
  <c r="O317" i="4" s="1"/>
  <c r="D317" i="4"/>
  <c r="C317" i="4"/>
  <c r="B317" i="4"/>
  <c r="W316" i="4"/>
  <c r="S316" i="4"/>
  <c r="AF316" i="4" s="1"/>
  <c r="Q316" i="4"/>
  <c r="P316" i="4"/>
  <c r="K316" i="4"/>
  <c r="D316" i="4"/>
  <c r="C316" i="4"/>
  <c r="B316" i="4"/>
  <c r="AB315" i="4"/>
  <c r="W315" i="4"/>
  <c r="T315" i="4"/>
  <c r="S315" i="4"/>
  <c r="AF315" i="4" s="1"/>
  <c r="Q315" i="4"/>
  <c r="P315" i="4"/>
  <c r="L315" i="4"/>
  <c r="K315" i="4"/>
  <c r="D315" i="4"/>
  <c r="C315" i="4"/>
  <c r="B315" i="4"/>
  <c r="AB314" i="4"/>
  <c r="U314" i="4"/>
  <c r="T314" i="4"/>
  <c r="Q314" i="4"/>
  <c r="P314" i="4"/>
  <c r="M314" i="4"/>
  <c r="L314" i="4"/>
  <c r="D314" i="4"/>
  <c r="C314" i="4"/>
  <c r="B314" i="4"/>
  <c r="W314" i="4" s="1"/>
  <c r="Q313" i="4"/>
  <c r="P313" i="4"/>
  <c r="D313" i="4"/>
  <c r="C313" i="4"/>
  <c r="B313" i="4"/>
  <c r="W312" i="4"/>
  <c r="V312" i="4"/>
  <c r="Q312" i="4"/>
  <c r="P312" i="4"/>
  <c r="K312" i="4"/>
  <c r="J312" i="4"/>
  <c r="D312" i="4"/>
  <c r="C312" i="4"/>
  <c r="B312" i="4"/>
  <c r="AB311" i="4"/>
  <c r="W311" i="4"/>
  <c r="T311" i="4"/>
  <c r="S311" i="4"/>
  <c r="AF311" i="4" s="1"/>
  <c r="Q311" i="4"/>
  <c r="P311" i="4"/>
  <c r="L311" i="4"/>
  <c r="K311" i="4"/>
  <c r="D311" i="4"/>
  <c r="C311" i="4"/>
  <c r="B311" i="4"/>
  <c r="AB310" i="4"/>
  <c r="U310" i="4"/>
  <c r="T310" i="4"/>
  <c r="Q310" i="4"/>
  <c r="P310" i="4"/>
  <c r="M310" i="4"/>
  <c r="L310" i="4"/>
  <c r="D310" i="4"/>
  <c r="C310" i="4"/>
  <c r="B310" i="4"/>
  <c r="W310" i="4" s="1"/>
  <c r="Q309" i="4"/>
  <c r="P309" i="4"/>
  <c r="D309" i="4"/>
  <c r="C309" i="4"/>
  <c r="B309" i="4"/>
  <c r="W308" i="4"/>
  <c r="V308" i="4"/>
  <c r="Q308" i="4"/>
  <c r="P308" i="4"/>
  <c r="K308" i="4"/>
  <c r="J308" i="4"/>
  <c r="D308" i="4"/>
  <c r="C308" i="4"/>
  <c r="B308" i="4"/>
  <c r="AB307" i="4"/>
  <c r="W307" i="4"/>
  <c r="T307" i="4"/>
  <c r="S307" i="4"/>
  <c r="AF307" i="4" s="1"/>
  <c r="Q307" i="4"/>
  <c r="P307" i="4"/>
  <c r="L307" i="4"/>
  <c r="K307" i="4"/>
  <c r="D307" i="4"/>
  <c r="C307" i="4"/>
  <c r="B307" i="4"/>
  <c r="AB306" i="4"/>
  <c r="U306" i="4"/>
  <c r="T306" i="4"/>
  <c r="Q306" i="4"/>
  <c r="P306" i="4"/>
  <c r="M306" i="4"/>
  <c r="L306" i="4"/>
  <c r="D306" i="4"/>
  <c r="C306" i="4"/>
  <c r="B306" i="4"/>
  <c r="W306" i="4" s="1"/>
  <c r="Q305" i="4"/>
  <c r="P305" i="4"/>
  <c r="D305" i="4"/>
  <c r="C305" i="4"/>
  <c r="B305" i="4"/>
  <c r="W304" i="4"/>
  <c r="V304" i="4"/>
  <c r="Q304" i="4"/>
  <c r="P304" i="4"/>
  <c r="K304" i="4"/>
  <c r="J304" i="4"/>
  <c r="D304" i="4"/>
  <c r="C304" i="4"/>
  <c r="B304" i="4"/>
  <c r="AB303" i="4"/>
  <c r="W303" i="4"/>
  <c r="T303" i="4"/>
  <c r="S303" i="4"/>
  <c r="AF303" i="4" s="1"/>
  <c r="Q303" i="4"/>
  <c r="P303" i="4"/>
  <c r="L303" i="4"/>
  <c r="K303" i="4"/>
  <c r="D303" i="4"/>
  <c r="C303" i="4"/>
  <c r="B303" i="4"/>
  <c r="AB302" i="4"/>
  <c r="U302" i="4"/>
  <c r="T302" i="4"/>
  <c r="Q302" i="4"/>
  <c r="P302" i="4"/>
  <c r="M302" i="4"/>
  <c r="L302" i="4"/>
  <c r="D302" i="4"/>
  <c r="C302" i="4"/>
  <c r="B302" i="4"/>
  <c r="W302" i="4" s="1"/>
  <c r="Q301" i="4"/>
  <c r="P301" i="4"/>
  <c r="D301" i="4"/>
  <c r="C301" i="4"/>
  <c r="B301" i="4"/>
  <c r="W300" i="4"/>
  <c r="V300" i="4"/>
  <c r="Q300" i="4"/>
  <c r="P300" i="4"/>
  <c r="K300" i="4"/>
  <c r="J300" i="4"/>
  <c r="D300" i="4"/>
  <c r="C300" i="4"/>
  <c r="B300" i="4"/>
  <c r="AB299" i="4"/>
  <c r="W299" i="4"/>
  <c r="T299" i="4"/>
  <c r="S299" i="4"/>
  <c r="AF299" i="4" s="1"/>
  <c r="Q299" i="4"/>
  <c r="P299" i="4"/>
  <c r="L299" i="4"/>
  <c r="K299" i="4"/>
  <c r="D299" i="4"/>
  <c r="C299" i="4"/>
  <c r="B299" i="4"/>
  <c r="AB298" i="4"/>
  <c r="U298" i="4"/>
  <c r="T298" i="4"/>
  <c r="Q298" i="4"/>
  <c r="P298" i="4"/>
  <c r="M298" i="4"/>
  <c r="L298" i="4"/>
  <c r="D298" i="4"/>
  <c r="C298" i="4"/>
  <c r="B298" i="4"/>
  <c r="W298" i="4" s="1"/>
  <c r="Q297" i="4"/>
  <c r="P297" i="4"/>
  <c r="D297" i="4"/>
  <c r="C297" i="4"/>
  <c r="B297" i="4"/>
  <c r="W296" i="4"/>
  <c r="V296" i="4"/>
  <c r="Q296" i="4"/>
  <c r="P296" i="4"/>
  <c r="K296" i="4"/>
  <c r="J296" i="4"/>
  <c r="D296" i="4"/>
  <c r="C296" i="4"/>
  <c r="B296" i="4"/>
  <c r="AB295" i="4"/>
  <c r="W295" i="4"/>
  <c r="T295" i="4"/>
  <c r="S295" i="4"/>
  <c r="AF295" i="4" s="1"/>
  <c r="Q295" i="4"/>
  <c r="P295" i="4"/>
  <c r="L295" i="4"/>
  <c r="K295" i="4"/>
  <c r="D295" i="4"/>
  <c r="C295" i="4"/>
  <c r="B295" i="4"/>
  <c r="AB294" i="4"/>
  <c r="U294" i="4"/>
  <c r="T294" i="4"/>
  <c r="Q294" i="4"/>
  <c r="P294" i="4"/>
  <c r="M294" i="4"/>
  <c r="L294" i="4"/>
  <c r="D294" i="4"/>
  <c r="C294" i="4"/>
  <c r="B294" i="4"/>
  <c r="W294" i="4" s="1"/>
  <c r="Q293" i="4"/>
  <c r="P293" i="4"/>
  <c r="D293" i="4"/>
  <c r="C293" i="4"/>
  <c r="B293" i="4"/>
  <c r="W292" i="4"/>
  <c r="V292" i="4"/>
  <c r="Q292" i="4"/>
  <c r="P292" i="4"/>
  <c r="K292" i="4"/>
  <c r="J292" i="4"/>
  <c r="D292" i="4"/>
  <c r="C292" i="4"/>
  <c r="B292" i="4"/>
  <c r="AB291" i="4"/>
  <c r="W291" i="4"/>
  <c r="T291" i="4"/>
  <c r="S291" i="4"/>
  <c r="AF291" i="4" s="1"/>
  <c r="Q291" i="4"/>
  <c r="P291" i="4"/>
  <c r="L291" i="4"/>
  <c r="K291" i="4"/>
  <c r="D291" i="4"/>
  <c r="C291" i="4"/>
  <c r="B291" i="4"/>
  <c r="AB290" i="4"/>
  <c r="U290" i="4"/>
  <c r="T290" i="4"/>
  <c r="Q290" i="4"/>
  <c r="P290" i="4"/>
  <c r="M290" i="4"/>
  <c r="L290" i="4"/>
  <c r="D290" i="4"/>
  <c r="C290" i="4"/>
  <c r="B290" i="4"/>
  <c r="W290" i="4" s="1"/>
  <c r="Q289" i="4"/>
  <c r="P289" i="4"/>
  <c r="D289" i="4"/>
  <c r="C289" i="4"/>
  <c r="B289" i="4"/>
  <c r="AF288" i="4"/>
  <c r="AB288" i="4"/>
  <c r="W288" i="4"/>
  <c r="U288" i="4"/>
  <c r="T288" i="4"/>
  <c r="S288" i="4"/>
  <c r="Q288" i="4"/>
  <c r="P288" i="4"/>
  <c r="M288" i="4"/>
  <c r="L288" i="4"/>
  <c r="K288" i="4"/>
  <c r="D288" i="4"/>
  <c r="C288" i="4"/>
  <c r="B288" i="4"/>
  <c r="Q287" i="4"/>
  <c r="P287" i="4"/>
  <c r="D287" i="4"/>
  <c r="C287" i="4"/>
  <c r="B287" i="4"/>
  <c r="W286" i="4"/>
  <c r="S286" i="4"/>
  <c r="AF286" i="4" s="1"/>
  <c r="Q286" i="4"/>
  <c r="P286" i="4"/>
  <c r="K286" i="4"/>
  <c r="D286" i="4"/>
  <c r="C286" i="4"/>
  <c r="B286" i="4"/>
  <c r="AF285" i="4"/>
  <c r="AB285" i="4"/>
  <c r="W285" i="4"/>
  <c r="T285" i="4"/>
  <c r="S285" i="4"/>
  <c r="Q285" i="4"/>
  <c r="P285" i="4"/>
  <c r="L285" i="4"/>
  <c r="K285" i="4"/>
  <c r="D285" i="4"/>
  <c r="C285" i="4"/>
  <c r="B285" i="4"/>
  <c r="AB284" i="4"/>
  <c r="U284" i="4"/>
  <c r="T284" i="4"/>
  <c r="Q284" i="4"/>
  <c r="P284" i="4"/>
  <c r="M284" i="4"/>
  <c r="L284" i="4"/>
  <c r="D284" i="4"/>
  <c r="C284" i="4"/>
  <c r="B284" i="4"/>
  <c r="W284" i="4" s="1"/>
  <c r="Q283" i="4"/>
  <c r="P283" i="4"/>
  <c r="D283" i="4"/>
  <c r="C283" i="4"/>
  <c r="B283" i="4"/>
  <c r="W282" i="4"/>
  <c r="S282" i="4"/>
  <c r="AF282" i="4" s="1"/>
  <c r="Q282" i="4"/>
  <c r="P282" i="4"/>
  <c r="K282" i="4"/>
  <c r="D282" i="4"/>
  <c r="C282" i="4"/>
  <c r="B282" i="4"/>
  <c r="AF281" i="4"/>
  <c r="AB281" i="4"/>
  <c r="W281" i="4"/>
  <c r="T281" i="4"/>
  <c r="S281" i="4"/>
  <c r="Q281" i="4"/>
  <c r="P281" i="4"/>
  <c r="L281" i="4"/>
  <c r="K281" i="4"/>
  <c r="D281" i="4"/>
  <c r="C281" i="4"/>
  <c r="B281" i="4"/>
  <c r="AB280" i="4"/>
  <c r="U280" i="4"/>
  <c r="T280" i="4"/>
  <c r="Q280" i="4"/>
  <c r="P280" i="4"/>
  <c r="M280" i="4"/>
  <c r="L280" i="4"/>
  <c r="D280" i="4"/>
  <c r="C280" i="4"/>
  <c r="B280" i="4"/>
  <c r="W280" i="4" s="1"/>
  <c r="Q279" i="4"/>
  <c r="P279" i="4"/>
  <c r="D279" i="4"/>
  <c r="C279" i="4"/>
  <c r="B279" i="4"/>
  <c r="W278" i="4"/>
  <c r="S278" i="4"/>
  <c r="AF278" i="4" s="1"/>
  <c r="Q278" i="4"/>
  <c r="P278" i="4"/>
  <c r="K278" i="4"/>
  <c r="D278" i="4"/>
  <c r="C278" i="4"/>
  <c r="B278" i="4"/>
  <c r="AF277" i="4"/>
  <c r="AB277" i="4"/>
  <c r="W277" i="4"/>
  <c r="T277" i="4"/>
  <c r="S277" i="4"/>
  <c r="Q277" i="4"/>
  <c r="P277" i="4"/>
  <c r="L277" i="4"/>
  <c r="K277" i="4"/>
  <c r="D277" i="4"/>
  <c r="C277" i="4"/>
  <c r="B277" i="4"/>
  <c r="AB276" i="4"/>
  <c r="U276" i="4"/>
  <c r="T276" i="4"/>
  <c r="Q276" i="4"/>
  <c r="P276" i="4"/>
  <c r="M276" i="4"/>
  <c r="L276" i="4"/>
  <c r="D276" i="4"/>
  <c r="C276" i="4"/>
  <c r="B276" i="4"/>
  <c r="W276" i="4" s="1"/>
  <c r="Q275" i="4"/>
  <c r="P275" i="4"/>
  <c r="D275" i="4"/>
  <c r="C275" i="4"/>
  <c r="B275" i="4"/>
  <c r="W274" i="4"/>
  <c r="S274" i="4"/>
  <c r="AF274" i="4" s="1"/>
  <c r="Q274" i="4"/>
  <c r="P274" i="4"/>
  <c r="K274" i="4"/>
  <c r="D274" i="4"/>
  <c r="C274" i="4"/>
  <c r="B274" i="4"/>
  <c r="AF273" i="4"/>
  <c r="AB273" i="4"/>
  <c r="W273" i="4"/>
  <c r="T273" i="4"/>
  <c r="S273" i="4"/>
  <c r="Q273" i="4"/>
  <c r="P273" i="4"/>
  <c r="L273" i="4"/>
  <c r="K273" i="4"/>
  <c r="D273" i="4"/>
  <c r="C273" i="4"/>
  <c r="B273" i="4"/>
  <c r="AB272" i="4"/>
  <c r="U272" i="4"/>
  <c r="T272" i="4"/>
  <c r="Q272" i="4"/>
  <c r="P272" i="4"/>
  <c r="M272" i="4"/>
  <c r="L272" i="4"/>
  <c r="D272" i="4"/>
  <c r="C272" i="4"/>
  <c r="B272" i="4"/>
  <c r="W272" i="4" s="1"/>
  <c r="Q271" i="4"/>
  <c r="P271" i="4"/>
  <c r="D271" i="4"/>
  <c r="C271" i="4"/>
  <c r="B271" i="4"/>
  <c r="W270" i="4"/>
  <c r="S270" i="4"/>
  <c r="AF270" i="4" s="1"/>
  <c r="Q270" i="4"/>
  <c r="P270" i="4"/>
  <c r="K270" i="4"/>
  <c r="D270" i="4"/>
  <c r="C270" i="4"/>
  <c r="B270" i="4"/>
  <c r="AF269" i="4"/>
  <c r="AB269" i="4"/>
  <c r="W269" i="4"/>
  <c r="T269" i="4"/>
  <c r="S269" i="4"/>
  <c r="Q269" i="4"/>
  <c r="P269" i="4"/>
  <c r="L269" i="4"/>
  <c r="K269" i="4"/>
  <c r="D269" i="4"/>
  <c r="C269" i="4"/>
  <c r="B269" i="4"/>
  <c r="AB268" i="4"/>
  <c r="U268" i="4"/>
  <c r="T268" i="4"/>
  <c r="Q268" i="4"/>
  <c r="P268" i="4"/>
  <c r="M268" i="4"/>
  <c r="L268" i="4"/>
  <c r="D268" i="4"/>
  <c r="C268" i="4"/>
  <c r="B268" i="4"/>
  <c r="W268" i="4" s="1"/>
  <c r="U267" i="4"/>
  <c r="Q267" i="4"/>
  <c r="P267" i="4"/>
  <c r="M267" i="4"/>
  <c r="D267" i="4"/>
  <c r="C267" i="4"/>
  <c r="B267" i="4"/>
  <c r="AB267" i="4" s="1"/>
  <c r="R266" i="4"/>
  <c r="AC266" i="4" s="1"/>
  <c r="Q266" i="4"/>
  <c r="P266" i="4"/>
  <c r="J266" i="4"/>
  <c r="D266" i="4"/>
  <c r="C266" i="4"/>
  <c r="B266" i="4"/>
  <c r="AB265" i="4"/>
  <c r="W265" i="4"/>
  <c r="T265" i="4"/>
  <c r="S265" i="4"/>
  <c r="AF265" i="4" s="1"/>
  <c r="Q265" i="4"/>
  <c r="P265" i="4"/>
  <c r="L265" i="4"/>
  <c r="K265" i="4"/>
  <c r="D265" i="4"/>
  <c r="C265" i="4"/>
  <c r="B265" i="4"/>
  <c r="AB264" i="4"/>
  <c r="U264" i="4"/>
  <c r="T264" i="4"/>
  <c r="Q264" i="4"/>
  <c r="P264" i="4"/>
  <c r="M264" i="4"/>
  <c r="L264" i="4"/>
  <c r="D264" i="4"/>
  <c r="C264" i="4"/>
  <c r="B264" i="4"/>
  <c r="W264" i="4" s="1"/>
  <c r="U263" i="4"/>
  <c r="Q263" i="4"/>
  <c r="P263" i="4"/>
  <c r="M263" i="4"/>
  <c r="D263" i="4"/>
  <c r="C263" i="4"/>
  <c r="B263" i="4"/>
  <c r="AB263" i="4" s="1"/>
  <c r="Q262" i="4"/>
  <c r="P262" i="4"/>
  <c r="D262" i="4"/>
  <c r="C262" i="4"/>
  <c r="B262" i="4"/>
  <c r="AB261" i="4"/>
  <c r="W261" i="4"/>
  <c r="T261" i="4"/>
  <c r="S261" i="4"/>
  <c r="AF261" i="4" s="1"/>
  <c r="Q261" i="4"/>
  <c r="P261" i="4"/>
  <c r="L261" i="4"/>
  <c r="K261" i="4"/>
  <c r="D261" i="4"/>
  <c r="C261" i="4"/>
  <c r="B261" i="4"/>
  <c r="AB260" i="4"/>
  <c r="U260" i="4"/>
  <c r="T260" i="4"/>
  <c r="Q260" i="4"/>
  <c r="P260" i="4"/>
  <c r="M260" i="4"/>
  <c r="L260" i="4"/>
  <c r="D260" i="4"/>
  <c r="C260" i="4"/>
  <c r="B260" i="4"/>
  <c r="W260" i="4" s="1"/>
  <c r="V259" i="4"/>
  <c r="R259" i="4"/>
  <c r="AC259" i="4" s="1"/>
  <c r="AE259" i="4" s="1"/>
  <c r="Q259" i="4"/>
  <c r="P259" i="4"/>
  <c r="M259" i="4"/>
  <c r="J259" i="4"/>
  <c r="D259" i="4"/>
  <c r="C259" i="4"/>
  <c r="B259" i="4"/>
  <c r="S258" i="4"/>
  <c r="AF258" i="4" s="1"/>
  <c r="Q258" i="4"/>
  <c r="P258" i="4"/>
  <c r="J258" i="4"/>
  <c r="D258" i="4"/>
  <c r="C258" i="4"/>
  <c r="B258" i="4"/>
  <c r="R258" i="4" s="1"/>
  <c r="AC258" i="4" s="1"/>
  <c r="AF257" i="4"/>
  <c r="AB257" i="4"/>
  <c r="W257" i="4"/>
  <c r="T257" i="4"/>
  <c r="S257" i="4"/>
  <c r="Q257" i="4"/>
  <c r="P257" i="4"/>
  <c r="L257" i="4"/>
  <c r="K257" i="4"/>
  <c r="D257" i="4"/>
  <c r="C257" i="4"/>
  <c r="B257" i="4"/>
  <c r="AB256" i="4"/>
  <c r="U256" i="4"/>
  <c r="T256" i="4"/>
  <c r="Q256" i="4"/>
  <c r="P256" i="4"/>
  <c r="M256" i="4"/>
  <c r="L256" i="4"/>
  <c r="D256" i="4"/>
  <c r="C256" i="4"/>
  <c r="B256" i="4"/>
  <c r="W256" i="4" s="1"/>
  <c r="V255" i="4"/>
  <c r="R255" i="4"/>
  <c r="AC255" i="4" s="1"/>
  <c r="AE255" i="4" s="1"/>
  <c r="Q255" i="4"/>
  <c r="P255" i="4"/>
  <c r="M255" i="4"/>
  <c r="J255" i="4"/>
  <c r="D255" i="4"/>
  <c r="C255" i="4"/>
  <c r="B255" i="4"/>
  <c r="R254" i="4"/>
  <c r="AC254" i="4" s="1"/>
  <c r="Q254" i="4"/>
  <c r="P254" i="4"/>
  <c r="N254" i="4"/>
  <c r="O254" i="4" s="1"/>
  <c r="D254" i="4"/>
  <c r="C254" i="4"/>
  <c r="B254" i="4"/>
  <c r="AB253" i="4"/>
  <c r="W253" i="4"/>
  <c r="U253" i="4"/>
  <c r="T253" i="4"/>
  <c r="S253" i="4"/>
  <c r="AF253" i="4" s="1"/>
  <c r="Q253" i="4"/>
  <c r="P253" i="4"/>
  <c r="M253" i="4"/>
  <c r="L253" i="4"/>
  <c r="K253" i="4"/>
  <c r="D253" i="4"/>
  <c r="C253" i="4"/>
  <c r="B253" i="4"/>
  <c r="AB252" i="4"/>
  <c r="U252" i="4"/>
  <c r="T252" i="4"/>
  <c r="Q252" i="4"/>
  <c r="P252" i="4"/>
  <c r="M252" i="4"/>
  <c r="L252" i="4"/>
  <c r="D252" i="4"/>
  <c r="C252" i="4"/>
  <c r="B252" i="4"/>
  <c r="W252" i="4" s="1"/>
  <c r="U251" i="4"/>
  <c r="Q251" i="4"/>
  <c r="P251" i="4"/>
  <c r="N251" i="4"/>
  <c r="O251" i="4" s="1"/>
  <c r="D251" i="4"/>
  <c r="C251" i="4"/>
  <c r="B251" i="4"/>
  <c r="R251" i="4" s="1"/>
  <c r="AC251" i="4" s="1"/>
  <c r="W250" i="4"/>
  <c r="V250" i="4"/>
  <c r="R250" i="4"/>
  <c r="AC250" i="4" s="1"/>
  <c r="AE250" i="4" s="1"/>
  <c r="Q250" i="4"/>
  <c r="P250" i="4"/>
  <c r="N250" i="4"/>
  <c r="O250" i="4" s="1"/>
  <c r="K250" i="4"/>
  <c r="J250" i="4"/>
  <c r="D250" i="4"/>
  <c r="C250" i="4"/>
  <c r="B250" i="4"/>
  <c r="AB249" i="4"/>
  <c r="W249" i="4"/>
  <c r="U249" i="4"/>
  <c r="T249" i="4"/>
  <c r="S249" i="4"/>
  <c r="AF249" i="4" s="1"/>
  <c r="Q249" i="4"/>
  <c r="P249" i="4"/>
  <c r="M249" i="4"/>
  <c r="L249" i="4"/>
  <c r="K249" i="4"/>
  <c r="D249" i="4"/>
  <c r="C249" i="4"/>
  <c r="B249" i="4"/>
  <c r="AB248" i="4"/>
  <c r="U248" i="4"/>
  <c r="T248" i="4"/>
  <c r="Q248" i="4"/>
  <c r="P248" i="4"/>
  <c r="M248" i="4"/>
  <c r="L248" i="4"/>
  <c r="D248" i="4"/>
  <c r="C248" i="4"/>
  <c r="B248" i="4"/>
  <c r="W248" i="4" s="1"/>
  <c r="Q247" i="4"/>
  <c r="P247" i="4"/>
  <c r="D247" i="4"/>
  <c r="C247" i="4"/>
  <c r="B247" i="4"/>
  <c r="R247" i="4" s="1"/>
  <c r="AC247" i="4" s="1"/>
  <c r="Q246" i="4"/>
  <c r="P246" i="4"/>
  <c r="D246" i="4"/>
  <c r="C246" i="4"/>
  <c r="B246" i="4"/>
  <c r="V246" i="4" s="1"/>
  <c r="AB245" i="4"/>
  <c r="W245" i="4"/>
  <c r="U245" i="4"/>
  <c r="T245" i="4"/>
  <c r="S245" i="4"/>
  <c r="AF245" i="4" s="1"/>
  <c r="Q245" i="4"/>
  <c r="P245" i="4"/>
  <c r="M245" i="4"/>
  <c r="L245" i="4"/>
  <c r="K245" i="4"/>
  <c r="D245" i="4"/>
  <c r="C245" i="4"/>
  <c r="B245" i="4"/>
  <c r="AB244" i="4"/>
  <c r="U244" i="4"/>
  <c r="T244" i="4"/>
  <c r="Q244" i="4"/>
  <c r="P244" i="4"/>
  <c r="M244" i="4"/>
  <c r="L244" i="4"/>
  <c r="D244" i="4"/>
  <c r="C244" i="4"/>
  <c r="B244" i="4"/>
  <c r="W244" i="4" s="1"/>
  <c r="R243" i="4"/>
  <c r="AC243" i="4" s="1"/>
  <c r="AE243" i="4" s="1"/>
  <c r="Q243" i="4"/>
  <c r="P243" i="4"/>
  <c r="D243" i="4"/>
  <c r="C243" i="4"/>
  <c r="B243" i="4"/>
  <c r="AK242" i="4"/>
  <c r="AL242" i="4" s="1"/>
  <c r="AD242" i="4"/>
  <c r="AB242" i="4"/>
  <c r="W242" i="4"/>
  <c r="T242" i="4"/>
  <c r="S242" i="4"/>
  <c r="AF242" i="4" s="1"/>
  <c r="R242" i="4"/>
  <c r="AC242" i="4" s="1"/>
  <c r="AE242" i="4" s="1"/>
  <c r="AG242" i="4" s="1"/>
  <c r="Q242" i="4"/>
  <c r="P242" i="4"/>
  <c r="N242" i="4"/>
  <c r="O242" i="4" s="1"/>
  <c r="K242" i="4"/>
  <c r="J242" i="4"/>
  <c r="D242" i="4"/>
  <c r="C242" i="4"/>
  <c r="B242" i="4"/>
  <c r="AB241" i="4"/>
  <c r="W241" i="4"/>
  <c r="U241" i="4"/>
  <c r="T241" i="4"/>
  <c r="S241" i="4"/>
  <c r="AF241" i="4" s="1"/>
  <c r="Q241" i="4"/>
  <c r="P241" i="4"/>
  <c r="M241" i="4"/>
  <c r="L241" i="4"/>
  <c r="K241" i="4"/>
  <c r="D241" i="4"/>
  <c r="C241" i="4"/>
  <c r="B241" i="4"/>
  <c r="V240" i="4"/>
  <c r="T240" i="4"/>
  <c r="Q240" i="4"/>
  <c r="P240" i="4"/>
  <c r="L240" i="4"/>
  <c r="D240" i="4"/>
  <c r="C240" i="4"/>
  <c r="B240" i="4"/>
  <c r="J240" i="4" s="1"/>
  <c r="U239" i="4"/>
  <c r="Q239" i="4"/>
  <c r="P239" i="4"/>
  <c r="N239" i="4"/>
  <c r="O239" i="4" s="1"/>
  <c r="D239" i="4"/>
  <c r="C239" i="4"/>
  <c r="B239" i="4"/>
  <c r="AK238" i="4"/>
  <c r="AL238" i="4" s="1"/>
  <c r="AD238" i="4"/>
  <c r="AB238" i="4"/>
  <c r="W238" i="4"/>
  <c r="T238" i="4"/>
  <c r="S238" i="4"/>
  <c r="AF238" i="4" s="1"/>
  <c r="R238" i="4"/>
  <c r="AC238" i="4" s="1"/>
  <c r="AE238" i="4" s="1"/>
  <c r="Q238" i="4"/>
  <c r="P238" i="4"/>
  <c r="N238" i="4"/>
  <c r="O238" i="4" s="1"/>
  <c r="K238" i="4"/>
  <c r="J238" i="4"/>
  <c r="D238" i="4"/>
  <c r="C238" i="4"/>
  <c r="B238" i="4"/>
  <c r="AB237" i="4"/>
  <c r="W237" i="4"/>
  <c r="U237" i="4"/>
  <c r="T237" i="4"/>
  <c r="S237" i="4"/>
  <c r="AF237" i="4" s="1"/>
  <c r="Q237" i="4"/>
  <c r="P237" i="4"/>
  <c r="M237" i="4"/>
  <c r="L237" i="4"/>
  <c r="K237" i="4"/>
  <c r="D237" i="4"/>
  <c r="C237" i="4"/>
  <c r="B237" i="4"/>
  <c r="V236" i="4"/>
  <c r="T236" i="4"/>
  <c r="Q236" i="4"/>
  <c r="P236" i="4"/>
  <c r="L236" i="4"/>
  <c r="D236" i="4"/>
  <c r="C236" i="4"/>
  <c r="B236" i="4"/>
  <c r="J236" i="4" s="1"/>
  <c r="U235" i="4"/>
  <c r="Q235" i="4"/>
  <c r="P235" i="4"/>
  <c r="N235" i="4"/>
  <c r="O235" i="4" s="1"/>
  <c r="D235" i="4"/>
  <c r="C235" i="4"/>
  <c r="B235" i="4"/>
  <c r="AB234" i="4"/>
  <c r="AK234" i="4" s="1"/>
  <c r="AL234" i="4" s="1"/>
  <c r="W234" i="4"/>
  <c r="T234" i="4"/>
  <c r="S234" i="4"/>
  <c r="AF234" i="4" s="1"/>
  <c r="R234" i="4"/>
  <c r="AC234" i="4" s="1"/>
  <c r="AD234" i="4" s="1"/>
  <c r="Q234" i="4"/>
  <c r="P234" i="4"/>
  <c r="N234" i="4"/>
  <c r="O234" i="4" s="1"/>
  <c r="K234" i="4"/>
  <c r="J234" i="4"/>
  <c r="D234" i="4"/>
  <c r="C234" i="4"/>
  <c r="B234" i="4"/>
  <c r="AB233" i="4"/>
  <c r="W233" i="4"/>
  <c r="U233" i="4"/>
  <c r="T233" i="4"/>
  <c r="S233" i="4"/>
  <c r="AF233" i="4" s="1"/>
  <c r="Q233" i="4"/>
  <c r="P233" i="4"/>
  <c r="M233" i="4"/>
  <c r="L233" i="4"/>
  <c r="K233" i="4"/>
  <c r="D233" i="4"/>
  <c r="C233" i="4"/>
  <c r="B233" i="4"/>
  <c r="V232" i="4"/>
  <c r="Q232" i="4"/>
  <c r="P232" i="4"/>
  <c r="N232" i="4"/>
  <c r="O232" i="4" s="1"/>
  <c r="D232" i="4"/>
  <c r="C232" i="4"/>
  <c r="B232" i="4"/>
  <c r="W231" i="4"/>
  <c r="U231" i="4"/>
  <c r="Q231" i="4"/>
  <c r="P231" i="4"/>
  <c r="N231" i="4"/>
  <c r="O231" i="4" s="1"/>
  <c r="D231" i="4"/>
  <c r="C231" i="4"/>
  <c r="B231" i="4"/>
  <c r="AK230" i="4"/>
  <c r="AL230" i="4" s="1"/>
  <c r="AE230" i="4"/>
  <c r="AG230" i="4" s="1"/>
  <c r="AM230" i="4" s="1"/>
  <c r="AB230" i="4"/>
  <c r="W230" i="4"/>
  <c r="T230" i="4"/>
  <c r="S230" i="4"/>
  <c r="AF230" i="4" s="1"/>
  <c r="R230" i="4"/>
  <c r="AC230" i="4" s="1"/>
  <c r="AD230" i="4" s="1"/>
  <c r="Q230" i="4"/>
  <c r="P230" i="4"/>
  <c r="N230" i="4"/>
  <c r="O230" i="4" s="1"/>
  <c r="K230" i="4"/>
  <c r="J230" i="4"/>
  <c r="D230" i="4"/>
  <c r="C230" i="4"/>
  <c r="B230" i="4"/>
  <c r="AB229" i="4"/>
  <c r="W229" i="4"/>
  <c r="U229" i="4"/>
  <c r="T229" i="4"/>
  <c r="S229" i="4"/>
  <c r="AF229" i="4" s="1"/>
  <c r="Q229" i="4"/>
  <c r="P229" i="4"/>
  <c r="M229" i="4"/>
  <c r="L229" i="4"/>
  <c r="K229" i="4"/>
  <c r="D229" i="4"/>
  <c r="C229" i="4"/>
  <c r="B229" i="4"/>
  <c r="T228" i="4"/>
  <c r="Q228" i="4"/>
  <c r="P228" i="4"/>
  <c r="L228" i="4"/>
  <c r="D228" i="4"/>
  <c r="C228" i="4"/>
  <c r="B228" i="4"/>
  <c r="V228" i="4" s="1"/>
  <c r="R227" i="4"/>
  <c r="AC227" i="4" s="1"/>
  <c r="Q227" i="4"/>
  <c r="P227" i="4"/>
  <c r="K227" i="4"/>
  <c r="D227" i="4"/>
  <c r="C227" i="4"/>
  <c r="B227" i="4"/>
  <c r="W227" i="4" s="1"/>
  <c r="AB226" i="4"/>
  <c r="AK226" i="4" s="1"/>
  <c r="AL226" i="4" s="1"/>
  <c r="W226" i="4"/>
  <c r="T226" i="4"/>
  <c r="S226" i="4"/>
  <c r="AF226" i="4" s="1"/>
  <c r="R226" i="4"/>
  <c r="AC226" i="4" s="1"/>
  <c r="AD226" i="4" s="1"/>
  <c r="Q226" i="4"/>
  <c r="P226" i="4"/>
  <c r="N226" i="4"/>
  <c r="O226" i="4" s="1"/>
  <c r="K226" i="4"/>
  <c r="J226" i="4"/>
  <c r="D226" i="4"/>
  <c r="C226" i="4"/>
  <c r="B226" i="4"/>
  <c r="AB225" i="4"/>
  <c r="W225" i="4"/>
  <c r="U225" i="4"/>
  <c r="T225" i="4"/>
  <c r="S225" i="4"/>
  <c r="AF225" i="4" s="1"/>
  <c r="Q225" i="4"/>
  <c r="P225" i="4"/>
  <c r="M225" i="4"/>
  <c r="L225" i="4"/>
  <c r="K225" i="4"/>
  <c r="D225" i="4"/>
  <c r="C225" i="4"/>
  <c r="B225" i="4"/>
  <c r="V224" i="4"/>
  <c r="Q224" i="4"/>
  <c r="P224" i="4"/>
  <c r="N224" i="4"/>
  <c r="O224" i="4" s="1"/>
  <c r="D224" i="4"/>
  <c r="C224" i="4"/>
  <c r="B224" i="4"/>
  <c r="W223" i="4"/>
  <c r="U223" i="4"/>
  <c r="Q223" i="4"/>
  <c r="P223" i="4"/>
  <c r="N223" i="4"/>
  <c r="O223" i="4" s="1"/>
  <c r="D223" i="4"/>
  <c r="C223" i="4"/>
  <c r="B223" i="4"/>
  <c r="AK222" i="4"/>
  <c r="AL222" i="4" s="1"/>
  <c r="AE222" i="4"/>
  <c r="AG222" i="4" s="1"/>
  <c r="AM222" i="4" s="1"/>
  <c r="AB222" i="4"/>
  <c r="W222" i="4"/>
  <c r="T222" i="4"/>
  <c r="S222" i="4"/>
  <c r="AF222" i="4" s="1"/>
  <c r="R222" i="4"/>
  <c r="AC222" i="4" s="1"/>
  <c r="AD222" i="4" s="1"/>
  <c r="Q222" i="4"/>
  <c r="P222" i="4"/>
  <c r="N222" i="4"/>
  <c r="O222" i="4" s="1"/>
  <c r="K222" i="4"/>
  <c r="J222" i="4"/>
  <c r="D222" i="4"/>
  <c r="C222" i="4"/>
  <c r="B222" i="4"/>
  <c r="AB221" i="4"/>
  <c r="W221" i="4"/>
  <c r="U221" i="4"/>
  <c r="T221" i="4"/>
  <c r="S221" i="4"/>
  <c r="AF221" i="4" s="1"/>
  <c r="Q221" i="4"/>
  <c r="P221" i="4"/>
  <c r="M221" i="4"/>
  <c r="L221" i="4"/>
  <c r="K221" i="4"/>
  <c r="D221" i="4"/>
  <c r="C221" i="4"/>
  <c r="B221" i="4"/>
  <c r="AB220" i="4"/>
  <c r="T220" i="4"/>
  <c r="Q220" i="4"/>
  <c r="P220" i="4"/>
  <c r="L220" i="4"/>
  <c r="J220" i="4"/>
  <c r="D220" i="4"/>
  <c r="C220" i="4"/>
  <c r="B220" i="4"/>
  <c r="Q219" i="4"/>
  <c r="P219" i="4"/>
  <c r="D219" i="4"/>
  <c r="C219" i="4"/>
  <c r="B219" i="4"/>
  <c r="AK218" i="4"/>
  <c r="AL218" i="4" s="1"/>
  <c r="AB218" i="4"/>
  <c r="W218" i="4"/>
  <c r="T218" i="4"/>
  <c r="S218" i="4"/>
  <c r="AF218" i="4" s="1"/>
  <c r="R218" i="4"/>
  <c r="AC218" i="4" s="1"/>
  <c r="AE218" i="4" s="1"/>
  <c r="AG218" i="4" s="1"/>
  <c r="Q218" i="4"/>
  <c r="P218" i="4"/>
  <c r="N218" i="4"/>
  <c r="O218" i="4" s="1"/>
  <c r="K218" i="4"/>
  <c r="J218" i="4"/>
  <c r="D218" i="4"/>
  <c r="C218" i="4"/>
  <c r="B218" i="4"/>
  <c r="AB217" i="4"/>
  <c r="W217" i="4"/>
  <c r="U217" i="4"/>
  <c r="T217" i="4"/>
  <c r="S217" i="4"/>
  <c r="AF217" i="4" s="1"/>
  <c r="Q217" i="4"/>
  <c r="P217" i="4"/>
  <c r="M217" i="4"/>
  <c r="L217" i="4"/>
  <c r="K217" i="4"/>
  <c r="D217" i="4"/>
  <c r="C217" i="4"/>
  <c r="B217" i="4"/>
  <c r="T216" i="4"/>
  <c r="Q216" i="4"/>
  <c r="P216" i="4"/>
  <c r="L216" i="4"/>
  <c r="J216" i="4"/>
  <c r="D216" i="4"/>
  <c r="C216" i="4"/>
  <c r="B216" i="4"/>
  <c r="Q215" i="4"/>
  <c r="P215" i="4"/>
  <c r="D215" i="4"/>
  <c r="C215" i="4"/>
  <c r="B215" i="4"/>
  <c r="AK214" i="4"/>
  <c r="AL214" i="4" s="1"/>
  <c r="AB214" i="4"/>
  <c r="W214" i="4"/>
  <c r="T214" i="4"/>
  <c r="S214" i="4"/>
  <c r="AF214" i="4" s="1"/>
  <c r="R214" i="4"/>
  <c r="AC214" i="4" s="1"/>
  <c r="AE214" i="4" s="1"/>
  <c r="AG214" i="4" s="1"/>
  <c r="Q214" i="4"/>
  <c r="P214" i="4"/>
  <c r="N214" i="4"/>
  <c r="O214" i="4" s="1"/>
  <c r="K214" i="4"/>
  <c r="J214" i="4"/>
  <c r="D214" i="4"/>
  <c r="C214" i="4"/>
  <c r="B214" i="4"/>
  <c r="AB213" i="4"/>
  <c r="W213" i="4"/>
  <c r="U213" i="4"/>
  <c r="T213" i="4"/>
  <c r="S213" i="4"/>
  <c r="AF213" i="4" s="1"/>
  <c r="Q213" i="4"/>
  <c r="P213" i="4"/>
  <c r="M213" i="4"/>
  <c r="L213" i="4"/>
  <c r="K213" i="4"/>
  <c r="D213" i="4"/>
  <c r="C213" i="4"/>
  <c r="B213" i="4"/>
  <c r="T212" i="4"/>
  <c r="Q212" i="4"/>
  <c r="P212" i="4"/>
  <c r="L212" i="4"/>
  <c r="J212" i="4"/>
  <c r="D212" i="4"/>
  <c r="C212" i="4"/>
  <c r="B212" i="4"/>
  <c r="Q211" i="4"/>
  <c r="P211" i="4"/>
  <c r="D211" i="4"/>
  <c r="C211" i="4"/>
  <c r="B211" i="4"/>
  <c r="AK210" i="4"/>
  <c r="AL210" i="4" s="1"/>
  <c r="AB210" i="4"/>
  <c r="W210" i="4"/>
  <c r="T210" i="4"/>
  <c r="S210" i="4"/>
  <c r="AF210" i="4" s="1"/>
  <c r="AM210" i="4" s="1"/>
  <c r="R210" i="4"/>
  <c r="AC210" i="4" s="1"/>
  <c r="AE210" i="4" s="1"/>
  <c r="AG210" i="4" s="1"/>
  <c r="Q210" i="4"/>
  <c r="P210" i="4"/>
  <c r="N210" i="4"/>
  <c r="O210" i="4" s="1"/>
  <c r="K210" i="4"/>
  <c r="J210" i="4"/>
  <c r="D210" i="4"/>
  <c r="C210" i="4"/>
  <c r="B210" i="4"/>
  <c r="AB209" i="4"/>
  <c r="W209" i="4"/>
  <c r="U209" i="4"/>
  <c r="T209" i="4"/>
  <c r="S209" i="4"/>
  <c r="AF209" i="4" s="1"/>
  <c r="Q209" i="4"/>
  <c r="P209" i="4"/>
  <c r="M209" i="4"/>
  <c r="L209" i="4"/>
  <c r="K209" i="4"/>
  <c r="D209" i="4"/>
  <c r="C209" i="4"/>
  <c r="B209" i="4"/>
  <c r="T208" i="4"/>
  <c r="Q208" i="4"/>
  <c r="P208" i="4"/>
  <c r="L208" i="4"/>
  <c r="J208" i="4"/>
  <c r="D208" i="4"/>
  <c r="C208" i="4"/>
  <c r="B208" i="4"/>
  <c r="Q207" i="4"/>
  <c r="P207" i="4"/>
  <c r="D207" i="4"/>
  <c r="C207" i="4"/>
  <c r="B207" i="4"/>
  <c r="AK206" i="4"/>
  <c r="AL206" i="4" s="1"/>
  <c r="AB206" i="4"/>
  <c r="W206" i="4"/>
  <c r="T206" i="4"/>
  <c r="S206" i="4"/>
  <c r="AF206" i="4" s="1"/>
  <c r="AM206" i="4" s="1"/>
  <c r="R206" i="4"/>
  <c r="AC206" i="4" s="1"/>
  <c r="AE206" i="4" s="1"/>
  <c r="AG206" i="4" s="1"/>
  <c r="Q206" i="4"/>
  <c r="P206" i="4"/>
  <c r="N206" i="4"/>
  <c r="O206" i="4" s="1"/>
  <c r="K206" i="4"/>
  <c r="J206" i="4"/>
  <c r="D206" i="4"/>
  <c r="C206" i="4"/>
  <c r="B206" i="4"/>
  <c r="AB205" i="4"/>
  <c r="W205" i="4"/>
  <c r="U205" i="4"/>
  <c r="T205" i="4"/>
  <c r="S205" i="4"/>
  <c r="AF205" i="4" s="1"/>
  <c r="Q205" i="4"/>
  <c r="P205" i="4"/>
  <c r="M205" i="4"/>
  <c r="L205" i="4"/>
  <c r="K205" i="4"/>
  <c r="D205" i="4"/>
  <c r="C205" i="4"/>
  <c r="B205" i="4"/>
  <c r="T204" i="4"/>
  <c r="Q204" i="4"/>
  <c r="P204" i="4"/>
  <c r="L204" i="4"/>
  <c r="J204" i="4"/>
  <c r="D204" i="4"/>
  <c r="C204" i="4"/>
  <c r="B204" i="4"/>
  <c r="Q203" i="4"/>
  <c r="P203" i="4"/>
  <c r="D203" i="4"/>
  <c r="C203" i="4"/>
  <c r="B203" i="4"/>
  <c r="AK202" i="4"/>
  <c r="AL202" i="4" s="1"/>
  <c r="AB202" i="4"/>
  <c r="W202" i="4"/>
  <c r="T202" i="4"/>
  <c r="S202" i="4"/>
  <c r="AF202" i="4" s="1"/>
  <c r="R202" i="4"/>
  <c r="AC202" i="4" s="1"/>
  <c r="AE202" i="4" s="1"/>
  <c r="AG202" i="4" s="1"/>
  <c r="Q202" i="4"/>
  <c r="P202" i="4"/>
  <c r="N202" i="4"/>
  <c r="O202" i="4" s="1"/>
  <c r="K202" i="4"/>
  <c r="J202" i="4"/>
  <c r="D202" i="4"/>
  <c r="C202" i="4"/>
  <c r="B202" i="4"/>
  <c r="AB201" i="4"/>
  <c r="W201" i="4"/>
  <c r="U201" i="4"/>
  <c r="T201" i="4"/>
  <c r="S201" i="4"/>
  <c r="AF201" i="4" s="1"/>
  <c r="Q201" i="4"/>
  <c r="P201" i="4"/>
  <c r="M201" i="4"/>
  <c r="L201" i="4"/>
  <c r="K201" i="4"/>
  <c r="D201" i="4"/>
  <c r="C201" i="4"/>
  <c r="B201" i="4"/>
  <c r="T200" i="4"/>
  <c r="Q200" i="4"/>
  <c r="P200" i="4"/>
  <c r="L200" i="4"/>
  <c r="J200" i="4"/>
  <c r="D200" i="4"/>
  <c r="C200" i="4"/>
  <c r="B200" i="4"/>
  <c r="Q199" i="4"/>
  <c r="P199" i="4"/>
  <c r="D199" i="4"/>
  <c r="C199" i="4"/>
  <c r="B199" i="4"/>
  <c r="AK198" i="4"/>
  <c r="AL198" i="4" s="1"/>
  <c r="AB198" i="4"/>
  <c r="W198" i="4"/>
  <c r="T198" i="4"/>
  <c r="S198" i="4"/>
  <c r="AF198" i="4" s="1"/>
  <c r="R198" i="4"/>
  <c r="AC198" i="4" s="1"/>
  <c r="AE198" i="4" s="1"/>
  <c r="AG198" i="4" s="1"/>
  <c r="Q198" i="4"/>
  <c r="P198" i="4"/>
  <c r="N198" i="4"/>
  <c r="O198" i="4" s="1"/>
  <c r="K198" i="4"/>
  <c r="J198" i="4"/>
  <c r="D198" i="4"/>
  <c r="C198" i="4"/>
  <c r="B198" i="4"/>
  <c r="AB197" i="4"/>
  <c r="W197" i="4"/>
  <c r="U197" i="4"/>
  <c r="T197" i="4"/>
  <c r="S197" i="4"/>
  <c r="AF197" i="4" s="1"/>
  <c r="Q197" i="4"/>
  <c r="P197" i="4"/>
  <c r="M197" i="4"/>
  <c r="L197" i="4"/>
  <c r="K197" i="4"/>
  <c r="D197" i="4"/>
  <c r="C197" i="4"/>
  <c r="B197" i="4"/>
  <c r="T196" i="4"/>
  <c r="Q196" i="4"/>
  <c r="P196" i="4"/>
  <c r="L196" i="4"/>
  <c r="J196" i="4"/>
  <c r="D196" i="4"/>
  <c r="C196" i="4"/>
  <c r="B196" i="4"/>
  <c r="Q195" i="4"/>
  <c r="P195" i="4"/>
  <c r="D195" i="4"/>
  <c r="C195" i="4"/>
  <c r="B195" i="4"/>
  <c r="AK194" i="4"/>
  <c r="AL194" i="4" s="1"/>
  <c r="AB194" i="4"/>
  <c r="W194" i="4"/>
  <c r="T194" i="4"/>
  <c r="S194" i="4"/>
  <c r="AF194" i="4" s="1"/>
  <c r="AM194" i="4" s="1"/>
  <c r="R194" i="4"/>
  <c r="AC194" i="4" s="1"/>
  <c r="AE194" i="4" s="1"/>
  <c r="AG194" i="4" s="1"/>
  <c r="Q194" i="4"/>
  <c r="P194" i="4"/>
  <c r="O194" i="4"/>
  <c r="N194" i="4"/>
  <c r="K194" i="4"/>
  <c r="J194" i="4"/>
  <c r="D194" i="4"/>
  <c r="C194" i="4"/>
  <c r="B194" i="4"/>
  <c r="AB193" i="4"/>
  <c r="W193" i="4"/>
  <c r="U193" i="4"/>
  <c r="T193" i="4"/>
  <c r="S193" i="4"/>
  <c r="AF193" i="4" s="1"/>
  <c r="Q193" i="4"/>
  <c r="P193" i="4"/>
  <c r="M193" i="4"/>
  <c r="L193" i="4"/>
  <c r="K193" i="4"/>
  <c r="D193" i="4"/>
  <c r="C193" i="4"/>
  <c r="B193" i="4"/>
  <c r="T192" i="4"/>
  <c r="Q192" i="4"/>
  <c r="P192" i="4"/>
  <c r="L192" i="4"/>
  <c r="J192" i="4"/>
  <c r="D192" i="4"/>
  <c r="C192" i="4"/>
  <c r="B192" i="4"/>
  <c r="Q191" i="4"/>
  <c r="P191" i="4"/>
  <c r="D191" i="4"/>
  <c r="C191" i="4"/>
  <c r="B191" i="4"/>
  <c r="AK190" i="4"/>
  <c r="AL190" i="4" s="1"/>
  <c r="AB190" i="4"/>
  <c r="W190" i="4"/>
  <c r="T190" i="4"/>
  <c r="S190" i="4"/>
  <c r="AF190" i="4" s="1"/>
  <c r="R190" i="4"/>
  <c r="AC190" i="4" s="1"/>
  <c r="AE190" i="4" s="1"/>
  <c r="AG190" i="4" s="1"/>
  <c r="Q190" i="4"/>
  <c r="P190" i="4"/>
  <c r="N190" i="4"/>
  <c r="O190" i="4" s="1"/>
  <c r="K190" i="4"/>
  <c r="J190" i="4"/>
  <c r="D190" i="4"/>
  <c r="C190" i="4"/>
  <c r="B190" i="4"/>
  <c r="AB189" i="4"/>
  <c r="W189" i="4"/>
  <c r="U189" i="4"/>
  <c r="T189" i="4"/>
  <c r="S189" i="4"/>
  <c r="AF189" i="4" s="1"/>
  <c r="Q189" i="4"/>
  <c r="P189" i="4"/>
  <c r="M189" i="4"/>
  <c r="L189" i="4"/>
  <c r="K189" i="4"/>
  <c r="D189" i="4"/>
  <c r="C189" i="4"/>
  <c r="B189" i="4"/>
  <c r="T188" i="4"/>
  <c r="Q188" i="4"/>
  <c r="P188" i="4"/>
  <c r="L188" i="4"/>
  <c r="D188" i="4"/>
  <c r="C188" i="4"/>
  <c r="B188" i="4"/>
  <c r="Q187" i="4"/>
  <c r="P187" i="4"/>
  <c r="D187" i="4"/>
  <c r="C187" i="4"/>
  <c r="B187" i="4"/>
  <c r="AK186" i="4"/>
  <c r="AL186" i="4" s="1"/>
  <c r="AB186" i="4"/>
  <c r="W186" i="4"/>
  <c r="T186" i="4"/>
  <c r="S186" i="4"/>
  <c r="AF186" i="4" s="1"/>
  <c r="R186" i="4"/>
  <c r="AC186" i="4" s="1"/>
  <c r="AE186" i="4" s="1"/>
  <c r="AG186" i="4" s="1"/>
  <c r="Q186" i="4"/>
  <c r="P186" i="4"/>
  <c r="N186" i="4"/>
  <c r="O186" i="4" s="1"/>
  <c r="K186" i="4"/>
  <c r="J186" i="4"/>
  <c r="D186" i="4"/>
  <c r="C186" i="4"/>
  <c r="B186" i="4"/>
  <c r="AB185" i="4"/>
  <c r="W185" i="4"/>
  <c r="U185" i="4"/>
  <c r="T185" i="4"/>
  <c r="S185" i="4"/>
  <c r="AF185" i="4" s="1"/>
  <c r="Q185" i="4"/>
  <c r="P185" i="4"/>
  <c r="M185" i="4"/>
  <c r="L185" i="4"/>
  <c r="K185" i="4"/>
  <c r="D185" i="4"/>
  <c r="C185" i="4"/>
  <c r="B185" i="4"/>
  <c r="T184" i="4"/>
  <c r="Q184" i="4"/>
  <c r="P184" i="4"/>
  <c r="L184" i="4"/>
  <c r="D184" i="4"/>
  <c r="C184" i="4"/>
  <c r="B184" i="4"/>
  <c r="Q183" i="4"/>
  <c r="P183" i="4"/>
  <c r="D183" i="4"/>
  <c r="C183" i="4"/>
  <c r="B183" i="4"/>
  <c r="U182" i="4"/>
  <c r="Q182" i="4"/>
  <c r="P182" i="4"/>
  <c r="J182" i="4"/>
  <c r="D182" i="4"/>
  <c r="C182" i="4"/>
  <c r="B182" i="4"/>
  <c r="S181" i="4"/>
  <c r="AF181" i="4" s="1"/>
  <c r="Q181" i="4"/>
  <c r="P181" i="4"/>
  <c r="J181" i="4"/>
  <c r="D181" i="4"/>
  <c r="C181" i="4"/>
  <c r="B181" i="4"/>
  <c r="AE180" i="4"/>
  <c r="AD180" i="4"/>
  <c r="AB180" i="4"/>
  <c r="AK180" i="4" s="1"/>
  <c r="AL180" i="4" s="1"/>
  <c r="W180" i="4"/>
  <c r="T180" i="4"/>
  <c r="S180" i="4"/>
  <c r="AF180" i="4" s="1"/>
  <c r="R180" i="4"/>
  <c r="AC180" i="4" s="1"/>
  <c r="Q180" i="4"/>
  <c r="P180" i="4"/>
  <c r="N180" i="4"/>
  <c r="O180" i="4" s="1"/>
  <c r="K180" i="4"/>
  <c r="J180" i="4"/>
  <c r="D180" i="4"/>
  <c r="C180" i="4"/>
  <c r="B180" i="4"/>
  <c r="AB179" i="4"/>
  <c r="W179" i="4"/>
  <c r="U179" i="4"/>
  <c r="T179" i="4"/>
  <c r="S179" i="4"/>
  <c r="AF179" i="4" s="1"/>
  <c r="Q179" i="4"/>
  <c r="P179" i="4"/>
  <c r="M179" i="4"/>
  <c r="L179" i="4"/>
  <c r="K179" i="4"/>
  <c r="D179" i="4"/>
  <c r="C179" i="4"/>
  <c r="B179" i="4"/>
  <c r="U178" i="4"/>
  <c r="Q178" i="4"/>
  <c r="P178" i="4"/>
  <c r="J178" i="4"/>
  <c r="D178" i="4"/>
  <c r="C178" i="4"/>
  <c r="B178" i="4"/>
  <c r="S177" i="4"/>
  <c r="AF177" i="4" s="1"/>
  <c r="Q177" i="4"/>
  <c r="P177" i="4"/>
  <c r="J177" i="4"/>
  <c r="D177" i="4"/>
  <c r="C177" i="4"/>
  <c r="B177" i="4"/>
  <c r="AE176" i="4"/>
  <c r="AD176" i="4"/>
  <c r="AB176" i="4"/>
  <c r="AK176" i="4" s="1"/>
  <c r="AL176" i="4" s="1"/>
  <c r="W176" i="4"/>
  <c r="T176" i="4"/>
  <c r="S176" i="4"/>
  <c r="AF176" i="4" s="1"/>
  <c r="R176" i="4"/>
  <c r="AC176" i="4" s="1"/>
  <c r="Q176" i="4"/>
  <c r="P176" i="4"/>
  <c r="N176" i="4"/>
  <c r="O176" i="4" s="1"/>
  <c r="K176" i="4"/>
  <c r="J176" i="4"/>
  <c r="D176" i="4"/>
  <c r="C176" i="4"/>
  <c r="B176" i="4"/>
  <c r="AB175" i="4"/>
  <c r="W175" i="4"/>
  <c r="U175" i="4"/>
  <c r="T175" i="4"/>
  <c r="S175" i="4"/>
  <c r="AF175" i="4" s="1"/>
  <c r="Q175" i="4"/>
  <c r="P175" i="4"/>
  <c r="M175" i="4"/>
  <c r="L175" i="4"/>
  <c r="K175" i="4"/>
  <c r="D175" i="4"/>
  <c r="C175" i="4"/>
  <c r="B175" i="4"/>
  <c r="U174" i="4"/>
  <c r="Q174" i="4"/>
  <c r="P174" i="4"/>
  <c r="J174" i="4"/>
  <c r="D174" i="4"/>
  <c r="C174" i="4"/>
  <c r="B174" i="4"/>
  <c r="S173" i="4"/>
  <c r="AF173" i="4" s="1"/>
  <c r="Q173" i="4"/>
  <c r="P173" i="4"/>
  <c r="J173" i="4"/>
  <c r="D173" i="4"/>
  <c r="C173" i="4"/>
  <c r="B173" i="4"/>
  <c r="AE172" i="4"/>
  <c r="AD172" i="4"/>
  <c r="AB172" i="4"/>
  <c r="AK172" i="4" s="1"/>
  <c r="AL172" i="4" s="1"/>
  <c r="W172" i="4"/>
  <c r="T172" i="4"/>
  <c r="S172" i="4"/>
  <c r="AF172" i="4" s="1"/>
  <c r="R172" i="4"/>
  <c r="AC172" i="4" s="1"/>
  <c r="Q172" i="4"/>
  <c r="P172" i="4"/>
  <c r="O172" i="4"/>
  <c r="N172" i="4"/>
  <c r="K172" i="4"/>
  <c r="J172" i="4"/>
  <c r="D172" i="4"/>
  <c r="C172" i="4"/>
  <c r="B172" i="4"/>
  <c r="AB171" i="4"/>
  <c r="W171" i="4"/>
  <c r="U171" i="4"/>
  <c r="T171" i="4"/>
  <c r="S171" i="4"/>
  <c r="AF171" i="4" s="1"/>
  <c r="Q171" i="4"/>
  <c r="P171" i="4"/>
  <c r="M171" i="4"/>
  <c r="L171" i="4"/>
  <c r="K171" i="4"/>
  <c r="D171" i="4"/>
  <c r="C171" i="4"/>
  <c r="B171" i="4"/>
  <c r="U170" i="4"/>
  <c r="Q170" i="4"/>
  <c r="P170" i="4"/>
  <c r="J170" i="4"/>
  <c r="D170" i="4"/>
  <c r="C170" i="4"/>
  <c r="B170" i="4"/>
  <c r="S169" i="4"/>
  <c r="AF169" i="4" s="1"/>
  <c r="Q169" i="4"/>
  <c r="P169" i="4"/>
  <c r="J169" i="4"/>
  <c r="D169" i="4"/>
  <c r="C169" i="4"/>
  <c r="B169" i="4"/>
  <c r="AD168" i="4"/>
  <c r="AB168" i="4"/>
  <c r="AK168" i="4" s="1"/>
  <c r="AL168" i="4" s="1"/>
  <c r="W168" i="4"/>
  <c r="T168" i="4"/>
  <c r="S168" i="4"/>
  <c r="AF168" i="4" s="1"/>
  <c r="R168" i="4"/>
  <c r="AC168" i="4" s="1"/>
  <c r="AE168" i="4" s="1"/>
  <c r="AG168" i="4" s="1"/>
  <c r="Q168" i="4"/>
  <c r="P168" i="4"/>
  <c r="N168" i="4"/>
  <c r="O168" i="4" s="1"/>
  <c r="K168" i="4"/>
  <c r="J168" i="4"/>
  <c r="D168" i="4"/>
  <c r="C168" i="4"/>
  <c r="B168" i="4"/>
  <c r="AF167" i="4"/>
  <c r="AB167" i="4"/>
  <c r="W167" i="4"/>
  <c r="U167" i="4"/>
  <c r="T167" i="4"/>
  <c r="S167" i="4"/>
  <c r="Q167" i="4"/>
  <c r="P167" i="4"/>
  <c r="M167" i="4"/>
  <c r="L167" i="4"/>
  <c r="K167" i="4"/>
  <c r="D167" i="4"/>
  <c r="C167" i="4"/>
  <c r="B167" i="4"/>
  <c r="U166" i="4"/>
  <c r="Q166" i="4"/>
  <c r="P166" i="4"/>
  <c r="N166" i="4"/>
  <c r="O166" i="4" s="1"/>
  <c r="J166" i="4"/>
  <c r="D166" i="4"/>
  <c r="C166" i="4"/>
  <c r="B166" i="4"/>
  <c r="W165" i="4"/>
  <c r="S165" i="4"/>
  <c r="AF165" i="4" s="1"/>
  <c r="R165" i="4"/>
  <c r="AC165" i="4" s="1"/>
  <c r="AE165" i="4" s="1"/>
  <c r="Q165" i="4"/>
  <c r="P165" i="4"/>
  <c r="N165" i="4"/>
  <c r="O165" i="4" s="1"/>
  <c r="J165" i="4"/>
  <c r="D165" i="4"/>
  <c r="C165" i="4"/>
  <c r="B165" i="4"/>
  <c r="AD164" i="4"/>
  <c r="AB164" i="4"/>
  <c r="AK164" i="4" s="1"/>
  <c r="AL164" i="4" s="1"/>
  <c r="W164" i="4"/>
  <c r="T164" i="4"/>
  <c r="S164" i="4"/>
  <c r="AF164" i="4" s="1"/>
  <c r="R164" i="4"/>
  <c r="AC164" i="4" s="1"/>
  <c r="AE164" i="4" s="1"/>
  <c r="Q164" i="4"/>
  <c r="P164" i="4"/>
  <c r="N164" i="4"/>
  <c r="O164" i="4" s="1"/>
  <c r="K164" i="4"/>
  <c r="J164" i="4"/>
  <c r="D164" i="4"/>
  <c r="C164" i="4"/>
  <c r="B164" i="4"/>
  <c r="V163" i="4"/>
  <c r="Q163" i="4"/>
  <c r="P163" i="4"/>
  <c r="N163" i="4"/>
  <c r="O163" i="4" s="1"/>
  <c r="D163" i="4"/>
  <c r="C163" i="4"/>
  <c r="B163" i="4"/>
  <c r="W162" i="4"/>
  <c r="S162" i="4"/>
  <c r="AF162" i="4" s="1"/>
  <c r="Q162" i="4"/>
  <c r="P162" i="4"/>
  <c r="K162" i="4"/>
  <c r="D162" i="4"/>
  <c r="C162" i="4"/>
  <c r="B162" i="4"/>
  <c r="AF161" i="4"/>
  <c r="AB161" i="4"/>
  <c r="W161" i="4"/>
  <c r="U161" i="4"/>
  <c r="T161" i="4"/>
  <c r="S161" i="4"/>
  <c r="Q161" i="4"/>
  <c r="P161" i="4"/>
  <c r="M161" i="4"/>
  <c r="L161" i="4"/>
  <c r="K161" i="4"/>
  <c r="D161" i="4"/>
  <c r="C161" i="4"/>
  <c r="B161" i="4"/>
  <c r="AB160" i="4"/>
  <c r="U160" i="4"/>
  <c r="T160" i="4"/>
  <c r="Q160" i="4"/>
  <c r="P160" i="4"/>
  <c r="M160" i="4"/>
  <c r="L160" i="4"/>
  <c r="D160" i="4"/>
  <c r="C160" i="4"/>
  <c r="B160" i="4"/>
  <c r="W160" i="4" s="1"/>
  <c r="Q159" i="4"/>
  <c r="P159" i="4"/>
  <c r="D159" i="4"/>
  <c r="C159" i="4"/>
  <c r="B159" i="4"/>
  <c r="W158" i="4"/>
  <c r="S158" i="4"/>
  <c r="AF158" i="4" s="1"/>
  <c r="Q158" i="4"/>
  <c r="P158" i="4"/>
  <c r="K158" i="4"/>
  <c r="D158" i="4"/>
  <c r="C158" i="4"/>
  <c r="B158" i="4"/>
  <c r="AF157" i="4"/>
  <c r="AB157" i="4"/>
  <c r="W157" i="4"/>
  <c r="U157" i="4"/>
  <c r="T157" i="4"/>
  <c r="S157" i="4"/>
  <c r="Q157" i="4"/>
  <c r="P157" i="4"/>
  <c r="M157" i="4"/>
  <c r="L157" i="4"/>
  <c r="K157" i="4"/>
  <c r="D157" i="4"/>
  <c r="C157" i="4"/>
  <c r="B157" i="4"/>
  <c r="AB156" i="4"/>
  <c r="U156" i="4"/>
  <c r="T156" i="4"/>
  <c r="Q156" i="4"/>
  <c r="P156" i="4"/>
  <c r="M156" i="4"/>
  <c r="L156" i="4"/>
  <c r="D156" i="4"/>
  <c r="C156" i="4"/>
  <c r="B156" i="4"/>
  <c r="W156" i="4" s="1"/>
  <c r="R155" i="4"/>
  <c r="AC155" i="4" s="1"/>
  <c r="Q155" i="4"/>
  <c r="P155" i="4"/>
  <c r="M155" i="4"/>
  <c r="J155" i="4"/>
  <c r="D155" i="4"/>
  <c r="C155" i="4"/>
  <c r="B155" i="4"/>
  <c r="Q154" i="4"/>
  <c r="P154" i="4"/>
  <c r="D154" i="4"/>
  <c r="C154" i="4"/>
  <c r="B154" i="4"/>
  <c r="AB153" i="4"/>
  <c r="W153" i="4"/>
  <c r="U153" i="4"/>
  <c r="T153" i="4"/>
  <c r="S153" i="4"/>
  <c r="AF153" i="4" s="1"/>
  <c r="Q153" i="4"/>
  <c r="P153" i="4"/>
  <c r="M153" i="4"/>
  <c r="L153" i="4"/>
  <c r="K153" i="4"/>
  <c r="D153" i="4"/>
  <c r="C153" i="4"/>
  <c r="B153" i="4"/>
  <c r="AB152" i="4"/>
  <c r="U152" i="4"/>
  <c r="T152" i="4"/>
  <c r="Q152" i="4"/>
  <c r="P152" i="4"/>
  <c r="M152" i="4"/>
  <c r="L152" i="4"/>
  <c r="D152" i="4"/>
  <c r="C152" i="4"/>
  <c r="B152" i="4"/>
  <c r="W152" i="4" s="1"/>
  <c r="V151" i="4"/>
  <c r="Q151" i="4"/>
  <c r="P151" i="4"/>
  <c r="J151" i="4"/>
  <c r="D151" i="4"/>
  <c r="C151" i="4"/>
  <c r="B151" i="4"/>
  <c r="AB150" i="4"/>
  <c r="AK150" i="4" s="1"/>
  <c r="AL150" i="4" s="1"/>
  <c r="W150" i="4"/>
  <c r="R150" i="4"/>
  <c r="AC150" i="4" s="1"/>
  <c r="AE150" i="4" s="1"/>
  <c r="Q150" i="4"/>
  <c r="P150" i="4"/>
  <c r="N150" i="4"/>
  <c r="O150" i="4" s="1"/>
  <c r="D150" i="4"/>
  <c r="C150" i="4"/>
  <c r="B150" i="4"/>
  <c r="AF149" i="4"/>
  <c r="AB149" i="4"/>
  <c r="W149" i="4"/>
  <c r="U149" i="4"/>
  <c r="T149" i="4"/>
  <c r="S149" i="4"/>
  <c r="Q149" i="4"/>
  <c r="P149" i="4"/>
  <c r="M149" i="4"/>
  <c r="L149" i="4"/>
  <c r="K149" i="4"/>
  <c r="D149" i="4"/>
  <c r="C149" i="4"/>
  <c r="B149" i="4"/>
  <c r="U148" i="4"/>
  <c r="T148" i="4"/>
  <c r="R148" i="4"/>
  <c r="AC148" i="4" s="1"/>
  <c r="Q148" i="4"/>
  <c r="P148" i="4"/>
  <c r="N148" i="4"/>
  <c r="O148" i="4" s="1"/>
  <c r="M148" i="4"/>
  <c r="J148" i="4"/>
  <c r="D148" i="4"/>
  <c r="C148" i="4"/>
  <c r="B148" i="4"/>
  <c r="W147" i="4"/>
  <c r="V147" i="4"/>
  <c r="S147" i="4"/>
  <c r="AF147" i="4" s="1"/>
  <c r="R147" i="4"/>
  <c r="AC147" i="4" s="1"/>
  <c r="Q147" i="4"/>
  <c r="P147" i="4"/>
  <c r="N147" i="4"/>
  <c r="O147" i="4" s="1"/>
  <c r="M147" i="4"/>
  <c r="J147" i="4"/>
  <c r="D147" i="4"/>
  <c r="C147" i="4"/>
  <c r="B147" i="4"/>
  <c r="AB146" i="4"/>
  <c r="AK146" i="4" s="1"/>
  <c r="AL146" i="4" s="1"/>
  <c r="W146" i="4"/>
  <c r="R146" i="4"/>
  <c r="AC146" i="4" s="1"/>
  <c r="AE146" i="4" s="1"/>
  <c r="Q146" i="4"/>
  <c r="P146" i="4"/>
  <c r="N146" i="4"/>
  <c r="O146" i="4" s="1"/>
  <c r="D146" i="4"/>
  <c r="C146" i="4"/>
  <c r="B146" i="4"/>
  <c r="AF145" i="4"/>
  <c r="AB145" i="4"/>
  <c r="W145" i="4"/>
  <c r="U145" i="4"/>
  <c r="T145" i="4"/>
  <c r="S145" i="4"/>
  <c r="Q145" i="4"/>
  <c r="P145" i="4"/>
  <c r="M145" i="4"/>
  <c r="L145" i="4"/>
  <c r="K145" i="4"/>
  <c r="D145" i="4"/>
  <c r="C145" i="4"/>
  <c r="B145" i="4"/>
  <c r="U144" i="4"/>
  <c r="T144" i="4"/>
  <c r="R144" i="4"/>
  <c r="AC144" i="4" s="1"/>
  <c r="Q144" i="4"/>
  <c r="P144" i="4"/>
  <c r="N144" i="4"/>
  <c r="O144" i="4" s="1"/>
  <c r="M144" i="4"/>
  <c r="J144" i="4"/>
  <c r="D144" i="4"/>
  <c r="C144" i="4"/>
  <c r="B144" i="4"/>
  <c r="W143" i="4"/>
  <c r="V143" i="4"/>
  <c r="S143" i="4"/>
  <c r="AF143" i="4" s="1"/>
  <c r="R143" i="4"/>
  <c r="AC143" i="4" s="1"/>
  <c r="Q143" i="4"/>
  <c r="P143" i="4"/>
  <c r="N143" i="4"/>
  <c r="O143" i="4" s="1"/>
  <c r="M143" i="4"/>
  <c r="J143" i="4"/>
  <c r="D143" i="4"/>
  <c r="C143" i="4"/>
  <c r="B143" i="4"/>
  <c r="AB142" i="4"/>
  <c r="AK142" i="4" s="1"/>
  <c r="AL142" i="4" s="1"/>
  <c r="W142" i="4"/>
  <c r="R142" i="4"/>
  <c r="AC142" i="4" s="1"/>
  <c r="AE142" i="4" s="1"/>
  <c r="Q142" i="4"/>
  <c r="P142" i="4"/>
  <c r="N142" i="4"/>
  <c r="O142" i="4" s="1"/>
  <c r="D142" i="4"/>
  <c r="C142" i="4"/>
  <c r="B142" i="4"/>
  <c r="AF141" i="4"/>
  <c r="AB141" i="4"/>
  <c r="W141" i="4"/>
  <c r="U141" i="4"/>
  <c r="T141" i="4"/>
  <c r="S141" i="4"/>
  <c r="Q141" i="4"/>
  <c r="P141" i="4"/>
  <c r="M141" i="4"/>
  <c r="L141" i="4"/>
  <c r="K141" i="4"/>
  <c r="D141" i="4"/>
  <c r="C141" i="4"/>
  <c r="B141" i="4"/>
  <c r="U140" i="4"/>
  <c r="T140" i="4"/>
  <c r="R140" i="4"/>
  <c r="AC140" i="4" s="1"/>
  <c r="Q140" i="4"/>
  <c r="P140" i="4"/>
  <c r="N140" i="4"/>
  <c r="O140" i="4" s="1"/>
  <c r="M140" i="4"/>
  <c r="J140" i="4"/>
  <c r="D140" i="4"/>
  <c r="C140" i="4"/>
  <c r="B140" i="4"/>
  <c r="W139" i="4"/>
  <c r="V139" i="4"/>
  <c r="S139" i="4"/>
  <c r="AF139" i="4" s="1"/>
  <c r="R139" i="4"/>
  <c r="AC139" i="4" s="1"/>
  <c r="Q139" i="4"/>
  <c r="P139" i="4"/>
  <c r="N139" i="4"/>
  <c r="O139" i="4" s="1"/>
  <c r="M139" i="4"/>
  <c r="J139" i="4"/>
  <c r="D139" i="4"/>
  <c r="C139" i="4"/>
  <c r="B139" i="4"/>
  <c r="AB138" i="4"/>
  <c r="AK138" i="4" s="1"/>
  <c r="AL138" i="4" s="1"/>
  <c r="W138" i="4"/>
  <c r="R138" i="4"/>
  <c r="AC138" i="4" s="1"/>
  <c r="AE138" i="4" s="1"/>
  <c r="Q138" i="4"/>
  <c r="P138" i="4"/>
  <c r="N138" i="4"/>
  <c r="O138" i="4" s="1"/>
  <c r="J138" i="4"/>
  <c r="D138" i="4"/>
  <c r="C138" i="4"/>
  <c r="B138" i="4"/>
  <c r="AF137" i="4"/>
  <c r="AB137" i="4"/>
  <c r="W137" i="4"/>
  <c r="U137" i="4"/>
  <c r="T137" i="4"/>
  <c r="S137" i="4"/>
  <c r="Q137" i="4"/>
  <c r="P137" i="4"/>
  <c r="M137" i="4"/>
  <c r="L137" i="4"/>
  <c r="K137" i="4"/>
  <c r="D137" i="4"/>
  <c r="C137" i="4"/>
  <c r="B137" i="4"/>
  <c r="U136" i="4"/>
  <c r="T136" i="4"/>
  <c r="R136" i="4"/>
  <c r="AC136" i="4" s="1"/>
  <c r="Q136" i="4"/>
  <c r="P136" i="4"/>
  <c r="N136" i="4"/>
  <c r="O136" i="4" s="1"/>
  <c r="M136" i="4"/>
  <c r="J136" i="4"/>
  <c r="D136" i="4"/>
  <c r="C136" i="4"/>
  <c r="B136" i="4"/>
  <c r="W135" i="4"/>
  <c r="V135" i="4"/>
  <c r="S135" i="4"/>
  <c r="AF135" i="4" s="1"/>
  <c r="R135" i="4"/>
  <c r="AC135" i="4" s="1"/>
  <c r="Q135" i="4"/>
  <c r="P135" i="4"/>
  <c r="N135" i="4"/>
  <c r="O135" i="4" s="1"/>
  <c r="M135" i="4"/>
  <c r="J135" i="4"/>
  <c r="D135" i="4"/>
  <c r="C135" i="4"/>
  <c r="B135" i="4"/>
  <c r="AB134" i="4"/>
  <c r="AK134" i="4" s="1"/>
  <c r="AL134" i="4" s="1"/>
  <c r="W134" i="4"/>
  <c r="S134" i="4"/>
  <c r="AF134" i="4" s="1"/>
  <c r="R134" i="4"/>
  <c r="AC134" i="4" s="1"/>
  <c r="AE134" i="4" s="1"/>
  <c r="Q134" i="4"/>
  <c r="P134" i="4"/>
  <c r="N134" i="4"/>
  <c r="O134" i="4" s="1"/>
  <c r="J134" i="4"/>
  <c r="D134" i="4"/>
  <c r="C134" i="4"/>
  <c r="B134" i="4"/>
  <c r="AF133" i="4"/>
  <c r="AB133" i="4"/>
  <c r="W133" i="4"/>
  <c r="U133" i="4"/>
  <c r="T133" i="4"/>
  <c r="S133" i="4"/>
  <c r="Q133" i="4"/>
  <c r="P133" i="4"/>
  <c r="M133" i="4"/>
  <c r="L133" i="4"/>
  <c r="K133" i="4"/>
  <c r="D133" i="4"/>
  <c r="C133" i="4"/>
  <c r="B133" i="4"/>
  <c r="U132" i="4"/>
  <c r="T132" i="4"/>
  <c r="R132" i="4"/>
  <c r="AC132" i="4" s="1"/>
  <c r="Q132" i="4"/>
  <c r="P132" i="4"/>
  <c r="N132" i="4"/>
  <c r="O132" i="4" s="1"/>
  <c r="M132" i="4"/>
  <c r="J132" i="4"/>
  <c r="D132" i="4"/>
  <c r="C132" i="4"/>
  <c r="B132" i="4"/>
  <c r="Q131" i="4"/>
  <c r="P131" i="4"/>
  <c r="D131" i="4"/>
  <c r="C131" i="4"/>
  <c r="B131" i="4"/>
  <c r="AB130" i="4"/>
  <c r="W130" i="4"/>
  <c r="T130" i="4"/>
  <c r="S130" i="4"/>
  <c r="AF130" i="4" s="1"/>
  <c r="Q130" i="4"/>
  <c r="P130" i="4"/>
  <c r="L130" i="4"/>
  <c r="K130" i="4"/>
  <c r="D130" i="4"/>
  <c r="C130" i="4"/>
  <c r="B130" i="4"/>
  <c r="AF129" i="4"/>
  <c r="AB129" i="4"/>
  <c r="W129" i="4"/>
  <c r="U129" i="4"/>
  <c r="T129" i="4"/>
  <c r="S129" i="4"/>
  <c r="Q129" i="4"/>
  <c r="P129" i="4"/>
  <c r="M129" i="4"/>
  <c r="L129" i="4"/>
  <c r="K129" i="4"/>
  <c r="D129" i="4"/>
  <c r="C129" i="4"/>
  <c r="B129" i="4"/>
  <c r="U128" i="4"/>
  <c r="Q128" i="4"/>
  <c r="P128" i="4"/>
  <c r="M128" i="4"/>
  <c r="D128" i="4"/>
  <c r="C128" i="4"/>
  <c r="B128" i="4"/>
  <c r="W128" i="4" s="1"/>
  <c r="Q127" i="4"/>
  <c r="P127" i="4"/>
  <c r="D127" i="4"/>
  <c r="C127" i="4"/>
  <c r="B127" i="4"/>
  <c r="AB127" i="4" s="1"/>
  <c r="AB126" i="4"/>
  <c r="W126" i="4"/>
  <c r="T126" i="4"/>
  <c r="S126" i="4"/>
  <c r="AF126" i="4" s="1"/>
  <c r="Q126" i="4"/>
  <c r="P126" i="4"/>
  <c r="L126" i="4"/>
  <c r="K126" i="4"/>
  <c r="D126" i="4"/>
  <c r="C126" i="4"/>
  <c r="B126" i="4"/>
  <c r="AF125" i="4"/>
  <c r="AB125" i="4"/>
  <c r="W125" i="4"/>
  <c r="U125" i="4"/>
  <c r="T125" i="4"/>
  <c r="S125" i="4"/>
  <c r="Q125" i="4"/>
  <c r="P125" i="4"/>
  <c r="M125" i="4"/>
  <c r="L125" i="4"/>
  <c r="K125" i="4"/>
  <c r="D125" i="4"/>
  <c r="C125" i="4"/>
  <c r="B125" i="4"/>
  <c r="U124" i="4"/>
  <c r="Q124" i="4"/>
  <c r="P124" i="4"/>
  <c r="M124" i="4"/>
  <c r="D124" i="4"/>
  <c r="C124" i="4"/>
  <c r="B124" i="4"/>
  <c r="W124" i="4" s="1"/>
  <c r="Q123" i="4"/>
  <c r="P123" i="4"/>
  <c r="D123" i="4"/>
  <c r="C123" i="4"/>
  <c r="B123" i="4"/>
  <c r="AB123" i="4" s="1"/>
  <c r="AB122" i="4"/>
  <c r="W122" i="4"/>
  <c r="T122" i="4"/>
  <c r="S122" i="4"/>
  <c r="AF122" i="4" s="1"/>
  <c r="Q122" i="4"/>
  <c r="P122" i="4"/>
  <c r="L122" i="4"/>
  <c r="K122" i="4"/>
  <c r="D122" i="4"/>
  <c r="C122" i="4"/>
  <c r="B122" i="4"/>
  <c r="AF121" i="4"/>
  <c r="AB121" i="4"/>
  <c r="W121" i="4"/>
  <c r="U121" i="4"/>
  <c r="T121" i="4"/>
  <c r="S121" i="4"/>
  <c r="Q121" i="4"/>
  <c r="P121" i="4"/>
  <c r="M121" i="4"/>
  <c r="L121" i="4"/>
  <c r="K121" i="4"/>
  <c r="D121" i="4"/>
  <c r="C121" i="4"/>
  <c r="B121" i="4"/>
  <c r="U120" i="4"/>
  <c r="Q120" i="4"/>
  <c r="P120" i="4"/>
  <c r="M120" i="4"/>
  <c r="D120" i="4"/>
  <c r="C120" i="4"/>
  <c r="B120" i="4"/>
  <c r="W120" i="4" s="1"/>
  <c r="Q119" i="4"/>
  <c r="P119" i="4"/>
  <c r="D119" i="4"/>
  <c r="C119" i="4"/>
  <c r="B119" i="4"/>
  <c r="AB119" i="4" s="1"/>
  <c r="AB118" i="4"/>
  <c r="W118" i="4"/>
  <c r="T118" i="4"/>
  <c r="S118" i="4"/>
  <c r="AF118" i="4" s="1"/>
  <c r="Q118" i="4"/>
  <c r="P118" i="4"/>
  <c r="L118" i="4"/>
  <c r="K118" i="4"/>
  <c r="D118" i="4"/>
  <c r="C118" i="4"/>
  <c r="B118" i="4"/>
  <c r="AF117" i="4"/>
  <c r="AB117" i="4"/>
  <c r="W117" i="4"/>
  <c r="U117" i="4"/>
  <c r="T117" i="4"/>
  <c r="S117" i="4"/>
  <c r="Q117" i="4"/>
  <c r="P117" i="4"/>
  <c r="M117" i="4"/>
  <c r="L117" i="4"/>
  <c r="K117" i="4"/>
  <c r="D117" i="4"/>
  <c r="C117" i="4"/>
  <c r="B117" i="4"/>
  <c r="U116" i="4"/>
  <c r="Q116" i="4"/>
  <c r="P116" i="4"/>
  <c r="M116" i="4"/>
  <c r="D116" i="4"/>
  <c r="C116" i="4"/>
  <c r="B116" i="4"/>
  <c r="W116" i="4" s="1"/>
  <c r="Q115" i="4"/>
  <c r="P115" i="4"/>
  <c r="D115" i="4"/>
  <c r="C115" i="4"/>
  <c r="B115" i="4"/>
  <c r="AB115" i="4" s="1"/>
  <c r="AB114" i="4"/>
  <c r="W114" i="4"/>
  <c r="T114" i="4"/>
  <c r="S114" i="4"/>
  <c r="AF114" i="4" s="1"/>
  <c r="Q114" i="4"/>
  <c r="P114" i="4"/>
  <c r="L114" i="4"/>
  <c r="K114" i="4"/>
  <c r="D114" i="4"/>
  <c r="C114" i="4"/>
  <c r="B114" i="4"/>
  <c r="AF113" i="4"/>
  <c r="AB113" i="4"/>
  <c r="W113" i="4"/>
  <c r="U113" i="4"/>
  <c r="T113" i="4"/>
  <c r="S113" i="4"/>
  <c r="Q113" i="4"/>
  <c r="P113" i="4"/>
  <c r="M113" i="4"/>
  <c r="L113" i="4"/>
  <c r="K113" i="4"/>
  <c r="D113" i="4"/>
  <c r="C113" i="4"/>
  <c r="B113" i="4"/>
  <c r="U112" i="4"/>
  <c r="Q112" i="4"/>
  <c r="P112" i="4"/>
  <c r="M112" i="4"/>
  <c r="D112" i="4"/>
  <c r="C112" i="4"/>
  <c r="B112" i="4"/>
  <c r="W112" i="4" s="1"/>
  <c r="Q111" i="4"/>
  <c r="P111" i="4"/>
  <c r="D111" i="4"/>
  <c r="C111" i="4"/>
  <c r="B111" i="4"/>
  <c r="AB111" i="4" s="1"/>
  <c r="AB110" i="4"/>
  <c r="W110" i="4"/>
  <c r="T110" i="4"/>
  <c r="S110" i="4"/>
  <c r="AF110" i="4" s="1"/>
  <c r="Q110" i="4"/>
  <c r="P110" i="4"/>
  <c r="L110" i="4"/>
  <c r="K110" i="4"/>
  <c r="D110" i="4"/>
  <c r="C110" i="4"/>
  <c r="B110" i="4"/>
  <c r="AF109" i="4"/>
  <c r="AB109" i="4"/>
  <c r="W109" i="4"/>
  <c r="U109" i="4"/>
  <c r="T109" i="4"/>
  <c r="S109" i="4"/>
  <c r="Q109" i="4"/>
  <c r="P109" i="4"/>
  <c r="M109" i="4"/>
  <c r="L109" i="4"/>
  <c r="K109" i="4"/>
  <c r="D109" i="4"/>
  <c r="C109" i="4"/>
  <c r="B109" i="4"/>
  <c r="U108" i="4"/>
  <c r="Q108" i="4"/>
  <c r="P108" i="4"/>
  <c r="M108" i="4"/>
  <c r="D108" i="4"/>
  <c r="C108" i="4"/>
  <c r="B108" i="4"/>
  <c r="W108" i="4" s="1"/>
  <c r="Q107" i="4"/>
  <c r="P107" i="4"/>
  <c r="D107" i="4"/>
  <c r="C107" i="4"/>
  <c r="B107" i="4"/>
  <c r="AB106" i="4"/>
  <c r="W106" i="4"/>
  <c r="T106" i="4"/>
  <c r="S106" i="4"/>
  <c r="AF106" i="4" s="1"/>
  <c r="Q106" i="4"/>
  <c r="P106" i="4"/>
  <c r="L106" i="4"/>
  <c r="K106" i="4"/>
  <c r="D106" i="4"/>
  <c r="C106" i="4"/>
  <c r="B106" i="4"/>
  <c r="AF105" i="4"/>
  <c r="AB105" i="4"/>
  <c r="W105" i="4"/>
  <c r="U105" i="4"/>
  <c r="T105" i="4"/>
  <c r="S105" i="4"/>
  <c r="Q105" i="4"/>
  <c r="P105" i="4"/>
  <c r="M105" i="4"/>
  <c r="L105" i="4"/>
  <c r="K105" i="4"/>
  <c r="D105" i="4"/>
  <c r="C105" i="4"/>
  <c r="B105" i="4"/>
  <c r="U104" i="4"/>
  <c r="Q104" i="4"/>
  <c r="P104" i="4"/>
  <c r="M104" i="4"/>
  <c r="D104" i="4"/>
  <c r="C104" i="4"/>
  <c r="B104" i="4"/>
  <c r="W104" i="4" s="1"/>
  <c r="Q103" i="4"/>
  <c r="P103" i="4"/>
  <c r="D103" i="4"/>
  <c r="C103" i="4"/>
  <c r="B103" i="4"/>
  <c r="AB102" i="4"/>
  <c r="W102" i="4"/>
  <c r="T102" i="4"/>
  <c r="S102" i="4"/>
  <c r="AF102" i="4" s="1"/>
  <c r="Q102" i="4"/>
  <c r="P102" i="4"/>
  <c r="L102" i="4"/>
  <c r="K102" i="4"/>
  <c r="D102" i="4"/>
  <c r="C102" i="4"/>
  <c r="B102" i="4"/>
  <c r="AF101" i="4"/>
  <c r="AB101" i="4"/>
  <c r="W101" i="4"/>
  <c r="U101" i="4"/>
  <c r="T101" i="4"/>
  <c r="S101" i="4"/>
  <c r="Q101" i="4"/>
  <c r="P101" i="4"/>
  <c r="M101" i="4"/>
  <c r="L101" i="4"/>
  <c r="K101" i="4"/>
  <c r="D101" i="4"/>
  <c r="C101" i="4"/>
  <c r="B101" i="4"/>
  <c r="U100" i="4"/>
  <c r="Q100" i="4"/>
  <c r="P100" i="4"/>
  <c r="M100" i="4"/>
  <c r="D100" i="4"/>
  <c r="C100" i="4"/>
  <c r="B100" i="4"/>
  <c r="W100" i="4" s="1"/>
  <c r="V99" i="4"/>
  <c r="Q99" i="4"/>
  <c r="P99" i="4"/>
  <c r="N99" i="4"/>
  <c r="O99" i="4" s="1"/>
  <c r="D99" i="4"/>
  <c r="C99" i="4"/>
  <c r="B99" i="4"/>
  <c r="AB98" i="4"/>
  <c r="W98" i="4"/>
  <c r="T98" i="4"/>
  <c r="S98" i="4"/>
  <c r="AF98" i="4" s="1"/>
  <c r="Q98" i="4"/>
  <c r="P98" i="4"/>
  <c r="L98" i="4"/>
  <c r="K98" i="4"/>
  <c r="D98" i="4"/>
  <c r="C98" i="4"/>
  <c r="B98" i="4"/>
  <c r="AF97" i="4"/>
  <c r="AB97" i="4"/>
  <c r="W97" i="4"/>
  <c r="U97" i="4"/>
  <c r="T97" i="4"/>
  <c r="S97" i="4"/>
  <c r="Q97" i="4"/>
  <c r="P97" i="4"/>
  <c r="M97" i="4"/>
  <c r="L97" i="4"/>
  <c r="K97" i="4"/>
  <c r="D97" i="4"/>
  <c r="C97" i="4"/>
  <c r="B97" i="4"/>
  <c r="U96" i="4"/>
  <c r="Q96" i="4"/>
  <c r="P96" i="4"/>
  <c r="M96" i="4"/>
  <c r="D96" i="4"/>
  <c r="C96" i="4"/>
  <c r="B96" i="4"/>
  <c r="W96" i="4" s="1"/>
  <c r="V95" i="4"/>
  <c r="Q95" i="4"/>
  <c r="P95" i="4"/>
  <c r="N95" i="4"/>
  <c r="O95" i="4" s="1"/>
  <c r="D95" i="4"/>
  <c r="C95" i="4"/>
  <c r="B95" i="4"/>
  <c r="AB94" i="4"/>
  <c r="W94" i="4"/>
  <c r="T94" i="4"/>
  <c r="S94" i="4"/>
  <c r="AF94" i="4" s="1"/>
  <c r="Q94" i="4"/>
  <c r="P94" i="4"/>
  <c r="L94" i="4"/>
  <c r="K94" i="4"/>
  <c r="D94" i="4"/>
  <c r="C94" i="4"/>
  <c r="B94" i="4"/>
  <c r="AF93" i="4"/>
  <c r="AB93" i="4"/>
  <c r="W93" i="4"/>
  <c r="U93" i="4"/>
  <c r="T93" i="4"/>
  <c r="S93" i="4"/>
  <c r="Q93" i="4"/>
  <c r="P93" i="4"/>
  <c r="M93" i="4"/>
  <c r="L93" i="4"/>
  <c r="K93" i="4"/>
  <c r="D93" i="4"/>
  <c r="C93" i="4"/>
  <c r="B93" i="4"/>
  <c r="U92" i="4"/>
  <c r="Q92" i="4"/>
  <c r="P92" i="4"/>
  <c r="M92" i="4"/>
  <c r="D92" i="4"/>
  <c r="C92" i="4"/>
  <c r="B92" i="4"/>
  <c r="W92" i="4" s="1"/>
  <c r="Q91" i="4"/>
  <c r="P91" i="4"/>
  <c r="D91" i="4"/>
  <c r="C91" i="4"/>
  <c r="B91" i="4"/>
  <c r="AB90" i="4"/>
  <c r="W90" i="4"/>
  <c r="T90" i="4"/>
  <c r="S90" i="4"/>
  <c r="AF90" i="4" s="1"/>
  <c r="Q90" i="4"/>
  <c r="P90" i="4"/>
  <c r="L90" i="4"/>
  <c r="K90" i="4"/>
  <c r="D90" i="4"/>
  <c r="C90" i="4"/>
  <c r="B90" i="4"/>
  <c r="AF89" i="4"/>
  <c r="AB89" i="4"/>
  <c r="W89" i="4"/>
  <c r="U89" i="4"/>
  <c r="T89" i="4"/>
  <c r="S89" i="4"/>
  <c r="Q89" i="4"/>
  <c r="P89" i="4"/>
  <c r="M89" i="4"/>
  <c r="L89" i="4"/>
  <c r="K89" i="4"/>
  <c r="D89" i="4"/>
  <c r="C89" i="4"/>
  <c r="B89" i="4"/>
  <c r="Q88" i="4"/>
  <c r="P88" i="4"/>
  <c r="D88" i="4"/>
  <c r="C88" i="4"/>
  <c r="B88" i="4"/>
  <c r="AE87" i="4"/>
  <c r="W87" i="4"/>
  <c r="V87" i="4"/>
  <c r="R87" i="4"/>
  <c r="AC87" i="4" s="1"/>
  <c r="AD87" i="4" s="1"/>
  <c r="Q87" i="4"/>
  <c r="P87" i="4"/>
  <c r="N87" i="4"/>
  <c r="O87" i="4" s="1"/>
  <c r="K87" i="4"/>
  <c r="J87" i="4"/>
  <c r="D87" i="4"/>
  <c r="C87" i="4"/>
  <c r="B87" i="4"/>
  <c r="AB86" i="4"/>
  <c r="W86" i="4"/>
  <c r="T86" i="4"/>
  <c r="S86" i="4"/>
  <c r="AF86" i="4" s="1"/>
  <c r="Q86" i="4"/>
  <c r="P86" i="4"/>
  <c r="L86" i="4"/>
  <c r="K86" i="4"/>
  <c r="D86" i="4"/>
  <c r="C86" i="4"/>
  <c r="B86" i="4"/>
  <c r="AF85" i="4"/>
  <c r="AB85" i="4"/>
  <c r="W85" i="4"/>
  <c r="U85" i="4"/>
  <c r="T85" i="4"/>
  <c r="S85" i="4"/>
  <c r="Q85" i="4"/>
  <c r="P85" i="4"/>
  <c r="M85" i="4"/>
  <c r="L85" i="4"/>
  <c r="K85" i="4"/>
  <c r="D85" i="4"/>
  <c r="C85" i="4"/>
  <c r="B85" i="4"/>
  <c r="R84" i="4"/>
  <c r="AC84" i="4" s="1"/>
  <c r="Q84" i="4"/>
  <c r="P84" i="4"/>
  <c r="M84" i="4"/>
  <c r="D84" i="4"/>
  <c r="C84" i="4"/>
  <c r="B84" i="4"/>
  <c r="J84" i="4" s="1"/>
  <c r="W83" i="4"/>
  <c r="V83" i="4"/>
  <c r="Q83" i="4"/>
  <c r="P83" i="4"/>
  <c r="K83" i="4"/>
  <c r="J83" i="4"/>
  <c r="D83" i="4"/>
  <c r="C83" i="4"/>
  <c r="B83" i="4"/>
  <c r="AF82" i="4"/>
  <c r="AB82" i="4"/>
  <c r="W82" i="4"/>
  <c r="T82" i="4"/>
  <c r="S82" i="4"/>
  <c r="Q82" i="4"/>
  <c r="P82" i="4"/>
  <c r="L82" i="4"/>
  <c r="K82" i="4"/>
  <c r="D82" i="4"/>
  <c r="C82" i="4"/>
  <c r="B82" i="4"/>
  <c r="AF81" i="4"/>
  <c r="AB81" i="4"/>
  <c r="W81" i="4"/>
  <c r="U81" i="4"/>
  <c r="T81" i="4"/>
  <c r="S81" i="4"/>
  <c r="Q81" i="4"/>
  <c r="P81" i="4"/>
  <c r="M81" i="4"/>
  <c r="L81" i="4"/>
  <c r="K81" i="4"/>
  <c r="D81" i="4"/>
  <c r="C81" i="4"/>
  <c r="B81" i="4"/>
  <c r="V80" i="4"/>
  <c r="R80" i="4"/>
  <c r="AC80" i="4" s="1"/>
  <c r="Q80" i="4"/>
  <c r="P80" i="4"/>
  <c r="M80" i="4"/>
  <c r="J80" i="4"/>
  <c r="D80" i="4"/>
  <c r="C80" i="4"/>
  <c r="B80" i="4"/>
  <c r="Q79" i="4"/>
  <c r="P79" i="4"/>
  <c r="D79" i="4"/>
  <c r="C79" i="4"/>
  <c r="B79" i="4"/>
  <c r="AF78" i="4"/>
  <c r="AB78" i="4"/>
  <c r="W78" i="4"/>
  <c r="T78" i="4"/>
  <c r="S78" i="4"/>
  <c r="Q78" i="4"/>
  <c r="P78" i="4"/>
  <c r="L78" i="4"/>
  <c r="K78" i="4"/>
  <c r="D78" i="4"/>
  <c r="C78" i="4"/>
  <c r="B78" i="4"/>
  <c r="AF77" i="4"/>
  <c r="AB77" i="4"/>
  <c r="W77" i="4"/>
  <c r="U77" i="4"/>
  <c r="T77" i="4"/>
  <c r="S77" i="4"/>
  <c r="Q77" i="4"/>
  <c r="P77" i="4"/>
  <c r="M77" i="4"/>
  <c r="L77" i="4"/>
  <c r="K77" i="4"/>
  <c r="D77" i="4"/>
  <c r="C77" i="4"/>
  <c r="B77" i="4"/>
  <c r="V76" i="4"/>
  <c r="Q76" i="4"/>
  <c r="P76" i="4"/>
  <c r="J76" i="4"/>
  <c r="D76" i="4"/>
  <c r="C76" i="4"/>
  <c r="B76" i="4"/>
  <c r="W75" i="4"/>
  <c r="V75" i="4"/>
  <c r="R75" i="4"/>
  <c r="AC75" i="4" s="1"/>
  <c r="Q75" i="4"/>
  <c r="P75" i="4"/>
  <c r="N75" i="4"/>
  <c r="O75" i="4" s="1"/>
  <c r="M75" i="4"/>
  <c r="D75" i="4"/>
  <c r="C75" i="4"/>
  <c r="B75" i="4"/>
  <c r="Q74" i="4"/>
  <c r="P74" i="4"/>
  <c r="D74" i="4"/>
  <c r="C74" i="4"/>
  <c r="B74" i="4"/>
  <c r="AF73" i="4"/>
  <c r="AB73" i="4"/>
  <c r="W73" i="4"/>
  <c r="U73" i="4"/>
  <c r="T73" i="4"/>
  <c r="S73" i="4"/>
  <c r="Q73" i="4"/>
  <c r="P73" i="4"/>
  <c r="M73" i="4"/>
  <c r="L73" i="4"/>
  <c r="K73" i="4"/>
  <c r="D73" i="4"/>
  <c r="C73" i="4"/>
  <c r="B73" i="4"/>
  <c r="T72" i="4"/>
  <c r="R72" i="4"/>
  <c r="AC72" i="4" s="1"/>
  <c r="Q72" i="4"/>
  <c r="P72" i="4"/>
  <c r="N72" i="4"/>
  <c r="O72" i="4" s="1"/>
  <c r="M72" i="4"/>
  <c r="D72" i="4"/>
  <c r="C72" i="4"/>
  <c r="B72" i="4"/>
  <c r="AB72" i="4" s="1"/>
  <c r="U71" i="4"/>
  <c r="Q71" i="4"/>
  <c r="P71" i="4"/>
  <c r="M71" i="4"/>
  <c r="D71" i="4"/>
  <c r="C71" i="4"/>
  <c r="B71" i="4"/>
  <c r="W71" i="4" s="1"/>
  <c r="Q70" i="4"/>
  <c r="P70" i="4"/>
  <c r="D70" i="4"/>
  <c r="C70" i="4"/>
  <c r="B70" i="4"/>
  <c r="AB70" i="4" s="1"/>
  <c r="AB69" i="4"/>
  <c r="W69" i="4"/>
  <c r="T69" i="4"/>
  <c r="S69" i="4"/>
  <c r="AF69" i="4" s="1"/>
  <c r="Q69" i="4"/>
  <c r="P69" i="4"/>
  <c r="L69" i="4"/>
  <c r="K69" i="4"/>
  <c r="D69" i="4"/>
  <c r="C69" i="4"/>
  <c r="B69" i="4"/>
  <c r="AB68" i="4"/>
  <c r="U68" i="4"/>
  <c r="T68" i="4"/>
  <c r="Q68" i="4"/>
  <c r="P68" i="4"/>
  <c r="M68" i="4"/>
  <c r="L68" i="4"/>
  <c r="D68" i="4"/>
  <c r="C68" i="4"/>
  <c r="B68" i="4"/>
  <c r="U67" i="4"/>
  <c r="Q67" i="4"/>
  <c r="P67" i="4"/>
  <c r="M67" i="4"/>
  <c r="D67" i="4"/>
  <c r="C67" i="4"/>
  <c r="B67" i="4"/>
  <c r="W67" i="4" s="1"/>
  <c r="Q66" i="4"/>
  <c r="P66" i="4"/>
  <c r="D66" i="4"/>
  <c r="C66" i="4"/>
  <c r="B66" i="4"/>
  <c r="AB66" i="4" s="1"/>
  <c r="AB65" i="4"/>
  <c r="W65" i="4"/>
  <c r="T65" i="4"/>
  <c r="S65" i="4"/>
  <c r="AF65" i="4" s="1"/>
  <c r="Q65" i="4"/>
  <c r="P65" i="4"/>
  <c r="L65" i="4"/>
  <c r="K65" i="4"/>
  <c r="D65" i="4"/>
  <c r="C65" i="4"/>
  <c r="B65" i="4"/>
  <c r="AB64" i="4"/>
  <c r="U64" i="4"/>
  <c r="T64" i="4"/>
  <c r="Q64" i="4"/>
  <c r="P64" i="4"/>
  <c r="M64" i="4"/>
  <c r="L64" i="4"/>
  <c r="D64" i="4"/>
  <c r="C64" i="4"/>
  <c r="B64" i="4"/>
  <c r="U63" i="4"/>
  <c r="Q63" i="4"/>
  <c r="P63" i="4"/>
  <c r="M63" i="4"/>
  <c r="D63" i="4"/>
  <c r="C63" i="4"/>
  <c r="B63" i="4"/>
  <c r="W63" i="4" s="1"/>
  <c r="Q62" i="4"/>
  <c r="P62" i="4"/>
  <c r="D62" i="4"/>
  <c r="C62" i="4"/>
  <c r="B62" i="4"/>
  <c r="AB62" i="4" s="1"/>
  <c r="AB61" i="4"/>
  <c r="W61" i="4"/>
  <c r="T61" i="4"/>
  <c r="S61" i="4"/>
  <c r="AF61" i="4" s="1"/>
  <c r="Q61" i="4"/>
  <c r="P61" i="4"/>
  <c r="L61" i="4"/>
  <c r="K61" i="4"/>
  <c r="D61" i="4"/>
  <c r="C61" i="4"/>
  <c r="B61" i="4"/>
  <c r="AB60" i="4"/>
  <c r="U60" i="4"/>
  <c r="T60" i="4"/>
  <c r="Q60" i="4"/>
  <c r="P60" i="4"/>
  <c r="M60" i="4"/>
  <c r="L60" i="4"/>
  <c r="D60" i="4"/>
  <c r="C60" i="4"/>
  <c r="B60" i="4"/>
  <c r="U59" i="4"/>
  <c r="Q59" i="4"/>
  <c r="P59" i="4"/>
  <c r="M59" i="4"/>
  <c r="D59" i="4"/>
  <c r="C59" i="4"/>
  <c r="B59" i="4"/>
  <c r="W59" i="4" s="1"/>
  <c r="Q58" i="4"/>
  <c r="P58" i="4"/>
  <c r="D58" i="4"/>
  <c r="C58" i="4"/>
  <c r="B58" i="4"/>
  <c r="AB58" i="4" s="1"/>
  <c r="AB57" i="4"/>
  <c r="W57" i="4"/>
  <c r="T57" i="4"/>
  <c r="S57" i="4"/>
  <c r="AF57" i="4" s="1"/>
  <c r="Q57" i="4"/>
  <c r="P57" i="4"/>
  <c r="L57" i="4"/>
  <c r="K57" i="4"/>
  <c r="D57" i="4"/>
  <c r="C57" i="4"/>
  <c r="B57" i="4"/>
  <c r="AB56" i="4"/>
  <c r="U56" i="4"/>
  <c r="T56" i="4"/>
  <c r="Q56" i="4"/>
  <c r="P56" i="4"/>
  <c r="M56" i="4"/>
  <c r="L56" i="4"/>
  <c r="D56" i="4"/>
  <c r="C56" i="4"/>
  <c r="B56" i="4"/>
  <c r="U55" i="4"/>
  <c r="Q55" i="4"/>
  <c r="P55" i="4"/>
  <c r="M55" i="4"/>
  <c r="D55" i="4"/>
  <c r="C55" i="4"/>
  <c r="B55" i="4"/>
  <c r="W55" i="4" s="1"/>
  <c r="Q54" i="4"/>
  <c r="P54" i="4"/>
  <c r="D54" i="4"/>
  <c r="C54" i="4"/>
  <c r="B54" i="4"/>
  <c r="AB54" i="4" s="1"/>
  <c r="AB53" i="4"/>
  <c r="W53" i="4"/>
  <c r="T53" i="4"/>
  <c r="S53" i="4"/>
  <c r="AF53" i="4" s="1"/>
  <c r="Q53" i="4"/>
  <c r="P53" i="4"/>
  <c r="L53" i="4"/>
  <c r="K53" i="4"/>
  <c r="D53" i="4"/>
  <c r="C53" i="4"/>
  <c r="B53" i="4"/>
  <c r="AB52" i="4"/>
  <c r="U52" i="4"/>
  <c r="T52" i="4"/>
  <c r="Q52" i="4"/>
  <c r="P52" i="4"/>
  <c r="M52" i="4"/>
  <c r="L52" i="4"/>
  <c r="D52" i="4"/>
  <c r="C52" i="4"/>
  <c r="B52" i="4"/>
  <c r="U51" i="4"/>
  <c r="Q51" i="4"/>
  <c r="P51" i="4"/>
  <c r="M51" i="4"/>
  <c r="D51" i="4"/>
  <c r="C51" i="4"/>
  <c r="B51" i="4"/>
  <c r="W51" i="4" s="1"/>
  <c r="Q50" i="4"/>
  <c r="P50" i="4"/>
  <c r="D50" i="4"/>
  <c r="C50" i="4"/>
  <c r="B50" i="4"/>
  <c r="AB50" i="4" s="1"/>
  <c r="AB49" i="4"/>
  <c r="W49" i="4"/>
  <c r="T49" i="4"/>
  <c r="S49" i="4"/>
  <c r="AF49" i="4" s="1"/>
  <c r="Q49" i="4"/>
  <c r="P49" i="4"/>
  <c r="L49" i="4"/>
  <c r="K49" i="4"/>
  <c r="D49" i="4"/>
  <c r="C49" i="4"/>
  <c r="B49" i="4"/>
  <c r="AB48" i="4"/>
  <c r="U48" i="4"/>
  <c r="T48" i="4"/>
  <c r="Q48" i="4"/>
  <c r="P48" i="4"/>
  <c r="M48" i="4"/>
  <c r="L48" i="4"/>
  <c r="D48" i="4"/>
  <c r="C48" i="4"/>
  <c r="B48" i="4"/>
  <c r="U47" i="4"/>
  <c r="Q47" i="4"/>
  <c r="P47" i="4"/>
  <c r="M47" i="4"/>
  <c r="D47" i="4"/>
  <c r="C47" i="4"/>
  <c r="B47" i="4"/>
  <c r="W47" i="4" s="1"/>
  <c r="Q46" i="4"/>
  <c r="P46" i="4"/>
  <c r="D46" i="4"/>
  <c r="C46" i="4"/>
  <c r="B46" i="4"/>
  <c r="AB46" i="4" s="1"/>
  <c r="AB45" i="4"/>
  <c r="W45" i="4"/>
  <c r="T45" i="4"/>
  <c r="S45" i="4"/>
  <c r="AF45" i="4" s="1"/>
  <c r="Q45" i="4"/>
  <c r="P45" i="4"/>
  <c r="L45" i="4"/>
  <c r="K45" i="4"/>
  <c r="D45" i="4"/>
  <c r="C45" i="4"/>
  <c r="B45" i="4"/>
  <c r="AB44" i="4"/>
  <c r="U44" i="4"/>
  <c r="T44" i="4"/>
  <c r="Q44" i="4"/>
  <c r="P44" i="4"/>
  <c r="M44" i="4"/>
  <c r="L44" i="4"/>
  <c r="D44" i="4"/>
  <c r="C44" i="4"/>
  <c r="B44" i="4"/>
  <c r="U43" i="4"/>
  <c r="Q43" i="4"/>
  <c r="P43" i="4"/>
  <c r="M43" i="4"/>
  <c r="D43" i="4"/>
  <c r="C43" i="4"/>
  <c r="B43" i="4"/>
  <c r="W43" i="4" s="1"/>
  <c r="Q42" i="4"/>
  <c r="P42" i="4"/>
  <c r="D42" i="4"/>
  <c r="C42" i="4"/>
  <c r="B42" i="4"/>
  <c r="AB42" i="4" s="1"/>
  <c r="AB41" i="4"/>
  <c r="W41" i="4"/>
  <c r="T41" i="4"/>
  <c r="S41" i="4"/>
  <c r="AF41" i="4" s="1"/>
  <c r="Q41" i="4"/>
  <c r="P41" i="4"/>
  <c r="L41" i="4"/>
  <c r="K41" i="4"/>
  <c r="D41" i="4"/>
  <c r="C41" i="4"/>
  <c r="B41" i="4"/>
  <c r="AB40" i="4"/>
  <c r="U40" i="4"/>
  <c r="T40" i="4"/>
  <c r="Q40" i="4"/>
  <c r="P40" i="4"/>
  <c r="M40" i="4"/>
  <c r="L40" i="4"/>
  <c r="D40" i="4"/>
  <c r="C40" i="4"/>
  <c r="B40" i="4"/>
  <c r="U39" i="4"/>
  <c r="Q39" i="4"/>
  <c r="P39" i="4"/>
  <c r="M39" i="4"/>
  <c r="D39" i="4"/>
  <c r="C39" i="4"/>
  <c r="B39" i="4"/>
  <c r="W39" i="4" s="1"/>
  <c r="Q38" i="4"/>
  <c r="P38" i="4"/>
  <c r="D38" i="4"/>
  <c r="C38" i="4"/>
  <c r="B38" i="4"/>
  <c r="AB38" i="4" s="1"/>
  <c r="AB37" i="4"/>
  <c r="W37" i="4"/>
  <c r="T37" i="4"/>
  <c r="S37" i="4"/>
  <c r="AF37" i="4" s="1"/>
  <c r="Q37" i="4"/>
  <c r="P37" i="4"/>
  <c r="L37" i="4"/>
  <c r="K37" i="4"/>
  <c r="D37" i="4"/>
  <c r="C37" i="4"/>
  <c r="B37" i="4"/>
  <c r="AB36" i="4"/>
  <c r="U36" i="4"/>
  <c r="T36" i="4"/>
  <c r="Q36" i="4"/>
  <c r="P36" i="4"/>
  <c r="M36" i="4"/>
  <c r="L36" i="4"/>
  <c r="D36" i="4"/>
  <c r="C36" i="4"/>
  <c r="B36" i="4"/>
  <c r="U35" i="4"/>
  <c r="Q35" i="4"/>
  <c r="P35" i="4"/>
  <c r="M35" i="4"/>
  <c r="D35" i="4"/>
  <c r="C35" i="4"/>
  <c r="B35" i="4"/>
  <c r="W35" i="4" s="1"/>
  <c r="Q34" i="4"/>
  <c r="P34" i="4"/>
  <c r="D34" i="4"/>
  <c r="C34" i="4"/>
  <c r="B34" i="4"/>
  <c r="AB34" i="4" s="1"/>
  <c r="AB33" i="4"/>
  <c r="W33" i="4"/>
  <c r="T33" i="4"/>
  <c r="S33" i="4"/>
  <c r="AF33" i="4" s="1"/>
  <c r="Q33" i="4"/>
  <c r="P33" i="4"/>
  <c r="L33" i="4"/>
  <c r="K33" i="4"/>
  <c r="D33" i="4"/>
  <c r="C33" i="4"/>
  <c r="B33" i="4"/>
  <c r="AB32" i="4"/>
  <c r="U32" i="4"/>
  <c r="T32" i="4"/>
  <c r="Q32" i="4"/>
  <c r="P32" i="4"/>
  <c r="M32" i="4"/>
  <c r="L32" i="4"/>
  <c r="D32" i="4"/>
  <c r="C32" i="4"/>
  <c r="B32" i="4"/>
  <c r="U31" i="4"/>
  <c r="Q31" i="4"/>
  <c r="P31" i="4"/>
  <c r="M31" i="4"/>
  <c r="D31" i="4"/>
  <c r="C31" i="4"/>
  <c r="B31" i="4"/>
  <c r="W31" i="4" s="1"/>
  <c r="Q30" i="4"/>
  <c r="P30" i="4"/>
  <c r="D30" i="4"/>
  <c r="C30" i="4"/>
  <c r="B30" i="4"/>
  <c r="AB30" i="4" s="1"/>
  <c r="AB29" i="4"/>
  <c r="W29" i="4"/>
  <c r="T29" i="4"/>
  <c r="S29" i="4"/>
  <c r="AF29" i="4" s="1"/>
  <c r="Q29" i="4"/>
  <c r="P29" i="4"/>
  <c r="L29" i="4"/>
  <c r="K29" i="4"/>
  <c r="D29" i="4"/>
  <c r="C29" i="4"/>
  <c r="B29" i="4"/>
  <c r="AB28" i="4"/>
  <c r="U28" i="4"/>
  <c r="T28" i="4"/>
  <c r="Q28" i="4"/>
  <c r="P28" i="4"/>
  <c r="M28" i="4"/>
  <c r="L28" i="4"/>
  <c r="D28" i="4"/>
  <c r="C28" i="4"/>
  <c r="B28" i="4"/>
  <c r="U27" i="4"/>
  <c r="Q27" i="4"/>
  <c r="P27" i="4"/>
  <c r="M27" i="4"/>
  <c r="D27" i="4"/>
  <c r="C27" i="4"/>
  <c r="B27" i="4"/>
  <c r="W27" i="4" s="1"/>
  <c r="Q26" i="4"/>
  <c r="P26" i="4"/>
  <c r="D26" i="4"/>
  <c r="C26" i="4"/>
  <c r="B26" i="4"/>
  <c r="AB26" i="4" s="1"/>
  <c r="AB25" i="4"/>
  <c r="W25" i="4"/>
  <c r="T25" i="4"/>
  <c r="S25" i="4"/>
  <c r="AF25" i="4" s="1"/>
  <c r="Q25" i="4"/>
  <c r="P25" i="4"/>
  <c r="L25" i="4"/>
  <c r="K25" i="4"/>
  <c r="D25" i="4"/>
  <c r="C25" i="4"/>
  <c r="B25" i="4"/>
  <c r="AB24" i="4"/>
  <c r="U24" i="4"/>
  <c r="T24" i="4"/>
  <c r="Q24" i="4"/>
  <c r="P24" i="4"/>
  <c r="M24" i="4"/>
  <c r="L24" i="4"/>
  <c r="D24" i="4"/>
  <c r="C24" i="4"/>
  <c r="B24" i="4"/>
  <c r="Q23" i="4"/>
  <c r="P23" i="4"/>
  <c r="M23" i="4"/>
  <c r="D23" i="4"/>
  <c r="C23" i="4"/>
  <c r="B23" i="4"/>
  <c r="W23" i="4" s="1"/>
  <c r="Q22" i="4"/>
  <c r="P22" i="4"/>
  <c r="D22" i="4"/>
  <c r="C22" i="4"/>
  <c r="B22" i="4"/>
  <c r="AB22" i="4" s="1"/>
  <c r="AB21" i="4"/>
  <c r="W21" i="4"/>
  <c r="T21" i="4"/>
  <c r="S21" i="4"/>
  <c r="AF21" i="4" s="1"/>
  <c r="Q21" i="4"/>
  <c r="P21" i="4"/>
  <c r="L21" i="4"/>
  <c r="K21" i="4"/>
  <c r="D21" i="4"/>
  <c r="C21" i="4"/>
  <c r="B21" i="4"/>
  <c r="AB20" i="4"/>
  <c r="U20" i="4"/>
  <c r="T20" i="4"/>
  <c r="Q20" i="4"/>
  <c r="P20" i="4"/>
  <c r="M20" i="4"/>
  <c r="L20" i="4"/>
  <c r="D20" i="4"/>
  <c r="C20" i="4"/>
  <c r="B20" i="4"/>
  <c r="Q19" i="4"/>
  <c r="P19" i="4"/>
  <c r="M19" i="4"/>
  <c r="D19" i="4"/>
  <c r="C19" i="4"/>
  <c r="B19" i="4"/>
  <c r="W19" i="4" s="1"/>
  <c r="Q18" i="4"/>
  <c r="P18" i="4"/>
  <c r="D18" i="4"/>
  <c r="C18" i="4"/>
  <c r="B18" i="4"/>
  <c r="AB18" i="4" s="1"/>
  <c r="AB17" i="4"/>
  <c r="W17" i="4"/>
  <c r="T17" i="4"/>
  <c r="S17" i="4"/>
  <c r="AF17" i="4" s="1"/>
  <c r="Q17" i="4"/>
  <c r="P17" i="4"/>
  <c r="L17" i="4"/>
  <c r="K17" i="4"/>
  <c r="D17" i="4"/>
  <c r="C17" i="4"/>
  <c r="B17" i="4"/>
  <c r="AB16" i="4"/>
  <c r="U16" i="4"/>
  <c r="T16" i="4"/>
  <c r="Q16" i="4"/>
  <c r="P16" i="4"/>
  <c r="M16" i="4"/>
  <c r="L16" i="4"/>
  <c r="D16" i="4"/>
  <c r="C16" i="4"/>
  <c r="B16" i="4"/>
  <c r="Q15" i="4"/>
  <c r="P15" i="4"/>
  <c r="D15" i="4"/>
  <c r="C15" i="4"/>
  <c r="B15" i="4"/>
  <c r="W15" i="4" s="1"/>
  <c r="Q14" i="4"/>
  <c r="P14" i="4"/>
  <c r="D14" i="4"/>
  <c r="C14" i="4"/>
  <c r="B14" i="4"/>
  <c r="AB14" i="4" s="1"/>
  <c r="AB13" i="4"/>
  <c r="W13" i="4"/>
  <c r="T13" i="4"/>
  <c r="S13" i="4"/>
  <c r="AF13" i="4" s="1"/>
  <c r="Q13" i="4"/>
  <c r="P13" i="4"/>
  <c r="L13" i="4"/>
  <c r="K13" i="4"/>
  <c r="D13" i="4"/>
  <c r="C13" i="4"/>
  <c r="B13" i="4"/>
  <c r="AB12" i="4"/>
  <c r="U12" i="4"/>
  <c r="T12" i="4"/>
  <c r="Q12" i="4"/>
  <c r="P12" i="4"/>
  <c r="M12" i="4"/>
  <c r="L12" i="4"/>
  <c r="D12" i="4"/>
  <c r="C12" i="4"/>
  <c r="B12" i="4"/>
  <c r="Q11" i="4"/>
  <c r="P11" i="4"/>
  <c r="D11" i="4"/>
  <c r="C11" i="4"/>
  <c r="B11" i="4"/>
  <c r="W11" i="4" s="1"/>
  <c r="Q10" i="4"/>
  <c r="P10" i="4"/>
  <c r="D10" i="4"/>
  <c r="C10" i="4"/>
  <c r="B10" i="4"/>
  <c r="AB10" i="4" s="1"/>
  <c r="AB9" i="4"/>
  <c r="W9" i="4"/>
  <c r="T9" i="4"/>
  <c r="S9" i="4"/>
  <c r="AF9" i="4" s="1"/>
  <c r="Q9" i="4"/>
  <c r="P9" i="4"/>
  <c r="L9" i="4"/>
  <c r="K9" i="4"/>
  <c r="D9" i="4"/>
  <c r="C9" i="4"/>
  <c r="B9" i="4"/>
  <c r="AB8" i="4"/>
  <c r="U8" i="4"/>
  <c r="T8" i="4"/>
  <c r="Q8" i="4"/>
  <c r="P8" i="4"/>
  <c r="M8" i="4"/>
  <c r="L8" i="4"/>
  <c r="D8" i="4"/>
  <c r="C8" i="4"/>
  <c r="B8" i="4"/>
  <c r="Q7" i="4"/>
  <c r="P7" i="4"/>
  <c r="D7" i="4"/>
  <c r="C7" i="4"/>
  <c r="B7" i="4"/>
  <c r="W7" i="4" s="1"/>
  <c r="Q6" i="4"/>
  <c r="P6" i="4"/>
  <c r="D6" i="4"/>
  <c r="C6" i="4"/>
  <c r="B6" i="4"/>
  <c r="AB6" i="4" s="1"/>
  <c r="AB5" i="4"/>
  <c r="W5" i="4"/>
  <c r="T5" i="4"/>
  <c r="S5" i="4"/>
  <c r="AF5" i="4" s="1"/>
  <c r="Q5" i="4"/>
  <c r="P5" i="4"/>
  <c r="L5" i="4"/>
  <c r="K5" i="4"/>
  <c r="D5" i="4"/>
  <c r="C5" i="4"/>
  <c r="B5" i="4"/>
  <c r="B4" i="4"/>
  <c r="W4" i="4" s="1"/>
  <c r="P4" i="4"/>
  <c r="W502" i="1"/>
  <c r="W501" i="1"/>
  <c r="W500" i="1"/>
  <c r="W499" i="1"/>
  <c r="W498" i="1"/>
  <c r="W497" i="1"/>
  <c r="W496" i="1"/>
  <c r="W495" i="1"/>
  <c r="W494" i="1"/>
  <c r="W493" i="1"/>
  <c r="W492" i="1"/>
  <c r="W491" i="1"/>
  <c r="W490" i="1"/>
  <c r="W489"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61" i="1"/>
  <c r="W46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AK72" i="4" l="1"/>
  <c r="AL72" i="4" s="1"/>
  <c r="AD75" i="4"/>
  <c r="AE75" i="4"/>
  <c r="AE80" i="4"/>
  <c r="AD80" i="4"/>
  <c r="AE72" i="4"/>
  <c r="AD72" i="4"/>
  <c r="AE84" i="4"/>
  <c r="AD84" i="4"/>
  <c r="J5" i="4"/>
  <c r="N5" i="4"/>
  <c r="O5" i="4" s="1"/>
  <c r="R5" i="4"/>
  <c r="AC5" i="4" s="1"/>
  <c r="AK5" i="4" s="1"/>
  <c r="AL5" i="4" s="1"/>
  <c r="V5" i="4"/>
  <c r="M6" i="4"/>
  <c r="U6" i="4"/>
  <c r="L7" i="4"/>
  <c r="T7" i="4"/>
  <c r="AB7" i="4"/>
  <c r="K8" i="4"/>
  <c r="S8" i="4"/>
  <c r="AF8" i="4" s="1"/>
  <c r="W8" i="4"/>
  <c r="J9" i="4"/>
  <c r="N9" i="4"/>
  <c r="O9" i="4" s="1"/>
  <c r="R9" i="4"/>
  <c r="AC9" i="4" s="1"/>
  <c r="V9" i="4"/>
  <c r="M10" i="4"/>
  <c r="U10" i="4"/>
  <c r="L11" i="4"/>
  <c r="T11" i="4"/>
  <c r="AB11" i="4"/>
  <c r="K12" i="4"/>
  <c r="S12" i="4"/>
  <c r="AF12" i="4" s="1"/>
  <c r="W12" i="4"/>
  <c r="J13" i="4"/>
  <c r="N13" i="4"/>
  <c r="O13" i="4" s="1"/>
  <c r="R13" i="4"/>
  <c r="AC13" i="4" s="1"/>
  <c r="V13" i="4"/>
  <c r="M14" i="4"/>
  <c r="U14" i="4"/>
  <c r="L15" i="4"/>
  <c r="T15" i="4"/>
  <c r="AB15" i="4"/>
  <c r="K16" i="4"/>
  <c r="S16" i="4"/>
  <c r="AF16" i="4" s="1"/>
  <c r="W16" i="4"/>
  <c r="J17" i="4"/>
  <c r="N17" i="4"/>
  <c r="O17" i="4" s="1"/>
  <c r="R17" i="4"/>
  <c r="AC17" i="4" s="1"/>
  <c r="AK17" i="4" s="1"/>
  <c r="AL17" i="4" s="1"/>
  <c r="V17" i="4"/>
  <c r="M18" i="4"/>
  <c r="U18" i="4"/>
  <c r="L19" i="4"/>
  <c r="T19" i="4"/>
  <c r="AB19" i="4"/>
  <c r="K20" i="4"/>
  <c r="S20" i="4"/>
  <c r="AF20" i="4" s="1"/>
  <c r="W20" i="4"/>
  <c r="J21" i="4"/>
  <c r="N21" i="4"/>
  <c r="O21" i="4" s="1"/>
  <c r="R21" i="4"/>
  <c r="AC21" i="4" s="1"/>
  <c r="V21" i="4"/>
  <c r="M22" i="4"/>
  <c r="U22" i="4"/>
  <c r="L23" i="4"/>
  <c r="T23" i="4"/>
  <c r="AB23" i="4"/>
  <c r="K24" i="4"/>
  <c r="S24" i="4"/>
  <c r="AF24" i="4" s="1"/>
  <c r="W24" i="4"/>
  <c r="J25" i="4"/>
  <c r="N25" i="4"/>
  <c r="O25" i="4" s="1"/>
  <c r="R25" i="4"/>
  <c r="AC25" i="4" s="1"/>
  <c r="V25" i="4"/>
  <c r="M26" i="4"/>
  <c r="U26" i="4"/>
  <c r="L27" i="4"/>
  <c r="T27" i="4"/>
  <c r="AB27" i="4"/>
  <c r="K28" i="4"/>
  <c r="S28" i="4"/>
  <c r="AF28" i="4" s="1"/>
  <c r="W28" i="4"/>
  <c r="J29" i="4"/>
  <c r="N29" i="4"/>
  <c r="O29" i="4" s="1"/>
  <c r="R29" i="4"/>
  <c r="AC29" i="4" s="1"/>
  <c r="V29" i="4"/>
  <c r="F29" i="4"/>
  <c r="M30" i="4"/>
  <c r="U30" i="4"/>
  <c r="L31" i="4"/>
  <c r="T31" i="4"/>
  <c r="AB31" i="4"/>
  <c r="K32" i="4"/>
  <c r="S32" i="4"/>
  <c r="AF32" i="4" s="1"/>
  <c r="W32" i="4"/>
  <c r="J33" i="4"/>
  <c r="N33" i="4"/>
  <c r="O33" i="4" s="1"/>
  <c r="R33" i="4"/>
  <c r="AC33" i="4" s="1"/>
  <c r="V33" i="4"/>
  <c r="M34" i="4"/>
  <c r="U34" i="4"/>
  <c r="L35" i="4"/>
  <c r="T35" i="4"/>
  <c r="AB35" i="4"/>
  <c r="K36" i="4"/>
  <c r="S36" i="4"/>
  <c r="AF36" i="4" s="1"/>
  <c r="W36" i="4"/>
  <c r="J37" i="4"/>
  <c r="N37" i="4"/>
  <c r="O37" i="4" s="1"/>
  <c r="R37" i="4"/>
  <c r="AC37" i="4" s="1"/>
  <c r="V37" i="4"/>
  <c r="M38" i="4"/>
  <c r="U38" i="4"/>
  <c r="L39" i="4"/>
  <c r="T39" i="4"/>
  <c r="AB39" i="4"/>
  <c r="K40" i="4"/>
  <c r="S40" i="4"/>
  <c r="AF40" i="4" s="1"/>
  <c r="W40" i="4"/>
  <c r="J41" i="4"/>
  <c r="N41" i="4"/>
  <c r="O41" i="4" s="1"/>
  <c r="R41" i="4"/>
  <c r="AC41" i="4" s="1"/>
  <c r="V41" i="4"/>
  <c r="F41" i="4"/>
  <c r="M42" i="4"/>
  <c r="U42" i="4"/>
  <c r="L43" i="4"/>
  <c r="T43" i="4"/>
  <c r="AB43" i="4"/>
  <c r="K44" i="4"/>
  <c r="S44" i="4"/>
  <c r="AF44" i="4" s="1"/>
  <c r="W44" i="4"/>
  <c r="J45" i="4"/>
  <c r="N45" i="4"/>
  <c r="O45" i="4" s="1"/>
  <c r="R45" i="4"/>
  <c r="AC45" i="4" s="1"/>
  <c r="V45" i="4"/>
  <c r="F45" i="4"/>
  <c r="M46" i="4"/>
  <c r="U46" i="4"/>
  <c r="L47" i="4"/>
  <c r="T47" i="4"/>
  <c r="AB47" i="4"/>
  <c r="K48" i="4"/>
  <c r="S48" i="4"/>
  <c r="AF48" i="4" s="1"/>
  <c r="W48" i="4"/>
  <c r="J49" i="4"/>
  <c r="N49" i="4"/>
  <c r="O49" i="4" s="1"/>
  <c r="R49" i="4"/>
  <c r="AC49" i="4" s="1"/>
  <c r="V49" i="4"/>
  <c r="F49" i="4"/>
  <c r="M50" i="4"/>
  <c r="U50" i="4"/>
  <c r="L51" i="4"/>
  <c r="T51" i="4"/>
  <c r="AB51" i="4"/>
  <c r="K52" i="4"/>
  <c r="S52" i="4"/>
  <c r="AF52" i="4" s="1"/>
  <c r="W52" i="4"/>
  <c r="J53" i="4"/>
  <c r="N53" i="4"/>
  <c r="O53" i="4" s="1"/>
  <c r="R53" i="4"/>
  <c r="AC53" i="4" s="1"/>
  <c r="V53" i="4"/>
  <c r="M54" i="4"/>
  <c r="U54" i="4"/>
  <c r="L55" i="4"/>
  <c r="T55" i="4"/>
  <c r="AB55" i="4"/>
  <c r="K56" i="4"/>
  <c r="S56" i="4"/>
  <c r="AF56" i="4" s="1"/>
  <c r="W56" i="4"/>
  <c r="J57" i="4"/>
  <c r="N57" i="4"/>
  <c r="O57" i="4" s="1"/>
  <c r="R57" i="4"/>
  <c r="AC57" i="4" s="1"/>
  <c r="V57" i="4"/>
  <c r="F57" i="4"/>
  <c r="M58" i="4"/>
  <c r="U58" i="4"/>
  <c r="L59" i="4"/>
  <c r="T59" i="4"/>
  <c r="AB59" i="4"/>
  <c r="K60" i="4"/>
  <c r="S60" i="4"/>
  <c r="AF60" i="4" s="1"/>
  <c r="W60" i="4"/>
  <c r="J61" i="4"/>
  <c r="N61" i="4"/>
  <c r="O61" i="4" s="1"/>
  <c r="R61" i="4"/>
  <c r="AC61" i="4" s="1"/>
  <c r="V61" i="4"/>
  <c r="M62" i="4"/>
  <c r="U62" i="4"/>
  <c r="L63" i="4"/>
  <c r="T63" i="4"/>
  <c r="AB63" i="4"/>
  <c r="K64" i="4"/>
  <c r="S64" i="4"/>
  <c r="AF64" i="4" s="1"/>
  <c r="W64" i="4"/>
  <c r="J65" i="4"/>
  <c r="N65" i="4"/>
  <c r="O65" i="4" s="1"/>
  <c r="R65" i="4"/>
  <c r="AC65" i="4" s="1"/>
  <c r="V65" i="4"/>
  <c r="F65" i="4"/>
  <c r="M66" i="4"/>
  <c r="U66" i="4"/>
  <c r="L67" i="4"/>
  <c r="T67" i="4"/>
  <c r="AB67" i="4"/>
  <c r="K68" i="4"/>
  <c r="S68" i="4"/>
  <c r="AF68" i="4" s="1"/>
  <c r="W68" i="4"/>
  <c r="J69" i="4"/>
  <c r="N69" i="4"/>
  <c r="O69" i="4" s="1"/>
  <c r="R69" i="4"/>
  <c r="AC69" i="4" s="1"/>
  <c r="V69" i="4"/>
  <c r="F69" i="4"/>
  <c r="M70" i="4"/>
  <c r="U70" i="4"/>
  <c r="L71" i="4"/>
  <c r="T71" i="4"/>
  <c r="AB71" i="4"/>
  <c r="L72" i="4"/>
  <c r="V72" i="4"/>
  <c r="K74" i="4"/>
  <c r="T74" i="4"/>
  <c r="AB75" i="4"/>
  <c r="AK75" i="4" s="1"/>
  <c r="AL75" i="4" s="1"/>
  <c r="T75" i="4"/>
  <c r="L75" i="4"/>
  <c r="K75" i="4"/>
  <c r="U75" i="4"/>
  <c r="W76" i="4"/>
  <c r="S76" i="4"/>
  <c r="AF76" i="4" s="1"/>
  <c r="K76" i="4"/>
  <c r="AB76" i="4"/>
  <c r="T76" i="4"/>
  <c r="L76" i="4"/>
  <c r="N76" i="4"/>
  <c r="O76" i="4" s="1"/>
  <c r="U76" i="4"/>
  <c r="F77" i="4"/>
  <c r="N79" i="4"/>
  <c r="O79" i="4" s="1"/>
  <c r="R79" i="4"/>
  <c r="AC79" i="4" s="1"/>
  <c r="AB83" i="4"/>
  <c r="T83" i="4"/>
  <c r="L83" i="4"/>
  <c r="U83" i="4"/>
  <c r="M83" i="4"/>
  <c r="S83" i="4"/>
  <c r="AF83" i="4" s="1"/>
  <c r="M88" i="4"/>
  <c r="R88" i="4"/>
  <c r="AC88" i="4" s="1"/>
  <c r="AB99" i="4"/>
  <c r="AK99" i="4" s="1"/>
  <c r="AL99" i="4" s="1"/>
  <c r="T99" i="4"/>
  <c r="L99" i="4"/>
  <c r="W99" i="4"/>
  <c r="S99" i="4"/>
  <c r="AF99" i="4" s="1"/>
  <c r="K99" i="4"/>
  <c r="U99" i="4"/>
  <c r="M99" i="4"/>
  <c r="J99" i="4"/>
  <c r="R99" i="4"/>
  <c r="AC99" i="4" s="1"/>
  <c r="AE155" i="4"/>
  <c r="AD155" i="4"/>
  <c r="J6" i="4"/>
  <c r="N6" i="4"/>
  <c r="O6" i="4" s="1"/>
  <c r="R6" i="4"/>
  <c r="AC6" i="4" s="1"/>
  <c r="V6" i="4"/>
  <c r="M7" i="4"/>
  <c r="U7" i="4"/>
  <c r="J10" i="4"/>
  <c r="N10" i="4"/>
  <c r="O10" i="4" s="1"/>
  <c r="R10" i="4"/>
  <c r="AC10" i="4" s="1"/>
  <c r="AK10" i="4" s="1"/>
  <c r="AL10" i="4" s="1"/>
  <c r="V10" i="4"/>
  <c r="M11" i="4"/>
  <c r="U11" i="4"/>
  <c r="J14" i="4"/>
  <c r="N14" i="4"/>
  <c r="O14" i="4" s="1"/>
  <c r="R14" i="4"/>
  <c r="AC14" i="4" s="1"/>
  <c r="V14" i="4"/>
  <c r="M15" i="4"/>
  <c r="U15" i="4"/>
  <c r="J18" i="4"/>
  <c r="N18" i="4"/>
  <c r="O18" i="4" s="1"/>
  <c r="R18" i="4"/>
  <c r="AC18" i="4" s="1"/>
  <c r="V18" i="4"/>
  <c r="U19" i="4"/>
  <c r="J22" i="4"/>
  <c r="N22" i="4"/>
  <c r="O22" i="4" s="1"/>
  <c r="R22" i="4"/>
  <c r="AC22" i="4" s="1"/>
  <c r="V22" i="4"/>
  <c r="U23" i="4"/>
  <c r="J26" i="4"/>
  <c r="N26" i="4"/>
  <c r="O26" i="4" s="1"/>
  <c r="R26" i="4"/>
  <c r="AC26" i="4" s="1"/>
  <c r="V26" i="4"/>
  <c r="J30" i="4"/>
  <c r="N30" i="4"/>
  <c r="O30" i="4" s="1"/>
  <c r="R30" i="4"/>
  <c r="AC30" i="4" s="1"/>
  <c r="AK30" i="4" s="1"/>
  <c r="AL30" i="4" s="1"/>
  <c r="V30" i="4"/>
  <c r="J34" i="4"/>
  <c r="N34" i="4"/>
  <c r="O34" i="4" s="1"/>
  <c r="R34" i="4"/>
  <c r="AC34" i="4" s="1"/>
  <c r="V34" i="4"/>
  <c r="J38" i="4"/>
  <c r="N38" i="4"/>
  <c r="O38" i="4" s="1"/>
  <c r="R38" i="4"/>
  <c r="AC38" i="4" s="1"/>
  <c r="V38" i="4"/>
  <c r="J42" i="4"/>
  <c r="N42" i="4"/>
  <c r="O42" i="4" s="1"/>
  <c r="R42" i="4"/>
  <c r="AC42" i="4" s="1"/>
  <c r="AK42" i="4" s="1"/>
  <c r="AL42" i="4" s="1"/>
  <c r="V42" i="4"/>
  <c r="J46" i="4"/>
  <c r="N46" i="4"/>
  <c r="O46" i="4" s="1"/>
  <c r="R46" i="4"/>
  <c r="AC46" i="4" s="1"/>
  <c r="V46" i="4"/>
  <c r="J50" i="4"/>
  <c r="N50" i="4"/>
  <c r="O50" i="4" s="1"/>
  <c r="R50" i="4"/>
  <c r="AC50" i="4" s="1"/>
  <c r="V50" i="4"/>
  <c r="J54" i="4"/>
  <c r="N54" i="4"/>
  <c r="O54" i="4" s="1"/>
  <c r="R54" i="4"/>
  <c r="AC54" i="4" s="1"/>
  <c r="AK54" i="4" s="1"/>
  <c r="AL54" i="4" s="1"/>
  <c r="V54" i="4"/>
  <c r="J58" i="4"/>
  <c r="N58" i="4"/>
  <c r="O58" i="4" s="1"/>
  <c r="R58" i="4"/>
  <c r="AC58" i="4" s="1"/>
  <c r="AK58" i="4" s="1"/>
  <c r="AL58" i="4" s="1"/>
  <c r="V58" i="4"/>
  <c r="J62" i="4"/>
  <c r="N62" i="4"/>
  <c r="O62" i="4" s="1"/>
  <c r="R62" i="4"/>
  <c r="AC62" i="4" s="1"/>
  <c r="AK62" i="4" s="1"/>
  <c r="AL62" i="4" s="1"/>
  <c r="V62" i="4"/>
  <c r="J66" i="4"/>
  <c r="N66" i="4"/>
  <c r="O66" i="4" s="1"/>
  <c r="R66" i="4"/>
  <c r="AC66" i="4" s="1"/>
  <c r="V66" i="4"/>
  <c r="J70" i="4"/>
  <c r="N70" i="4"/>
  <c r="O70" i="4" s="1"/>
  <c r="R70" i="4"/>
  <c r="AC70" i="4" s="1"/>
  <c r="V70" i="4"/>
  <c r="U74" i="4"/>
  <c r="M74" i="4"/>
  <c r="L74" i="4"/>
  <c r="V74" i="4"/>
  <c r="AB79" i="4"/>
  <c r="AK79" i="4" s="1"/>
  <c r="AL79" i="4" s="1"/>
  <c r="T79" i="4"/>
  <c r="L79" i="4"/>
  <c r="U79" i="4"/>
  <c r="M79" i="4"/>
  <c r="S79" i="4"/>
  <c r="AF79" i="4" s="1"/>
  <c r="W88" i="4"/>
  <c r="S88" i="4"/>
  <c r="AF88" i="4" s="1"/>
  <c r="K88" i="4"/>
  <c r="AB88" i="4"/>
  <c r="AK88" i="4" s="1"/>
  <c r="AL88" i="4" s="1"/>
  <c r="T88" i="4"/>
  <c r="L88" i="4"/>
  <c r="N88" i="4"/>
  <c r="O88" i="4" s="1"/>
  <c r="U88" i="4"/>
  <c r="F89" i="4"/>
  <c r="AB103" i="4"/>
  <c r="AK103" i="4" s="1"/>
  <c r="AL103" i="4" s="1"/>
  <c r="T103" i="4"/>
  <c r="L103" i="4"/>
  <c r="W103" i="4"/>
  <c r="S103" i="4"/>
  <c r="AF103" i="4" s="1"/>
  <c r="K103" i="4"/>
  <c r="U103" i="4"/>
  <c r="M103" i="4"/>
  <c r="J103" i="4"/>
  <c r="R103" i="4"/>
  <c r="AC103" i="4" s="1"/>
  <c r="AE139" i="4"/>
  <c r="AG139" i="4" s="1"/>
  <c r="AD139" i="4"/>
  <c r="AE140" i="4"/>
  <c r="AD140" i="4"/>
  <c r="AE147" i="4"/>
  <c r="AG147" i="4" s="1"/>
  <c r="AD147" i="4"/>
  <c r="AE148" i="4"/>
  <c r="AD148" i="4"/>
  <c r="K6" i="4"/>
  <c r="S6" i="4"/>
  <c r="AF6" i="4" s="1"/>
  <c r="W6" i="4"/>
  <c r="J7" i="4"/>
  <c r="N7" i="4"/>
  <c r="O7" i="4" s="1"/>
  <c r="R7" i="4"/>
  <c r="AC7" i="4" s="1"/>
  <c r="V7" i="4"/>
  <c r="K10" i="4"/>
  <c r="S10" i="4"/>
  <c r="AF10" i="4" s="1"/>
  <c r="W10" i="4"/>
  <c r="J11" i="4"/>
  <c r="N11" i="4"/>
  <c r="O11" i="4" s="1"/>
  <c r="R11" i="4"/>
  <c r="AC11" i="4" s="1"/>
  <c r="V11" i="4"/>
  <c r="K14" i="4"/>
  <c r="S14" i="4"/>
  <c r="AF14" i="4" s="1"/>
  <c r="W14" i="4"/>
  <c r="J15" i="4"/>
  <c r="N15" i="4"/>
  <c r="O15" i="4" s="1"/>
  <c r="R15" i="4"/>
  <c r="AC15" i="4" s="1"/>
  <c r="V15" i="4"/>
  <c r="K18" i="4"/>
  <c r="S18" i="4"/>
  <c r="AF18" i="4" s="1"/>
  <c r="W18" i="4"/>
  <c r="J19" i="4"/>
  <c r="N19" i="4"/>
  <c r="O19" i="4" s="1"/>
  <c r="R19" i="4"/>
  <c r="AC19" i="4" s="1"/>
  <c r="V19" i="4"/>
  <c r="K22" i="4"/>
  <c r="S22" i="4"/>
  <c r="AF22" i="4" s="1"/>
  <c r="W22" i="4"/>
  <c r="J23" i="4"/>
  <c r="N23" i="4"/>
  <c r="O23" i="4" s="1"/>
  <c r="R23" i="4"/>
  <c r="AC23" i="4" s="1"/>
  <c r="V23" i="4"/>
  <c r="K26" i="4"/>
  <c r="S26" i="4"/>
  <c r="AF26" i="4" s="1"/>
  <c r="W26" i="4"/>
  <c r="J27" i="4"/>
  <c r="N27" i="4"/>
  <c r="O27" i="4" s="1"/>
  <c r="R27" i="4"/>
  <c r="AC27" i="4" s="1"/>
  <c r="V27" i="4"/>
  <c r="Z27" i="4"/>
  <c r="K30" i="4"/>
  <c r="S30" i="4"/>
  <c r="AF30" i="4" s="1"/>
  <c r="W30" i="4"/>
  <c r="J31" i="4"/>
  <c r="N31" i="4"/>
  <c r="O31" i="4" s="1"/>
  <c r="R31" i="4"/>
  <c r="AC31" i="4" s="1"/>
  <c r="V31" i="4"/>
  <c r="Z31" i="4"/>
  <c r="F31" i="4"/>
  <c r="K34" i="4"/>
  <c r="S34" i="4"/>
  <c r="AF34" i="4" s="1"/>
  <c r="W34" i="4"/>
  <c r="J35" i="4"/>
  <c r="N35" i="4"/>
  <c r="O35" i="4" s="1"/>
  <c r="R35" i="4"/>
  <c r="AC35" i="4" s="1"/>
  <c r="V35" i="4"/>
  <c r="Z35" i="4"/>
  <c r="F35" i="4"/>
  <c r="K38" i="4"/>
  <c r="S38" i="4"/>
  <c r="AF38" i="4" s="1"/>
  <c r="W38" i="4"/>
  <c r="J39" i="4"/>
  <c r="N39" i="4"/>
  <c r="O39" i="4" s="1"/>
  <c r="R39" i="4"/>
  <c r="AC39" i="4" s="1"/>
  <c r="V39" i="4"/>
  <c r="Z39" i="4"/>
  <c r="F39" i="4"/>
  <c r="K42" i="4"/>
  <c r="S42" i="4"/>
  <c r="AF42" i="4" s="1"/>
  <c r="W42" i="4"/>
  <c r="J43" i="4"/>
  <c r="N43" i="4"/>
  <c r="O43" i="4" s="1"/>
  <c r="R43" i="4"/>
  <c r="AC43" i="4" s="1"/>
  <c r="V43" i="4"/>
  <c r="Y43" i="4" s="1"/>
  <c r="Z43" i="4"/>
  <c r="F43" i="4"/>
  <c r="K46" i="4"/>
  <c r="S46" i="4"/>
  <c r="AF46" i="4" s="1"/>
  <c r="W46" i="4"/>
  <c r="J47" i="4"/>
  <c r="N47" i="4"/>
  <c r="O47" i="4" s="1"/>
  <c r="R47" i="4"/>
  <c r="AC47" i="4" s="1"/>
  <c r="V47" i="4"/>
  <c r="F47" i="4"/>
  <c r="K50" i="4"/>
  <c r="S50" i="4"/>
  <c r="AF50" i="4" s="1"/>
  <c r="W50" i="4"/>
  <c r="J51" i="4"/>
  <c r="N51" i="4"/>
  <c r="O51" i="4" s="1"/>
  <c r="R51" i="4"/>
  <c r="AC51" i="4" s="1"/>
  <c r="V51" i="4"/>
  <c r="F51" i="4"/>
  <c r="K54" i="4"/>
  <c r="S54" i="4"/>
  <c r="AF54" i="4" s="1"/>
  <c r="W54" i="4"/>
  <c r="J55" i="4"/>
  <c r="N55" i="4"/>
  <c r="O55" i="4" s="1"/>
  <c r="R55" i="4"/>
  <c r="AC55" i="4" s="1"/>
  <c r="V55" i="4"/>
  <c r="F55" i="4"/>
  <c r="K58" i="4"/>
  <c r="S58" i="4"/>
  <c r="AF58" i="4" s="1"/>
  <c r="W58" i="4"/>
  <c r="J59" i="4"/>
  <c r="N59" i="4"/>
  <c r="O59" i="4" s="1"/>
  <c r="R59" i="4"/>
  <c r="AC59" i="4" s="1"/>
  <c r="V59" i="4"/>
  <c r="Y59" i="4" s="1"/>
  <c r="F59" i="4"/>
  <c r="K62" i="4"/>
  <c r="S62" i="4"/>
  <c r="AF62" i="4" s="1"/>
  <c r="W62" i="4"/>
  <c r="J63" i="4"/>
  <c r="N63" i="4"/>
  <c r="O63" i="4" s="1"/>
  <c r="R63" i="4"/>
  <c r="AC63" i="4" s="1"/>
  <c r="V63" i="4"/>
  <c r="F63" i="4"/>
  <c r="K66" i="4"/>
  <c r="S66" i="4"/>
  <c r="AF66" i="4" s="1"/>
  <c r="W66" i="4"/>
  <c r="J67" i="4"/>
  <c r="N67" i="4"/>
  <c r="O67" i="4" s="1"/>
  <c r="R67" i="4"/>
  <c r="AC67" i="4" s="1"/>
  <c r="V67" i="4"/>
  <c r="F67" i="4"/>
  <c r="K70" i="4"/>
  <c r="S70" i="4"/>
  <c r="AF70" i="4" s="1"/>
  <c r="W70" i="4"/>
  <c r="J71" i="4"/>
  <c r="N71" i="4"/>
  <c r="O71" i="4" s="1"/>
  <c r="R71" i="4"/>
  <c r="AC71" i="4" s="1"/>
  <c r="V71" i="4"/>
  <c r="Y71" i="4" s="1"/>
  <c r="F71" i="4"/>
  <c r="F73" i="4"/>
  <c r="N74" i="4"/>
  <c r="O74" i="4" s="1"/>
  <c r="R74" i="4"/>
  <c r="AC74" i="4" s="1"/>
  <c r="W74" i="4"/>
  <c r="AB74" i="4"/>
  <c r="AK74" i="4" s="1"/>
  <c r="AL74" i="4" s="1"/>
  <c r="J79" i="4"/>
  <c r="V79" i="4"/>
  <c r="W84" i="4"/>
  <c r="S84" i="4"/>
  <c r="AF84" i="4" s="1"/>
  <c r="K84" i="4"/>
  <c r="AB84" i="4"/>
  <c r="AK84" i="4" s="1"/>
  <c r="AL84" i="4" s="1"/>
  <c r="T84" i="4"/>
  <c r="L84" i="4"/>
  <c r="N84" i="4"/>
  <c r="O84" i="4" s="1"/>
  <c r="U84" i="4"/>
  <c r="F85" i="4"/>
  <c r="V88" i="4"/>
  <c r="AB91" i="4"/>
  <c r="AK91" i="4" s="1"/>
  <c r="AL91" i="4" s="1"/>
  <c r="T91" i="4"/>
  <c r="L91" i="4"/>
  <c r="W91" i="4"/>
  <c r="S91" i="4"/>
  <c r="AF91" i="4" s="1"/>
  <c r="K91" i="4"/>
  <c r="U91" i="4"/>
  <c r="M91" i="4"/>
  <c r="J91" i="4"/>
  <c r="R91" i="4"/>
  <c r="AC91" i="4" s="1"/>
  <c r="N103" i="4"/>
  <c r="O103" i="4" s="1"/>
  <c r="V103" i="4"/>
  <c r="AB107" i="4"/>
  <c r="T107" i="4"/>
  <c r="L107" i="4"/>
  <c r="W107" i="4"/>
  <c r="S107" i="4"/>
  <c r="AF107" i="4" s="1"/>
  <c r="K107" i="4"/>
  <c r="U107" i="4"/>
  <c r="M107" i="4"/>
  <c r="J107" i="4"/>
  <c r="R107" i="4"/>
  <c r="AC107" i="4" s="1"/>
  <c r="AE132" i="4"/>
  <c r="AD132" i="4"/>
  <c r="AG134" i="4"/>
  <c r="AE135" i="4"/>
  <c r="AG135" i="4" s="1"/>
  <c r="AD135" i="4"/>
  <c r="AE136" i="4"/>
  <c r="AD136" i="4"/>
  <c r="M5" i="4"/>
  <c r="U5" i="4"/>
  <c r="L6" i="4"/>
  <c r="T6" i="4"/>
  <c r="K7" i="4"/>
  <c r="S7" i="4"/>
  <c r="AF7" i="4" s="1"/>
  <c r="F8" i="4"/>
  <c r="J8" i="4"/>
  <c r="N8" i="4"/>
  <c r="O8" i="4" s="1"/>
  <c r="R8" i="4"/>
  <c r="AC8" i="4" s="1"/>
  <c r="AK8" i="4" s="1"/>
  <c r="AL8" i="4" s="1"/>
  <c r="V8" i="4"/>
  <c r="M9" i="4"/>
  <c r="U9" i="4"/>
  <c r="L10" i="4"/>
  <c r="T10" i="4"/>
  <c r="K11" i="4"/>
  <c r="S11" i="4"/>
  <c r="AF11" i="4" s="1"/>
  <c r="F12" i="4"/>
  <c r="J12" i="4"/>
  <c r="N12" i="4"/>
  <c r="O12" i="4" s="1"/>
  <c r="R12" i="4"/>
  <c r="AC12" i="4" s="1"/>
  <c r="V12" i="4"/>
  <c r="Z12" i="4" s="1"/>
  <c r="M13" i="4"/>
  <c r="U13" i="4"/>
  <c r="L14" i="4"/>
  <c r="T14" i="4"/>
  <c r="K15" i="4"/>
  <c r="S15" i="4"/>
  <c r="AF15" i="4" s="1"/>
  <c r="F16" i="4"/>
  <c r="J16" i="4"/>
  <c r="N16" i="4"/>
  <c r="O16" i="4" s="1"/>
  <c r="R16" i="4"/>
  <c r="AC16" i="4" s="1"/>
  <c r="V16" i="4"/>
  <c r="M17" i="4"/>
  <c r="U17" i="4"/>
  <c r="L18" i="4"/>
  <c r="T18" i="4"/>
  <c r="K19" i="4"/>
  <c r="S19" i="4"/>
  <c r="AF19" i="4" s="1"/>
  <c r="F20" i="4"/>
  <c r="J20" i="4"/>
  <c r="N20" i="4"/>
  <c r="O20" i="4" s="1"/>
  <c r="R20" i="4"/>
  <c r="AC20" i="4" s="1"/>
  <c r="AK20" i="4" s="1"/>
  <c r="AL20" i="4" s="1"/>
  <c r="V20" i="4"/>
  <c r="Y20" i="4" s="1"/>
  <c r="M21" i="4"/>
  <c r="U21" i="4"/>
  <c r="L22" i="4"/>
  <c r="T22" i="4"/>
  <c r="K23" i="4"/>
  <c r="S23" i="4"/>
  <c r="AF23" i="4" s="1"/>
  <c r="F24" i="4"/>
  <c r="J24" i="4"/>
  <c r="N24" i="4"/>
  <c r="O24" i="4" s="1"/>
  <c r="R24" i="4"/>
  <c r="AC24" i="4" s="1"/>
  <c r="AK24" i="4" s="1"/>
  <c r="AL24" i="4" s="1"/>
  <c r="V24" i="4"/>
  <c r="X24" i="4" s="1"/>
  <c r="M25" i="4"/>
  <c r="U25" i="4"/>
  <c r="L26" i="4"/>
  <c r="T26" i="4"/>
  <c r="K27" i="4"/>
  <c r="S27" i="4"/>
  <c r="AF27" i="4" s="1"/>
  <c r="F28" i="4"/>
  <c r="J28" i="4"/>
  <c r="N28" i="4"/>
  <c r="O28" i="4" s="1"/>
  <c r="R28" i="4"/>
  <c r="AC28" i="4" s="1"/>
  <c r="V28" i="4"/>
  <c r="X28" i="4" s="1"/>
  <c r="M29" i="4"/>
  <c r="U29" i="4"/>
  <c r="L30" i="4"/>
  <c r="T30" i="4"/>
  <c r="K31" i="4"/>
  <c r="S31" i="4"/>
  <c r="AF31" i="4" s="1"/>
  <c r="F32" i="4"/>
  <c r="J32" i="4"/>
  <c r="N32" i="4"/>
  <c r="O32" i="4" s="1"/>
  <c r="R32" i="4"/>
  <c r="AC32" i="4" s="1"/>
  <c r="V32" i="4"/>
  <c r="X32" i="4" s="1"/>
  <c r="M33" i="4"/>
  <c r="U33" i="4"/>
  <c r="L34" i="4"/>
  <c r="T34" i="4"/>
  <c r="K35" i="4"/>
  <c r="S35" i="4"/>
  <c r="AF35" i="4" s="1"/>
  <c r="F36" i="4"/>
  <c r="J36" i="4"/>
  <c r="N36" i="4"/>
  <c r="O36" i="4" s="1"/>
  <c r="R36" i="4"/>
  <c r="AC36" i="4" s="1"/>
  <c r="AK36" i="4" s="1"/>
  <c r="AL36" i="4" s="1"/>
  <c r="V36" i="4"/>
  <c r="X36" i="4" s="1"/>
  <c r="M37" i="4"/>
  <c r="U37" i="4"/>
  <c r="L38" i="4"/>
  <c r="T38" i="4"/>
  <c r="K39" i="4"/>
  <c r="S39" i="4"/>
  <c r="AF39" i="4" s="1"/>
  <c r="F40" i="4"/>
  <c r="J40" i="4"/>
  <c r="N40" i="4"/>
  <c r="O40" i="4" s="1"/>
  <c r="R40" i="4"/>
  <c r="AC40" i="4" s="1"/>
  <c r="V40" i="4"/>
  <c r="X40" i="4" s="1"/>
  <c r="M41" i="4"/>
  <c r="U41" i="4"/>
  <c r="L42" i="4"/>
  <c r="T42" i="4"/>
  <c r="K43" i="4"/>
  <c r="S43" i="4"/>
  <c r="AF43" i="4" s="1"/>
  <c r="F44" i="4"/>
  <c r="J44" i="4"/>
  <c r="N44" i="4"/>
  <c r="O44" i="4" s="1"/>
  <c r="R44" i="4"/>
  <c r="AC44" i="4" s="1"/>
  <c r="V44" i="4"/>
  <c r="X44" i="4" s="1"/>
  <c r="M45" i="4"/>
  <c r="U45" i="4"/>
  <c r="L46" i="4"/>
  <c r="T46" i="4"/>
  <c r="K47" i="4"/>
  <c r="S47" i="4"/>
  <c r="AF47" i="4" s="1"/>
  <c r="F48" i="4"/>
  <c r="J48" i="4"/>
  <c r="N48" i="4"/>
  <c r="O48" i="4" s="1"/>
  <c r="R48" i="4"/>
  <c r="AC48" i="4" s="1"/>
  <c r="AK48" i="4" s="1"/>
  <c r="AL48" i="4" s="1"/>
  <c r="V48" i="4"/>
  <c r="X48" i="4" s="1"/>
  <c r="M49" i="4"/>
  <c r="U49" i="4"/>
  <c r="L50" i="4"/>
  <c r="T50" i="4"/>
  <c r="K51" i="4"/>
  <c r="S51" i="4"/>
  <c r="AF51" i="4" s="1"/>
  <c r="F52" i="4"/>
  <c r="J52" i="4"/>
  <c r="N52" i="4"/>
  <c r="O52" i="4" s="1"/>
  <c r="R52" i="4"/>
  <c r="AC52" i="4" s="1"/>
  <c r="AK52" i="4" s="1"/>
  <c r="AL52" i="4" s="1"/>
  <c r="V52" i="4"/>
  <c r="X52" i="4" s="1"/>
  <c r="M53" i="4"/>
  <c r="U53" i="4"/>
  <c r="L54" i="4"/>
  <c r="T54" i="4"/>
  <c r="K55" i="4"/>
  <c r="S55" i="4"/>
  <c r="AF55" i="4" s="1"/>
  <c r="F56" i="4"/>
  <c r="J56" i="4"/>
  <c r="N56" i="4"/>
  <c r="O56" i="4" s="1"/>
  <c r="R56" i="4"/>
  <c r="AC56" i="4" s="1"/>
  <c r="AK56" i="4" s="1"/>
  <c r="AL56" i="4" s="1"/>
  <c r="V56" i="4"/>
  <c r="X56" i="4" s="1"/>
  <c r="M57" i="4"/>
  <c r="U57" i="4"/>
  <c r="L58" i="4"/>
  <c r="T58" i="4"/>
  <c r="K59" i="4"/>
  <c r="S59" i="4"/>
  <c r="AF59" i="4" s="1"/>
  <c r="F60" i="4"/>
  <c r="J60" i="4"/>
  <c r="N60" i="4"/>
  <c r="O60" i="4" s="1"/>
  <c r="R60" i="4"/>
  <c r="AC60" i="4" s="1"/>
  <c r="V60" i="4"/>
  <c r="X60" i="4" s="1"/>
  <c r="M61" i="4"/>
  <c r="U61" i="4"/>
  <c r="L62" i="4"/>
  <c r="T62" i="4"/>
  <c r="K63" i="4"/>
  <c r="S63" i="4"/>
  <c r="AF63" i="4" s="1"/>
  <c r="F64" i="4"/>
  <c r="J64" i="4"/>
  <c r="N64" i="4"/>
  <c r="O64" i="4" s="1"/>
  <c r="R64" i="4"/>
  <c r="AC64" i="4" s="1"/>
  <c r="V64" i="4"/>
  <c r="X64" i="4" s="1"/>
  <c r="M65" i="4"/>
  <c r="U65" i="4"/>
  <c r="L66" i="4"/>
  <c r="T66" i="4"/>
  <c r="K67" i="4"/>
  <c r="S67" i="4"/>
  <c r="AF67" i="4" s="1"/>
  <c r="F68" i="4"/>
  <c r="J68" i="4"/>
  <c r="N68" i="4"/>
  <c r="O68" i="4" s="1"/>
  <c r="R68" i="4"/>
  <c r="AC68" i="4" s="1"/>
  <c r="V68" i="4"/>
  <c r="X68" i="4" s="1"/>
  <c r="M69" i="4"/>
  <c r="U69" i="4"/>
  <c r="L70" i="4"/>
  <c r="T70" i="4"/>
  <c r="K71" i="4"/>
  <c r="S71" i="4"/>
  <c r="AF71" i="4" s="1"/>
  <c r="W72" i="4"/>
  <c r="S72" i="4"/>
  <c r="AF72" i="4" s="1"/>
  <c r="K72" i="4"/>
  <c r="J72" i="4"/>
  <c r="U72" i="4"/>
  <c r="J74" i="4"/>
  <c r="S74" i="4"/>
  <c r="AF74" i="4" s="1"/>
  <c r="J75" i="4"/>
  <c r="S75" i="4"/>
  <c r="AF75" i="4" s="1"/>
  <c r="M76" i="4"/>
  <c r="R76" i="4"/>
  <c r="AC76" i="4" s="1"/>
  <c r="K79" i="4"/>
  <c r="W79" i="4"/>
  <c r="W80" i="4"/>
  <c r="S80" i="4"/>
  <c r="AF80" i="4" s="1"/>
  <c r="K80" i="4"/>
  <c r="AB80" i="4"/>
  <c r="AK80" i="4" s="1"/>
  <c r="AL80" i="4" s="1"/>
  <c r="T80" i="4"/>
  <c r="L80" i="4"/>
  <c r="N80" i="4"/>
  <c r="O80" i="4" s="1"/>
  <c r="U80" i="4"/>
  <c r="F81" i="4"/>
  <c r="N83" i="4"/>
  <c r="O83" i="4" s="1"/>
  <c r="R83" i="4"/>
  <c r="AC83" i="4" s="1"/>
  <c r="V84" i="4"/>
  <c r="AB87" i="4"/>
  <c r="AK87" i="4" s="1"/>
  <c r="AL87" i="4" s="1"/>
  <c r="T87" i="4"/>
  <c r="L87" i="4"/>
  <c r="U87" i="4"/>
  <c r="M87" i="4"/>
  <c r="S87" i="4"/>
  <c r="AF87" i="4" s="1"/>
  <c r="J88" i="4"/>
  <c r="N91" i="4"/>
  <c r="O91" i="4" s="1"/>
  <c r="V91" i="4"/>
  <c r="AB95" i="4"/>
  <c r="T95" i="4"/>
  <c r="L95" i="4"/>
  <c r="W95" i="4"/>
  <c r="S95" i="4"/>
  <c r="AF95" i="4" s="1"/>
  <c r="K95" i="4"/>
  <c r="U95" i="4"/>
  <c r="M95" i="4"/>
  <c r="J95" i="4"/>
  <c r="R95" i="4"/>
  <c r="AC95" i="4" s="1"/>
  <c r="N107" i="4"/>
  <c r="O107" i="4" s="1"/>
  <c r="V107" i="4"/>
  <c r="AM134" i="4"/>
  <c r="AE143" i="4"/>
  <c r="AG143" i="4" s="1"/>
  <c r="AD143" i="4"/>
  <c r="AE144" i="4"/>
  <c r="AD144" i="4"/>
  <c r="J78" i="4"/>
  <c r="N78" i="4"/>
  <c r="O78" i="4" s="1"/>
  <c r="R78" i="4"/>
  <c r="AC78" i="4" s="1"/>
  <c r="AK78" i="4" s="1"/>
  <c r="AL78" i="4" s="1"/>
  <c r="V78" i="4"/>
  <c r="J82" i="4"/>
  <c r="N82" i="4"/>
  <c r="O82" i="4" s="1"/>
  <c r="R82" i="4"/>
  <c r="AC82" i="4" s="1"/>
  <c r="V82" i="4"/>
  <c r="J86" i="4"/>
  <c r="N86" i="4"/>
  <c r="O86" i="4" s="1"/>
  <c r="R86" i="4"/>
  <c r="AC86" i="4" s="1"/>
  <c r="V86" i="4"/>
  <c r="J90" i="4"/>
  <c r="N90" i="4"/>
  <c r="O90" i="4" s="1"/>
  <c r="R90" i="4"/>
  <c r="AC90" i="4" s="1"/>
  <c r="V90" i="4"/>
  <c r="L92" i="4"/>
  <c r="T92" i="4"/>
  <c r="AB92" i="4"/>
  <c r="J94" i="4"/>
  <c r="N94" i="4"/>
  <c r="O94" i="4" s="1"/>
  <c r="R94" i="4"/>
  <c r="AC94" i="4" s="1"/>
  <c r="V94" i="4"/>
  <c r="F94" i="4"/>
  <c r="L96" i="4"/>
  <c r="T96" i="4"/>
  <c r="AB96" i="4"/>
  <c r="J98" i="4"/>
  <c r="N98" i="4"/>
  <c r="O98" i="4" s="1"/>
  <c r="R98" i="4"/>
  <c r="AC98" i="4" s="1"/>
  <c r="V98" i="4"/>
  <c r="L100" i="4"/>
  <c r="T100" i="4"/>
  <c r="AB100" i="4"/>
  <c r="J102" i="4"/>
  <c r="N102" i="4"/>
  <c r="O102" i="4" s="1"/>
  <c r="R102" i="4"/>
  <c r="AC102" i="4" s="1"/>
  <c r="AK102" i="4" s="1"/>
  <c r="AL102" i="4" s="1"/>
  <c r="V102" i="4"/>
  <c r="F102" i="4"/>
  <c r="L104" i="4"/>
  <c r="T104" i="4"/>
  <c r="AB104" i="4"/>
  <c r="J106" i="4"/>
  <c r="N106" i="4"/>
  <c r="O106" i="4" s="1"/>
  <c r="R106" i="4"/>
  <c r="AC106" i="4" s="1"/>
  <c r="AK106" i="4" s="1"/>
  <c r="AL106" i="4" s="1"/>
  <c r="V106" i="4"/>
  <c r="L108" i="4"/>
  <c r="T108" i="4"/>
  <c r="AB108" i="4"/>
  <c r="J110" i="4"/>
  <c r="N110" i="4"/>
  <c r="O110" i="4" s="1"/>
  <c r="R110" i="4"/>
  <c r="AC110" i="4" s="1"/>
  <c r="V110" i="4"/>
  <c r="F110" i="4"/>
  <c r="M111" i="4"/>
  <c r="U111" i="4"/>
  <c r="L112" i="4"/>
  <c r="T112" i="4"/>
  <c r="AB112" i="4"/>
  <c r="J114" i="4"/>
  <c r="N114" i="4"/>
  <c r="O114" i="4" s="1"/>
  <c r="R114" i="4"/>
  <c r="AC114" i="4" s="1"/>
  <c r="V114" i="4"/>
  <c r="M115" i="4"/>
  <c r="U115" i="4"/>
  <c r="L116" i="4"/>
  <c r="T116" i="4"/>
  <c r="AB116" i="4"/>
  <c r="J118" i="4"/>
  <c r="N118" i="4"/>
  <c r="O118" i="4" s="1"/>
  <c r="R118" i="4"/>
  <c r="AC118" i="4" s="1"/>
  <c r="AK118" i="4" s="1"/>
  <c r="AL118" i="4" s="1"/>
  <c r="V118" i="4"/>
  <c r="M119" i="4"/>
  <c r="U119" i="4"/>
  <c r="L120" i="4"/>
  <c r="T120" i="4"/>
  <c r="AB120" i="4"/>
  <c r="J122" i="4"/>
  <c r="N122" i="4"/>
  <c r="O122" i="4" s="1"/>
  <c r="R122" i="4"/>
  <c r="AC122" i="4" s="1"/>
  <c r="V122" i="4"/>
  <c r="F122" i="4"/>
  <c r="M123" i="4"/>
  <c r="U123" i="4"/>
  <c r="L124" i="4"/>
  <c r="T124" i="4"/>
  <c r="AB124" i="4"/>
  <c r="J126" i="4"/>
  <c r="N126" i="4"/>
  <c r="O126" i="4" s="1"/>
  <c r="R126" i="4"/>
  <c r="AC126" i="4" s="1"/>
  <c r="V126" i="4"/>
  <c r="F126" i="4"/>
  <c r="M127" i="4"/>
  <c r="U127" i="4"/>
  <c r="L128" i="4"/>
  <c r="T128" i="4"/>
  <c r="AB128" i="4"/>
  <c r="J130" i="4"/>
  <c r="N130" i="4"/>
  <c r="O130" i="4" s="1"/>
  <c r="R130" i="4"/>
  <c r="AC130" i="4" s="1"/>
  <c r="V130" i="4"/>
  <c r="M131" i="4"/>
  <c r="U131" i="4"/>
  <c r="U134" i="4"/>
  <c r="M134" i="4"/>
  <c r="L134" i="4"/>
  <c r="V134" i="4"/>
  <c r="U138" i="4"/>
  <c r="M138" i="4"/>
  <c r="L138" i="4"/>
  <c r="V138" i="4"/>
  <c r="U142" i="4"/>
  <c r="M142" i="4"/>
  <c r="L142" i="4"/>
  <c r="V142" i="4"/>
  <c r="U146" i="4"/>
  <c r="M146" i="4"/>
  <c r="L146" i="4"/>
  <c r="V146" i="4"/>
  <c r="U150" i="4"/>
  <c r="M150" i="4"/>
  <c r="L150" i="4"/>
  <c r="V150" i="4"/>
  <c r="U154" i="4"/>
  <c r="M154" i="4"/>
  <c r="AB154" i="4"/>
  <c r="T154" i="4"/>
  <c r="L154" i="4"/>
  <c r="S154" i="4"/>
  <c r="AF154" i="4" s="1"/>
  <c r="J111" i="4"/>
  <c r="N111" i="4"/>
  <c r="O111" i="4" s="1"/>
  <c r="R111" i="4"/>
  <c r="AC111" i="4" s="1"/>
  <c r="V111" i="4"/>
  <c r="J115" i="4"/>
  <c r="N115" i="4"/>
  <c r="O115" i="4" s="1"/>
  <c r="R115" i="4"/>
  <c r="AC115" i="4" s="1"/>
  <c r="V115" i="4"/>
  <c r="J119" i="4"/>
  <c r="N119" i="4"/>
  <c r="O119" i="4" s="1"/>
  <c r="R119" i="4"/>
  <c r="AC119" i="4" s="1"/>
  <c r="V119" i="4"/>
  <c r="J123" i="4"/>
  <c r="N123" i="4"/>
  <c r="O123" i="4" s="1"/>
  <c r="R123" i="4"/>
  <c r="AC123" i="4" s="1"/>
  <c r="AK123" i="4" s="1"/>
  <c r="AL123" i="4" s="1"/>
  <c r="V123" i="4"/>
  <c r="J127" i="4"/>
  <c r="N127" i="4"/>
  <c r="O127" i="4" s="1"/>
  <c r="R127" i="4"/>
  <c r="AC127" i="4" s="1"/>
  <c r="V127" i="4"/>
  <c r="J131" i="4"/>
  <c r="N131" i="4"/>
  <c r="O131" i="4" s="1"/>
  <c r="R131" i="4"/>
  <c r="AC131" i="4" s="1"/>
  <c r="V131" i="4"/>
  <c r="F133" i="4"/>
  <c r="F137" i="4"/>
  <c r="F141" i="4"/>
  <c r="F145" i="4"/>
  <c r="F149" i="4"/>
  <c r="J154" i="4"/>
  <c r="V154" i="4"/>
  <c r="AM190" i="4"/>
  <c r="AD227" i="4"/>
  <c r="AE227" i="4"/>
  <c r="J92" i="4"/>
  <c r="N92" i="4"/>
  <c r="O92" i="4" s="1"/>
  <c r="R92" i="4"/>
  <c r="AC92" i="4" s="1"/>
  <c r="V92" i="4"/>
  <c r="J96" i="4"/>
  <c r="N96" i="4"/>
  <c r="O96" i="4" s="1"/>
  <c r="R96" i="4"/>
  <c r="AC96" i="4" s="1"/>
  <c r="V96" i="4"/>
  <c r="Y96" i="4" s="1"/>
  <c r="F96" i="4"/>
  <c r="J100" i="4"/>
  <c r="N100" i="4"/>
  <c r="O100" i="4" s="1"/>
  <c r="R100" i="4"/>
  <c r="AC100" i="4" s="1"/>
  <c r="V100" i="4"/>
  <c r="Y100" i="4" s="1"/>
  <c r="J104" i="4"/>
  <c r="N104" i="4"/>
  <c r="O104" i="4" s="1"/>
  <c r="R104" i="4"/>
  <c r="AC104" i="4" s="1"/>
  <c r="V104" i="4"/>
  <c r="J108" i="4"/>
  <c r="N108" i="4"/>
  <c r="O108" i="4" s="1"/>
  <c r="R108" i="4"/>
  <c r="AC108" i="4" s="1"/>
  <c r="V108" i="4"/>
  <c r="Y108" i="4" s="1"/>
  <c r="Z108" i="4"/>
  <c r="F108" i="4"/>
  <c r="K111" i="4"/>
  <c r="S111" i="4"/>
  <c r="AF111" i="4" s="1"/>
  <c r="W111" i="4"/>
  <c r="J112" i="4"/>
  <c r="N112" i="4"/>
  <c r="O112" i="4" s="1"/>
  <c r="R112" i="4"/>
  <c r="AC112" i="4" s="1"/>
  <c r="V112" i="4"/>
  <c r="Y112" i="4" s="1"/>
  <c r="Z112" i="4"/>
  <c r="F112" i="4"/>
  <c r="K115" i="4"/>
  <c r="S115" i="4"/>
  <c r="AF115" i="4" s="1"/>
  <c r="W115" i="4"/>
  <c r="J116" i="4"/>
  <c r="N116" i="4"/>
  <c r="O116" i="4" s="1"/>
  <c r="R116" i="4"/>
  <c r="AC116" i="4" s="1"/>
  <c r="V116" i="4"/>
  <c r="X116" i="4" s="1"/>
  <c r="Z116" i="4"/>
  <c r="F116" i="4"/>
  <c r="K119" i="4"/>
  <c r="S119" i="4"/>
  <c r="AF119" i="4" s="1"/>
  <c r="W119" i="4"/>
  <c r="J120" i="4"/>
  <c r="N120" i="4"/>
  <c r="O120" i="4" s="1"/>
  <c r="R120" i="4"/>
  <c r="AC120" i="4" s="1"/>
  <c r="V120" i="4"/>
  <c r="Z120" i="4"/>
  <c r="F120" i="4"/>
  <c r="K123" i="4"/>
  <c r="S123" i="4"/>
  <c r="AF123" i="4" s="1"/>
  <c r="W123" i="4"/>
  <c r="J124" i="4"/>
  <c r="N124" i="4"/>
  <c r="O124" i="4" s="1"/>
  <c r="R124" i="4"/>
  <c r="AC124" i="4" s="1"/>
  <c r="V124" i="4"/>
  <c r="Y124" i="4" s="1"/>
  <c r="Z124" i="4"/>
  <c r="F124" i="4"/>
  <c r="K127" i="4"/>
  <c r="S127" i="4"/>
  <c r="AF127" i="4" s="1"/>
  <c r="W127" i="4"/>
  <c r="F128" i="4"/>
  <c r="J128" i="4"/>
  <c r="N128" i="4"/>
  <c r="O128" i="4" s="1"/>
  <c r="R128" i="4"/>
  <c r="AC128" i="4" s="1"/>
  <c r="V128" i="4"/>
  <c r="Y128" i="4" s="1"/>
  <c r="Z128" i="4"/>
  <c r="K131" i="4"/>
  <c r="S131" i="4"/>
  <c r="AF131" i="4" s="1"/>
  <c r="W131" i="4"/>
  <c r="AD134" i="4"/>
  <c r="AM135" i="4"/>
  <c r="S138" i="4"/>
  <c r="AF138" i="4" s="1"/>
  <c r="AD138" i="4"/>
  <c r="AM139" i="4"/>
  <c r="J142" i="4"/>
  <c r="S142" i="4"/>
  <c r="AF142" i="4" s="1"/>
  <c r="AG142" i="4" s="1"/>
  <c r="AD142" i="4"/>
  <c r="AM143" i="4"/>
  <c r="J146" i="4"/>
  <c r="S146" i="4"/>
  <c r="AF146" i="4" s="1"/>
  <c r="AG146" i="4" s="1"/>
  <c r="AD146" i="4"/>
  <c r="AM147" i="4"/>
  <c r="J150" i="4"/>
  <c r="S150" i="4"/>
  <c r="AF150" i="4" s="1"/>
  <c r="AG150" i="4" s="1"/>
  <c r="AD150" i="4"/>
  <c r="M151" i="4"/>
  <c r="R151" i="4"/>
  <c r="AC151" i="4" s="1"/>
  <c r="K154" i="4"/>
  <c r="W154" i="4"/>
  <c r="AB155" i="4"/>
  <c r="AK155" i="4" s="1"/>
  <c r="AL155" i="4" s="1"/>
  <c r="T155" i="4"/>
  <c r="L155" i="4"/>
  <c r="W155" i="4"/>
  <c r="S155" i="4"/>
  <c r="AF155" i="4" s="1"/>
  <c r="K155" i="4"/>
  <c r="N155" i="4"/>
  <c r="O155" i="4" s="1"/>
  <c r="U155" i="4"/>
  <c r="U159" i="4"/>
  <c r="M159" i="4"/>
  <c r="AB159" i="4"/>
  <c r="T159" i="4"/>
  <c r="L159" i="4"/>
  <c r="W159" i="4"/>
  <c r="S159" i="4"/>
  <c r="AF159" i="4" s="1"/>
  <c r="K159" i="4"/>
  <c r="J159" i="4"/>
  <c r="R159" i="4"/>
  <c r="AC159" i="4" s="1"/>
  <c r="F166" i="4"/>
  <c r="AM168" i="4"/>
  <c r="AM202" i="4"/>
  <c r="AM218" i="4"/>
  <c r="AE247" i="4"/>
  <c r="AD247" i="4"/>
  <c r="J73" i="4"/>
  <c r="N73" i="4"/>
  <c r="O73" i="4" s="1"/>
  <c r="R73" i="4"/>
  <c r="AC73" i="4" s="1"/>
  <c r="AK73" i="4" s="1"/>
  <c r="AL73" i="4" s="1"/>
  <c r="V73" i="4"/>
  <c r="Y73" i="4" s="1"/>
  <c r="J77" i="4"/>
  <c r="N77" i="4"/>
  <c r="O77" i="4" s="1"/>
  <c r="R77" i="4"/>
  <c r="AC77" i="4" s="1"/>
  <c r="AK77" i="4" s="1"/>
  <c r="AL77" i="4" s="1"/>
  <c r="V77" i="4"/>
  <c r="M78" i="4"/>
  <c r="U78" i="4"/>
  <c r="J81" i="4"/>
  <c r="N81" i="4"/>
  <c r="O81" i="4" s="1"/>
  <c r="R81" i="4"/>
  <c r="AC81" i="4" s="1"/>
  <c r="V81" i="4"/>
  <c r="Y81" i="4" s="1"/>
  <c r="M82" i="4"/>
  <c r="U82" i="4"/>
  <c r="J85" i="4"/>
  <c r="N85" i="4"/>
  <c r="O85" i="4" s="1"/>
  <c r="R85" i="4"/>
  <c r="AC85" i="4" s="1"/>
  <c r="V85" i="4"/>
  <c r="Y85" i="4" s="1"/>
  <c r="M86" i="4"/>
  <c r="U86" i="4"/>
  <c r="J89" i="4"/>
  <c r="N89" i="4"/>
  <c r="O89" i="4" s="1"/>
  <c r="R89" i="4"/>
  <c r="AC89" i="4" s="1"/>
  <c r="V89" i="4"/>
  <c r="X89" i="4" s="1"/>
  <c r="M90" i="4"/>
  <c r="U90" i="4"/>
  <c r="K92" i="4"/>
  <c r="S92" i="4"/>
  <c r="AF92" i="4" s="1"/>
  <c r="F93" i="4"/>
  <c r="J93" i="4"/>
  <c r="N93" i="4"/>
  <c r="O93" i="4" s="1"/>
  <c r="R93" i="4"/>
  <c r="AC93" i="4" s="1"/>
  <c r="V93" i="4"/>
  <c r="X93" i="4" s="1"/>
  <c r="M94" i="4"/>
  <c r="U94" i="4"/>
  <c r="K96" i="4"/>
  <c r="S96" i="4"/>
  <c r="AF96" i="4" s="1"/>
  <c r="F97" i="4"/>
  <c r="J97" i="4"/>
  <c r="N97" i="4"/>
  <c r="O97" i="4" s="1"/>
  <c r="R97" i="4"/>
  <c r="AC97" i="4" s="1"/>
  <c r="V97" i="4"/>
  <c r="X97" i="4" s="1"/>
  <c r="M98" i="4"/>
  <c r="U98" i="4"/>
  <c r="K100" i="4"/>
  <c r="S100" i="4"/>
  <c r="AF100" i="4" s="1"/>
  <c r="F101" i="4"/>
  <c r="J101" i="4"/>
  <c r="N101" i="4"/>
  <c r="O101" i="4" s="1"/>
  <c r="R101" i="4"/>
  <c r="AC101" i="4" s="1"/>
  <c r="V101" i="4"/>
  <c r="X101" i="4" s="1"/>
  <c r="M102" i="4"/>
  <c r="U102" i="4"/>
  <c r="K104" i="4"/>
  <c r="S104" i="4"/>
  <c r="AF104" i="4" s="1"/>
  <c r="F105" i="4"/>
  <c r="J105" i="4"/>
  <c r="N105" i="4"/>
  <c r="O105" i="4" s="1"/>
  <c r="R105" i="4"/>
  <c r="AC105" i="4" s="1"/>
  <c r="V105" i="4"/>
  <c r="X105" i="4" s="1"/>
  <c r="M106" i="4"/>
  <c r="U106" i="4"/>
  <c r="K108" i="4"/>
  <c r="S108" i="4"/>
  <c r="AF108" i="4" s="1"/>
  <c r="F109" i="4"/>
  <c r="J109" i="4"/>
  <c r="N109" i="4"/>
  <c r="O109" i="4" s="1"/>
  <c r="R109" i="4"/>
  <c r="AC109" i="4" s="1"/>
  <c r="V109" i="4"/>
  <c r="X109" i="4" s="1"/>
  <c r="M110" i="4"/>
  <c r="U110" i="4"/>
  <c r="L111" i="4"/>
  <c r="T111" i="4"/>
  <c r="K112" i="4"/>
  <c r="S112" i="4"/>
  <c r="AF112" i="4" s="1"/>
  <c r="F113" i="4"/>
  <c r="J113" i="4"/>
  <c r="N113" i="4"/>
  <c r="O113" i="4" s="1"/>
  <c r="R113" i="4"/>
  <c r="AC113" i="4" s="1"/>
  <c r="V113" i="4"/>
  <c r="X113" i="4" s="1"/>
  <c r="M114" i="4"/>
  <c r="U114" i="4"/>
  <c r="L115" i="4"/>
  <c r="T115" i="4"/>
  <c r="K116" i="4"/>
  <c r="S116" i="4"/>
  <c r="AF116" i="4" s="1"/>
  <c r="F117" i="4"/>
  <c r="J117" i="4"/>
  <c r="N117" i="4"/>
  <c r="O117" i="4" s="1"/>
  <c r="R117" i="4"/>
  <c r="AC117" i="4" s="1"/>
  <c r="AK117" i="4" s="1"/>
  <c r="AL117" i="4" s="1"/>
  <c r="V117" i="4"/>
  <c r="X117" i="4" s="1"/>
  <c r="M118" i="4"/>
  <c r="U118" i="4"/>
  <c r="L119" i="4"/>
  <c r="T119" i="4"/>
  <c r="K120" i="4"/>
  <c r="S120" i="4"/>
  <c r="AF120" i="4" s="1"/>
  <c r="F121" i="4"/>
  <c r="J121" i="4"/>
  <c r="N121" i="4"/>
  <c r="O121" i="4" s="1"/>
  <c r="R121" i="4"/>
  <c r="AC121" i="4" s="1"/>
  <c r="AK121" i="4" s="1"/>
  <c r="AL121" i="4" s="1"/>
  <c r="V121" i="4"/>
  <c r="X121" i="4" s="1"/>
  <c r="M122" i="4"/>
  <c r="U122" i="4"/>
  <c r="L123" i="4"/>
  <c r="T123" i="4"/>
  <c r="K124" i="4"/>
  <c r="S124" i="4"/>
  <c r="AF124" i="4" s="1"/>
  <c r="F125" i="4"/>
  <c r="J125" i="4"/>
  <c r="N125" i="4"/>
  <c r="O125" i="4" s="1"/>
  <c r="R125" i="4"/>
  <c r="AC125" i="4" s="1"/>
  <c r="V125" i="4"/>
  <c r="X125" i="4" s="1"/>
  <c r="M126" i="4"/>
  <c r="U126" i="4"/>
  <c r="L127" i="4"/>
  <c r="T127" i="4"/>
  <c r="K128" i="4"/>
  <c r="S128" i="4"/>
  <c r="AF128" i="4" s="1"/>
  <c r="F129" i="4"/>
  <c r="J129" i="4"/>
  <c r="N129" i="4"/>
  <c r="O129" i="4" s="1"/>
  <c r="R129" i="4"/>
  <c r="AC129" i="4" s="1"/>
  <c r="V129" i="4"/>
  <c r="X129" i="4" s="1"/>
  <c r="M130" i="4"/>
  <c r="U130" i="4"/>
  <c r="L131" i="4"/>
  <c r="T131" i="4"/>
  <c r="AB131" i="4"/>
  <c r="AK131" i="4" s="1"/>
  <c r="AL131" i="4" s="1"/>
  <c r="W132" i="4"/>
  <c r="S132" i="4"/>
  <c r="AF132" i="4" s="1"/>
  <c r="K132" i="4"/>
  <c r="F132" i="4"/>
  <c r="L132" i="4"/>
  <c r="V132" i="4"/>
  <c r="AB132" i="4"/>
  <c r="AK132" i="4" s="1"/>
  <c r="AL132" i="4" s="1"/>
  <c r="K134" i="4"/>
  <c r="T134" i="4"/>
  <c r="AB135" i="4"/>
  <c r="AK135" i="4" s="1"/>
  <c r="AL135" i="4" s="1"/>
  <c r="T135" i="4"/>
  <c r="L135" i="4"/>
  <c r="K135" i="4"/>
  <c r="U135" i="4"/>
  <c r="W136" i="4"/>
  <c r="S136" i="4"/>
  <c r="AF136" i="4" s="1"/>
  <c r="K136" i="4"/>
  <c r="F136" i="4"/>
  <c r="L136" i="4"/>
  <c r="V136" i="4"/>
  <c r="Z136" i="4" s="1"/>
  <c r="AB136" i="4"/>
  <c r="AK136" i="4" s="1"/>
  <c r="AL136" i="4" s="1"/>
  <c r="K138" i="4"/>
  <c r="T138" i="4"/>
  <c r="AB139" i="4"/>
  <c r="AK139" i="4" s="1"/>
  <c r="AL139" i="4" s="1"/>
  <c r="T139" i="4"/>
  <c r="L139" i="4"/>
  <c r="K139" i="4"/>
  <c r="U139" i="4"/>
  <c r="W140" i="4"/>
  <c r="S140" i="4"/>
  <c r="AF140" i="4" s="1"/>
  <c r="K140" i="4"/>
  <c r="F140" i="4"/>
  <c r="L140" i="4"/>
  <c r="V140" i="4"/>
  <c r="AB140" i="4"/>
  <c r="AK140" i="4" s="1"/>
  <c r="AL140" i="4" s="1"/>
  <c r="K142" i="4"/>
  <c r="T142" i="4"/>
  <c r="AB143" i="4"/>
  <c r="AK143" i="4" s="1"/>
  <c r="AL143" i="4" s="1"/>
  <c r="T143" i="4"/>
  <c r="L143" i="4"/>
  <c r="K143" i="4"/>
  <c r="U143" i="4"/>
  <c r="W144" i="4"/>
  <c r="S144" i="4"/>
  <c r="AF144" i="4" s="1"/>
  <c r="K144" i="4"/>
  <c r="F144" i="4"/>
  <c r="L144" i="4"/>
  <c r="V144" i="4"/>
  <c r="AB144" i="4"/>
  <c r="AK144" i="4" s="1"/>
  <c r="AL144" i="4" s="1"/>
  <c r="K146" i="4"/>
  <c r="T146" i="4"/>
  <c r="AB147" i="4"/>
  <c r="AK147" i="4" s="1"/>
  <c r="AL147" i="4" s="1"/>
  <c r="T147" i="4"/>
  <c r="L147" i="4"/>
  <c r="K147" i="4"/>
  <c r="U147" i="4"/>
  <c r="W148" i="4"/>
  <c r="S148" i="4"/>
  <c r="AF148" i="4" s="1"/>
  <c r="K148" i="4"/>
  <c r="F148" i="4"/>
  <c r="L148" i="4"/>
  <c r="V148" i="4"/>
  <c r="AB148" i="4"/>
  <c r="AK148" i="4" s="1"/>
  <c r="AL148" i="4" s="1"/>
  <c r="K150" i="4"/>
  <c r="T150" i="4"/>
  <c r="AB151" i="4"/>
  <c r="AK151" i="4" s="1"/>
  <c r="AL151" i="4" s="1"/>
  <c r="T151" i="4"/>
  <c r="L151" i="4"/>
  <c r="W151" i="4"/>
  <c r="S151" i="4"/>
  <c r="AF151" i="4" s="1"/>
  <c r="K151" i="4"/>
  <c r="N151" i="4"/>
  <c r="O151" i="4" s="1"/>
  <c r="U151" i="4"/>
  <c r="N154" i="4"/>
  <c r="O154" i="4" s="1"/>
  <c r="R154" i="4"/>
  <c r="AC154" i="4" s="1"/>
  <c r="V155" i="4"/>
  <c r="N159" i="4"/>
  <c r="O159" i="4" s="1"/>
  <c r="V159" i="4"/>
  <c r="U163" i="4"/>
  <c r="M163" i="4"/>
  <c r="AB163" i="4"/>
  <c r="AK163" i="4" s="1"/>
  <c r="AL163" i="4" s="1"/>
  <c r="T163" i="4"/>
  <c r="L163" i="4"/>
  <c r="W163" i="4"/>
  <c r="S163" i="4"/>
  <c r="AF163" i="4" s="1"/>
  <c r="K163" i="4"/>
  <c r="J163" i="4"/>
  <c r="R163" i="4"/>
  <c r="AC163" i="4" s="1"/>
  <c r="AG164" i="4"/>
  <c r="AG165" i="4"/>
  <c r="AD165" i="4"/>
  <c r="AM186" i="4"/>
  <c r="AM198" i="4"/>
  <c r="AM214" i="4"/>
  <c r="AB183" i="4"/>
  <c r="AK183" i="4" s="1"/>
  <c r="AL183" i="4" s="1"/>
  <c r="T183" i="4"/>
  <c r="L183" i="4"/>
  <c r="V183" i="4"/>
  <c r="M183" i="4"/>
  <c r="N183" i="4"/>
  <c r="O183" i="4" s="1"/>
  <c r="R183" i="4"/>
  <c r="AC183" i="4" s="1"/>
  <c r="AB187" i="4"/>
  <c r="AK187" i="4" s="1"/>
  <c r="AL187" i="4" s="1"/>
  <c r="T187" i="4"/>
  <c r="L187" i="4"/>
  <c r="V187" i="4"/>
  <c r="M187" i="4"/>
  <c r="N187" i="4"/>
  <c r="O187" i="4" s="1"/>
  <c r="R187" i="4"/>
  <c r="AC187" i="4" s="1"/>
  <c r="AB191" i="4"/>
  <c r="AK191" i="4" s="1"/>
  <c r="AL191" i="4" s="1"/>
  <c r="T191" i="4"/>
  <c r="L191" i="4"/>
  <c r="V191" i="4"/>
  <c r="M191" i="4"/>
  <c r="N191" i="4"/>
  <c r="O191" i="4" s="1"/>
  <c r="R191" i="4"/>
  <c r="AC191" i="4" s="1"/>
  <c r="AB195" i="4"/>
  <c r="AK195" i="4" s="1"/>
  <c r="AL195" i="4" s="1"/>
  <c r="T195" i="4"/>
  <c r="L195" i="4"/>
  <c r="V195" i="4"/>
  <c r="M195" i="4"/>
  <c r="N195" i="4"/>
  <c r="O195" i="4" s="1"/>
  <c r="R195" i="4"/>
  <c r="AC195" i="4" s="1"/>
  <c r="AB199" i="4"/>
  <c r="AK199" i="4" s="1"/>
  <c r="AL199" i="4" s="1"/>
  <c r="T199" i="4"/>
  <c r="L199" i="4"/>
  <c r="V199" i="4"/>
  <c r="M199" i="4"/>
  <c r="N199" i="4"/>
  <c r="O199" i="4" s="1"/>
  <c r="R199" i="4"/>
  <c r="AC199" i="4" s="1"/>
  <c r="AB203" i="4"/>
  <c r="AK203" i="4" s="1"/>
  <c r="AL203" i="4" s="1"/>
  <c r="T203" i="4"/>
  <c r="L203" i="4"/>
  <c r="V203" i="4"/>
  <c r="M203" i="4"/>
  <c r="N203" i="4"/>
  <c r="O203" i="4" s="1"/>
  <c r="R203" i="4"/>
  <c r="AC203" i="4" s="1"/>
  <c r="AB207" i="4"/>
  <c r="AK207" i="4" s="1"/>
  <c r="AL207" i="4" s="1"/>
  <c r="T207" i="4"/>
  <c r="L207" i="4"/>
  <c r="V207" i="4"/>
  <c r="M207" i="4"/>
  <c r="N207" i="4"/>
  <c r="O207" i="4" s="1"/>
  <c r="R207" i="4"/>
  <c r="AC207" i="4" s="1"/>
  <c r="AB211" i="4"/>
  <c r="AK211" i="4" s="1"/>
  <c r="AL211" i="4" s="1"/>
  <c r="T211" i="4"/>
  <c r="L211" i="4"/>
  <c r="V211" i="4"/>
  <c r="M211" i="4"/>
  <c r="N211" i="4"/>
  <c r="O211" i="4" s="1"/>
  <c r="R211" i="4"/>
  <c r="AC211" i="4" s="1"/>
  <c r="AB215" i="4"/>
  <c r="AK215" i="4" s="1"/>
  <c r="AL215" i="4" s="1"/>
  <c r="T215" i="4"/>
  <c r="L215" i="4"/>
  <c r="V215" i="4"/>
  <c r="M215" i="4"/>
  <c r="N215" i="4"/>
  <c r="O215" i="4" s="1"/>
  <c r="R215" i="4"/>
  <c r="AC215" i="4" s="1"/>
  <c r="AB219" i="4"/>
  <c r="AK219" i="4" s="1"/>
  <c r="AL219" i="4" s="1"/>
  <c r="T219" i="4"/>
  <c r="L219" i="4"/>
  <c r="V219" i="4"/>
  <c r="M219" i="4"/>
  <c r="N219" i="4"/>
  <c r="O219" i="4" s="1"/>
  <c r="R219" i="4"/>
  <c r="AC219" i="4" s="1"/>
  <c r="F241" i="4"/>
  <c r="J152" i="4"/>
  <c r="N152" i="4"/>
  <c r="O152" i="4" s="1"/>
  <c r="R152" i="4"/>
  <c r="AC152" i="4" s="1"/>
  <c r="V152" i="4"/>
  <c r="X152" i="4" s="1"/>
  <c r="F152" i="4"/>
  <c r="J156" i="4"/>
  <c r="N156" i="4"/>
  <c r="O156" i="4" s="1"/>
  <c r="R156" i="4"/>
  <c r="AC156" i="4" s="1"/>
  <c r="V156" i="4"/>
  <c r="Y156" i="4" s="1"/>
  <c r="L158" i="4"/>
  <c r="T158" i="4"/>
  <c r="AB158" i="4"/>
  <c r="J160" i="4"/>
  <c r="N160" i="4"/>
  <c r="O160" i="4" s="1"/>
  <c r="R160" i="4"/>
  <c r="AC160" i="4" s="1"/>
  <c r="V160" i="4"/>
  <c r="F160" i="4"/>
  <c r="Y161" i="4"/>
  <c r="L162" i="4"/>
  <c r="T162" i="4"/>
  <c r="AB162" i="4"/>
  <c r="AB165" i="4"/>
  <c r="AK165" i="4" s="1"/>
  <c r="AL165" i="4" s="1"/>
  <c r="T165" i="4"/>
  <c r="L165" i="4"/>
  <c r="K165" i="4"/>
  <c r="U165" i="4"/>
  <c r="W166" i="4"/>
  <c r="S166" i="4"/>
  <c r="AF166" i="4" s="1"/>
  <c r="K166" i="4"/>
  <c r="L166" i="4"/>
  <c r="V166" i="4"/>
  <c r="Z166" i="4" s="1"/>
  <c r="AB166" i="4"/>
  <c r="AB169" i="4"/>
  <c r="T169" i="4"/>
  <c r="L169" i="4"/>
  <c r="K169" i="4"/>
  <c r="U169" i="4"/>
  <c r="W170" i="4"/>
  <c r="S170" i="4"/>
  <c r="AF170" i="4" s="1"/>
  <c r="K170" i="4"/>
  <c r="F170" i="4"/>
  <c r="L170" i="4"/>
  <c r="V170" i="4"/>
  <c r="AB170" i="4"/>
  <c r="AG172" i="4"/>
  <c r="AM172" i="4" s="1"/>
  <c r="AB173" i="4"/>
  <c r="T173" i="4"/>
  <c r="L173" i="4"/>
  <c r="K173" i="4"/>
  <c r="U173" i="4"/>
  <c r="W174" i="4"/>
  <c r="S174" i="4"/>
  <c r="AF174" i="4" s="1"/>
  <c r="K174" i="4"/>
  <c r="F174" i="4"/>
  <c r="L174" i="4"/>
  <c r="V174" i="4"/>
  <c r="Z174" i="4" s="1"/>
  <c r="AB174" i="4"/>
  <c r="AK174" i="4" s="1"/>
  <c r="AL174" i="4" s="1"/>
  <c r="AG176" i="4"/>
  <c r="AM176" i="4" s="1"/>
  <c r="AB177" i="4"/>
  <c r="T177" i="4"/>
  <c r="L177" i="4"/>
  <c r="K177" i="4"/>
  <c r="U177" i="4"/>
  <c r="W178" i="4"/>
  <c r="S178" i="4"/>
  <c r="AF178" i="4" s="1"/>
  <c r="K178" i="4"/>
  <c r="F178" i="4"/>
  <c r="L178" i="4"/>
  <c r="V178" i="4"/>
  <c r="AB178" i="4"/>
  <c r="AG180" i="4"/>
  <c r="AM180" i="4" s="1"/>
  <c r="AB181" i="4"/>
  <c r="T181" i="4"/>
  <c r="L181" i="4"/>
  <c r="K181" i="4"/>
  <c r="U181" i="4"/>
  <c r="W182" i="4"/>
  <c r="S182" i="4"/>
  <c r="AF182" i="4" s="1"/>
  <c r="K182" i="4"/>
  <c r="L182" i="4"/>
  <c r="V182" i="4"/>
  <c r="AB182" i="4"/>
  <c r="AK182" i="4" s="1"/>
  <c r="AL182" i="4" s="1"/>
  <c r="S183" i="4"/>
  <c r="AF183" i="4" s="1"/>
  <c r="W184" i="4"/>
  <c r="S184" i="4"/>
  <c r="AF184" i="4" s="1"/>
  <c r="K184" i="4"/>
  <c r="R184" i="4"/>
  <c r="AC184" i="4" s="1"/>
  <c r="M184" i="4"/>
  <c r="N184" i="4"/>
  <c r="O184" i="4" s="1"/>
  <c r="U184" i="4"/>
  <c r="AB184" i="4"/>
  <c r="AK184" i="4" s="1"/>
  <c r="AL184" i="4" s="1"/>
  <c r="S187" i="4"/>
  <c r="AF187" i="4" s="1"/>
  <c r="W188" i="4"/>
  <c r="S188" i="4"/>
  <c r="AF188" i="4" s="1"/>
  <c r="K188" i="4"/>
  <c r="R188" i="4"/>
  <c r="AC188" i="4" s="1"/>
  <c r="M188" i="4"/>
  <c r="N188" i="4"/>
  <c r="O188" i="4" s="1"/>
  <c r="U188" i="4"/>
  <c r="AB188" i="4"/>
  <c r="AK188" i="4" s="1"/>
  <c r="AL188" i="4" s="1"/>
  <c r="S191" i="4"/>
  <c r="AF191" i="4" s="1"/>
  <c r="W192" i="4"/>
  <c r="S192" i="4"/>
  <c r="AF192" i="4" s="1"/>
  <c r="K192" i="4"/>
  <c r="R192" i="4"/>
  <c r="AC192" i="4" s="1"/>
  <c r="M192" i="4"/>
  <c r="N192" i="4"/>
  <c r="O192" i="4" s="1"/>
  <c r="U192" i="4"/>
  <c r="AB192" i="4"/>
  <c r="AK192" i="4" s="1"/>
  <c r="AL192" i="4" s="1"/>
  <c r="S195" i="4"/>
  <c r="AF195" i="4" s="1"/>
  <c r="W196" i="4"/>
  <c r="S196" i="4"/>
  <c r="AF196" i="4" s="1"/>
  <c r="K196" i="4"/>
  <c r="R196" i="4"/>
  <c r="AC196" i="4" s="1"/>
  <c r="M196" i="4"/>
  <c r="N196" i="4"/>
  <c r="O196" i="4" s="1"/>
  <c r="U196" i="4"/>
  <c r="AB196" i="4"/>
  <c r="AK196" i="4" s="1"/>
  <c r="AL196" i="4" s="1"/>
  <c r="S199" i="4"/>
  <c r="AF199" i="4" s="1"/>
  <c r="W200" i="4"/>
  <c r="S200" i="4"/>
  <c r="AF200" i="4" s="1"/>
  <c r="K200" i="4"/>
  <c r="R200" i="4"/>
  <c r="AC200" i="4" s="1"/>
  <c r="M200" i="4"/>
  <c r="N200" i="4"/>
  <c r="O200" i="4" s="1"/>
  <c r="U200" i="4"/>
  <c r="AB200" i="4"/>
  <c r="AK200" i="4" s="1"/>
  <c r="AL200" i="4" s="1"/>
  <c r="S203" i="4"/>
  <c r="AF203" i="4" s="1"/>
  <c r="W204" i="4"/>
  <c r="S204" i="4"/>
  <c r="AF204" i="4" s="1"/>
  <c r="K204" i="4"/>
  <c r="R204" i="4"/>
  <c r="AC204" i="4" s="1"/>
  <c r="M204" i="4"/>
  <c r="N204" i="4"/>
  <c r="O204" i="4" s="1"/>
  <c r="U204" i="4"/>
  <c r="AB204" i="4"/>
  <c r="AK204" i="4" s="1"/>
  <c r="AL204" i="4" s="1"/>
  <c r="S207" i="4"/>
  <c r="AF207" i="4" s="1"/>
  <c r="W208" i="4"/>
  <c r="S208" i="4"/>
  <c r="AF208" i="4" s="1"/>
  <c r="K208" i="4"/>
  <c r="R208" i="4"/>
  <c r="AC208" i="4" s="1"/>
  <c r="M208" i="4"/>
  <c r="N208" i="4"/>
  <c r="O208" i="4" s="1"/>
  <c r="U208" i="4"/>
  <c r="AB208" i="4"/>
  <c r="AK208" i="4" s="1"/>
  <c r="AL208" i="4" s="1"/>
  <c r="S211" i="4"/>
  <c r="AF211" i="4" s="1"/>
  <c r="W212" i="4"/>
  <c r="S212" i="4"/>
  <c r="AF212" i="4" s="1"/>
  <c r="K212" i="4"/>
  <c r="R212" i="4"/>
  <c r="AC212" i="4" s="1"/>
  <c r="M212" i="4"/>
  <c r="N212" i="4"/>
  <c r="O212" i="4" s="1"/>
  <c r="U212" i="4"/>
  <c r="AB212" i="4"/>
  <c r="AK212" i="4" s="1"/>
  <c r="AL212" i="4" s="1"/>
  <c r="S215" i="4"/>
  <c r="AF215" i="4" s="1"/>
  <c r="W216" i="4"/>
  <c r="S216" i="4"/>
  <c r="AF216" i="4" s="1"/>
  <c r="K216" i="4"/>
  <c r="R216" i="4"/>
  <c r="AC216" i="4" s="1"/>
  <c r="M216" i="4"/>
  <c r="N216" i="4"/>
  <c r="O216" i="4" s="1"/>
  <c r="U216" i="4"/>
  <c r="AB216" i="4"/>
  <c r="AK216" i="4" s="1"/>
  <c r="AL216" i="4" s="1"/>
  <c r="S219" i="4"/>
  <c r="AF219" i="4" s="1"/>
  <c r="W220" i="4"/>
  <c r="S220" i="4"/>
  <c r="AF220" i="4" s="1"/>
  <c r="K220" i="4"/>
  <c r="U220" i="4"/>
  <c r="R220" i="4"/>
  <c r="AC220" i="4" s="1"/>
  <c r="M220" i="4"/>
  <c r="N220" i="4"/>
  <c r="O220" i="4" s="1"/>
  <c r="V220" i="4"/>
  <c r="AB223" i="4"/>
  <c r="AK223" i="4" s="1"/>
  <c r="AL223" i="4" s="1"/>
  <c r="T223" i="4"/>
  <c r="L223" i="4"/>
  <c r="S223" i="4"/>
  <c r="AF223" i="4" s="1"/>
  <c r="J223" i="4"/>
  <c r="V223" i="4"/>
  <c r="Z223" i="4" s="1"/>
  <c r="M223" i="4"/>
  <c r="W224" i="4"/>
  <c r="S224" i="4"/>
  <c r="AF224" i="4" s="1"/>
  <c r="K224" i="4"/>
  <c r="U224" i="4"/>
  <c r="J224" i="4"/>
  <c r="R224" i="4"/>
  <c r="AC224" i="4" s="1"/>
  <c r="M224" i="4"/>
  <c r="AB224" i="4"/>
  <c r="AK224" i="4" s="1"/>
  <c r="AL224" i="4" s="1"/>
  <c r="F225" i="4"/>
  <c r="AE226" i="4"/>
  <c r="AG226" i="4" s="1"/>
  <c r="AM226" i="4" s="1"/>
  <c r="N227" i="4"/>
  <c r="O227" i="4" s="1"/>
  <c r="U227" i="4"/>
  <c r="N228" i="4"/>
  <c r="O228" i="4" s="1"/>
  <c r="AB231" i="4"/>
  <c r="T231" i="4"/>
  <c r="L231" i="4"/>
  <c r="S231" i="4"/>
  <c r="AF231" i="4" s="1"/>
  <c r="J231" i="4"/>
  <c r="V231" i="4"/>
  <c r="X231" i="4" s="1"/>
  <c r="M231" i="4"/>
  <c r="W232" i="4"/>
  <c r="S232" i="4"/>
  <c r="AF232" i="4" s="1"/>
  <c r="K232" i="4"/>
  <c r="U232" i="4"/>
  <c r="J232" i="4"/>
  <c r="R232" i="4"/>
  <c r="AC232" i="4" s="1"/>
  <c r="M232" i="4"/>
  <c r="AB232" i="4"/>
  <c r="AK232" i="4" s="1"/>
  <c r="AL232" i="4" s="1"/>
  <c r="F233" i="4"/>
  <c r="AE234" i="4"/>
  <c r="AG234" i="4" s="1"/>
  <c r="AM234" i="4" s="1"/>
  <c r="F237" i="4"/>
  <c r="AM242" i="4"/>
  <c r="AB243" i="4"/>
  <c r="AK243" i="4" s="1"/>
  <c r="AL243" i="4" s="1"/>
  <c r="T243" i="4"/>
  <c r="L243" i="4"/>
  <c r="W243" i="4"/>
  <c r="S243" i="4"/>
  <c r="AF243" i="4" s="1"/>
  <c r="K243" i="4"/>
  <c r="U243" i="4"/>
  <c r="N243" i="4"/>
  <c r="O243" i="4" s="1"/>
  <c r="V243" i="4"/>
  <c r="M243" i="4"/>
  <c r="J243" i="4"/>
  <c r="J133" i="4"/>
  <c r="N133" i="4"/>
  <c r="O133" i="4" s="1"/>
  <c r="R133" i="4"/>
  <c r="AC133" i="4" s="1"/>
  <c r="AK133" i="4" s="1"/>
  <c r="AL133" i="4" s="1"/>
  <c r="V133" i="4"/>
  <c r="X133" i="4" s="1"/>
  <c r="J137" i="4"/>
  <c r="N137" i="4"/>
  <c r="O137" i="4" s="1"/>
  <c r="R137" i="4"/>
  <c r="AC137" i="4" s="1"/>
  <c r="V137" i="4"/>
  <c r="Y137" i="4" s="1"/>
  <c r="J141" i="4"/>
  <c r="N141" i="4"/>
  <c r="O141" i="4" s="1"/>
  <c r="R141" i="4"/>
  <c r="AC141" i="4" s="1"/>
  <c r="AK141" i="4" s="1"/>
  <c r="AL141" i="4" s="1"/>
  <c r="V141" i="4"/>
  <c r="Y141" i="4" s="1"/>
  <c r="J145" i="4"/>
  <c r="N145" i="4"/>
  <c r="O145" i="4" s="1"/>
  <c r="R145" i="4"/>
  <c r="AC145" i="4" s="1"/>
  <c r="AK145" i="4" s="1"/>
  <c r="AL145" i="4" s="1"/>
  <c r="V145" i="4"/>
  <c r="Y145" i="4" s="1"/>
  <c r="J149" i="4"/>
  <c r="N149" i="4"/>
  <c r="O149" i="4" s="1"/>
  <c r="R149" i="4"/>
  <c r="AC149" i="4" s="1"/>
  <c r="AK149" i="4" s="1"/>
  <c r="AL149" i="4" s="1"/>
  <c r="V149" i="4"/>
  <c r="Y149" i="4" s="1"/>
  <c r="K152" i="4"/>
  <c r="S152" i="4"/>
  <c r="AF152" i="4" s="1"/>
  <c r="F153" i="4"/>
  <c r="J153" i="4"/>
  <c r="N153" i="4"/>
  <c r="O153" i="4" s="1"/>
  <c r="R153" i="4"/>
  <c r="AC153" i="4" s="1"/>
  <c r="V153" i="4"/>
  <c r="Y153" i="4" s="1"/>
  <c r="K156" i="4"/>
  <c r="S156" i="4"/>
  <c r="AF156" i="4" s="1"/>
  <c r="F157" i="4"/>
  <c r="J157" i="4"/>
  <c r="N157" i="4"/>
  <c r="O157" i="4" s="1"/>
  <c r="R157" i="4"/>
  <c r="AC157" i="4" s="1"/>
  <c r="AK157" i="4" s="1"/>
  <c r="AL157" i="4" s="1"/>
  <c r="V157" i="4"/>
  <c r="M158" i="4"/>
  <c r="U158" i="4"/>
  <c r="K160" i="4"/>
  <c r="S160" i="4"/>
  <c r="AF160" i="4" s="1"/>
  <c r="F161" i="4"/>
  <c r="J161" i="4"/>
  <c r="N161" i="4"/>
  <c r="O161" i="4" s="1"/>
  <c r="R161" i="4"/>
  <c r="AC161" i="4" s="1"/>
  <c r="AK161" i="4" s="1"/>
  <c r="AL161" i="4" s="1"/>
  <c r="V161" i="4"/>
  <c r="M162" i="4"/>
  <c r="U162" i="4"/>
  <c r="U164" i="4"/>
  <c r="M164" i="4"/>
  <c r="L164" i="4"/>
  <c r="V164" i="4"/>
  <c r="M165" i="4"/>
  <c r="V165" i="4"/>
  <c r="M166" i="4"/>
  <c r="R166" i="4"/>
  <c r="AC166" i="4" s="1"/>
  <c r="U168" i="4"/>
  <c r="M168" i="4"/>
  <c r="L168" i="4"/>
  <c r="V168" i="4"/>
  <c r="M169" i="4"/>
  <c r="V169" i="4"/>
  <c r="M170" i="4"/>
  <c r="R170" i="4"/>
  <c r="AC170" i="4" s="1"/>
  <c r="X170" i="4"/>
  <c r="U172" i="4"/>
  <c r="M172" i="4"/>
  <c r="L172" i="4"/>
  <c r="V172" i="4"/>
  <c r="M173" i="4"/>
  <c r="V173" i="4"/>
  <c r="M174" i="4"/>
  <c r="R174" i="4"/>
  <c r="AC174" i="4" s="1"/>
  <c r="X174" i="4"/>
  <c r="U176" i="4"/>
  <c r="M176" i="4"/>
  <c r="L176" i="4"/>
  <c r="V176" i="4"/>
  <c r="M177" i="4"/>
  <c r="V177" i="4"/>
  <c r="M178" i="4"/>
  <c r="R178" i="4"/>
  <c r="AC178" i="4" s="1"/>
  <c r="X178" i="4"/>
  <c r="U180" i="4"/>
  <c r="M180" i="4"/>
  <c r="L180" i="4"/>
  <c r="V180" i="4"/>
  <c r="M181" i="4"/>
  <c r="V181" i="4"/>
  <c r="M182" i="4"/>
  <c r="R182" i="4"/>
  <c r="AC182" i="4" s="1"/>
  <c r="X182" i="4"/>
  <c r="J183" i="4"/>
  <c r="U183" i="4"/>
  <c r="V184" i="4"/>
  <c r="F185" i="4"/>
  <c r="AD186" i="4"/>
  <c r="J187" i="4"/>
  <c r="U187" i="4"/>
  <c r="V188" i="4"/>
  <c r="F189" i="4"/>
  <c r="AD190" i="4"/>
  <c r="J191" i="4"/>
  <c r="U191" i="4"/>
  <c r="V192" i="4"/>
  <c r="F193" i="4"/>
  <c r="AD194" i="4"/>
  <c r="J195" i="4"/>
  <c r="U195" i="4"/>
  <c r="V196" i="4"/>
  <c r="F197" i="4"/>
  <c r="AD198" i="4"/>
  <c r="J199" i="4"/>
  <c r="U199" i="4"/>
  <c r="V200" i="4"/>
  <c r="F201" i="4"/>
  <c r="AD202" i="4"/>
  <c r="J203" i="4"/>
  <c r="U203" i="4"/>
  <c r="V204" i="4"/>
  <c r="F205" i="4"/>
  <c r="AD206" i="4"/>
  <c r="J207" i="4"/>
  <c r="U207" i="4"/>
  <c r="V208" i="4"/>
  <c r="F209" i="4"/>
  <c r="AD210" i="4"/>
  <c r="J211" i="4"/>
  <c r="U211" i="4"/>
  <c r="V212" i="4"/>
  <c r="F213" i="4"/>
  <c r="AD214" i="4"/>
  <c r="J215" i="4"/>
  <c r="U215" i="4"/>
  <c r="V216" i="4"/>
  <c r="F217" i="4"/>
  <c r="AD218" i="4"/>
  <c r="J219" i="4"/>
  <c r="U219" i="4"/>
  <c r="K223" i="4"/>
  <c r="R223" i="4"/>
  <c r="AC223" i="4" s="1"/>
  <c r="L224" i="4"/>
  <c r="T224" i="4"/>
  <c r="K231" i="4"/>
  <c r="R231" i="4"/>
  <c r="AC231" i="4" s="1"/>
  <c r="L232" i="4"/>
  <c r="T232" i="4"/>
  <c r="AG238" i="4"/>
  <c r="AB239" i="4"/>
  <c r="T239" i="4"/>
  <c r="L239" i="4"/>
  <c r="V239" i="4"/>
  <c r="M239" i="4"/>
  <c r="S239" i="4"/>
  <c r="AF239" i="4" s="1"/>
  <c r="W239" i="4"/>
  <c r="K239" i="4"/>
  <c r="J239" i="4"/>
  <c r="R239" i="4"/>
  <c r="AC239" i="4" s="1"/>
  <c r="AD243" i="4"/>
  <c r="J246" i="4"/>
  <c r="AE251" i="4"/>
  <c r="AD251" i="4"/>
  <c r="J158" i="4"/>
  <c r="N158" i="4"/>
  <c r="O158" i="4" s="1"/>
  <c r="R158" i="4"/>
  <c r="AC158" i="4" s="1"/>
  <c r="V158" i="4"/>
  <c r="J162" i="4"/>
  <c r="N162" i="4"/>
  <c r="O162" i="4" s="1"/>
  <c r="R162" i="4"/>
  <c r="AC162" i="4" s="1"/>
  <c r="V162" i="4"/>
  <c r="T166" i="4"/>
  <c r="F167" i="4"/>
  <c r="N169" i="4"/>
  <c r="O169" i="4" s="1"/>
  <c r="R169" i="4"/>
  <c r="AC169" i="4" s="1"/>
  <c r="W169" i="4"/>
  <c r="N170" i="4"/>
  <c r="O170" i="4" s="1"/>
  <c r="T170" i="4"/>
  <c r="Y170" i="4"/>
  <c r="Z171" i="4"/>
  <c r="F171" i="4"/>
  <c r="N173" i="4"/>
  <c r="O173" i="4" s="1"/>
  <c r="R173" i="4"/>
  <c r="AC173" i="4" s="1"/>
  <c r="W173" i="4"/>
  <c r="N174" i="4"/>
  <c r="O174" i="4" s="1"/>
  <c r="T174" i="4"/>
  <c r="Y174" i="4"/>
  <c r="Z175" i="4"/>
  <c r="F175" i="4"/>
  <c r="N177" i="4"/>
  <c r="O177" i="4" s="1"/>
  <c r="R177" i="4"/>
  <c r="AC177" i="4" s="1"/>
  <c r="W177" i="4"/>
  <c r="N178" i="4"/>
  <c r="O178" i="4" s="1"/>
  <c r="T178" i="4"/>
  <c r="Y178" i="4"/>
  <c r="Z179" i="4"/>
  <c r="F179" i="4"/>
  <c r="N181" i="4"/>
  <c r="O181" i="4" s="1"/>
  <c r="R181" i="4"/>
  <c r="AC181" i="4" s="1"/>
  <c r="W181" i="4"/>
  <c r="N182" i="4"/>
  <c r="O182" i="4" s="1"/>
  <c r="T182" i="4"/>
  <c r="Y182" i="4"/>
  <c r="K183" i="4"/>
  <c r="W183" i="4"/>
  <c r="J184" i="4"/>
  <c r="K187" i="4"/>
  <c r="W187" i="4"/>
  <c r="J188" i="4"/>
  <c r="K191" i="4"/>
  <c r="W191" i="4"/>
  <c r="K195" i="4"/>
  <c r="W195" i="4"/>
  <c r="K199" i="4"/>
  <c r="W199" i="4"/>
  <c r="K203" i="4"/>
  <c r="W203" i="4"/>
  <c r="K207" i="4"/>
  <c r="W207" i="4"/>
  <c r="K211" i="4"/>
  <c r="W211" i="4"/>
  <c r="K215" i="4"/>
  <c r="W215" i="4"/>
  <c r="K219" i="4"/>
  <c r="W219" i="4"/>
  <c r="AK220" i="4"/>
  <c r="AL220" i="4" s="1"/>
  <c r="F221" i="4"/>
  <c r="X223" i="4"/>
  <c r="Y223" i="4"/>
  <c r="AB227" i="4"/>
  <c r="AK227" i="4" s="1"/>
  <c r="AL227" i="4" s="1"/>
  <c r="T227" i="4"/>
  <c r="L227" i="4"/>
  <c r="S227" i="4"/>
  <c r="AF227" i="4" s="1"/>
  <c r="J227" i="4"/>
  <c r="V227" i="4"/>
  <c r="M227" i="4"/>
  <c r="W228" i="4"/>
  <c r="S228" i="4"/>
  <c r="AF228" i="4" s="1"/>
  <c r="K228" i="4"/>
  <c r="U228" i="4"/>
  <c r="J228" i="4"/>
  <c r="R228" i="4"/>
  <c r="AC228" i="4" s="1"/>
  <c r="M228" i="4"/>
  <c r="AB228" i="4"/>
  <c r="Y229" i="4"/>
  <c r="F229" i="4"/>
  <c r="Y231" i="4"/>
  <c r="AB235" i="4"/>
  <c r="AK235" i="4" s="1"/>
  <c r="AL235" i="4" s="1"/>
  <c r="T235" i="4"/>
  <c r="L235" i="4"/>
  <c r="V235" i="4"/>
  <c r="Z235" i="4" s="1"/>
  <c r="M235" i="4"/>
  <c r="S235" i="4"/>
  <c r="AF235" i="4" s="1"/>
  <c r="W235" i="4"/>
  <c r="K235" i="4"/>
  <c r="J235" i="4"/>
  <c r="R235" i="4"/>
  <c r="AC235" i="4" s="1"/>
  <c r="X239" i="4"/>
  <c r="Z239" i="4"/>
  <c r="U246" i="4"/>
  <c r="M246" i="4"/>
  <c r="AB246" i="4"/>
  <c r="T246" i="4"/>
  <c r="L246" i="4"/>
  <c r="R246" i="4"/>
  <c r="AC246" i="4" s="1"/>
  <c r="N246" i="4"/>
  <c r="O246" i="4" s="1"/>
  <c r="S246" i="4"/>
  <c r="AF246" i="4" s="1"/>
  <c r="K246" i="4"/>
  <c r="W246" i="4"/>
  <c r="AB247" i="4"/>
  <c r="AK247" i="4" s="1"/>
  <c r="AL247" i="4" s="1"/>
  <c r="T247" i="4"/>
  <c r="L247" i="4"/>
  <c r="W247" i="4"/>
  <c r="S247" i="4"/>
  <c r="AF247" i="4" s="1"/>
  <c r="K247" i="4"/>
  <c r="V247" i="4"/>
  <c r="J247" i="4"/>
  <c r="U247" i="4"/>
  <c r="N247" i="4"/>
  <c r="O247" i="4" s="1"/>
  <c r="M247" i="4"/>
  <c r="AD250" i="4"/>
  <c r="F251" i="4"/>
  <c r="AE254" i="4"/>
  <c r="AD254" i="4"/>
  <c r="AE258" i="4"/>
  <c r="AG258" i="4" s="1"/>
  <c r="AD258" i="4"/>
  <c r="AE266" i="4"/>
  <c r="AD266" i="4"/>
  <c r="J167" i="4"/>
  <c r="N167" i="4"/>
  <c r="O167" i="4" s="1"/>
  <c r="R167" i="4"/>
  <c r="AC167" i="4" s="1"/>
  <c r="V167" i="4"/>
  <c r="X167" i="4" s="1"/>
  <c r="J171" i="4"/>
  <c r="N171" i="4"/>
  <c r="O171" i="4" s="1"/>
  <c r="R171" i="4"/>
  <c r="AC171" i="4" s="1"/>
  <c r="V171" i="4"/>
  <c r="X171" i="4" s="1"/>
  <c r="J175" i="4"/>
  <c r="N175" i="4"/>
  <c r="O175" i="4" s="1"/>
  <c r="R175" i="4"/>
  <c r="AC175" i="4" s="1"/>
  <c r="V175" i="4"/>
  <c r="X175" i="4" s="1"/>
  <c r="J179" i="4"/>
  <c r="N179" i="4"/>
  <c r="O179" i="4" s="1"/>
  <c r="R179" i="4"/>
  <c r="AC179" i="4" s="1"/>
  <c r="V179" i="4"/>
  <c r="X179" i="4" s="1"/>
  <c r="U186" i="4"/>
  <c r="M186" i="4"/>
  <c r="L186" i="4"/>
  <c r="V186" i="4"/>
  <c r="U190" i="4"/>
  <c r="M190" i="4"/>
  <c r="L190" i="4"/>
  <c r="V190" i="4"/>
  <c r="U194" i="4"/>
  <c r="M194" i="4"/>
  <c r="L194" i="4"/>
  <c r="V194" i="4"/>
  <c r="U198" i="4"/>
  <c r="M198" i="4"/>
  <c r="L198" i="4"/>
  <c r="V198" i="4"/>
  <c r="U202" i="4"/>
  <c r="M202" i="4"/>
  <c r="L202" i="4"/>
  <c r="V202" i="4"/>
  <c r="U206" i="4"/>
  <c r="M206" i="4"/>
  <c r="L206" i="4"/>
  <c r="V206" i="4"/>
  <c r="U210" i="4"/>
  <c r="M210" i="4"/>
  <c r="L210" i="4"/>
  <c r="V210" i="4"/>
  <c r="U214" i="4"/>
  <c r="M214" i="4"/>
  <c r="L214" i="4"/>
  <c r="V214" i="4"/>
  <c r="U218" i="4"/>
  <c r="M218" i="4"/>
  <c r="L218" i="4"/>
  <c r="V218" i="4"/>
  <c r="U222" i="4"/>
  <c r="M222" i="4"/>
  <c r="L222" i="4"/>
  <c r="V222" i="4"/>
  <c r="U226" i="4"/>
  <c r="M226" i="4"/>
  <c r="L226" i="4"/>
  <c r="V226" i="4"/>
  <c r="U230" i="4"/>
  <c r="M230" i="4"/>
  <c r="L230" i="4"/>
  <c r="V230" i="4"/>
  <c r="U234" i="4"/>
  <c r="M234" i="4"/>
  <c r="L234" i="4"/>
  <c r="V234" i="4"/>
  <c r="M251" i="4"/>
  <c r="AK252" i="4"/>
  <c r="AL252" i="4" s="1"/>
  <c r="S254" i="4"/>
  <c r="AF254" i="4" s="1"/>
  <c r="AD255" i="4"/>
  <c r="N258" i="4"/>
  <c r="O258" i="4" s="1"/>
  <c r="R262" i="4"/>
  <c r="AC262" i="4" s="1"/>
  <c r="U266" i="4"/>
  <c r="M266" i="4"/>
  <c r="AB266" i="4"/>
  <c r="AK266" i="4" s="1"/>
  <c r="AL266" i="4" s="1"/>
  <c r="T266" i="4"/>
  <c r="L266" i="4"/>
  <c r="W266" i="4"/>
  <c r="S266" i="4"/>
  <c r="AF266" i="4" s="1"/>
  <c r="K266" i="4"/>
  <c r="N266" i="4"/>
  <c r="O266" i="4" s="1"/>
  <c r="V266" i="4"/>
  <c r="U254" i="4"/>
  <c r="M254" i="4"/>
  <c r="AB254" i="4"/>
  <c r="AK254" i="4" s="1"/>
  <c r="AL254" i="4" s="1"/>
  <c r="T254" i="4"/>
  <c r="L254" i="4"/>
  <c r="W254" i="4"/>
  <c r="K254" i="4"/>
  <c r="V254" i="4"/>
  <c r="AM258" i="4"/>
  <c r="AD259" i="4"/>
  <c r="U262" i="4"/>
  <c r="M262" i="4"/>
  <c r="AB262" i="4"/>
  <c r="AK262" i="4" s="1"/>
  <c r="AL262" i="4" s="1"/>
  <c r="T262" i="4"/>
  <c r="L262" i="4"/>
  <c r="W262" i="4"/>
  <c r="S262" i="4"/>
  <c r="AF262" i="4" s="1"/>
  <c r="K262" i="4"/>
  <c r="V262" i="4"/>
  <c r="N262" i="4"/>
  <c r="O262" i="4" s="1"/>
  <c r="J262" i="4"/>
  <c r="AK264" i="4"/>
  <c r="AL264" i="4" s="1"/>
  <c r="W236" i="4"/>
  <c r="S236" i="4"/>
  <c r="AF236" i="4" s="1"/>
  <c r="K236" i="4"/>
  <c r="R236" i="4"/>
  <c r="AC236" i="4" s="1"/>
  <c r="M236" i="4"/>
  <c r="N236" i="4"/>
  <c r="O236" i="4" s="1"/>
  <c r="U236" i="4"/>
  <c r="AB236" i="4"/>
  <c r="AK236" i="4" s="1"/>
  <c r="AL236" i="4" s="1"/>
  <c r="W240" i="4"/>
  <c r="S240" i="4"/>
  <c r="AF240" i="4" s="1"/>
  <c r="K240" i="4"/>
  <c r="R240" i="4"/>
  <c r="AC240" i="4" s="1"/>
  <c r="M240" i="4"/>
  <c r="N240" i="4"/>
  <c r="O240" i="4" s="1"/>
  <c r="U240" i="4"/>
  <c r="AB240" i="4"/>
  <c r="AK240" i="4" s="1"/>
  <c r="AL240" i="4" s="1"/>
  <c r="F240" i="4"/>
  <c r="AK249" i="4"/>
  <c r="AL249" i="4" s="1"/>
  <c r="AB251" i="4"/>
  <c r="AK251" i="4" s="1"/>
  <c r="AL251" i="4" s="1"/>
  <c r="T251" i="4"/>
  <c r="L251" i="4"/>
  <c r="W251" i="4"/>
  <c r="S251" i="4"/>
  <c r="AF251" i="4" s="1"/>
  <c r="K251" i="4"/>
  <c r="J251" i="4"/>
  <c r="V251" i="4"/>
  <c r="Z251" i="4" s="1"/>
  <c r="J254" i="4"/>
  <c r="Z256" i="4"/>
  <c r="U258" i="4"/>
  <c r="M258" i="4"/>
  <c r="AB258" i="4"/>
  <c r="AK258" i="4" s="1"/>
  <c r="AL258" i="4" s="1"/>
  <c r="T258" i="4"/>
  <c r="L258" i="4"/>
  <c r="W258" i="4"/>
  <c r="K258" i="4"/>
  <c r="V258" i="4"/>
  <c r="J185" i="4"/>
  <c r="N185" i="4"/>
  <c r="O185" i="4" s="1"/>
  <c r="R185" i="4"/>
  <c r="AC185" i="4" s="1"/>
  <c r="V185" i="4"/>
  <c r="J189" i="4"/>
  <c r="N189" i="4"/>
  <c r="O189" i="4" s="1"/>
  <c r="R189" i="4"/>
  <c r="AC189" i="4" s="1"/>
  <c r="V189" i="4"/>
  <c r="J193" i="4"/>
  <c r="N193" i="4"/>
  <c r="O193" i="4" s="1"/>
  <c r="R193" i="4"/>
  <c r="AC193" i="4" s="1"/>
  <c r="V193" i="4"/>
  <c r="J197" i="4"/>
  <c r="N197" i="4"/>
  <c r="O197" i="4" s="1"/>
  <c r="R197" i="4"/>
  <c r="AC197" i="4" s="1"/>
  <c r="V197" i="4"/>
  <c r="J201" i="4"/>
  <c r="N201" i="4"/>
  <c r="O201" i="4" s="1"/>
  <c r="R201" i="4"/>
  <c r="AC201" i="4" s="1"/>
  <c r="V201" i="4"/>
  <c r="J205" i="4"/>
  <c r="N205" i="4"/>
  <c r="O205" i="4" s="1"/>
  <c r="R205" i="4"/>
  <c r="AC205" i="4" s="1"/>
  <c r="V205" i="4"/>
  <c r="J209" i="4"/>
  <c r="N209" i="4"/>
  <c r="O209" i="4" s="1"/>
  <c r="R209" i="4"/>
  <c r="AC209" i="4" s="1"/>
  <c r="V209" i="4"/>
  <c r="J213" i="4"/>
  <c r="N213" i="4"/>
  <c r="O213" i="4" s="1"/>
  <c r="R213" i="4"/>
  <c r="AC213" i="4" s="1"/>
  <c r="V213" i="4"/>
  <c r="J217" i="4"/>
  <c r="N217" i="4"/>
  <c r="O217" i="4" s="1"/>
  <c r="R217" i="4"/>
  <c r="AC217" i="4" s="1"/>
  <c r="V217" i="4"/>
  <c r="J221" i="4"/>
  <c r="N221" i="4"/>
  <c r="O221" i="4" s="1"/>
  <c r="R221" i="4"/>
  <c r="AC221" i="4" s="1"/>
  <c r="AK221" i="4" s="1"/>
  <c r="AL221" i="4" s="1"/>
  <c r="V221" i="4"/>
  <c r="X221" i="4" s="1"/>
  <c r="J225" i="4"/>
  <c r="N225" i="4"/>
  <c r="O225" i="4" s="1"/>
  <c r="R225" i="4"/>
  <c r="AC225" i="4" s="1"/>
  <c r="V225" i="4"/>
  <c r="J229" i="4"/>
  <c r="N229" i="4"/>
  <c r="O229" i="4" s="1"/>
  <c r="R229" i="4"/>
  <c r="AC229" i="4" s="1"/>
  <c r="AK229" i="4" s="1"/>
  <c r="AL229" i="4" s="1"/>
  <c r="V229" i="4"/>
  <c r="J233" i="4"/>
  <c r="N233" i="4"/>
  <c r="O233" i="4" s="1"/>
  <c r="R233" i="4"/>
  <c r="AC233" i="4" s="1"/>
  <c r="V233" i="4"/>
  <c r="U238" i="4"/>
  <c r="M238" i="4"/>
  <c r="L238" i="4"/>
  <c r="V238" i="4"/>
  <c r="U242" i="4"/>
  <c r="M242" i="4"/>
  <c r="L242" i="4"/>
  <c r="V242" i="4"/>
  <c r="AK244" i="4"/>
  <c r="AL244" i="4" s="1"/>
  <c r="U250" i="4"/>
  <c r="M250" i="4"/>
  <c r="AB250" i="4"/>
  <c r="AK250" i="4" s="1"/>
  <c r="AL250" i="4" s="1"/>
  <c r="T250" i="4"/>
  <c r="L250" i="4"/>
  <c r="S250" i="4"/>
  <c r="AF250" i="4" s="1"/>
  <c r="AB255" i="4"/>
  <c r="AK255" i="4" s="1"/>
  <c r="AL255" i="4" s="1"/>
  <c r="T255" i="4"/>
  <c r="L255" i="4"/>
  <c r="W255" i="4"/>
  <c r="S255" i="4"/>
  <c r="AF255" i="4" s="1"/>
  <c r="K255" i="4"/>
  <c r="N255" i="4"/>
  <c r="O255" i="4" s="1"/>
  <c r="U255" i="4"/>
  <c r="AB259" i="4"/>
  <c r="AK259" i="4" s="1"/>
  <c r="AL259" i="4" s="1"/>
  <c r="T259" i="4"/>
  <c r="L259" i="4"/>
  <c r="W259" i="4"/>
  <c r="S259" i="4"/>
  <c r="AF259" i="4" s="1"/>
  <c r="K259" i="4"/>
  <c r="N259" i="4"/>
  <c r="O259" i="4" s="1"/>
  <c r="U259" i="4"/>
  <c r="X288" i="4"/>
  <c r="J263" i="4"/>
  <c r="N263" i="4"/>
  <c r="O263" i="4" s="1"/>
  <c r="R263" i="4"/>
  <c r="AC263" i="4" s="1"/>
  <c r="V263" i="4"/>
  <c r="Y263" i="4" s="1"/>
  <c r="J267" i="4"/>
  <c r="N267" i="4"/>
  <c r="O267" i="4" s="1"/>
  <c r="R267" i="4"/>
  <c r="AC267" i="4" s="1"/>
  <c r="AK267" i="4" s="1"/>
  <c r="AL267" i="4" s="1"/>
  <c r="V267" i="4"/>
  <c r="J271" i="4"/>
  <c r="N271" i="4"/>
  <c r="O271" i="4" s="1"/>
  <c r="R271" i="4"/>
  <c r="AC271" i="4" s="1"/>
  <c r="V271" i="4"/>
  <c r="Y272" i="4"/>
  <c r="J275" i="4"/>
  <c r="N275" i="4"/>
  <c r="O275" i="4" s="1"/>
  <c r="R275" i="4"/>
  <c r="AC275" i="4" s="1"/>
  <c r="V275" i="4"/>
  <c r="J279" i="4"/>
  <c r="N279" i="4"/>
  <c r="O279" i="4" s="1"/>
  <c r="R279" i="4"/>
  <c r="AC279" i="4" s="1"/>
  <c r="V279" i="4"/>
  <c r="J283" i="4"/>
  <c r="N283" i="4"/>
  <c r="O283" i="4" s="1"/>
  <c r="R283" i="4"/>
  <c r="AC283" i="4" s="1"/>
  <c r="V283" i="4"/>
  <c r="J287" i="4"/>
  <c r="N287" i="4"/>
  <c r="O287" i="4" s="1"/>
  <c r="R287" i="4"/>
  <c r="AC287" i="4" s="1"/>
  <c r="V287" i="4"/>
  <c r="Y288" i="4"/>
  <c r="AB289" i="4"/>
  <c r="T289" i="4"/>
  <c r="L289" i="4"/>
  <c r="W289" i="4"/>
  <c r="S289" i="4"/>
  <c r="AF289" i="4" s="1"/>
  <c r="K289" i="4"/>
  <c r="N289" i="4"/>
  <c r="O289" i="4" s="1"/>
  <c r="U289" i="4"/>
  <c r="AB293" i="4"/>
  <c r="T293" i="4"/>
  <c r="L293" i="4"/>
  <c r="W293" i="4"/>
  <c r="S293" i="4"/>
  <c r="AF293" i="4" s="1"/>
  <c r="K293" i="4"/>
  <c r="N293" i="4"/>
  <c r="O293" i="4" s="1"/>
  <c r="U293" i="4"/>
  <c r="AB297" i="4"/>
  <c r="T297" i="4"/>
  <c r="L297" i="4"/>
  <c r="W297" i="4"/>
  <c r="S297" i="4"/>
  <c r="AF297" i="4" s="1"/>
  <c r="K297" i="4"/>
  <c r="N297" i="4"/>
  <c r="O297" i="4" s="1"/>
  <c r="U297" i="4"/>
  <c r="AB301" i="4"/>
  <c r="T301" i="4"/>
  <c r="L301" i="4"/>
  <c r="W301" i="4"/>
  <c r="S301" i="4"/>
  <c r="AF301" i="4" s="1"/>
  <c r="K301" i="4"/>
  <c r="N301" i="4"/>
  <c r="O301" i="4" s="1"/>
  <c r="U301" i="4"/>
  <c r="AB305" i="4"/>
  <c r="T305" i="4"/>
  <c r="L305" i="4"/>
  <c r="W305" i="4"/>
  <c r="S305" i="4"/>
  <c r="AF305" i="4" s="1"/>
  <c r="K305" i="4"/>
  <c r="N305" i="4"/>
  <c r="O305" i="4" s="1"/>
  <c r="U305" i="4"/>
  <c r="AB309" i="4"/>
  <c r="T309" i="4"/>
  <c r="L309" i="4"/>
  <c r="W309" i="4"/>
  <c r="S309" i="4"/>
  <c r="AF309" i="4" s="1"/>
  <c r="K309" i="4"/>
  <c r="N309" i="4"/>
  <c r="O309" i="4" s="1"/>
  <c r="U309" i="4"/>
  <c r="AB313" i="4"/>
  <c r="T313" i="4"/>
  <c r="L313" i="4"/>
  <c r="W313" i="4"/>
  <c r="S313" i="4"/>
  <c r="AF313" i="4" s="1"/>
  <c r="K313" i="4"/>
  <c r="N313" i="4"/>
  <c r="O313" i="4" s="1"/>
  <c r="U313" i="4"/>
  <c r="U321" i="4"/>
  <c r="M321" i="4"/>
  <c r="AB321" i="4"/>
  <c r="AK321" i="4" s="1"/>
  <c r="AL321" i="4" s="1"/>
  <c r="T321" i="4"/>
  <c r="L321" i="4"/>
  <c r="W321" i="4"/>
  <c r="S321" i="4"/>
  <c r="AF321" i="4" s="1"/>
  <c r="K321" i="4"/>
  <c r="J321" i="4"/>
  <c r="R321" i="4"/>
  <c r="AC321" i="4" s="1"/>
  <c r="AE351" i="4"/>
  <c r="AD351" i="4"/>
  <c r="AE359" i="4"/>
  <c r="AD359" i="4"/>
  <c r="J244" i="4"/>
  <c r="N244" i="4"/>
  <c r="O244" i="4" s="1"/>
  <c r="R244" i="4"/>
  <c r="AC244" i="4" s="1"/>
  <c r="V244" i="4"/>
  <c r="X244" i="4" s="1"/>
  <c r="F244" i="4"/>
  <c r="J248" i="4"/>
  <c r="N248" i="4"/>
  <c r="O248" i="4" s="1"/>
  <c r="R248" i="4"/>
  <c r="AC248" i="4" s="1"/>
  <c r="V248" i="4"/>
  <c r="F248" i="4"/>
  <c r="J252" i="4"/>
  <c r="N252" i="4"/>
  <c r="O252" i="4" s="1"/>
  <c r="R252" i="4"/>
  <c r="AC252" i="4" s="1"/>
  <c r="V252" i="4"/>
  <c r="Y252" i="4" s="1"/>
  <c r="J256" i="4"/>
  <c r="N256" i="4"/>
  <c r="O256" i="4" s="1"/>
  <c r="R256" i="4"/>
  <c r="AC256" i="4" s="1"/>
  <c r="AK256" i="4" s="1"/>
  <c r="AL256" i="4" s="1"/>
  <c r="V256" i="4"/>
  <c r="X256" i="4" s="1"/>
  <c r="M257" i="4"/>
  <c r="U257" i="4"/>
  <c r="J260" i="4"/>
  <c r="N260" i="4"/>
  <c r="O260" i="4" s="1"/>
  <c r="R260" i="4"/>
  <c r="AC260" i="4" s="1"/>
  <c r="AK260" i="4" s="1"/>
  <c r="AL260" i="4" s="1"/>
  <c r="V260" i="4"/>
  <c r="X260" i="4" s="1"/>
  <c r="F260" i="4"/>
  <c r="M261" i="4"/>
  <c r="U261" i="4"/>
  <c r="K263" i="4"/>
  <c r="S263" i="4"/>
  <c r="AF263" i="4" s="1"/>
  <c r="W263" i="4"/>
  <c r="J264" i="4"/>
  <c r="N264" i="4"/>
  <c r="O264" i="4" s="1"/>
  <c r="R264" i="4"/>
  <c r="AC264" i="4" s="1"/>
  <c r="V264" i="4"/>
  <c r="X264" i="4" s="1"/>
  <c r="F264" i="4"/>
  <c r="M265" i="4"/>
  <c r="U265" i="4"/>
  <c r="K267" i="4"/>
  <c r="S267" i="4"/>
  <c r="AF267" i="4" s="1"/>
  <c r="W267" i="4"/>
  <c r="X267" i="4" s="1"/>
  <c r="J268" i="4"/>
  <c r="N268" i="4"/>
  <c r="O268" i="4" s="1"/>
  <c r="R268" i="4"/>
  <c r="AC268" i="4" s="1"/>
  <c r="V268" i="4"/>
  <c r="X268" i="4" s="1"/>
  <c r="F268" i="4"/>
  <c r="M269" i="4"/>
  <c r="U269" i="4"/>
  <c r="L270" i="4"/>
  <c r="T270" i="4"/>
  <c r="AB270" i="4"/>
  <c r="K271" i="4"/>
  <c r="S271" i="4"/>
  <c r="AF271" i="4" s="1"/>
  <c r="W271" i="4"/>
  <c r="J272" i="4"/>
  <c r="N272" i="4"/>
  <c r="O272" i="4" s="1"/>
  <c r="R272" i="4"/>
  <c r="AC272" i="4" s="1"/>
  <c r="AK272" i="4" s="1"/>
  <c r="AL272" i="4" s="1"/>
  <c r="V272" i="4"/>
  <c r="Z272" i="4" s="1"/>
  <c r="F272" i="4"/>
  <c r="M273" i="4"/>
  <c r="U273" i="4"/>
  <c r="L274" i="4"/>
  <c r="T274" i="4"/>
  <c r="AB274" i="4"/>
  <c r="AK274" i="4" s="1"/>
  <c r="AL274" i="4" s="1"/>
  <c r="K275" i="4"/>
  <c r="S275" i="4"/>
  <c r="AF275" i="4" s="1"/>
  <c r="W275" i="4"/>
  <c r="J276" i="4"/>
  <c r="N276" i="4"/>
  <c r="O276" i="4" s="1"/>
  <c r="R276" i="4"/>
  <c r="AC276" i="4" s="1"/>
  <c r="V276" i="4"/>
  <c r="Z276" i="4" s="1"/>
  <c r="F276" i="4"/>
  <c r="M277" i="4"/>
  <c r="U277" i="4"/>
  <c r="L278" i="4"/>
  <c r="T278" i="4"/>
  <c r="AB278" i="4"/>
  <c r="AK278" i="4" s="1"/>
  <c r="AL278" i="4" s="1"/>
  <c r="K279" i="4"/>
  <c r="S279" i="4"/>
  <c r="AF279" i="4" s="1"/>
  <c r="W279" i="4"/>
  <c r="J280" i="4"/>
  <c r="N280" i="4"/>
  <c r="O280" i="4" s="1"/>
  <c r="R280" i="4"/>
  <c r="AC280" i="4" s="1"/>
  <c r="V280" i="4"/>
  <c r="Y280" i="4" s="1"/>
  <c r="F280" i="4"/>
  <c r="M281" i="4"/>
  <c r="U281" i="4"/>
  <c r="L282" i="4"/>
  <c r="T282" i="4"/>
  <c r="AB282" i="4"/>
  <c r="AK282" i="4" s="1"/>
  <c r="AL282" i="4" s="1"/>
  <c r="K283" i="4"/>
  <c r="S283" i="4"/>
  <c r="AF283" i="4" s="1"/>
  <c r="W283" i="4"/>
  <c r="J284" i="4"/>
  <c r="N284" i="4"/>
  <c r="O284" i="4" s="1"/>
  <c r="R284" i="4"/>
  <c r="AC284" i="4" s="1"/>
  <c r="V284" i="4"/>
  <c r="X284" i="4" s="1"/>
  <c r="F284" i="4"/>
  <c r="M285" i="4"/>
  <c r="U285" i="4"/>
  <c r="L286" i="4"/>
  <c r="T286" i="4"/>
  <c r="AB286" i="4"/>
  <c r="AK286" i="4" s="1"/>
  <c r="AL286" i="4" s="1"/>
  <c r="K287" i="4"/>
  <c r="S287" i="4"/>
  <c r="AF287" i="4" s="1"/>
  <c r="W287" i="4"/>
  <c r="J288" i="4"/>
  <c r="N288" i="4"/>
  <c r="O288" i="4" s="1"/>
  <c r="R288" i="4"/>
  <c r="AC288" i="4" s="1"/>
  <c r="V288" i="4"/>
  <c r="Z288" i="4"/>
  <c r="V289" i="4"/>
  <c r="N292" i="4"/>
  <c r="O292" i="4" s="1"/>
  <c r="R292" i="4"/>
  <c r="AC292" i="4" s="1"/>
  <c r="V293" i="4"/>
  <c r="N296" i="4"/>
  <c r="O296" i="4" s="1"/>
  <c r="R296" i="4"/>
  <c r="AC296" i="4" s="1"/>
  <c r="V297" i="4"/>
  <c r="N300" i="4"/>
  <c r="O300" i="4" s="1"/>
  <c r="R300" i="4"/>
  <c r="AC300" i="4" s="1"/>
  <c r="V301" i="4"/>
  <c r="N304" i="4"/>
  <c r="O304" i="4" s="1"/>
  <c r="R304" i="4"/>
  <c r="AC304" i="4" s="1"/>
  <c r="V305" i="4"/>
  <c r="N308" i="4"/>
  <c r="O308" i="4" s="1"/>
  <c r="R308" i="4"/>
  <c r="AC308" i="4" s="1"/>
  <c r="V309" i="4"/>
  <c r="N312" i="4"/>
  <c r="O312" i="4" s="1"/>
  <c r="R312" i="4"/>
  <c r="AC312" i="4" s="1"/>
  <c r="V313" i="4"/>
  <c r="N321" i="4"/>
  <c r="O321" i="4" s="1"/>
  <c r="V321" i="4"/>
  <c r="AE363" i="4"/>
  <c r="AD363" i="4"/>
  <c r="J237" i="4"/>
  <c r="N237" i="4"/>
  <c r="O237" i="4" s="1"/>
  <c r="R237" i="4"/>
  <c r="AC237" i="4" s="1"/>
  <c r="V237" i="4"/>
  <c r="J241" i="4"/>
  <c r="N241" i="4"/>
  <c r="O241" i="4" s="1"/>
  <c r="R241" i="4"/>
  <c r="AC241" i="4" s="1"/>
  <c r="V241" i="4"/>
  <c r="K244" i="4"/>
  <c r="S244" i="4"/>
  <c r="AF244" i="4" s="1"/>
  <c r="F245" i="4"/>
  <c r="J245" i="4"/>
  <c r="N245" i="4"/>
  <c r="O245" i="4" s="1"/>
  <c r="R245" i="4"/>
  <c r="AC245" i="4" s="1"/>
  <c r="AK245" i="4" s="1"/>
  <c r="AL245" i="4" s="1"/>
  <c r="V245" i="4"/>
  <c r="Z245" i="4" s="1"/>
  <c r="K248" i="4"/>
  <c r="S248" i="4"/>
  <c r="AF248" i="4" s="1"/>
  <c r="F249" i="4"/>
  <c r="J249" i="4"/>
  <c r="N249" i="4"/>
  <c r="O249" i="4" s="1"/>
  <c r="R249" i="4"/>
  <c r="AC249" i="4" s="1"/>
  <c r="V249" i="4"/>
  <c r="K252" i="4"/>
  <c r="S252" i="4"/>
  <c r="AF252" i="4" s="1"/>
  <c r="J253" i="4"/>
  <c r="N253" i="4"/>
  <c r="O253" i="4" s="1"/>
  <c r="R253" i="4"/>
  <c r="AC253" i="4" s="1"/>
  <c r="V253" i="4"/>
  <c r="K256" i="4"/>
  <c r="S256" i="4"/>
  <c r="AF256" i="4" s="1"/>
  <c r="J257" i="4"/>
  <c r="N257" i="4"/>
  <c r="O257" i="4" s="1"/>
  <c r="R257" i="4"/>
  <c r="AC257" i="4" s="1"/>
  <c r="AK257" i="4" s="1"/>
  <c r="AL257" i="4" s="1"/>
  <c r="V257" i="4"/>
  <c r="K260" i="4"/>
  <c r="S260" i="4"/>
  <c r="AF260" i="4" s="1"/>
  <c r="J261" i="4"/>
  <c r="N261" i="4"/>
  <c r="O261" i="4" s="1"/>
  <c r="R261" i="4"/>
  <c r="AC261" i="4" s="1"/>
  <c r="V261" i="4"/>
  <c r="L263" i="4"/>
  <c r="T263" i="4"/>
  <c r="K264" i="4"/>
  <c r="S264" i="4"/>
  <c r="AF264" i="4" s="1"/>
  <c r="J265" i="4"/>
  <c r="N265" i="4"/>
  <c r="O265" i="4" s="1"/>
  <c r="R265" i="4"/>
  <c r="AC265" i="4" s="1"/>
  <c r="V265" i="4"/>
  <c r="L267" i="4"/>
  <c r="T267" i="4"/>
  <c r="K268" i="4"/>
  <c r="S268" i="4"/>
  <c r="AF268" i="4" s="1"/>
  <c r="J269" i="4"/>
  <c r="N269" i="4"/>
  <c r="O269" i="4" s="1"/>
  <c r="R269" i="4"/>
  <c r="AC269" i="4" s="1"/>
  <c r="V269" i="4"/>
  <c r="M270" i="4"/>
  <c r="U270" i="4"/>
  <c r="L271" i="4"/>
  <c r="T271" i="4"/>
  <c r="AB271" i="4"/>
  <c r="AK271" i="4" s="1"/>
  <c r="AL271" i="4" s="1"/>
  <c r="K272" i="4"/>
  <c r="S272" i="4"/>
  <c r="AF272" i="4" s="1"/>
  <c r="J273" i="4"/>
  <c r="N273" i="4"/>
  <c r="O273" i="4" s="1"/>
  <c r="R273" i="4"/>
  <c r="AC273" i="4" s="1"/>
  <c r="V273" i="4"/>
  <c r="M274" i="4"/>
  <c r="U274" i="4"/>
  <c r="L275" i="4"/>
  <c r="T275" i="4"/>
  <c r="AB275" i="4"/>
  <c r="AK275" i="4" s="1"/>
  <c r="AL275" i="4" s="1"/>
  <c r="K276" i="4"/>
  <c r="S276" i="4"/>
  <c r="AF276" i="4" s="1"/>
  <c r="J277" i="4"/>
  <c r="N277" i="4"/>
  <c r="O277" i="4" s="1"/>
  <c r="R277" i="4"/>
  <c r="AC277" i="4" s="1"/>
  <c r="AK277" i="4" s="1"/>
  <c r="AL277" i="4" s="1"/>
  <c r="V277" i="4"/>
  <c r="M278" i="4"/>
  <c r="U278" i="4"/>
  <c r="L279" i="4"/>
  <c r="T279" i="4"/>
  <c r="AB279" i="4"/>
  <c r="AK279" i="4" s="1"/>
  <c r="AL279" i="4" s="1"/>
  <c r="K280" i="4"/>
  <c r="S280" i="4"/>
  <c r="AF280" i="4" s="1"/>
  <c r="J281" i="4"/>
  <c r="N281" i="4"/>
  <c r="O281" i="4" s="1"/>
  <c r="R281" i="4"/>
  <c r="AC281" i="4" s="1"/>
  <c r="AK281" i="4" s="1"/>
  <c r="AL281" i="4" s="1"/>
  <c r="V281" i="4"/>
  <c r="M282" i="4"/>
  <c r="U282" i="4"/>
  <c r="L283" i="4"/>
  <c r="T283" i="4"/>
  <c r="AB283" i="4"/>
  <c r="AK283" i="4" s="1"/>
  <c r="AL283" i="4" s="1"/>
  <c r="K284" i="4"/>
  <c r="S284" i="4"/>
  <c r="AF284" i="4" s="1"/>
  <c r="J285" i="4"/>
  <c r="N285" i="4"/>
  <c r="O285" i="4" s="1"/>
  <c r="R285" i="4"/>
  <c r="AC285" i="4" s="1"/>
  <c r="V285" i="4"/>
  <c r="M286" i="4"/>
  <c r="U286" i="4"/>
  <c r="L287" i="4"/>
  <c r="T287" i="4"/>
  <c r="AB287" i="4"/>
  <c r="AK287" i="4" s="1"/>
  <c r="AL287" i="4" s="1"/>
  <c r="J289" i="4"/>
  <c r="U292" i="4"/>
  <c r="M292" i="4"/>
  <c r="AB292" i="4"/>
  <c r="T292" i="4"/>
  <c r="L292" i="4"/>
  <c r="S292" i="4"/>
  <c r="AF292" i="4" s="1"/>
  <c r="J293" i="4"/>
  <c r="U296" i="4"/>
  <c r="M296" i="4"/>
  <c r="AB296" i="4"/>
  <c r="T296" i="4"/>
  <c r="L296" i="4"/>
  <c r="S296" i="4"/>
  <c r="AF296" i="4" s="1"/>
  <c r="J297" i="4"/>
  <c r="U300" i="4"/>
  <c r="M300" i="4"/>
  <c r="AB300" i="4"/>
  <c r="AK300" i="4" s="1"/>
  <c r="AL300" i="4" s="1"/>
  <c r="T300" i="4"/>
  <c r="L300" i="4"/>
  <c r="S300" i="4"/>
  <c r="AF300" i="4" s="1"/>
  <c r="J301" i="4"/>
  <c r="U304" i="4"/>
  <c r="M304" i="4"/>
  <c r="AB304" i="4"/>
  <c r="AK304" i="4" s="1"/>
  <c r="AL304" i="4" s="1"/>
  <c r="T304" i="4"/>
  <c r="L304" i="4"/>
  <c r="S304" i="4"/>
  <c r="AF304" i="4" s="1"/>
  <c r="J305" i="4"/>
  <c r="U308" i="4"/>
  <c r="M308" i="4"/>
  <c r="AB308" i="4"/>
  <c r="T308" i="4"/>
  <c r="L308" i="4"/>
  <c r="S308" i="4"/>
  <c r="AF308" i="4" s="1"/>
  <c r="J309" i="4"/>
  <c r="U312" i="4"/>
  <c r="M312" i="4"/>
  <c r="AB312" i="4"/>
  <c r="AK312" i="4" s="1"/>
  <c r="AL312" i="4" s="1"/>
  <c r="T312" i="4"/>
  <c r="L312" i="4"/>
  <c r="S312" i="4"/>
  <c r="AF312" i="4" s="1"/>
  <c r="J313" i="4"/>
  <c r="V316" i="4"/>
  <c r="R316" i="4"/>
  <c r="AC316" i="4" s="1"/>
  <c r="N316" i="4"/>
  <c r="O316" i="4" s="1"/>
  <c r="J316" i="4"/>
  <c r="U316" i="4"/>
  <c r="M316" i="4"/>
  <c r="AB316" i="4"/>
  <c r="AK316" i="4" s="1"/>
  <c r="AL316" i="4" s="1"/>
  <c r="T316" i="4"/>
  <c r="L316" i="4"/>
  <c r="U317" i="4"/>
  <c r="M317" i="4"/>
  <c r="AB317" i="4"/>
  <c r="T317" i="4"/>
  <c r="L317" i="4"/>
  <c r="W317" i="4"/>
  <c r="S317" i="4"/>
  <c r="AF317" i="4" s="1"/>
  <c r="K317" i="4"/>
  <c r="J317" i="4"/>
  <c r="R317" i="4"/>
  <c r="AC317" i="4" s="1"/>
  <c r="AE347" i="4"/>
  <c r="AD347" i="4"/>
  <c r="AE355" i="4"/>
  <c r="AD355" i="4"/>
  <c r="J270" i="4"/>
  <c r="N270" i="4"/>
  <c r="O270" i="4" s="1"/>
  <c r="R270" i="4"/>
  <c r="AC270" i="4" s="1"/>
  <c r="V270" i="4"/>
  <c r="M271" i="4"/>
  <c r="U271" i="4"/>
  <c r="J274" i="4"/>
  <c r="N274" i="4"/>
  <c r="O274" i="4" s="1"/>
  <c r="R274" i="4"/>
  <c r="AC274" i="4" s="1"/>
  <c r="V274" i="4"/>
  <c r="M275" i="4"/>
  <c r="U275" i="4"/>
  <c r="J278" i="4"/>
  <c r="N278" i="4"/>
  <c r="O278" i="4" s="1"/>
  <c r="R278" i="4"/>
  <c r="AC278" i="4" s="1"/>
  <c r="V278" i="4"/>
  <c r="M279" i="4"/>
  <c r="U279" i="4"/>
  <c r="J282" i="4"/>
  <c r="N282" i="4"/>
  <c r="O282" i="4" s="1"/>
  <c r="R282" i="4"/>
  <c r="AC282" i="4" s="1"/>
  <c r="V282" i="4"/>
  <c r="M283" i="4"/>
  <c r="U283" i="4"/>
  <c r="J286" i="4"/>
  <c r="N286" i="4"/>
  <c r="O286" i="4" s="1"/>
  <c r="R286" i="4"/>
  <c r="AC286" i="4" s="1"/>
  <c r="V286" i="4"/>
  <c r="M287" i="4"/>
  <c r="U287" i="4"/>
  <c r="M289" i="4"/>
  <c r="R289" i="4"/>
  <c r="AC289" i="4" s="1"/>
  <c r="M293" i="4"/>
  <c r="R293" i="4"/>
  <c r="AC293" i="4" s="1"/>
  <c r="M297" i="4"/>
  <c r="R297" i="4"/>
  <c r="AC297" i="4" s="1"/>
  <c r="M301" i="4"/>
  <c r="R301" i="4"/>
  <c r="AC301" i="4" s="1"/>
  <c r="M305" i="4"/>
  <c r="R305" i="4"/>
  <c r="AC305" i="4" s="1"/>
  <c r="M309" i="4"/>
  <c r="R309" i="4"/>
  <c r="AC309" i="4" s="1"/>
  <c r="M313" i="4"/>
  <c r="R313" i="4"/>
  <c r="AC313" i="4" s="1"/>
  <c r="J325" i="4"/>
  <c r="N325" i="4"/>
  <c r="O325" i="4" s="1"/>
  <c r="R325" i="4"/>
  <c r="AC325" i="4" s="1"/>
  <c r="V325" i="4"/>
  <c r="F325" i="4"/>
  <c r="J329" i="4"/>
  <c r="N329" i="4"/>
  <c r="O329" i="4" s="1"/>
  <c r="R329" i="4"/>
  <c r="AC329" i="4" s="1"/>
  <c r="V329" i="4"/>
  <c r="J333" i="4"/>
  <c r="N333" i="4"/>
  <c r="O333" i="4" s="1"/>
  <c r="R333" i="4"/>
  <c r="AC333" i="4" s="1"/>
  <c r="V333" i="4"/>
  <c r="F333" i="4"/>
  <c r="J337" i="4"/>
  <c r="N337" i="4"/>
  <c r="O337" i="4" s="1"/>
  <c r="R337" i="4"/>
  <c r="AC337" i="4" s="1"/>
  <c r="V337" i="4"/>
  <c r="F337" i="4"/>
  <c r="J341" i="4"/>
  <c r="N341" i="4"/>
  <c r="O341" i="4" s="1"/>
  <c r="R341" i="4"/>
  <c r="AC341" i="4" s="1"/>
  <c r="V341" i="4"/>
  <c r="F341" i="4"/>
  <c r="J345" i="4"/>
  <c r="N345" i="4"/>
  <c r="O345" i="4" s="1"/>
  <c r="R345" i="4"/>
  <c r="AC345" i="4" s="1"/>
  <c r="V345" i="4"/>
  <c r="J350" i="4"/>
  <c r="V350" i="4"/>
  <c r="J354" i="4"/>
  <c r="V354" i="4"/>
  <c r="AB359" i="4"/>
  <c r="AK359" i="4" s="1"/>
  <c r="AL359" i="4" s="1"/>
  <c r="T359" i="4"/>
  <c r="L359" i="4"/>
  <c r="W359" i="4"/>
  <c r="S359" i="4"/>
  <c r="AF359" i="4" s="1"/>
  <c r="K359" i="4"/>
  <c r="N359" i="4"/>
  <c r="O359" i="4" s="1"/>
  <c r="U359" i="4"/>
  <c r="AB363" i="4"/>
  <c r="AK363" i="4" s="1"/>
  <c r="AL363" i="4" s="1"/>
  <c r="T363" i="4"/>
  <c r="L363" i="4"/>
  <c r="W363" i="4"/>
  <c r="S363" i="4"/>
  <c r="AF363" i="4" s="1"/>
  <c r="K363" i="4"/>
  <c r="N363" i="4"/>
  <c r="O363" i="4" s="1"/>
  <c r="U363" i="4"/>
  <c r="N366" i="4"/>
  <c r="O366" i="4" s="1"/>
  <c r="V366" i="4"/>
  <c r="J290" i="4"/>
  <c r="N290" i="4"/>
  <c r="O290" i="4" s="1"/>
  <c r="R290" i="4"/>
  <c r="AC290" i="4" s="1"/>
  <c r="V290" i="4"/>
  <c r="M291" i="4"/>
  <c r="U291" i="4"/>
  <c r="J294" i="4"/>
  <c r="N294" i="4"/>
  <c r="O294" i="4" s="1"/>
  <c r="R294" i="4"/>
  <c r="AC294" i="4" s="1"/>
  <c r="AK294" i="4" s="1"/>
  <c r="AL294" i="4" s="1"/>
  <c r="V294" i="4"/>
  <c r="M295" i="4"/>
  <c r="U295" i="4"/>
  <c r="J298" i="4"/>
  <c r="N298" i="4"/>
  <c r="O298" i="4" s="1"/>
  <c r="R298" i="4"/>
  <c r="AC298" i="4" s="1"/>
  <c r="V298" i="4"/>
  <c r="M299" i="4"/>
  <c r="U299" i="4"/>
  <c r="J302" i="4"/>
  <c r="N302" i="4"/>
  <c r="O302" i="4" s="1"/>
  <c r="R302" i="4"/>
  <c r="AC302" i="4" s="1"/>
  <c r="AK302" i="4" s="1"/>
  <c r="AL302" i="4" s="1"/>
  <c r="V302" i="4"/>
  <c r="M303" i="4"/>
  <c r="U303" i="4"/>
  <c r="J306" i="4"/>
  <c r="N306" i="4"/>
  <c r="O306" i="4" s="1"/>
  <c r="R306" i="4"/>
  <c r="AC306" i="4" s="1"/>
  <c r="V306" i="4"/>
  <c r="Y306" i="4" s="1"/>
  <c r="M307" i="4"/>
  <c r="U307" i="4"/>
  <c r="J310" i="4"/>
  <c r="N310" i="4"/>
  <c r="O310" i="4" s="1"/>
  <c r="R310" i="4"/>
  <c r="AC310" i="4" s="1"/>
  <c r="AK310" i="4" s="1"/>
  <c r="AL310" i="4" s="1"/>
  <c r="V310" i="4"/>
  <c r="Y310" i="4" s="1"/>
  <c r="M311" i="4"/>
  <c r="U311" i="4"/>
  <c r="J314" i="4"/>
  <c r="N314" i="4"/>
  <c r="O314" i="4" s="1"/>
  <c r="R314" i="4"/>
  <c r="AC314" i="4" s="1"/>
  <c r="V314" i="4"/>
  <c r="Y314" i="4" s="1"/>
  <c r="M315" i="4"/>
  <c r="U315" i="4"/>
  <c r="J318" i="4"/>
  <c r="N318" i="4"/>
  <c r="O318" i="4" s="1"/>
  <c r="R318" i="4"/>
  <c r="AC318" i="4" s="1"/>
  <c r="V318" i="4"/>
  <c r="X318" i="4" s="1"/>
  <c r="M319" i="4"/>
  <c r="U319" i="4"/>
  <c r="L320" i="4"/>
  <c r="T320" i="4"/>
  <c r="AB320" i="4"/>
  <c r="AK320" i="4" s="1"/>
  <c r="AL320" i="4" s="1"/>
  <c r="J322" i="4"/>
  <c r="N322" i="4"/>
  <c r="O322" i="4" s="1"/>
  <c r="R322" i="4"/>
  <c r="AC322" i="4" s="1"/>
  <c r="V322" i="4"/>
  <c r="X322" i="4" s="1"/>
  <c r="Z322" i="4"/>
  <c r="F322" i="4"/>
  <c r="M323" i="4"/>
  <c r="U323" i="4"/>
  <c r="L324" i="4"/>
  <c r="T324" i="4"/>
  <c r="AB324" i="4"/>
  <c r="K325" i="4"/>
  <c r="S325" i="4"/>
  <c r="AF325" i="4" s="1"/>
  <c r="W325" i="4"/>
  <c r="J326" i="4"/>
  <c r="N326" i="4"/>
  <c r="O326" i="4" s="1"/>
  <c r="R326" i="4"/>
  <c r="AC326" i="4" s="1"/>
  <c r="V326" i="4"/>
  <c r="Y326" i="4" s="1"/>
  <c r="Z326" i="4"/>
  <c r="F326" i="4"/>
  <c r="M327" i="4"/>
  <c r="U327" i="4"/>
  <c r="L328" i="4"/>
  <c r="T328" i="4"/>
  <c r="AB328" i="4"/>
  <c r="K329" i="4"/>
  <c r="S329" i="4"/>
  <c r="AF329" i="4" s="1"/>
  <c r="W329" i="4"/>
  <c r="J330" i="4"/>
  <c r="N330" i="4"/>
  <c r="O330" i="4" s="1"/>
  <c r="R330" i="4"/>
  <c r="AC330" i="4" s="1"/>
  <c r="AK330" i="4" s="1"/>
  <c r="AL330" i="4" s="1"/>
  <c r="V330" i="4"/>
  <c r="X330" i="4" s="1"/>
  <c r="Z330" i="4"/>
  <c r="F330" i="4"/>
  <c r="M331" i="4"/>
  <c r="U331" i="4"/>
  <c r="L332" i="4"/>
  <c r="T332" i="4"/>
  <c r="AB332" i="4"/>
  <c r="K333" i="4"/>
  <c r="S333" i="4"/>
  <c r="AF333" i="4" s="1"/>
  <c r="W333" i="4"/>
  <c r="J334" i="4"/>
  <c r="N334" i="4"/>
  <c r="O334" i="4" s="1"/>
  <c r="R334" i="4"/>
  <c r="AC334" i="4" s="1"/>
  <c r="AK334" i="4" s="1"/>
  <c r="AL334" i="4" s="1"/>
  <c r="V334" i="4"/>
  <c r="X334" i="4" s="1"/>
  <c r="Z334" i="4"/>
  <c r="F334" i="4"/>
  <c r="M335" i="4"/>
  <c r="U335" i="4"/>
  <c r="L336" i="4"/>
  <c r="T336" i="4"/>
  <c r="AB336" i="4"/>
  <c r="K337" i="4"/>
  <c r="S337" i="4"/>
  <c r="AF337" i="4" s="1"/>
  <c r="W337" i="4"/>
  <c r="J338" i="4"/>
  <c r="N338" i="4"/>
  <c r="O338" i="4" s="1"/>
  <c r="R338" i="4"/>
  <c r="AC338" i="4" s="1"/>
  <c r="V338" i="4"/>
  <c r="X338" i="4" s="1"/>
  <c r="Z338" i="4"/>
  <c r="F338" i="4"/>
  <c r="M339" i="4"/>
  <c r="U339" i="4"/>
  <c r="L340" i="4"/>
  <c r="T340" i="4"/>
  <c r="AB340" i="4"/>
  <c r="K341" i="4"/>
  <c r="S341" i="4"/>
  <c r="AF341" i="4" s="1"/>
  <c r="W341" i="4"/>
  <c r="J342" i="4"/>
  <c r="N342" i="4"/>
  <c r="O342" i="4" s="1"/>
  <c r="R342" i="4"/>
  <c r="AC342" i="4" s="1"/>
  <c r="V342" i="4"/>
  <c r="Y342" i="4" s="1"/>
  <c r="Z342" i="4"/>
  <c r="F342" i="4"/>
  <c r="M343" i="4"/>
  <c r="U343" i="4"/>
  <c r="L344" i="4"/>
  <c r="T344" i="4"/>
  <c r="AB344" i="4"/>
  <c r="K345" i="4"/>
  <c r="S345" i="4"/>
  <c r="AF345" i="4" s="1"/>
  <c r="W345" i="4"/>
  <c r="K346" i="4"/>
  <c r="W346" i="4"/>
  <c r="AB347" i="4"/>
  <c r="AK347" i="4" s="1"/>
  <c r="AL347" i="4" s="1"/>
  <c r="T347" i="4"/>
  <c r="L347" i="4"/>
  <c r="W347" i="4"/>
  <c r="S347" i="4"/>
  <c r="AF347" i="4" s="1"/>
  <c r="K347" i="4"/>
  <c r="N347" i="4"/>
  <c r="O347" i="4" s="1"/>
  <c r="U347" i="4"/>
  <c r="K350" i="4"/>
  <c r="W350" i="4"/>
  <c r="AB351" i="4"/>
  <c r="AK351" i="4" s="1"/>
  <c r="AL351" i="4" s="1"/>
  <c r="T351" i="4"/>
  <c r="L351" i="4"/>
  <c r="W351" i="4"/>
  <c r="S351" i="4"/>
  <c r="AF351" i="4" s="1"/>
  <c r="K351" i="4"/>
  <c r="N351" i="4"/>
  <c r="O351" i="4" s="1"/>
  <c r="U351" i="4"/>
  <c r="K354" i="4"/>
  <c r="W354" i="4"/>
  <c r="AB355" i="4"/>
  <c r="AK355" i="4" s="1"/>
  <c r="AL355" i="4" s="1"/>
  <c r="T355" i="4"/>
  <c r="L355" i="4"/>
  <c r="W355" i="4"/>
  <c r="S355" i="4"/>
  <c r="AF355" i="4" s="1"/>
  <c r="K355" i="4"/>
  <c r="N355" i="4"/>
  <c r="O355" i="4" s="1"/>
  <c r="U355" i="4"/>
  <c r="F356" i="4"/>
  <c r="N358" i="4"/>
  <c r="O358" i="4" s="1"/>
  <c r="R358" i="4"/>
  <c r="AC358" i="4" s="1"/>
  <c r="V359" i="4"/>
  <c r="N362" i="4"/>
  <c r="O362" i="4" s="1"/>
  <c r="R362" i="4"/>
  <c r="AC362" i="4" s="1"/>
  <c r="V363" i="4"/>
  <c r="K290" i="4"/>
  <c r="S290" i="4"/>
  <c r="AF290" i="4" s="1"/>
  <c r="J291" i="4"/>
  <c r="N291" i="4"/>
  <c r="O291" i="4" s="1"/>
  <c r="R291" i="4"/>
  <c r="AC291" i="4" s="1"/>
  <c r="V291" i="4"/>
  <c r="K294" i="4"/>
  <c r="S294" i="4"/>
  <c r="AF294" i="4" s="1"/>
  <c r="J295" i="4"/>
  <c r="N295" i="4"/>
  <c r="O295" i="4" s="1"/>
  <c r="R295" i="4"/>
  <c r="AC295" i="4" s="1"/>
  <c r="V295" i="4"/>
  <c r="K298" i="4"/>
  <c r="S298" i="4"/>
  <c r="AF298" i="4" s="1"/>
  <c r="J299" i="4"/>
  <c r="N299" i="4"/>
  <c r="O299" i="4" s="1"/>
  <c r="R299" i="4"/>
  <c r="AC299" i="4" s="1"/>
  <c r="V299" i="4"/>
  <c r="K302" i="4"/>
  <c r="S302" i="4"/>
  <c r="AF302" i="4" s="1"/>
  <c r="J303" i="4"/>
  <c r="N303" i="4"/>
  <c r="O303" i="4" s="1"/>
  <c r="R303" i="4"/>
  <c r="AC303" i="4" s="1"/>
  <c r="V303" i="4"/>
  <c r="K306" i="4"/>
  <c r="S306" i="4"/>
  <c r="AF306" i="4" s="1"/>
  <c r="J307" i="4"/>
  <c r="N307" i="4"/>
  <c r="O307" i="4" s="1"/>
  <c r="R307" i="4"/>
  <c r="AC307" i="4" s="1"/>
  <c r="V307" i="4"/>
  <c r="K310" i="4"/>
  <c r="S310" i="4"/>
  <c r="AF310" i="4" s="1"/>
  <c r="J311" i="4"/>
  <c r="N311" i="4"/>
  <c r="O311" i="4" s="1"/>
  <c r="R311" i="4"/>
  <c r="AC311" i="4" s="1"/>
  <c r="V311" i="4"/>
  <c r="K314" i="4"/>
  <c r="S314" i="4"/>
  <c r="AF314" i="4" s="1"/>
  <c r="J315" i="4"/>
  <c r="N315" i="4"/>
  <c r="O315" i="4" s="1"/>
  <c r="R315" i="4"/>
  <c r="AC315" i="4" s="1"/>
  <c r="V315" i="4"/>
  <c r="K318" i="4"/>
  <c r="S318" i="4"/>
  <c r="AF318" i="4" s="1"/>
  <c r="J319" i="4"/>
  <c r="N319" i="4"/>
  <c r="O319" i="4" s="1"/>
  <c r="R319" i="4"/>
  <c r="AC319" i="4" s="1"/>
  <c r="V319" i="4"/>
  <c r="M320" i="4"/>
  <c r="U320" i="4"/>
  <c r="K322" i="4"/>
  <c r="S322" i="4"/>
  <c r="AF322" i="4" s="1"/>
  <c r="J323" i="4"/>
  <c r="N323" i="4"/>
  <c r="O323" i="4" s="1"/>
  <c r="R323" i="4"/>
  <c r="AC323" i="4" s="1"/>
  <c r="AK323" i="4" s="1"/>
  <c r="AL323" i="4" s="1"/>
  <c r="V323" i="4"/>
  <c r="M324" i="4"/>
  <c r="U324" i="4"/>
  <c r="L325" i="4"/>
  <c r="T325" i="4"/>
  <c r="AB325" i="4"/>
  <c r="AK325" i="4" s="1"/>
  <c r="AL325" i="4" s="1"/>
  <c r="K326" i="4"/>
  <c r="S326" i="4"/>
  <c r="AF326" i="4" s="1"/>
  <c r="J327" i="4"/>
  <c r="N327" i="4"/>
  <c r="O327" i="4" s="1"/>
  <c r="R327" i="4"/>
  <c r="AC327" i="4" s="1"/>
  <c r="V327" i="4"/>
  <c r="M328" i="4"/>
  <c r="U328" i="4"/>
  <c r="L329" i="4"/>
  <c r="T329" i="4"/>
  <c r="AB329" i="4"/>
  <c r="AK329" i="4" s="1"/>
  <c r="AL329" i="4" s="1"/>
  <c r="K330" i="4"/>
  <c r="S330" i="4"/>
  <c r="AF330" i="4" s="1"/>
  <c r="J331" i="4"/>
  <c r="N331" i="4"/>
  <c r="O331" i="4" s="1"/>
  <c r="R331" i="4"/>
  <c r="AC331" i="4" s="1"/>
  <c r="V331" i="4"/>
  <c r="M332" i="4"/>
  <c r="U332" i="4"/>
  <c r="L333" i="4"/>
  <c r="T333" i="4"/>
  <c r="AB333" i="4"/>
  <c r="AK333" i="4" s="1"/>
  <c r="AL333" i="4" s="1"/>
  <c r="K334" i="4"/>
  <c r="S334" i="4"/>
  <c r="AF334" i="4" s="1"/>
  <c r="J335" i="4"/>
  <c r="N335" i="4"/>
  <c r="O335" i="4" s="1"/>
  <c r="R335" i="4"/>
  <c r="AC335" i="4" s="1"/>
  <c r="AK335" i="4" s="1"/>
  <c r="AL335" i="4" s="1"/>
  <c r="V335" i="4"/>
  <c r="M336" i="4"/>
  <c r="U336" i="4"/>
  <c r="L337" i="4"/>
  <c r="T337" i="4"/>
  <c r="AB337" i="4"/>
  <c r="AK337" i="4" s="1"/>
  <c r="AL337" i="4" s="1"/>
  <c r="K338" i="4"/>
  <c r="S338" i="4"/>
  <c r="AF338" i="4" s="1"/>
  <c r="J339" i="4"/>
  <c r="N339" i="4"/>
  <c r="O339" i="4" s="1"/>
  <c r="R339" i="4"/>
  <c r="AC339" i="4" s="1"/>
  <c r="AK339" i="4" s="1"/>
  <c r="AL339" i="4" s="1"/>
  <c r="V339" i="4"/>
  <c r="M340" i="4"/>
  <c r="U340" i="4"/>
  <c r="L341" i="4"/>
  <c r="T341" i="4"/>
  <c r="AB341" i="4"/>
  <c r="AK341" i="4" s="1"/>
  <c r="AL341" i="4" s="1"/>
  <c r="K342" i="4"/>
  <c r="S342" i="4"/>
  <c r="AF342" i="4" s="1"/>
  <c r="J343" i="4"/>
  <c r="N343" i="4"/>
  <c r="O343" i="4" s="1"/>
  <c r="R343" i="4"/>
  <c r="AC343" i="4" s="1"/>
  <c r="V343" i="4"/>
  <c r="M344" i="4"/>
  <c r="U344" i="4"/>
  <c r="L345" i="4"/>
  <c r="T345" i="4"/>
  <c r="AB345" i="4"/>
  <c r="AK345" i="4" s="1"/>
  <c r="AL345" i="4" s="1"/>
  <c r="N346" i="4"/>
  <c r="O346" i="4" s="1"/>
  <c r="R346" i="4"/>
  <c r="AC346" i="4" s="1"/>
  <c r="N350" i="4"/>
  <c r="O350" i="4" s="1"/>
  <c r="R350" i="4"/>
  <c r="AC350" i="4" s="1"/>
  <c r="AK353" i="4"/>
  <c r="AL353" i="4" s="1"/>
  <c r="N354" i="4"/>
  <c r="O354" i="4" s="1"/>
  <c r="R354" i="4"/>
  <c r="AC354" i="4" s="1"/>
  <c r="U358" i="4"/>
  <c r="M358" i="4"/>
  <c r="AB358" i="4"/>
  <c r="T358" i="4"/>
  <c r="L358" i="4"/>
  <c r="S358" i="4"/>
  <c r="AF358" i="4" s="1"/>
  <c r="J359" i="4"/>
  <c r="U362" i="4"/>
  <c r="M362" i="4"/>
  <c r="AB362" i="4"/>
  <c r="AK362" i="4" s="1"/>
  <c r="AL362" i="4" s="1"/>
  <c r="T362" i="4"/>
  <c r="L362" i="4"/>
  <c r="S362" i="4"/>
  <c r="AF362" i="4" s="1"/>
  <c r="J363" i="4"/>
  <c r="AK365" i="4"/>
  <c r="AL365" i="4" s="1"/>
  <c r="AK375" i="4"/>
  <c r="AL375" i="4" s="1"/>
  <c r="J320" i="4"/>
  <c r="N320" i="4"/>
  <c r="O320" i="4" s="1"/>
  <c r="R320" i="4"/>
  <c r="AC320" i="4" s="1"/>
  <c r="V320" i="4"/>
  <c r="J324" i="4"/>
  <c r="N324" i="4"/>
  <c r="O324" i="4" s="1"/>
  <c r="R324" i="4"/>
  <c r="AC324" i="4" s="1"/>
  <c r="V324" i="4"/>
  <c r="M325" i="4"/>
  <c r="U325" i="4"/>
  <c r="J328" i="4"/>
  <c r="N328" i="4"/>
  <c r="O328" i="4" s="1"/>
  <c r="R328" i="4"/>
  <c r="AC328" i="4" s="1"/>
  <c r="V328" i="4"/>
  <c r="M329" i="4"/>
  <c r="U329" i="4"/>
  <c r="J332" i="4"/>
  <c r="N332" i="4"/>
  <c r="O332" i="4" s="1"/>
  <c r="R332" i="4"/>
  <c r="AC332" i="4" s="1"/>
  <c r="V332" i="4"/>
  <c r="M333" i="4"/>
  <c r="U333" i="4"/>
  <c r="J336" i="4"/>
  <c r="N336" i="4"/>
  <c r="O336" i="4" s="1"/>
  <c r="R336" i="4"/>
  <c r="AC336" i="4" s="1"/>
  <c r="V336" i="4"/>
  <c r="M337" i="4"/>
  <c r="U337" i="4"/>
  <c r="J340" i="4"/>
  <c r="N340" i="4"/>
  <c r="O340" i="4" s="1"/>
  <c r="R340" i="4"/>
  <c r="AC340" i="4" s="1"/>
  <c r="V340" i="4"/>
  <c r="M341" i="4"/>
  <c r="U341" i="4"/>
  <c r="J344" i="4"/>
  <c r="N344" i="4"/>
  <c r="O344" i="4" s="1"/>
  <c r="R344" i="4"/>
  <c r="AC344" i="4" s="1"/>
  <c r="V344" i="4"/>
  <c r="M345" i="4"/>
  <c r="U345" i="4"/>
  <c r="U346" i="4"/>
  <c r="M346" i="4"/>
  <c r="AB346" i="4"/>
  <c r="AK346" i="4" s="1"/>
  <c r="AL346" i="4" s="1"/>
  <c r="T346" i="4"/>
  <c r="L346" i="4"/>
  <c r="S346" i="4"/>
  <c r="AF346" i="4" s="1"/>
  <c r="U350" i="4"/>
  <c r="M350" i="4"/>
  <c r="AB350" i="4"/>
  <c r="AK350" i="4" s="1"/>
  <c r="AL350" i="4" s="1"/>
  <c r="T350" i="4"/>
  <c r="L350" i="4"/>
  <c r="S350" i="4"/>
  <c r="AF350" i="4" s="1"/>
  <c r="U354" i="4"/>
  <c r="M354" i="4"/>
  <c r="AB354" i="4"/>
  <c r="AK354" i="4" s="1"/>
  <c r="AL354" i="4" s="1"/>
  <c r="T354" i="4"/>
  <c r="L354" i="4"/>
  <c r="S354" i="4"/>
  <c r="AF354" i="4" s="1"/>
  <c r="U366" i="4"/>
  <c r="M366" i="4"/>
  <c r="AB366" i="4"/>
  <c r="T366" i="4"/>
  <c r="L366" i="4"/>
  <c r="W366" i="4"/>
  <c r="S366" i="4"/>
  <c r="AF366" i="4" s="1"/>
  <c r="K366" i="4"/>
  <c r="J366" i="4"/>
  <c r="R366" i="4"/>
  <c r="AC366" i="4" s="1"/>
  <c r="AK371" i="4"/>
  <c r="AL371" i="4" s="1"/>
  <c r="AK376" i="4"/>
  <c r="AL376" i="4" s="1"/>
  <c r="AE381" i="4"/>
  <c r="AG381" i="4" s="1"/>
  <c r="AD381" i="4"/>
  <c r="AE389" i="4"/>
  <c r="AD389" i="4"/>
  <c r="J367" i="4"/>
  <c r="N367" i="4"/>
  <c r="O367" i="4" s="1"/>
  <c r="R367" i="4"/>
  <c r="AC367" i="4" s="1"/>
  <c r="V367" i="4"/>
  <c r="Y367" i="4" s="1"/>
  <c r="F367" i="4"/>
  <c r="K370" i="4"/>
  <c r="S370" i="4"/>
  <c r="AF370" i="4" s="1"/>
  <c r="W370" i="4"/>
  <c r="J371" i="4"/>
  <c r="N371" i="4"/>
  <c r="O371" i="4" s="1"/>
  <c r="R371" i="4"/>
  <c r="AC371" i="4" s="1"/>
  <c r="V371" i="4"/>
  <c r="Y371" i="4" s="1"/>
  <c r="F371" i="4"/>
  <c r="Y372" i="4"/>
  <c r="K374" i="4"/>
  <c r="S374" i="4"/>
  <c r="AF374" i="4" s="1"/>
  <c r="W374" i="4"/>
  <c r="J375" i="4"/>
  <c r="N375" i="4"/>
  <c r="O375" i="4" s="1"/>
  <c r="R375" i="4"/>
  <c r="AC375" i="4" s="1"/>
  <c r="V375" i="4"/>
  <c r="Y375" i="4" s="1"/>
  <c r="F375" i="4"/>
  <c r="Y376" i="4"/>
  <c r="AB377" i="4"/>
  <c r="T377" i="4"/>
  <c r="L377" i="4"/>
  <c r="K377" i="4"/>
  <c r="U377" i="4"/>
  <c r="AB381" i="4"/>
  <c r="AK381" i="4" s="1"/>
  <c r="AL381" i="4" s="1"/>
  <c r="T381" i="4"/>
  <c r="L381" i="4"/>
  <c r="W381" i="4"/>
  <c r="S381" i="4"/>
  <c r="AF381" i="4" s="1"/>
  <c r="K381" i="4"/>
  <c r="N381" i="4"/>
  <c r="O381" i="4" s="1"/>
  <c r="U381" i="4"/>
  <c r="V385" i="4"/>
  <c r="AB389" i="4"/>
  <c r="AK389" i="4" s="1"/>
  <c r="AL389" i="4" s="1"/>
  <c r="T389" i="4"/>
  <c r="L389" i="4"/>
  <c r="W389" i="4"/>
  <c r="S389" i="4"/>
  <c r="AF389" i="4" s="1"/>
  <c r="K389" i="4"/>
  <c r="N389" i="4"/>
  <c r="O389" i="4" s="1"/>
  <c r="U389" i="4"/>
  <c r="J348" i="4"/>
  <c r="N348" i="4"/>
  <c r="O348" i="4" s="1"/>
  <c r="R348" i="4"/>
  <c r="AC348" i="4" s="1"/>
  <c r="AK348" i="4" s="1"/>
  <c r="AL348" i="4" s="1"/>
  <c r="V348" i="4"/>
  <c r="Z348" i="4" s="1"/>
  <c r="F348" i="4"/>
  <c r="M349" i="4"/>
  <c r="U349" i="4"/>
  <c r="J352" i="4"/>
  <c r="N352" i="4"/>
  <c r="O352" i="4" s="1"/>
  <c r="R352" i="4"/>
  <c r="AC352" i="4" s="1"/>
  <c r="AK352" i="4" s="1"/>
  <c r="AL352" i="4" s="1"/>
  <c r="V352" i="4"/>
  <c r="Z352" i="4" s="1"/>
  <c r="F352" i="4"/>
  <c r="M353" i="4"/>
  <c r="U353" i="4"/>
  <c r="J356" i="4"/>
  <c r="N356" i="4"/>
  <c r="O356" i="4" s="1"/>
  <c r="R356" i="4"/>
  <c r="AC356" i="4" s="1"/>
  <c r="AK356" i="4" s="1"/>
  <c r="AL356" i="4" s="1"/>
  <c r="V356" i="4"/>
  <c r="Y356" i="4" s="1"/>
  <c r="M357" i="4"/>
  <c r="U357" i="4"/>
  <c r="J360" i="4"/>
  <c r="N360" i="4"/>
  <c r="O360" i="4" s="1"/>
  <c r="R360" i="4"/>
  <c r="AC360" i="4" s="1"/>
  <c r="V360" i="4"/>
  <c r="Z360" i="4" s="1"/>
  <c r="M361" i="4"/>
  <c r="U361" i="4"/>
  <c r="J364" i="4"/>
  <c r="N364" i="4"/>
  <c r="O364" i="4" s="1"/>
  <c r="R364" i="4"/>
  <c r="AC364" i="4" s="1"/>
  <c r="AK364" i="4" s="1"/>
  <c r="AL364" i="4" s="1"/>
  <c r="V364" i="4"/>
  <c r="X364" i="4" s="1"/>
  <c r="F364" i="4"/>
  <c r="M365" i="4"/>
  <c r="U365" i="4"/>
  <c r="K367" i="4"/>
  <c r="S367" i="4"/>
  <c r="AF367" i="4" s="1"/>
  <c r="W367" i="4"/>
  <c r="J368" i="4"/>
  <c r="N368" i="4"/>
  <c r="O368" i="4" s="1"/>
  <c r="R368" i="4"/>
  <c r="AC368" i="4" s="1"/>
  <c r="AK368" i="4" s="1"/>
  <c r="AL368" i="4" s="1"/>
  <c r="V368" i="4"/>
  <c r="X368" i="4" s="1"/>
  <c r="F368" i="4"/>
  <c r="M369" i="4"/>
  <c r="U369" i="4"/>
  <c r="L370" i="4"/>
  <c r="T370" i="4"/>
  <c r="AB370" i="4"/>
  <c r="K371" i="4"/>
  <c r="S371" i="4"/>
  <c r="AF371" i="4" s="1"/>
  <c r="W371" i="4"/>
  <c r="Z371" i="4" s="1"/>
  <c r="J372" i="4"/>
  <c r="N372" i="4"/>
  <c r="O372" i="4" s="1"/>
  <c r="R372" i="4"/>
  <c r="AC372" i="4" s="1"/>
  <c r="AK372" i="4" s="1"/>
  <c r="AL372" i="4" s="1"/>
  <c r="V372" i="4"/>
  <c r="X372" i="4" s="1"/>
  <c r="Z372" i="4"/>
  <c r="M373" i="4"/>
  <c r="U373" i="4"/>
  <c r="L374" i="4"/>
  <c r="T374" i="4"/>
  <c r="AB374" i="4"/>
  <c r="K375" i="4"/>
  <c r="S375" i="4"/>
  <c r="AF375" i="4" s="1"/>
  <c r="W375" i="4"/>
  <c r="F376" i="4"/>
  <c r="J376" i="4"/>
  <c r="N376" i="4"/>
  <c r="O376" i="4" s="1"/>
  <c r="R376" i="4"/>
  <c r="AC376" i="4" s="1"/>
  <c r="V376" i="4"/>
  <c r="X376" i="4" s="1"/>
  <c r="Z376" i="4"/>
  <c r="M377" i="4"/>
  <c r="V377" i="4"/>
  <c r="N380" i="4"/>
  <c r="O380" i="4" s="1"/>
  <c r="R380" i="4"/>
  <c r="AC380" i="4" s="1"/>
  <c r="V381" i="4"/>
  <c r="U384" i="4"/>
  <c r="M384" i="4"/>
  <c r="AB384" i="4"/>
  <c r="AK384" i="4" s="1"/>
  <c r="AL384" i="4" s="1"/>
  <c r="T384" i="4"/>
  <c r="L384" i="4"/>
  <c r="S384" i="4"/>
  <c r="AF384" i="4" s="1"/>
  <c r="J385" i="4"/>
  <c r="N388" i="4"/>
  <c r="O388" i="4" s="1"/>
  <c r="R388" i="4"/>
  <c r="AC388" i="4" s="1"/>
  <c r="V389" i="4"/>
  <c r="K348" i="4"/>
  <c r="S348" i="4"/>
  <c r="AF348" i="4" s="1"/>
  <c r="J349" i="4"/>
  <c r="N349" i="4"/>
  <c r="O349" i="4" s="1"/>
  <c r="R349" i="4"/>
  <c r="AC349" i="4" s="1"/>
  <c r="AK349" i="4" s="1"/>
  <c r="AL349" i="4" s="1"/>
  <c r="V349" i="4"/>
  <c r="K352" i="4"/>
  <c r="S352" i="4"/>
  <c r="AF352" i="4" s="1"/>
  <c r="J353" i="4"/>
  <c r="N353" i="4"/>
  <c r="O353" i="4" s="1"/>
  <c r="R353" i="4"/>
  <c r="AC353" i="4" s="1"/>
  <c r="V353" i="4"/>
  <c r="J357" i="4"/>
  <c r="N357" i="4"/>
  <c r="O357" i="4" s="1"/>
  <c r="R357" i="4"/>
  <c r="AC357" i="4" s="1"/>
  <c r="AK357" i="4" s="1"/>
  <c r="AL357" i="4" s="1"/>
  <c r="V357" i="4"/>
  <c r="K360" i="4"/>
  <c r="S360" i="4"/>
  <c r="AF360" i="4" s="1"/>
  <c r="J361" i="4"/>
  <c r="N361" i="4"/>
  <c r="O361" i="4" s="1"/>
  <c r="R361" i="4"/>
  <c r="AC361" i="4" s="1"/>
  <c r="V361" i="4"/>
  <c r="K364" i="4"/>
  <c r="S364" i="4"/>
  <c r="AF364" i="4" s="1"/>
  <c r="J365" i="4"/>
  <c r="N365" i="4"/>
  <c r="O365" i="4" s="1"/>
  <c r="R365" i="4"/>
  <c r="AC365" i="4" s="1"/>
  <c r="V365" i="4"/>
  <c r="L367" i="4"/>
  <c r="T367" i="4"/>
  <c r="K368" i="4"/>
  <c r="S368" i="4"/>
  <c r="AF368" i="4" s="1"/>
  <c r="J369" i="4"/>
  <c r="N369" i="4"/>
  <c r="O369" i="4" s="1"/>
  <c r="R369" i="4"/>
  <c r="AC369" i="4" s="1"/>
  <c r="V369" i="4"/>
  <c r="M370" i="4"/>
  <c r="U370" i="4"/>
  <c r="L371" i="4"/>
  <c r="T371" i="4"/>
  <c r="K372" i="4"/>
  <c r="S372" i="4"/>
  <c r="AF372" i="4" s="1"/>
  <c r="J373" i="4"/>
  <c r="N373" i="4"/>
  <c r="O373" i="4" s="1"/>
  <c r="R373" i="4"/>
  <c r="AC373" i="4" s="1"/>
  <c r="AK373" i="4" s="1"/>
  <c r="AL373" i="4" s="1"/>
  <c r="V373" i="4"/>
  <c r="M374" i="4"/>
  <c r="U374" i="4"/>
  <c r="L375" i="4"/>
  <c r="T375" i="4"/>
  <c r="K376" i="4"/>
  <c r="S376" i="4"/>
  <c r="AF376" i="4" s="1"/>
  <c r="N377" i="4"/>
  <c r="O377" i="4" s="1"/>
  <c r="R377" i="4"/>
  <c r="AC377" i="4" s="1"/>
  <c r="W377" i="4"/>
  <c r="U380" i="4"/>
  <c r="M380" i="4"/>
  <c r="AB380" i="4"/>
  <c r="AK380" i="4" s="1"/>
  <c r="AL380" i="4" s="1"/>
  <c r="T380" i="4"/>
  <c r="L380" i="4"/>
  <c r="S380" i="4"/>
  <c r="AF380" i="4" s="1"/>
  <c r="J381" i="4"/>
  <c r="J384" i="4"/>
  <c r="V384" i="4"/>
  <c r="M385" i="4"/>
  <c r="R385" i="4"/>
  <c r="AC385" i="4" s="1"/>
  <c r="U388" i="4"/>
  <c r="M388" i="4"/>
  <c r="AB388" i="4"/>
  <c r="AK388" i="4" s="1"/>
  <c r="AL388" i="4" s="1"/>
  <c r="T388" i="4"/>
  <c r="L388" i="4"/>
  <c r="S388" i="4"/>
  <c r="AF388" i="4" s="1"/>
  <c r="J389" i="4"/>
  <c r="AK391" i="4"/>
  <c r="AL391" i="4" s="1"/>
  <c r="U393" i="4"/>
  <c r="M393" i="4"/>
  <c r="AB393" i="4"/>
  <c r="AK393" i="4" s="1"/>
  <c r="AL393" i="4" s="1"/>
  <c r="T393" i="4"/>
  <c r="L393" i="4"/>
  <c r="W393" i="4"/>
  <c r="S393" i="4"/>
  <c r="AF393" i="4" s="1"/>
  <c r="K393" i="4"/>
  <c r="J393" i="4"/>
  <c r="R393" i="4"/>
  <c r="AC393" i="4" s="1"/>
  <c r="J370" i="4"/>
  <c r="N370" i="4"/>
  <c r="O370" i="4" s="1"/>
  <c r="R370" i="4"/>
  <c r="AC370" i="4" s="1"/>
  <c r="V370" i="4"/>
  <c r="J374" i="4"/>
  <c r="N374" i="4"/>
  <c r="O374" i="4" s="1"/>
  <c r="R374" i="4"/>
  <c r="AC374" i="4" s="1"/>
  <c r="V374" i="4"/>
  <c r="AK383" i="4"/>
  <c r="AL383" i="4" s="1"/>
  <c r="AB385" i="4"/>
  <c r="AK385" i="4" s="1"/>
  <c r="AL385" i="4" s="1"/>
  <c r="T385" i="4"/>
  <c r="L385" i="4"/>
  <c r="W385" i="4"/>
  <c r="S385" i="4"/>
  <c r="AF385" i="4" s="1"/>
  <c r="K385" i="4"/>
  <c r="N385" i="4"/>
  <c r="O385" i="4" s="1"/>
  <c r="U385" i="4"/>
  <c r="AK386" i="4"/>
  <c r="AL386" i="4" s="1"/>
  <c r="AE404" i="4"/>
  <c r="AG404" i="4" s="1"/>
  <c r="AD404" i="4"/>
  <c r="AE412" i="4"/>
  <c r="AD412" i="4"/>
  <c r="AE416" i="4"/>
  <c r="AG416" i="4" s="1"/>
  <c r="AD416" i="4"/>
  <c r="J397" i="4"/>
  <c r="N397" i="4"/>
  <c r="O397" i="4" s="1"/>
  <c r="R397" i="4"/>
  <c r="AC397" i="4" s="1"/>
  <c r="V397" i="4"/>
  <c r="J401" i="4"/>
  <c r="N401" i="4"/>
  <c r="O401" i="4" s="1"/>
  <c r="R401" i="4"/>
  <c r="AC401" i="4" s="1"/>
  <c r="V401" i="4"/>
  <c r="AM404" i="4"/>
  <c r="U407" i="4"/>
  <c r="M407" i="4"/>
  <c r="AB407" i="4"/>
  <c r="AK407" i="4" s="1"/>
  <c r="AL407" i="4" s="1"/>
  <c r="T407" i="4"/>
  <c r="L407" i="4"/>
  <c r="S407" i="4"/>
  <c r="AF407" i="4" s="1"/>
  <c r="J411" i="4"/>
  <c r="V411" i="4"/>
  <c r="AB416" i="4"/>
  <c r="AK416" i="4" s="1"/>
  <c r="AL416" i="4" s="1"/>
  <c r="T416" i="4"/>
  <c r="L416" i="4"/>
  <c r="W416" i="4"/>
  <c r="S416" i="4"/>
  <c r="AF416" i="4" s="1"/>
  <c r="K416" i="4"/>
  <c r="N416" i="4"/>
  <c r="O416" i="4" s="1"/>
  <c r="U416" i="4"/>
  <c r="V420" i="4"/>
  <c r="AK425" i="4"/>
  <c r="AL425" i="4" s="1"/>
  <c r="J378" i="4"/>
  <c r="N378" i="4"/>
  <c r="O378" i="4" s="1"/>
  <c r="R378" i="4"/>
  <c r="AC378" i="4" s="1"/>
  <c r="V378" i="4"/>
  <c r="J382" i="4"/>
  <c r="N382" i="4"/>
  <c r="O382" i="4" s="1"/>
  <c r="R382" i="4"/>
  <c r="AC382" i="4" s="1"/>
  <c r="V382" i="4"/>
  <c r="J386" i="4"/>
  <c r="N386" i="4"/>
  <c r="O386" i="4" s="1"/>
  <c r="R386" i="4"/>
  <c r="AC386" i="4" s="1"/>
  <c r="V386" i="4"/>
  <c r="Y386" i="4" s="1"/>
  <c r="F386" i="4"/>
  <c r="U387" i="4"/>
  <c r="J390" i="4"/>
  <c r="N390" i="4"/>
  <c r="O390" i="4" s="1"/>
  <c r="R390" i="4"/>
  <c r="AC390" i="4" s="1"/>
  <c r="AK390" i="4" s="1"/>
  <c r="AL390" i="4" s="1"/>
  <c r="V390" i="4"/>
  <c r="M391" i="4"/>
  <c r="U391" i="4"/>
  <c r="L392" i="4"/>
  <c r="T392" i="4"/>
  <c r="AB392" i="4"/>
  <c r="J394" i="4"/>
  <c r="N394" i="4"/>
  <c r="O394" i="4" s="1"/>
  <c r="R394" i="4"/>
  <c r="AC394" i="4" s="1"/>
  <c r="V394" i="4"/>
  <c r="X394" i="4" s="1"/>
  <c r="M395" i="4"/>
  <c r="U395" i="4"/>
  <c r="L396" i="4"/>
  <c r="T396" i="4"/>
  <c r="AB396" i="4"/>
  <c r="K397" i="4"/>
  <c r="S397" i="4"/>
  <c r="AF397" i="4" s="1"/>
  <c r="W397" i="4"/>
  <c r="J398" i="4"/>
  <c r="N398" i="4"/>
  <c r="O398" i="4" s="1"/>
  <c r="R398" i="4"/>
  <c r="AC398" i="4" s="1"/>
  <c r="V398" i="4"/>
  <c r="Y398" i="4" s="1"/>
  <c r="F398" i="4"/>
  <c r="M399" i="4"/>
  <c r="U399" i="4"/>
  <c r="L400" i="4"/>
  <c r="T400" i="4"/>
  <c r="AB400" i="4"/>
  <c r="K401" i="4"/>
  <c r="S401" i="4"/>
  <c r="AF401" i="4" s="1"/>
  <c r="W401" i="4"/>
  <c r="J402" i="4"/>
  <c r="N402" i="4"/>
  <c r="O402" i="4" s="1"/>
  <c r="R402" i="4"/>
  <c r="AC402" i="4" s="1"/>
  <c r="V402" i="4"/>
  <c r="X402" i="4" s="1"/>
  <c r="F402" i="4"/>
  <c r="M403" i="4"/>
  <c r="U403" i="4"/>
  <c r="AB404" i="4"/>
  <c r="AK404" i="4" s="1"/>
  <c r="AL404" i="4" s="1"/>
  <c r="T404" i="4"/>
  <c r="L404" i="4"/>
  <c r="K404" i="4"/>
  <c r="U404" i="4"/>
  <c r="W405" i="4"/>
  <c r="S405" i="4"/>
  <c r="AF405" i="4" s="1"/>
  <c r="K405" i="4"/>
  <c r="F405" i="4"/>
  <c r="L405" i="4"/>
  <c r="V405" i="4"/>
  <c r="AB405" i="4"/>
  <c r="J407" i="4"/>
  <c r="V407" i="4"/>
  <c r="M408" i="4"/>
  <c r="R408" i="4"/>
  <c r="AC408" i="4" s="1"/>
  <c r="K411" i="4"/>
  <c r="W411" i="4"/>
  <c r="AB412" i="4"/>
  <c r="AK412" i="4" s="1"/>
  <c r="AL412" i="4" s="1"/>
  <c r="T412" i="4"/>
  <c r="L412" i="4"/>
  <c r="W412" i="4"/>
  <c r="S412" i="4"/>
  <c r="AF412" i="4" s="1"/>
  <c r="K412" i="4"/>
  <c r="N412" i="4"/>
  <c r="O412" i="4" s="1"/>
  <c r="U412" i="4"/>
  <c r="N415" i="4"/>
  <c r="O415" i="4" s="1"/>
  <c r="R415" i="4"/>
  <c r="AC415" i="4" s="1"/>
  <c r="V416" i="4"/>
  <c r="U419" i="4"/>
  <c r="M419" i="4"/>
  <c r="AB419" i="4"/>
  <c r="AK419" i="4" s="1"/>
  <c r="AL419" i="4" s="1"/>
  <c r="T419" i="4"/>
  <c r="L419" i="4"/>
  <c r="S419" i="4"/>
  <c r="AF419" i="4" s="1"/>
  <c r="AG419" i="4" s="1"/>
  <c r="J420" i="4"/>
  <c r="K378" i="4"/>
  <c r="S378" i="4"/>
  <c r="AF378" i="4" s="1"/>
  <c r="F379" i="4"/>
  <c r="J379" i="4"/>
  <c r="N379" i="4"/>
  <c r="O379" i="4" s="1"/>
  <c r="R379" i="4"/>
  <c r="AC379" i="4" s="1"/>
  <c r="V379" i="4"/>
  <c r="Z379" i="4" s="1"/>
  <c r="K382" i="4"/>
  <c r="S382" i="4"/>
  <c r="AF382" i="4" s="1"/>
  <c r="F383" i="4"/>
  <c r="J383" i="4"/>
  <c r="N383" i="4"/>
  <c r="O383" i="4" s="1"/>
  <c r="R383" i="4"/>
  <c r="AC383" i="4" s="1"/>
  <c r="V383" i="4"/>
  <c r="K386" i="4"/>
  <c r="S386" i="4"/>
  <c r="AF386" i="4" s="1"/>
  <c r="J387" i="4"/>
  <c r="N387" i="4"/>
  <c r="O387" i="4" s="1"/>
  <c r="R387" i="4"/>
  <c r="AC387" i="4" s="1"/>
  <c r="V387" i="4"/>
  <c r="K390" i="4"/>
  <c r="S390" i="4"/>
  <c r="AF390" i="4" s="1"/>
  <c r="J391" i="4"/>
  <c r="N391" i="4"/>
  <c r="O391" i="4" s="1"/>
  <c r="R391" i="4"/>
  <c r="AC391" i="4" s="1"/>
  <c r="V391" i="4"/>
  <c r="M392" i="4"/>
  <c r="U392" i="4"/>
  <c r="K394" i="4"/>
  <c r="S394" i="4"/>
  <c r="AF394" i="4" s="1"/>
  <c r="J395" i="4"/>
  <c r="N395" i="4"/>
  <c r="O395" i="4" s="1"/>
  <c r="R395" i="4"/>
  <c r="AC395" i="4" s="1"/>
  <c r="V395" i="4"/>
  <c r="M396" i="4"/>
  <c r="U396" i="4"/>
  <c r="L397" i="4"/>
  <c r="T397" i="4"/>
  <c r="AB397" i="4"/>
  <c r="K398" i="4"/>
  <c r="S398" i="4"/>
  <c r="AF398" i="4" s="1"/>
  <c r="J399" i="4"/>
  <c r="N399" i="4"/>
  <c r="O399" i="4" s="1"/>
  <c r="R399" i="4"/>
  <c r="AC399" i="4" s="1"/>
  <c r="AK399" i="4" s="1"/>
  <c r="AL399" i="4" s="1"/>
  <c r="V399" i="4"/>
  <c r="M400" i="4"/>
  <c r="U400" i="4"/>
  <c r="L401" i="4"/>
  <c r="T401" i="4"/>
  <c r="AB401" i="4"/>
  <c r="AK401" i="4" s="1"/>
  <c r="AL401" i="4" s="1"/>
  <c r="K402" i="4"/>
  <c r="S402" i="4"/>
  <c r="AF402" i="4" s="1"/>
  <c r="J403" i="4"/>
  <c r="N403" i="4"/>
  <c r="O403" i="4" s="1"/>
  <c r="R403" i="4"/>
  <c r="AC403" i="4" s="1"/>
  <c r="M404" i="4"/>
  <c r="V404" i="4"/>
  <c r="M405" i="4"/>
  <c r="R405" i="4"/>
  <c r="AC405" i="4" s="1"/>
  <c r="K407" i="4"/>
  <c r="W407" i="4"/>
  <c r="AB408" i="4"/>
  <c r="AK408" i="4" s="1"/>
  <c r="AL408" i="4" s="1"/>
  <c r="T408" i="4"/>
  <c r="L408" i="4"/>
  <c r="W408" i="4"/>
  <c r="S408" i="4"/>
  <c r="AF408" i="4" s="1"/>
  <c r="K408" i="4"/>
  <c r="N408" i="4"/>
  <c r="O408" i="4" s="1"/>
  <c r="U408" i="4"/>
  <c r="N411" i="4"/>
  <c r="O411" i="4" s="1"/>
  <c r="R411" i="4"/>
  <c r="AC411" i="4" s="1"/>
  <c r="V412" i="4"/>
  <c r="U415" i="4"/>
  <c r="M415" i="4"/>
  <c r="AB415" i="4"/>
  <c r="AK415" i="4" s="1"/>
  <c r="AL415" i="4" s="1"/>
  <c r="T415" i="4"/>
  <c r="L415" i="4"/>
  <c r="S415" i="4"/>
  <c r="AF415" i="4" s="1"/>
  <c r="J416" i="4"/>
  <c r="J419" i="4"/>
  <c r="V419" i="4"/>
  <c r="AD419" i="4"/>
  <c r="M420" i="4"/>
  <c r="R420" i="4"/>
  <c r="AC420" i="4" s="1"/>
  <c r="AK422" i="4"/>
  <c r="AL422" i="4" s="1"/>
  <c r="AK430" i="4"/>
  <c r="AL430" i="4" s="1"/>
  <c r="J392" i="4"/>
  <c r="N392" i="4"/>
  <c r="O392" i="4" s="1"/>
  <c r="R392" i="4"/>
  <c r="AC392" i="4" s="1"/>
  <c r="V392" i="4"/>
  <c r="J396" i="4"/>
  <c r="N396" i="4"/>
  <c r="O396" i="4" s="1"/>
  <c r="R396" i="4"/>
  <c r="AC396" i="4" s="1"/>
  <c r="V396" i="4"/>
  <c r="M397" i="4"/>
  <c r="U397" i="4"/>
  <c r="J400" i="4"/>
  <c r="N400" i="4"/>
  <c r="O400" i="4" s="1"/>
  <c r="R400" i="4"/>
  <c r="AC400" i="4" s="1"/>
  <c r="V400" i="4"/>
  <c r="M401" i="4"/>
  <c r="U401" i="4"/>
  <c r="Y405" i="4"/>
  <c r="Z406" i="4"/>
  <c r="N407" i="4"/>
  <c r="O407" i="4" s="1"/>
  <c r="R407" i="4"/>
  <c r="AC407" i="4" s="1"/>
  <c r="Z409" i="4"/>
  <c r="U411" i="4"/>
  <c r="M411" i="4"/>
  <c r="AB411" i="4"/>
  <c r="T411" i="4"/>
  <c r="L411" i="4"/>
  <c r="S411" i="4"/>
  <c r="AF411" i="4" s="1"/>
  <c r="AK418" i="4"/>
  <c r="AL418" i="4" s="1"/>
  <c r="AB420" i="4"/>
  <c r="T420" i="4"/>
  <c r="L420" i="4"/>
  <c r="W420" i="4"/>
  <c r="S420" i="4"/>
  <c r="AF420" i="4" s="1"/>
  <c r="K420" i="4"/>
  <c r="N420" i="4"/>
  <c r="O420" i="4" s="1"/>
  <c r="U420" i="4"/>
  <c r="X425" i="4"/>
  <c r="X429" i="4"/>
  <c r="AD441" i="4"/>
  <c r="AE441" i="4"/>
  <c r="S423" i="4"/>
  <c r="AF423" i="4" s="1"/>
  <c r="W423" i="4"/>
  <c r="J424" i="4"/>
  <c r="N424" i="4"/>
  <c r="O424" i="4" s="1"/>
  <c r="R424" i="4"/>
  <c r="AC424" i="4" s="1"/>
  <c r="V424" i="4"/>
  <c r="F424" i="4"/>
  <c r="Y425" i="4"/>
  <c r="S427" i="4"/>
  <c r="AF427" i="4" s="1"/>
  <c r="W427" i="4"/>
  <c r="J428" i="4"/>
  <c r="N428" i="4"/>
  <c r="O428" i="4" s="1"/>
  <c r="R428" i="4"/>
  <c r="AC428" i="4" s="1"/>
  <c r="V428" i="4"/>
  <c r="F428" i="4"/>
  <c r="Y429" i="4"/>
  <c r="K431" i="4"/>
  <c r="S431" i="4"/>
  <c r="AF431" i="4" s="1"/>
  <c r="W431" i="4"/>
  <c r="J432" i="4"/>
  <c r="N432" i="4"/>
  <c r="O432" i="4" s="1"/>
  <c r="R432" i="4"/>
  <c r="AC432" i="4" s="1"/>
  <c r="AK432" i="4" s="1"/>
  <c r="AL432" i="4" s="1"/>
  <c r="V432" i="4"/>
  <c r="Y432" i="4" s="1"/>
  <c r="F432" i="4"/>
  <c r="V434" i="4"/>
  <c r="Z435" i="4"/>
  <c r="V438" i="4"/>
  <c r="Z439" i="4"/>
  <c r="AE445" i="4"/>
  <c r="AD445" i="4"/>
  <c r="J409" i="4"/>
  <c r="N409" i="4"/>
  <c r="O409" i="4" s="1"/>
  <c r="R409" i="4"/>
  <c r="AC409" i="4" s="1"/>
  <c r="AK409" i="4" s="1"/>
  <c r="AL409" i="4" s="1"/>
  <c r="V409" i="4"/>
  <c r="X409" i="4" s="1"/>
  <c r="J413" i="4"/>
  <c r="N413" i="4"/>
  <c r="O413" i="4" s="1"/>
  <c r="R413" i="4"/>
  <c r="AC413" i="4" s="1"/>
  <c r="AK413" i="4" s="1"/>
  <c r="AL413" i="4" s="1"/>
  <c r="V413" i="4"/>
  <c r="F413" i="4"/>
  <c r="J417" i="4"/>
  <c r="N417" i="4"/>
  <c r="O417" i="4" s="1"/>
  <c r="R417" i="4"/>
  <c r="AC417" i="4" s="1"/>
  <c r="V417" i="4"/>
  <c r="J421" i="4"/>
  <c r="N421" i="4"/>
  <c r="O421" i="4" s="1"/>
  <c r="R421" i="4"/>
  <c r="AC421" i="4" s="1"/>
  <c r="V421" i="4"/>
  <c r="Z421" i="4" s="1"/>
  <c r="F421" i="4"/>
  <c r="L423" i="4"/>
  <c r="T423" i="4"/>
  <c r="AB423" i="4"/>
  <c r="K424" i="4"/>
  <c r="S424" i="4"/>
  <c r="AF424" i="4" s="1"/>
  <c r="W424" i="4"/>
  <c r="J425" i="4"/>
  <c r="N425" i="4"/>
  <c r="O425" i="4" s="1"/>
  <c r="R425" i="4"/>
  <c r="AC425" i="4" s="1"/>
  <c r="V425" i="4"/>
  <c r="Z425" i="4"/>
  <c r="F425" i="4"/>
  <c r="L427" i="4"/>
  <c r="T427" i="4"/>
  <c r="AB427" i="4"/>
  <c r="K428" i="4"/>
  <c r="S428" i="4"/>
  <c r="AF428" i="4" s="1"/>
  <c r="W428" i="4"/>
  <c r="J429" i="4"/>
  <c r="N429" i="4"/>
  <c r="O429" i="4" s="1"/>
  <c r="R429" i="4"/>
  <c r="AC429" i="4" s="1"/>
  <c r="V429" i="4"/>
  <c r="Z429" i="4"/>
  <c r="L431" i="4"/>
  <c r="T431" i="4"/>
  <c r="AB431" i="4"/>
  <c r="K432" i="4"/>
  <c r="S432" i="4"/>
  <c r="AF432" i="4" s="1"/>
  <c r="W432" i="4"/>
  <c r="J433" i="4"/>
  <c r="N433" i="4"/>
  <c r="O433" i="4" s="1"/>
  <c r="R433" i="4"/>
  <c r="AC433" i="4" s="1"/>
  <c r="V433" i="4"/>
  <c r="Y433" i="4" s="1"/>
  <c r="J434" i="4"/>
  <c r="U437" i="4"/>
  <c r="M437" i="4"/>
  <c r="AB437" i="4"/>
  <c r="AK437" i="4" s="1"/>
  <c r="AL437" i="4" s="1"/>
  <c r="T437" i="4"/>
  <c r="L437" i="4"/>
  <c r="S437" i="4"/>
  <c r="AF437" i="4" s="1"/>
  <c r="J438" i="4"/>
  <c r="X439" i="4"/>
  <c r="N441" i="4"/>
  <c r="O441" i="4" s="1"/>
  <c r="F406" i="4"/>
  <c r="J406" i="4"/>
  <c r="N406" i="4"/>
  <c r="O406" i="4" s="1"/>
  <c r="R406" i="4"/>
  <c r="AC406" i="4" s="1"/>
  <c r="V406" i="4"/>
  <c r="Y406" i="4" s="1"/>
  <c r="K409" i="4"/>
  <c r="S409" i="4"/>
  <c r="AF409" i="4" s="1"/>
  <c r="F410" i="4"/>
  <c r="J410" i="4"/>
  <c r="N410" i="4"/>
  <c r="O410" i="4" s="1"/>
  <c r="R410" i="4"/>
  <c r="AC410" i="4" s="1"/>
  <c r="V410" i="4"/>
  <c r="Z410" i="4" s="1"/>
  <c r="K413" i="4"/>
  <c r="S413" i="4"/>
  <c r="AF413" i="4" s="1"/>
  <c r="F414" i="4"/>
  <c r="J414" i="4"/>
  <c r="N414" i="4"/>
  <c r="O414" i="4" s="1"/>
  <c r="R414" i="4"/>
  <c r="AC414" i="4" s="1"/>
  <c r="V414" i="4"/>
  <c r="Y414" i="4" s="1"/>
  <c r="K417" i="4"/>
  <c r="S417" i="4"/>
  <c r="AF417" i="4" s="1"/>
  <c r="F418" i="4"/>
  <c r="J418" i="4"/>
  <c r="N418" i="4"/>
  <c r="O418" i="4" s="1"/>
  <c r="R418" i="4"/>
  <c r="AC418" i="4" s="1"/>
  <c r="V418" i="4"/>
  <c r="K421" i="4"/>
  <c r="S421" i="4"/>
  <c r="AF421" i="4" s="1"/>
  <c r="F422" i="4"/>
  <c r="J422" i="4"/>
  <c r="N422" i="4"/>
  <c r="O422" i="4" s="1"/>
  <c r="R422" i="4"/>
  <c r="AC422" i="4" s="1"/>
  <c r="V422" i="4"/>
  <c r="M423" i="4"/>
  <c r="U423" i="4"/>
  <c r="L424" i="4"/>
  <c r="T424" i="4"/>
  <c r="AB424" i="4"/>
  <c r="AK424" i="4" s="1"/>
  <c r="AL424" i="4" s="1"/>
  <c r="K425" i="4"/>
  <c r="S425" i="4"/>
  <c r="AF425" i="4" s="1"/>
  <c r="F426" i="4"/>
  <c r="J426" i="4"/>
  <c r="N426" i="4"/>
  <c r="O426" i="4" s="1"/>
  <c r="R426" i="4"/>
  <c r="AC426" i="4" s="1"/>
  <c r="V426" i="4"/>
  <c r="Z426" i="4" s="1"/>
  <c r="M427" i="4"/>
  <c r="U427" i="4"/>
  <c r="L428" i="4"/>
  <c r="T428" i="4"/>
  <c r="AB428" i="4"/>
  <c r="AK428" i="4" s="1"/>
  <c r="AL428" i="4" s="1"/>
  <c r="K429" i="4"/>
  <c r="S429" i="4"/>
  <c r="AF429" i="4" s="1"/>
  <c r="F430" i="4"/>
  <c r="J430" i="4"/>
  <c r="N430" i="4"/>
  <c r="O430" i="4" s="1"/>
  <c r="R430" i="4"/>
  <c r="AC430" i="4" s="1"/>
  <c r="V430" i="4"/>
  <c r="M431" i="4"/>
  <c r="U431" i="4"/>
  <c r="L432" i="4"/>
  <c r="T432" i="4"/>
  <c r="K433" i="4"/>
  <c r="S433" i="4"/>
  <c r="AF433" i="4" s="1"/>
  <c r="W433" i="4"/>
  <c r="M434" i="4"/>
  <c r="R434" i="4"/>
  <c r="AC434" i="4" s="1"/>
  <c r="Y435" i="4"/>
  <c r="J437" i="4"/>
  <c r="V437" i="4"/>
  <c r="M438" i="4"/>
  <c r="R438" i="4"/>
  <c r="AC438" i="4" s="1"/>
  <c r="Y439" i="4"/>
  <c r="U441" i="4"/>
  <c r="M441" i="4"/>
  <c r="AB441" i="4"/>
  <c r="AK441" i="4" s="1"/>
  <c r="AL441" i="4" s="1"/>
  <c r="T441" i="4"/>
  <c r="L441" i="4"/>
  <c r="S441" i="4"/>
  <c r="AF441" i="4" s="1"/>
  <c r="U442" i="4"/>
  <c r="M442" i="4"/>
  <c r="AB442" i="4"/>
  <c r="T442" i="4"/>
  <c r="L442" i="4"/>
  <c r="W442" i="4"/>
  <c r="S442" i="4"/>
  <c r="AF442" i="4" s="1"/>
  <c r="K442" i="4"/>
  <c r="J442" i="4"/>
  <c r="R442" i="4"/>
  <c r="AC442" i="4" s="1"/>
  <c r="AE449" i="4"/>
  <c r="AD449" i="4"/>
  <c r="J423" i="4"/>
  <c r="N423" i="4"/>
  <c r="O423" i="4" s="1"/>
  <c r="R423" i="4"/>
  <c r="AC423" i="4" s="1"/>
  <c r="V423" i="4"/>
  <c r="M424" i="4"/>
  <c r="U424" i="4"/>
  <c r="J427" i="4"/>
  <c r="N427" i="4"/>
  <c r="O427" i="4" s="1"/>
  <c r="R427" i="4"/>
  <c r="AC427" i="4" s="1"/>
  <c r="V427" i="4"/>
  <c r="M428" i="4"/>
  <c r="U428" i="4"/>
  <c r="J431" i="4"/>
  <c r="N431" i="4"/>
  <c r="O431" i="4" s="1"/>
  <c r="R431" i="4"/>
  <c r="AC431" i="4" s="1"/>
  <c r="V431" i="4"/>
  <c r="AB434" i="4"/>
  <c r="AK434" i="4" s="1"/>
  <c r="AL434" i="4" s="1"/>
  <c r="T434" i="4"/>
  <c r="L434" i="4"/>
  <c r="W434" i="4"/>
  <c r="S434" i="4"/>
  <c r="AF434" i="4" s="1"/>
  <c r="K434" i="4"/>
  <c r="N434" i="4"/>
  <c r="O434" i="4" s="1"/>
  <c r="U434" i="4"/>
  <c r="AG437" i="4"/>
  <c r="AB438" i="4"/>
  <c r="AK438" i="4" s="1"/>
  <c r="AL438" i="4" s="1"/>
  <c r="T438" i="4"/>
  <c r="L438" i="4"/>
  <c r="W438" i="4"/>
  <c r="S438" i="4"/>
  <c r="AF438" i="4" s="1"/>
  <c r="K438" i="4"/>
  <c r="N438" i="4"/>
  <c r="O438" i="4" s="1"/>
  <c r="U438" i="4"/>
  <c r="AE453" i="4"/>
  <c r="AG453" i="4" s="1"/>
  <c r="AD453" i="4"/>
  <c r="V448" i="4"/>
  <c r="J452" i="4"/>
  <c r="V452" i="4"/>
  <c r="J435" i="4"/>
  <c r="N435" i="4"/>
  <c r="O435" i="4" s="1"/>
  <c r="R435" i="4"/>
  <c r="AC435" i="4" s="1"/>
  <c r="AK435" i="4" s="1"/>
  <c r="AL435" i="4" s="1"/>
  <c r="V435" i="4"/>
  <c r="X435" i="4" s="1"/>
  <c r="AA435" i="4" s="1"/>
  <c r="M436" i="4"/>
  <c r="U436" i="4"/>
  <c r="J439" i="4"/>
  <c r="N439" i="4"/>
  <c r="O439" i="4" s="1"/>
  <c r="R439" i="4"/>
  <c r="AC439" i="4" s="1"/>
  <c r="V439" i="4"/>
  <c r="U440" i="4"/>
  <c r="J443" i="4"/>
  <c r="N443" i="4"/>
  <c r="O443" i="4" s="1"/>
  <c r="R443" i="4"/>
  <c r="AC443" i="4" s="1"/>
  <c r="AK443" i="4" s="1"/>
  <c r="AL443" i="4" s="1"/>
  <c r="V443" i="4"/>
  <c r="X443" i="4" s="1"/>
  <c r="Z443" i="4"/>
  <c r="AB445" i="4"/>
  <c r="AK445" i="4" s="1"/>
  <c r="AL445" i="4" s="1"/>
  <c r="T445" i="4"/>
  <c r="L445" i="4"/>
  <c r="W445" i="4"/>
  <c r="S445" i="4"/>
  <c r="AF445" i="4" s="1"/>
  <c r="K445" i="4"/>
  <c r="N445" i="4"/>
  <c r="O445" i="4" s="1"/>
  <c r="U445" i="4"/>
  <c r="K448" i="4"/>
  <c r="W448" i="4"/>
  <c r="AB449" i="4"/>
  <c r="AK449" i="4" s="1"/>
  <c r="AL449" i="4" s="1"/>
  <c r="T449" i="4"/>
  <c r="L449" i="4"/>
  <c r="W449" i="4"/>
  <c r="S449" i="4"/>
  <c r="AF449" i="4" s="1"/>
  <c r="K449" i="4"/>
  <c r="N449" i="4"/>
  <c r="O449" i="4" s="1"/>
  <c r="U449" i="4"/>
  <c r="K452" i="4"/>
  <c r="W452" i="4"/>
  <c r="AB453" i="4"/>
  <c r="AK453" i="4" s="1"/>
  <c r="AL453" i="4" s="1"/>
  <c r="T453" i="4"/>
  <c r="L453" i="4"/>
  <c r="W453" i="4"/>
  <c r="S453" i="4"/>
  <c r="AF453" i="4" s="1"/>
  <c r="K453" i="4"/>
  <c r="N453" i="4"/>
  <c r="O453" i="4" s="1"/>
  <c r="U453" i="4"/>
  <c r="K435" i="4"/>
  <c r="S435" i="4"/>
  <c r="AF435" i="4" s="1"/>
  <c r="J436" i="4"/>
  <c r="N436" i="4"/>
  <c r="O436" i="4" s="1"/>
  <c r="R436" i="4"/>
  <c r="AC436" i="4" s="1"/>
  <c r="V436" i="4"/>
  <c r="K439" i="4"/>
  <c r="S439" i="4"/>
  <c r="AF439" i="4" s="1"/>
  <c r="J440" i="4"/>
  <c r="N440" i="4"/>
  <c r="O440" i="4" s="1"/>
  <c r="R440" i="4"/>
  <c r="AC440" i="4" s="1"/>
  <c r="V440" i="4"/>
  <c r="K443" i="4"/>
  <c r="S443" i="4"/>
  <c r="AF443" i="4" s="1"/>
  <c r="F444" i="4"/>
  <c r="J444" i="4"/>
  <c r="N444" i="4"/>
  <c r="O444" i="4" s="1"/>
  <c r="R444" i="4"/>
  <c r="AC444" i="4" s="1"/>
  <c r="V444" i="4"/>
  <c r="Y444" i="4" s="1"/>
  <c r="V445" i="4"/>
  <c r="N448" i="4"/>
  <c r="O448" i="4" s="1"/>
  <c r="R448" i="4"/>
  <c r="AC448" i="4" s="1"/>
  <c r="V449" i="4"/>
  <c r="AK451" i="4"/>
  <c r="AL451" i="4" s="1"/>
  <c r="N452" i="4"/>
  <c r="O452" i="4" s="1"/>
  <c r="R452" i="4"/>
  <c r="AC452" i="4" s="1"/>
  <c r="V453" i="4"/>
  <c r="U456" i="4"/>
  <c r="M456" i="4"/>
  <c r="AB456" i="4"/>
  <c r="AK456" i="4" s="1"/>
  <c r="AL456" i="4" s="1"/>
  <c r="T456" i="4"/>
  <c r="L456" i="4"/>
  <c r="W456" i="4"/>
  <c r="S456" i="4"/>
  <c r="AF456" i="4" s="1"/>
  <c r="K456" i="4"/>
  <c r="J456" i="4"/>
  <c r="R456" i="4"/>
  <c r="AC456" i="4" s="1"/>
  <c r="AK457" i="4"/>
  <c r="AL457" i="4" s="1"/>
  <c r="U448" i="4"/>
  <c r="M448" i="4"/>
  <c r="AB448" i="4"/>
  <c r="AK448" i="4" s="1"/>
  <c r="AL448" i="4" s="1"/>
  <c r="T448" i="4"/>
  <c r="L448" i="4"/>
  <c r="S448" i="4"/>
  <c r="AF448" i="4" s="1"/>
  <c r="U452" i="4"/>
  <c r="M452" i="4"/>
  <c r="AB452" i="4"/>
  <c r="AK452" i="4" s="1"/>
  <c r="AL452" i="4" s="1"/>
  <c r="T452" i="4"/>
  <c r="L452" i="4"/>
  <c r="S452" i="4"/>
  <c r="AF452" i="4" s="1"/>
  <c r="AG460" i="4"/>
  <c r="J457" i="4"/>
  <c r="N457" i="4"/>
  <c r="O457" i="4" s="1"/>
  <c r="R457" i="4"/>
  <c r="AC457" i="4" s="1"/>
  <c r="V457" i="4"/>
  <c r="F457" i="4"/>
  <c r="U460" i="4"/>
  <c r="M460" i="4"/>
  <c r="AB460" i="4"/>
  <c r="AK460" i="4" s="1"/>
  <c r="AL460" i="4" s="1"/>
  <c r="T460" i="4"/>
  <c r="L460" i="4"/>
  <c r="S460" i="4"/>
  <c r="AF460" i="4" s="1"/>
  <c r="N465" i="4"/>
  <c r="O465" i="4" s="1"/>
  <c r="V465" i="4"/>
  <c r="J446" i="4"/>
  <c r="N446" i="4"/>
  <c r="O446" i="4" s="1"/>
  <c r="R446" i="4"/>
  <c r="AC446" i="4" s="1"/>
  <c r="V446" i="4"/>
  <c r="F446" i="4"/>
  <c r="M447" i="4"/>
  <c r="U447" i="4"/>
  <c r="J450" i="4"/>
  <c r="N450" i="4"/>
  <c r="O450" i="4" s="1"/>
  <c r="R450" i="4"/>
  <c r="AC450" i="4" s="1"/>
  <c r="V450" i="4"/>
  <c r="Z450" i="4" s="1"/>
  <c r="F450" i="4"/>
  <c r="M451" i="4"/>
  <c r="U451" i="4"/>
  <c r="J454" i="4"/>
  <c r="N454" i="4"/>
  <c r="O454" i="4" s="1"/>
  <c r="R454" i="4"/>
  <c r="AC454" i="4" s="1"/>
  <c r="V454" i="4"/>
  <c r="F454" i="4"/>
  <c r="M455" i="4"/>
  <c r="U455" i="4"/>
  <c r="K457" i="4"/>
  <c r="S457" i="4"/>
  <c r="AF457" i="4" s="1"/>
  <c r="W457" i="4"/>
  <c r="F458" i="4"/>
  <c r="J458" i="4"/>
  <c r="N458" i="4"/>
  <c r="O458" i="4" s="1"/>
  <c r="R458" i="4"/>
  <c r="AC458" i="4" s="1"/>
  <c r="V458" i="4"/>
  <c r="X458" i="4" s="1"/>
  <c r="J460" i="4"/>
  <c r="V460" i="4"/>
  <c r="AD460" i="4"/>
  <c r="M461" i="4"/>
  <c r="R461" i="4"/>
  <c r="AC461" i="4" s="1"/>
  <c r="K446" i="4"/>
  <c r="S446" i="4"/>
  <c r="AF446" i="4" s="1"/>
  <c r="J447" i="4"/>
  <c r="N447" i="4"/>
  <c r="O447" i="4" s="1"/>
  <c r="R447" i="4"/>
  <c r="AC447" i="4" s="1"/>
  <c r="AK447" i="4" s="1"/>
  <c r="AL447" i="4" s="1"/>
  <c r="V447" i="4"/>
  <c r="K450" i="4"/>
  <c r="S450" i="4"/>
  <c r="AF450" i="4" s="1"/>
  <c r="J451" i="4"/>
  <c r="N451" i="4"/>
  <c r="O451" i="4" s="1"/>
  <c r="R451" i="4"/>
  <c r="AC451" i="4" s="1"/>
  <c r="V451" i="4"/>
  <c r="K454" i="4"/>
  <c r="S454" i="4"/>
  <c r="AF454" i="4" s="1"/>
  <c r="J455" i="4"/>
  <c r="N455" i="4"/>
  <c r="O455" i="4" s="1"/>
  <c r="R455" i="4"/>
  <c r="AC455" i="4" s="1"/>
  <c r="AK455" i="4" s="1"/>
  <c r="AL455" i="4" s="1"/>
  <c r="V455" i="4"/>
  <c r="L457" i="4"/>
  <c r="T457" i="4"/>
  <c r="K460" i="4"/>
  <c r="W460" i="4"/>
  <c r="AB461" i="4"/>
  <c r="AK461" i="4" s="1"/>
  <c r="AL461" i="4" s="1"/>
  <c r="T461" i="4"/>
  <c r="L461" i="4"/>
  <c r="W461" i="4"/>
  <c r="S461" i="4"/>
  <c r="AF461" i="4" s="1"/>
  <c r="K461" i="4"/>
  <c r="N461" i="4"/>
  <c r="O461" i="4" s="1"/>
  <c r="U461" i="4"/>
  <c r="Y474" i="4"/>
  <c r="Z462" i="4"/>
  <c r="AB465" i="4"/>
  <c r="AK465" i="4" s="1"/>
  <c r="AL465" i="4" s="1"/>
  <c r="T465" i="4"/>
  <c r="L465" i="4"/>
  <c r="W465" i="4"/>
  <c r="S465" i="4"/>
  <c r="AF465" i="4" s="1"/>
  <c r="K465" i="4"/>
  <c r="U465" i="4"/>
  <c r="M465" i="4"/>
  <c r="J465" i="4"/>
  <c r="R465" i="4"/>
  <c r="AC465" i="4" s="1"/>
  <c r="AE473" i="4"/>
  <c r="AG473" i="4" s="1"/>
  <c r="AD473" i="4"/>
  <c r="AE477" i="4"/>
  <c r="AG477" i="4" s="1"/>
  <c r="AM477" i="4" s="1"/>
  <c r="AD477" i="4"/>
  <c r="J464" i="4"/>
  <c r="N464" i="4"/>
  <c r="O464" i="4" s="1"/>
  <c r="R464" i="4"/>
  <c r="AC464" i="4" s="1"/>
  <c r="V464" i="4"/>
  <c r="F464" i="4"/>
  <c r="J468" i="4"/>
  <c r="N468" i="4"/>
  <c r="O468" i="4" s="1"/>
  <c r="R468" i="4"/>
  <c r="AC468" i="4" s="1"/>
  <c r="V468" i="4"/>
  <c r="M469" i="4"/>
  <c r="U469" i="4"/>
  <c r="X470" i="4"/>
  <c r="U472" i="4"/>
  <c r="J472" i="4"/>
  <c r="N472" i="4"/>
  <c r="O472" i="4" s="1"/>
  <c r="R472" i="4"/>
  <c r="AC472" i="4" s="1"/>
  <c r="W472" i="4"/>
  <c r="AB472" i="4"/>
  <c r="Z475" i="4"/>
  <c r="AG476" i="4"/>
  <c r="F478" i="4"/>
  <c r="AE480" i="4"/>
  <c r="AG480" i="4" s="1"/>
  <c r="AD480" i="4"/>
  <c r="AK480" i="4"/>
  <c r="AL480" i="4" s="1"/>
  <c r="J469" i="4"/>
  <c r="N469" i="4"/>
  <c r="O469" i="4" s="1"/>
  <c r="R469" i="4"/>
  <c r="AC469" i="4" s="1"/>
  <c r="AK469" i="4" s="1"/>
  <c r="AL469" i="4" s="1"/>
  <c r="V469" i="4"/>
  <c r="Y470" i="4"/>
  <c r="AM473" i="4"/>
  <c r="Z474" i="4"/>
  <c r="F479" i="4"/>
  <c r="AM480" i="4"/>
  <c r="AE481" i="4"/>
  <c r="AD481" i="4"/>
  <c r="M459" i="4"/>
  <c r="U459" i="4"/>
  <c r="J462" i="4"/>
  <c r="N462" i="4"/>
  <c r="O462" i="4" s="1"/>
  <c r="R462" i="4"/>
  <c r="AC462" i="4" s="1"/>
  <c r="V462" i="4"/>
  <c r="X462" i="4" s="1"/>
  <c r="M463" i="4"/>
  <c r="U463" i="4"/>
  <c r="L464" i="4"/>
  <c r="T464" i="4"/>
  <c r="AB464" i="4"/>
  <c r="AK464" i="4" s="1"/>
  <c r="AL464" i="4" s="1"/>
  <c r="J466" i="4"/>
  <c r="N466" i="4"/>
  <c r="O466" i="4" s="1"/>
  <c r="R466" i="4"/>
  <c r="AC466" i="4" s="1"/>
  <c r="V466" i="4"/>
  <c r="Z466" i="4" s="1"/>
  <c r="M467" i="4"/>
  <c r="U467" i="4"/>
  <c r="L468" i="4"/>
  <c r="T468" i="4"/>
  <c r="AB468" i="4"/>
  <c r="K469" i="4"/>
  <c r="S469" i="4"/>
  <c r="AF469" i="4" s="1"/>
  <c r="W469" i="4"/>
  <c r="J470" i="4"/>
  <c r="N470" i="4"/>
  <c r="O470" i="4" s="1"/>
  <c r="R470" i="4"/>
  <c r="AC470" i="4" s="1"/>
  <c r="AK470" i="4" s="1"/>
  <c r="AL470" i="4" s="1"/>
  <c r="V470" i="4"/>
  <c r="Z470" i="4"/>
  <c r="F470" i="4"/>
  <c r="U471" i="4"/>
  <c r="L472" i="4"/>
  <c r="T472" i="4"/>
  <c r="AB473" i="4"/>
  <c r="AK473" i="4" s="1"/>
  <c r="AL473" i="4" s="1"/>
  <c r="T473" i="4"/>
  <c r="L473" i="4"/>
  <c r="K473" i="4"/>
  <c r="U473" i="4"/>
  <c r="W474" i="4"/>
  <c r="S474" i="4"/>
  <c r="AF474" i="4" s="1"/>
  <c r="K474" i="4"/>
  <c r="F474" i="4"/>
  <c r="L474" i="4"/>
  <c r="V474" i="4"/>
  <c r="AB474" i="4"/>
  <c r="AK474" i="4" s="1"/>
  <c r="AL474" i="4" s="1"/>
  <c r="AD476" i="4"/>
  <c r="J459" i="4"/>
  <c r="N459" i="4"/>
  <c r="O459" i="4" s="1"/>
  <c r="R459" i="4"/>
  <c r="AC459" i="4" s="1"/>
  <c r="V459" i="4"/>
  <c r="K462" i="4"/>
  <c r="S462" i="4"/>
  <c r="AF462" i="4" s="1"/>
  <c r="J463" i="4"/>
  <c r="N463" i="4"/>
  <c r="O463" i="4" s="1"/>
  <c r="R463" i="4"/>
  <c r="AC463" i="4" s="1"/>
  <c r="AK463" i="4" s="1"/>
  <c r="AL463" i="4" s="1"/>
  <c r="V463" i="4"/>
  <c r="M464" i="4"/>
  <c r="U464" i="4"/>
  <c r="K466" i="4"/>
  <c r="S466" i="4"/>
  <c r="AF466" i="4" s="1"/>
  <c r="J467" i="4"/>
  <c r="N467" i="4"/>
  <c r="O467" i="4" s="1"/>
  <c r="R467" i="4"/>
  <c r="AC467" i="4" s="1"/>
  <c r="V467" i="4"/>
  <c r="M468" i="4"/>
  <c r="U468" i="4"/>
  <c r="L469" i="4"/>
  <c r="T469" i="4"/>
  <c r="K470" i="4"/>
  <c r="S470" i="4"/>
  <c r="AF470" i="4" s="1"/>
  <c r="J471" i="4"/>
  <c r="N471" i="4"/>
  <c r="O471" i="4" s="1"/>
  <c r="R471" i="4"/>
  <c r="AC471" i="4" s="1"/>
  <c r="V471" i="4"/>
  <c r="M472" i="4"/>
  <c r="V472" i="4"/>
  <c r="M473" i="4"/>
  <c r="V473" i="4"/>
  <c r="M474" i="4"/>
  <c r="R474" i="4"/>
  <c r="AC474" i="4" s="1"/>
  <c r="X474" i="4"/>
  <c r="Y478" i="4"/>
  <c r="Z483" i="4"/>
  <c r="AE487" i="4"/>
  <c r="AG487" i="4" s="1"/>
  <c r="AD487" i="4"/>
  <c r="AE488" i="4"/>
  <c r="AD488" i="4"/>
  <c r="Y475" i="4"/>
  <c r="AB477" i="4"/>
  <c r="AK477" i="4" s="1"/>
  <c r="AL477" i="4" s="1"/>
  <c r="T477" i="4"/>
  <c r="L477" i="4"/>
  <c r="K477" i="4"/>
  <c r="U477" i="4"/>
  <c r="W478" i="4"/>
  <c r="S478" i="4"/>
  <c r="AF478" i="4" s="1"/>
  <c r="K478" i="4"/>
  <c r="L478" i="4"/>
  <c r="V478" i="4"/>
  <c r="Z478" i="4" s="1"/>
  <c r="AB478" i="4"/>
  <c r="AB481" i="4"/>
  <c r="AK481" i="4" s="1"/>
  <c r="AL481" i="4" s="1"/>
  <c r="T481" i="4"/>
  <c r="L481" i="4"/>
  <c r="W481" i="4"/>
  <c r="S481" i="4"/>
  <c r="AF481" i="4" s="1"/>
  <c r="K481" i="4"/>
  <c r="N481" i="4"/>
  <c r="O481" i="4" s="1"/>
  <c r="U481" i="4"/>
  <c r="F475" i="4"/>
  <c r="J475" i="4"/>
  <c r="N475" i="4"/>
  <c r="O475" i="4" s="1"/>
  <c r="R475" i="4"/>
  <c r="AC475" i="4" s="1"/>
  <c r="AK475" i="4" s="1"/>
  <c r="AL475" i="4" s="1"/>
  <c r="V475" i="4"/>
  <c r="U476" i="4"/>
  <c r="M476" i="4"/>
  <c r="L476" i="4"/>
  <c r="V476" i="4"/>
  <c r="M477" i="4"/>
  <c r="V477" i="4"/>
  <c r="M478" i="4"/>
  <c r="R478" i="4"/>
  <c r="AC478" i="4" s="1"/>
  <c r="U480" i="4"/>
  <c r="M480" i="4"/>
  <c r="L480" i="4"/>
  <c r="V480" i="4"/>
  <c r="V481" i="4"/>
  <c r="AK483" i="4"/>
  <c r="AL483" i="4" s="1"/>
  <c r="Z485" i="4"/>
  <c r="J482" i="4"/>
  <c r="N482" i="4"/>
  <c r="O482" i="4" s="1"/>
  <c r="R482" i="4"/>
  <c r="AC482" i="4" s="1"/>
  <c r="V482" i="4"/>
  <c r="F482" i="4"/>
  <c r="Y483" i="4"/>
  <c r="L484" i="4"/>
  <c r="T484" i="4"/>
  <c r="AB484" i="4"/>
  <c r="AK484" i="4" s="1"/>
  <c r="AL484" i="4" s="1"/>
  <c r="K485" i="4"/>
  <c r="S485" i="4"/>
  <c r="AF485" i="4" s="1"/>
  <c r="W485" i="4"/>
  <c r="J486" i="4"/>
  <c r="N486" i="4"/>
  <c r="O486" i="4" s="1"/>
  <c r="R486" i="4"/>
  <c r="AC486" i="4" s="1"/>
  <c r="V486" i="4"/>
  <c r="X486" i="4" s="1"/>
  <c r="AM487" i="4"/>
  <c r="AK489" i="4"/>
  <c r="AL489" i="4" s="1"/>
  <c r="AK493" i="4"/>
  <c r="AL493" i="4" s="1"/>
  <c r="J479" i="4"/>
  <c r="N479" i="4"/>
  <c r="O479" i="4" s="1"/>
  <c r="R479" i="4"/>
  <c r="AC479" i="4" s="1"/>
  <c r="V479" i="4"/>
  <c r="Y479" i="4" s="1"/>
  <c r="K482" i="4"/>
  <c r="S482" i="4"/>
  <c r="AF482" i="4" s="1"/>
  <c r="F483" i="4"/>
  <c r="J483" i="4"/>
  <c r="N483" i="4"/>
  <c r="O483" i="4" s="1"/>
  <c r="R483" i="4"/>
  <c r="AC483" i="4" s="1"/>
  <c r="V483" i="4"/>
  <c r="M484" i="4"/>
  <c r="U484" i="4"/>
  <c r="L485" i="4"/>
  <c r="T485" i="4"/>
  <c r="AB485" i="4"/>
  <c r="K486" i="4"/>
  <c r="S486" i="4"/>
  <c r="AF486" i="4" s="1"/>
  <c r="AB487" i="4"/>
  <c r="AK487" i="4" s="1"/>
  <c r="AL487" i="4" s="1"/>
  <c r="T487" i="4"/>
  <c r="L487" i="4"/>
  <c r="K487" i="4"/>
  <c r="U487" i="4"/>
  <c r="W488" i="4"/>
  <c r="S488" i="4"/>
  <c r="AF488" i="4" s="1"/>
  <c r="K488" i="4"/>
  <c r="F488" i="4"/>
  <c r="L488" i="4"/>
  <c r="V488" i="4"/>
  <c r="Z488" i="4" s="1"/>
  <c r="AB488" i="4"/>
  <c r="AK488" i="4" s="1"/>
  <c r="AL488" i="4" s="1"/>
  <c r="U492" i="4"/>
  <c r="M492" i="4"/>
  <c r="AB492" i="4"/>
  <c r="T492" i="4"/>
  <c r="L492" i="4"/>
  <c r="W492" i="4"/>
  <c r="S492" i="4"/>
  <c r="AF492" i="4" s="1"/>
  <c r="K492" i="4"/>
  <c r="J492" i="4"/>
  <c r="R492" i="4"/>
  <c r="AC492" i="4" s="1"/>
  <c r="X493" i="4"/>
  <c r="Y495" i="4"/>
  <c r="J484" i="4"/>
  <c r="N484" i="4"/>
  <c r="O484" i="4" s="1"/>
  <c r="R484" i="4"/>
  <c r="AC484" i="4" s="1"/>
  <c r="V484" i="4"/>
  <c r="F489" i="4"/>
  <c r="N492" i="4"/>
  <c r="O492" i="4" s="1"/>
  <c r="V492" i="4"/>
  <c r="K484" i="4"/>
  <c r="S484" i="4"/>
  <c r="AF484" i="4" s="1"/>
  <c r="F485" i="4"/>
  <c r="J485" i="4"/>
  <c r="N485" i="4"/>
  <c r="O485" i="4" s="1"/>
  <c r="R485" i="4"/>
  <c r="AC485" i="4" s="1"/>
  <c r="V485" i="4"/>
  <c r="X485" i="4" s="1"/>
  <c r="F493" i="4"/>
  <c r="T494" i="4"/>
  <c r="AB494" i="4"/>
  <c r="AK497" i="4"/>
  <c r="AL497" i="4" s="1"/>
  <c r="J489" i="4"/>
  <c r="N489" i="4"/>
  <c r="O489" i="4" s="1"/>
  <c r="R489" i="4"/>
  <c r="AC489" i="4" s="1"/>
  <c r="V489" i="4"/>
  <c r="Y489" i="4" s="1"/>
  <c r="M490" i="4"/>
  <c r="U490" i="4"/>
  <c r="L491" i="4"/>
  <c r="T491" i="4"/>
  <c r="AB491" i="4"/>
  <c r="J493" i="4"/>
  <c r="N493" i="4"/>
  <c r="O493" i="4" s="1"/>
  <c r="R493" i="4"/>
  <c r="AC493" i="4" s="1"/>
  <c r="V493" i="4"/>
  <c r="Y493" i="4" s="1"/>
  <c r="M494" i="4"/>
  <c r="U494" i="4"/>
  <c r="L495" i="4"/>
  <c r="J490" i="4"/>
  <c r="N490" i="4"/>
  <c r="O490" i="4" s="1"/>
  <c r="R490" i="4"/>
  <c r="AC490" i="4" s="1"/>
  <c r="V490" i="4"/>
  <c r="M491" i="4"/>
  <c r="U491" i="4"/>
  <c r="J494" i="4"/>
  <c r="N494" i="4"/>
  <c r="O494" i="4" s="1"/>
  <c r="R494" i="4"/>
  <c r="AC494" i="4" s="1"/>
  <c r="V494" i="4"/>
  <c r="X495" i="4"/>
  <c r="J491" i="4"/>
  <c r="N491" i="4"/>
  <c r="O491" i="4" s="1"/>
  <c r="R491" i="4"/>
  <c r="AC491" i="4" s="1"/>
  <c r="V491" i="4"/>
  <c r="K494" i="4"/>
  <c r="S494" i="4"/>
  <c r="AF494" i="4" s="1"/>
  <c r="AB495" i="4"/>
  <c r="J495" i="4"/>
  <c r="N495" i="4"/>
  <c r="O495" i="4" s="1"/>
  <c r="R495" i="4"/>
  <c r="AC495" i="4" s="1"/>
  <c r="V495" i="4"/>
  <c r="Z495" i="4" s="1"/>
  <c r="J496" i="4"/>
  <c r="N496" i="4"/>
  <c r="O496" i="4" s="1"/>
  <c r="R496" i="4"/>
  <c r="AC496" i="4" s="1"/>
  <c r="V496" i="4"/>
  <c r="F496" i="4"/>
  <c r="M497" i="4"/>
  <c r="U497" i="4"/>
  <c r="L498" i="4"/>
  <c r="T498" i="4"/>
  <c r="AB498" i="4"/>
  <c r="AK498" i="4" s="1"/>
  <c r="AL498" i="4" s="1"/>
  <c r="K499" i="4"/>
  <c r="S499" i="4"/>
  <c r="AF499" i="4" s="1"/>
  <c r="W499" i="4"/>
  <c r="J500" i="4"/>
  <c r="N500" i="4"/>
  <c r="O500" i="4" s="1"/>
  <c r="R500" i="4"/>
  <c r="AC500" i="4" s="1"/>
  <c r="V500" i="4"/>
  <c r="M501" i="4"/>
  <c r="U501" i="4"/>
  <c r="L502" i="4"/>
  <c r="T502" i="4"/>
  <c r="AB502" i="4"/>
  <c r="K503" i="4"/>
  <c r="S503" i="4"/>
  <c r="AF503" i="4" s="1"/>
  <c r="W503" i="4"/>
  <c r="K496" i="4"/>
  <c r="S496" i="4"/>
  <c r="AF496" i="4" s="1"/>
  <c r="W496" i="4"/>
  <c r="J497" i="4"/>
  <c r="N497" i="4"/>
  <c r="O497" i="4" s="1"/>
  <c r="R497" i="4"/>
  <c r="AC497" i="4" s="1"/>
  <c r="V497" i="4"/>
  <c r="M498" i="4"/>
  <c r="U498" i="4"/>
  <c r="T499" i="4"/>
  <c r="AB499" i="4"/>
  <c r="K500" i="4"/>
  <c r="S500" i="4"/>
  <c r="AF500" i="4" s="1"/>
  <c r="W500" i="4"/>
  <c r="J501" i="4"/>
  <c r="N501" i="4"/>
  <c r="O501" i="4" s="1"/>
  <c r="R501" i="4"/>
  <c r="AC501" i="4" s="1"/>
  <c r="V501" i="4"/>
  <c r="U502" i="4"/>
  <c r="T503" i="4"/>
  <c r="AB503" i="4"/>
  <c r="AK503" i="4" s="1"/>
  <c r="AL503" i="4" s="1"/>
  <c r="L496" i="4"/>
  <c r="T496" i="4"/>
  <c r="AB496" i="4"/>
  <c r="K497" i="4"/>
  <c r="S497" i="4"/>
  <c r="AF497" i="4" s="1"/>
  <c r="W497" i="4"/>
  <c r="J498" i="4"/>
  <c r="N498" i="4"/>
  <c r="O498" i="4" s="1"/>
  <c r="R498" i="4"/>
  <c r="AC498" i="4" s="1"/>
  <c r="V498" i="4"/>
  <c r="U499" i="4"/>
  <c r="L500" i="4"/>
  <c r="T500" i="4"/>
  <c r="AB500" i="4"/>
  <c r="AK500" i="4" s="1"/>
  <c r="AL500" i="4" s="1"/>
  <c r="K501" i="4"/>
  <c r="S501" i="4"/>
  <c r="AF501" i="4" s="1"/>
  <c r="W501" i="4"/>
  <c r="J502" i="4"/>
  <c r="N502" i="4"/>
  <c r="O502" i="4" s="1"/>
  <c r="R502" i="4"/>
  <c r="AC502" i="4" s="1"/>
  <c r="V502" i="4"/>
  <c r="U503" i="4"/>
  <c r="M496" i="4"/>
  <c r="U496" i="4"/>
  <c r="L497" i="4"/>
  <c r="T497" i="4"/>
  <c r="K498" i="4"/>
  <c r="S498" i="4"/>
  <c r="AF498" i="4" s="1"/>
  <c r="J499" i="4"/>
  <c r="N499" i="4"/>
  <c r="O499" i="4" s="1"/>
  <c r="R499" i="4"/>
  <c r="AC499" i="4" s="1"/>
  <c r="V499" i="4"/>
  <c r="M500" i="4"/>
  <c r="U500" i="4"/>
  <c r="L501" i="4"/>
  <c r="T501" i="4"/>
  <c r="K502" i="4"/>
  <c r="S502" i="4"/>
  <c r="AF502" i="4" s="1"/>
  <c r="J503" i="4"/>
  <c r="N503" i="4"/>
  <c r="O503" i="4" s="1"/>
  <c r="R503" i="4"/>
  <c r="AC503" i="4" s="1"/>
  <c r="V503" i="4"/>
  <c r="T4" i="4"/>
  <c r="U4" i="4"/>
  <c r="R4" i="4"/>
  <c r="V4" i="4"/>
  <c r="S4" i="4"/>
  <c r="N4" i="4"/>
  <c r="O4" i="4" s="1"/>
  <c r="J4" i="4"/>
  <c r="M4" i="4"/>
  <c r="L4" i="4"/>
  <c r="K4" i="4"/>
  <c r="H216" i="9"/>
  <c r="L216" i="9" s="1"/>
  <c r="D4" i="4"/>
  <c r="C4" i="4"/>
  <c r="Y502" i="2"/>
  <c r="X502" i="2"/>
  <c r="W502" i="2"/>
  <c r="U502" i="2"/>
  <c r="V502" i="2" s="1"/>
  <c r="Y501" i="2"/>
  <c r="X501" i="2"/>
  <c r="W501" i="2"/>
  <c r="V501" i="2"/>
  <c r="U501" i="2"/>
  <c r="Y500" i="2"/>
  <c r="X500" i="2"/>
  <c r="W500" i="2"/>
  <c r="U500" i="2"/>
  <c r="V500" i="2" s="1"/>
  <c r="Y499" i="2"/>
  <c r="X499" i="2"/>
  <c r="W499" i="2"/>
  <c r="U499" i="2"/>
  <c r="V499" i="2" s="1"/>
  <c r="Y498" i="2"/>
  <c r="X498" i="2"/>
  <c r="W498" i="2"/>
  <c r="V498" i="2"/>
  <c r="U498" i="2"/>
  <c r="Y497" i="2"/>
  <c r="X497" i="2"/>
  <c r="W497" i="2"/>
  <c r="U497" i="2"/>
  <c r="V497" i="2" s="1"/>
  <c r="Y496" i="2"/>
  <c r="X496" i="2"/>
  <c r="W496" i="2"/>
  <c r="U496" i="2"/>
  <c r="V496" i="2" s="1"/>
  <c r="Y495" i="2"/>
  <c r="X495" i="2"/>
  <c r="W495" i="2"/>
  <c r="U495" i="2"/>
  <c r="V495" i="2" s="1"/>
  <c r="Y494" i="2"/>
  <c r="X494" i="2"/>
  <c r="W494" i="2"/>
  <c r="V494" i="2"/>
  <c r="U494" i="2"/>
  <c r="Y493" i="2"/>
  <c r="X493" i="2"/>
  <c r="W493" i="2"/>
  <c r="V493" i="2"/>
  <c r="U493" i="2"/>
  <c r="Y492" i="2"/>
  <c r="X492" i="2"/>
  <c r="W492" i="2"/>
  <c r="U492" i="2"/>
  <c r="V492" i="2" s="1"/>
  <c r="Y491" i="2"/>
  <c r="X491" i="2"/>
  <c r="W491" i="2"/>
  <c r="U491" i="2"/>
  <c r="V491" i="2" s="1"/>
  <c r="Y490" i="2"/>
  <c r="X490" i="2"/>
  <c r="W490" i="2"/>
  <c r="U490" i="2"/>
  <c r="V490" i="2" s="1"/>
  <c r="Y489" i="2"/>
  <c r="X489" i="2"/>
  <c r="W489" i="2"/>
  <c r="V489" i="2"/>
  <c r="U489" i="2"/>
  <c r="Y488" i="2"/>
  <c r="X488" i="2"/>
  <c r="W488" i="2"/>
  <c r="U488" i="2"/>
  <c r="V488" i="2" s="1"/>
  <c r="Y487" i="2"/>
  <c r="X487" i="2"/>
  <c r="W487" i="2"/>
  <c r="U487" i="2"/>
  <c r="V487" i="2" s="1"/>
  <c r="Y486" i="2"/>
  <c r="X486" i="2"/>
  <c r="W486" i="2"/>
  <c r="V486" i="2"/>
  <c r="U486" i="2"/>
  <c r="Y485" i="2"/>
  <c r="X485" i="2"/>
  <c r="W485" i="2"/>
  <c r="U485" i="2"/>
  <c r="V485" i="2" s="1"/>
  <c r="Y484" i="2"/>
  <c r="X484" i="2"/>
  <c r="W484" i="2"/>
  <c r="U484" i="2"/>
  <c r="V484" i="2" s="1"/>
  <c r="Y483" i="2"/>
  <c r="X483" i="2"/>
  <c r="W483" i="2"/>
  <c r="U483" i="2"/>
  <c r="V483" i="2" s="1"/>
  <c r="Y482" i="2"/>
  <c r="X482" i="2"/>
  <c r="W482" i="2"/>
  <c r="U482" i="2"/>
  <c r="V482" i="2" s="1"/>
  <c r="Y481" i="2"/>
  <c r="X481" i="2"/>
  <c r="W481" i="2"/>
  <c r="V481" i="2"/>
  <c r="U481" i="2"/>
  <c r="Y480" i="2"/>
  <c r="X480" i="2"/>
  <c r="W480" i="2"/>
  <c r="U480" i="2"/>
  <c r="V480" i="2" s="1"/>
  <c r="Y479" i="2"/>
  <c r="X479" i="2"/>
  <c r="W479" i="2"/>
  <c r="U479" i="2"/>
  <c r="V479" i="2" s="1"/>
  <c r="Y478" i="2"/>
  <c r="X478" i="2"/>
  <c r="W478" i="2"/>
  <c r="V478" i="2"/>
  <c r="U478" i="2"/>
  <c r="Y477" i="2"/>
  <c r="X477" i="2"/>
  <c r="W477" i="2"/>
  <c r="U477" i="2"/>
  <c r="V477" i="2" s="1"/>
  <c r="Y476" i="2"/>
  <c r="X476" i="2"/>
  <c r="W476" i="2"/>
  <c r="U476" i="2"/>
  <c r="V476" i="2" s="1"/>
  <c r="Y475" i="2"/>
  <c r="X475" i="2"/>
  <c r="W475" i="2"/>
  <c r="U475" i="2"/>
  <c r="V475" i="2" s="1"/>
  <c r="Y474" i="2"/>
  <c r="X474" i="2"/>
  <c r="W474" i="2"/>
  <c r="V474" i="2"/>
  <c r="U474" i="2"/>
  <c r="Y473" i="2"/>
  <c r="X473" i="2"/>
  <c r="W473" i="2"/>
  <c r="U473" i="2"/>
  <c r="V473" i="2" s="1"/>
  <c r="Y472" i="2"/>
  <c r="X472" i="2"/>
  <c r="W472" i="2"/>
  <c r="U472" i="2"/>
  <c r="V472" i="2" s="1"/>
  <c r="Y471" i="2"/>
  <c r="X471" i="2"/>
  <c r="W471" i="2"/>
  <c r="U471" i="2"/>
  <c r="V471" i="2" s="1"/>
  <c r="Y470" i="2"/>
  <c r="X470" i="2"/>
  <c r="W470" i="2"/>
  <c r="V470" i="2"/>
  <c r="U470" i="2"/>
  <c r="Y469" i="2"/>
  <c r="X469" i="2"/>
  <c r="W469" i="2"/>
  <c r="U469" i="2"/>
  <c r="V469" i="2" s="1"/>
  <c r="Y468" i="2"/>
  <c r="X468" i="2"/>
  <c r="W468" i="2"/>
  <c r="U468" i="2"/>
  <c r="V468" i="2" s="1"/>
  <c r="Y467" i="2"/>
  <c r="X467" i="2"/>
  <c r="W467" i="2"/>
  <c r="U467" i="2"/>
  <c r="V467" i="2" s="1"/>
  <c r="Y466" i="2"/>
  <c r="X466" i="2"/>
  <c r="W466" i="2"/>
  <c r="V466" i="2"/>
  <c r="U466" i="2"/>
  <c r="Y465" i="2"/>
  <c r="X465" i="2"/>
  <c r="W465" i="2"/>
  <c r="V465" i="2"/>
  <c r="U465" i="2"/>
  <c r="Y464" i="2"/>
  <c r="X464" i="2"/>
  <c r="W464" i="2"/>
  <c r="U464" i="2"/>
  <c r="V464" i="2" s="1"/>
  <c r="Y463" i="2"/>
  <c r="X463" i="2"/>
  <c r="W463" i="2"/>
  <c r="U463" i="2"/>
  <c r="V463" i="2" s="1"/>
  <c r="Y462" i="2"/>
  <c r="X462" i="2"/>
  <c r="W462" i="2"/>
  <c r="V462" i="2"/>
  <c r="U462" i="2"/>
  <c r="Y461" i="2"/>
  <c r="X461" i="2"/>
  <c r="W461" i="2"/>
  <c r="U461" i="2"/>
  <c r="V461" i="2" s="1"/>
  <c r="Y460" i="2"/>
  <c r="X460" i="2"/>
  <c r="W460" i="2"/>
  <c r="V460" i="2"/>
  <c r="U460" i="2"/>
  <c r="Y459" i="2"/>
  <c r="X459" i="2"/>
  <c r="W459" i="2"/>
  <c r="U459" i="2"/>
  <c r="V459" i="2" s="1"/>
  <c r="Y458" i="2"/>
  <c r="X458" i="2"/>
  <c r="W458" i="2"/>
  <c r="U458" i="2"/>
  <c r="V458" i="2" s="1"/>
  <c r="Y457" i="2"/>
  <c r="X457" i="2"/>
  <c r="W457" i="2"/>
  <c r="U457" i="2"/>
  <c r="V457" i="2" s="1"/>
  <c r="Y456" i="2"/>
  <c r="X456" i="2"/>
  <c r="W456" i="2"/>
  <c r="U456" i="2"/>
  <c r="V456" i="2" s="1"/>
  <c r="Y455" i="2"/>
  <c r="X455" i="2"/>
  <c r="W455" i="2"/>
  <c r="U455" i="2"/>
  <c r="V455" i="2" s="1"/>
  <c r="Y454" i="2"/>
  <c r="X454" i="2"/>
  <c r="W454" i="2"/>
  <c r="V454" i="2"/>
  <c r="U454" i="2"/>
  <c r="Y453" i="2"/>
  <c r="X453" i="2"/>
  <c r="W453" i="2"/>
  <c r="V453" i="2"/>
  <c r="U453" i="2"/>
  <c r="Y452" i="2"/>
  <c r="X452" i="2"/>
  <c r="W452" i="2"/>
  <c r="U452" i="2"/>
  <c r="V452" i="2" s="1"/>
  <c r="Y451" i="2"/>
  <c r="X451" i="2"/>
  <c r="W451" i="2"/>
  <c r="U451" i="2"/>
  <c r="V451" i="2" s="1"/>
  <c r="Y450" i="2"/>
  <c r="X450" i="2"/>
  <c r="W450" i="2"/>
  <c r="U450" i="2"/>
  <c r="V450" i="2" s="1"/>
  <c r="Y449" i="2"/>
  <c r="X449" i="2"/>
  <c r="W449" i="2"/>
  <c r="V449" i="2"/>
  <c r="U449" i="2"/>
  <c r="Y448" i="2"/>
  <c r="X448" i="2"/>
  <c r="W448" i="2"/>
  <c r="U448" i="2"/>
  <c r="V448" i="2" s="1"/>
  <c r="Y447" i="2"/>
  <c r="X447" i="2"/>
  <c r="W447" i="2"/>
  <c r="U447" i="2"/>
  <c r="V447" i="2" s="1"/>
  <c r="Y446" i="2"/>
  <c r="X446" i="2"/>
  <c r="W446" i="2"/>
  <c r="V446" i="2"/>
  <c r="U446" i="2"/>
  <c r="Y445" i="2"/>
  <c r="X445" i="2"/>
  <c r="W445" i="2"/>
  <c r="U445" i="2"/>
  <c r="V445" i="2" s="1"/>
  <c r="Y444" i="2"/>
  <c r="X444" i="2"/>
  <c r="W444" i="2"/>
  <c r="U444" i="2"/>
  <c r="V444" i="2" s="1"/>
  <c r="Y443" i="2"/>
  <c r="X443" i="2"/>
  <c r="W443" i="2"/>
  <c r="U443" i="2"/>
  <c r="V443" i="2" s="1"/>
  <c r="Y442" i="2"/>
  <c r="X442" i="2"/>
  <c r="W442" i="2"/>
  <c r="V442" i="2"/>
  <c r="U442" i="2"/>
  <c r="Y441" i="2"/>
  <c r="X441" i="2"/>
  <c r="W441" i="2"/>
  <c r="V441" i="2"/>
  <c r="U441" i="2"/>
  <c r="Y440" i="2"/>
  <c r="X440" i="2"/>
  <c r="W440" i="2"/>
  <c r="U440" i="2"/>
  <c r="V440" i="2" s="1"/>
  <c r="Y439" i="2"/>
  <c r="X439" i="2"/>
  <c r="W439" i="2"/>
  <c r="U439" i="2"/>
  <c r="V439" i="2" s="1"/>
  <c r="Y438" i="2"/>
  <c r="X438" i="2"/>
  <c r="W438" i="2"/>
  <c r="V438" i="2"/>
  <c r="U438" i="2"/>
  <c r="Y437" i="2"/>
  <c r="X437" i="2"/>
  <c r="W437" i="2"/>
  <c r="U437" i="2"/>
  <c r="V437" i="2" s="1"/>
  <c r="Y436" i="2"/>
  <c r="X436" i="2"/>
  <c r="W436" i="2"/>
  <c r="V436" i="2"/>
  <c r="U436" i="2"/>
  <c r="Y435" i="2"/>
  <c r="X435" i="2"/>
  <c r="W435" i="2"/>
  <c r="U435" i="2"/>
  <c r="V435" i="2" s="1"/>
  <c r="Y434" i="2"/>
  <c r="X434" i="2"/>
  <c r="W434" i="2"/>
  <c r="U434" i="2"/>
  <c r="V434" i="2" s="1"/>
  <c r="Y433" i="2"/>
  <c r="X433" i="2"/>
  <c r="W433" i="2"/>
  <c r="U433" i="2"/>
  <c r="V433" i="2" s="1"/>
  <c r="Y432" i="2"/>
  <c r="X432" i="2"/>
  <c r="W432" i="2"/>
  <c r="V432" i="2"/>
  <c r="U432" i="2"/>
  <c r="Y431" i="2"/>
  <c r="X431" i="2"/>
  <c r="W431" i="2"/>
  <c r="U431" i="2"/>
  <c r="V431" i="2" s="1"/>
  <c r="Y430" i="2"/>
  <c r="X430" i="2"/>
  <c r="W430" i="2"/>
  <c r="V430" i="2"/>
  <c r="U430" i="2"/>
  <c r="Y429" i="2"/>
  <c r="X429" i="2"/>
  <c r="W429" i="2"/>
  <c r="U429" i="2"/>
  <c r="V429" i="2" s="1"/>
  <c r="Y428" i="2"/>
  <c r="X428" i="2"/>
  <c r="W428" i="2"/>
  <c r="V428" i="2"/>
  <c r="U428" i="2"/>
  <c r="Y427" i="2"/>
  <c r="X427" i="2"/>
  <c r="W427" i="2"/>
  <c r="U427" i="2"/>
  <c r="V427" i="2" s="1"/>
  <c r="Y426" i="2"/>
  <c r="X426" i="2"/>
  <c r="W426" i="2"/>
  <c r="U426" i="2"/>
  <c r="V426" i="2" s="1"/>
  <c r="Y425" i="2"/>
  <c r="X425" i="2"/>
  <c r="W425" i="2"/>
  <c r="V425" i="2"/>
  <c r="U425" i="2"/>
  <c r="Y424" i="2"/>
  <c r="X424" i="2"/>
  <c r="W424" i="2"/>
  <c r="U424" i="2"/>
  <c r="V424" i="2" s="1"/>
  <c r="Y423" i="2"/>
  <c r="X423" i="2"/>
  <c r="W423" i="2"/>
  <c r="U423" i="2"/>
  <c r="V423" i="2" s="1"/>
  <c r="Y422" i="2"/>
  <c r="X422" i="2"/>
  <c r="W422" i="2"/>
  <c r="U422" i="2"/>
  <c r="V422" i="2" s="1"/>
  <c r="Y421" i="2"/>
  <c r="X421" i="2"/>
  <c r="W421" i="2"/>
  <c r="V421" i="2"/>
  <c r="U421" i="2"/>
  <c r="Y420" i="2"/>
  <c r="X420" i="2"/>
  <c r="W420" i="2"/>
  <c r="V420" i="2"/>
  <c r="U420" i="2"/>
  <c r="Y419" i="2"/>
  <c r="X419" i="2"/>
  <c r="W419" i="2"/>
  <c r="U419" i="2"/>
  <c r="V419" i="2" s="1"/>
  <c r="Y418" i="2"/>
  <c r="X418" i="2"/>
  <c r="W418" i="2"/>
  <c r="U418" i="2"/>
  <c r="V418" i="2" s="1"/>
  <c r="Y417" i="2"/>
  <c r="X417" i="2"/>
  <c r="W417" i="2"/>
  <c r="V417" i="2"/>
  <c r="U417" i="2"/>
  <c r="Y416" i="2"/>
  <c r="X416" i="2"/>
  <c r="W416" i="2"/>
  <c r="U416" i="2"/>
  <c r="V416" i="2" s="1"/>
  <c r="Y415" i="2"/>
  <c r="X415" i="2"/>
  <c r="W415" i="2"/>
  <c r="U415" i="2"/>
  <c r="V415" i="2" s="1"/>
  <c r="Y414" i="2"/>
  <c r="X414" i="2"/>
  <c r="W414" i="2"/>
  <c r="V414" i="2"/>
  <c r="U414" i="2"/>
  <c r="Y413" i="2"/>
  <c r="X413" i="2"/>
  <c r="W413" i="2"/>
  <c r="U413" i="2"/>
  <c r="V413" i="2" s="1"/>
  <c r="Y412" i="2"/>
  <c r="X412" i="2"/>
  <c r="W412" i="2"/>
  <c r="U412" i="2"/>
  <c r="V412" i="2" s="1"/>
  <c r="Y411" i="2"/>
  <c r="X411" i="2"/>
  <c r="W411" i="2"/>
  <c r="U411" i="2"/>
  <c r="V411" i="2" s="1"/>
  <c r="Y410" i="2"/>
  <c r="X410" i="2"/>
  <c r="W410" i="2"/>
  <c r="V410" i="2"/>
  <c r="U410" i="2"/>
  <c r="Y409" i="2"/>
  <c r="X409" i="2"/>
  <c r="W409" i="2"/>
  <c r="V409" i="2"/>
  <c r="U409" i="2"/>
  <c r="Y408" i="2"/>
  <c r="X408" i="2"/>
  <c r="W408" i="2"/>
  <c r="U408" i="2"/>
  <c r="V408" i="2" s="1"/>
  <c r="Y407" i="2"/>
  <c r="X407" i="2"/>
  <c r="W407" i="2"/>
  <c r="U407" i="2"/>
  <c r="V407" i="2" s="1"/>
  <c r="Y406" i="2"/>
  <c r="X406" i="2"/>
  <c r="W406" i="2"/>
  <c r="V406" i="2"/>
  <c r="U406" i="2"/>
  <c r="Y405" i="2"/>
  <c r="X405" i="2"/>
  <c r="W405" i="2"/>
  <c r="U405" i="2"/>
  <c r="V405" i="2" s="1"/>
  <c r="Y404" i="2"/>
  <c r="X404" i="2"/>
  <c r="W404" i="2"/>
  <c r="V404" i="2"/>
  <c r="U404" i="2"/>
  <c r="Y403" i="2"/>
  <c r="X403" i="2"/>
  <c r="W403" i="2"/>
  <c r="U403" i="2"/>
  <c r="V403" i="2" s="1"/>
  <c r="Y402" i="2"/>
  <c r="X402" i="2"/>
  <c r="W402" i="2"/>
  <c r="U402" i="2"/>
  <c r="V402" i="2" s="1"/>
  <c r="Y401" i="2"/>
  <c r="X401" i="2"/>
  <c r="W401" i="2"/>
  <c r="U401" i="2"/>
  <c r="V401" i="2" s="1"/>
  <c r="Y400" i="2"/>
  <c r="X400" i="2"/>
  <c r="W400" i="2"/>
  <c r="V400" i="2"/>
  <c r="U400" i="2"/>
  <c r="Y399" i="2"/>
  <c r="X399" i="2"/>
  <c r="W399" i="2"/>
  <c r="U399" i="2"/>
  <c r="V399" i="2" s="1"/>
  <c r="Y398" i="2"/>
  <c r="X398" i="2"/>
  <c r="W398" i="2"/>
  <c r="V398" i="2"/>
  <c r="U398" i="2"/>
  <c r="Y397" i="2"/>
  <c r="X397" i="2"/>
  <c r="W397" i="2"/>
  <c r="U397" i="2"/>
  <c r="V397" i="2" s="1"/>
  <c r="Y396" i="2"/>
  <c r="X396" i="2"/>
  <c r="W396" i="2"/>
  <c r="V396" i="2"/>
  <c r="U396" i="2"/>
  <c r="Y395" i="2"/>
  <c r="X395" i="2"/>
  <c r="W395" i="2"/>
  <c r="U395" i="2"/>
  <c r="V395" i="2" s="1"/>
  <c r="Y394" i="2"/>
  <c r="X394" i="2"/>
  <c r="W394" i="2"/>
  <c r="U394" i="2"/>
  <c r="V394" i="2" s="1"/>
  <c r="Y393" i="2"/>
  <c r="X393" i="2"/>
  <c r="W393" i="2"/>
  <c r="V393" i="2"/>
  <c r="U393" i="2"/>
  <c r="Y392" i="2"/>
  <c r="X392" i="2"/>
  <c r="W392" i="2"/>
  <c r="U392" i="2"/>
  <c r="V392" i="2" s="1"/>
  <c r="Y391" i="2"/>
  <c r="X391" i="2"/>
  <c r="W391" i="2"/>
  <c r="U391" i="2"/>
  <c r="V391" i="2" s="1"/>
  <c r="Y390" i="2"/>
  <c r="X390" i="2"/>
  <c r="W390" i="2"/>
  <c r="U390" i="2"/>
  <c r="V390" i="2" s="1"/>
  <c r="Y389" i="2"/>
  <c r="X389" i="2"/>
  <c r="W389" i="2"/>
  <c r="V389" i="2"/>
  <c r="U389" i="2"/>
  <c r="Y388" i="2"/>
  <c r="X388" i="2"/>
  <c r="W388" i="2"/>
  <c r="V388" i="2"/>
  <c r="U388" i="2"/>
  <c r="Y387" i="2"/>
  <c r="X387" i="2"/>
  <c r="W387" i="2"/>
  <c r="U387" i="2"/>
  <c r="V387" i="2" s="1"/>
  <c r="Y386" i="2"/>
  <c r="X386" i="2"/>
  <c r="W386" i="2"/>
  <c r="U386" i="2"/>
  <c r="V386" i="2" s="1"/>
  <c r="Y385" i="2"/>
  <c r="X385" i="2"/>
  <c r="W385" i="2"/>
  <c r="V385" i="2"/>
  <c r="U385" i="2"/>
  <c r="Y384" i="2"/>
  <c r="X384" i="2"/>
  <c r="W384" i="2"/>
  <c r="U384" i="2"/>
  <c r="V384" i="2" s="1"/>
  <c r="Y383" i="2"/>
  <c r="X383" i="2"/>
  <c r="W383" i="2"/>
  <c r="U383" i="2"/>
  <c r="V383" i="2" s="1"/>
  <c r="Y382" i="2"/>
  <c r="X382" i="2"/>
  <c r="W382" i="2"/>
  <c r="V382" i="2"/>
  <c r="U382" i="2"/>
  <c r="Y381" i="2"/>
  <c r="X381" i="2"/>
  <c r="W381" i="2"/>
  <c r="U381" i="2"/>
  <c r="V381" i="2" s="1"/>
  <c r="Y380" i="2"/>
  <c r="X380" i="2"/>
  <c r="W380" i="2"/>
  <c r="U380" i="2"/>
  <c r="V380" i="2" s="1"/>
  <c r="Y379" i="2"/>
  <c r="X379" i="2"/>
  <c r="W379" i="2"/>
  <c r="U379" i="2"/>
  <c r="V379" i="2" s="1"/>
  <c r="Y378" i="2"/>
  <c r="X378" i="2"/>
  <c r="W378" i="2"/>
  <c r="V378" i="2"/>
  <c r="U378" i="2"/>
  <c r="Y377" i="2"/>
  <c r="X377" i="2"/>
  <c r="W377" i="2"/>
  <c r="V377" i="2"/>
  <c r="U377" i="2"/>
  <c r="Y376" i="2"/>
  <c r="X376" i="2"/>
  <c r="W376" i="2"/>
  <c r="U376" i="2"/>
  <c r="V376" i="2" s="1"/>
  <c r="Y375" i="2"/>
  <c r="X375" i="2"/>
  <c r="W375" i="2"/>
  <c r="U375" i="2"/>
  <c r="V375" i="2" s="1"/>
  <c r="Y374" i="2"/>
  <c r="X374" i="2"/>
  <c r="W374" i="2"/>
  <c r="V374" i="2"/>
  <c r="U374" i="2"/>
  <c r="Y373" i="2"/>
  <c r="X373" i="2"/>
  <c r="W373" i="2"/>
  <c r="U373" i="2"/>
  <c r="V373" i="2" s="1"/>
  <c r="Y372" i="2"/>
  <c r="X372" i="2"/>
  <c r="W372" i="2"/>
  <c r="V372" i="2"/>
  <c r="U372" i="2"/>
  <c r="Y371" i="2"/>
  <c r="X371" i="2"/>
  <c r="W371" i="2"/>
  <c r="U371" i="2"/>
  <c r="V371" i="2" s="1"/>
  <c r="Y370" i="2"/>
  <c r="X370" i="2"/>
  <c r="W370" i="2"/>
  <c r="U370" i="2"/>
  <c r="V370" i="2" s="1"/>
  <c r="Y369" i="2"/>
  <c r="X369" i="2"/>
  <c r="W369" i="2"/>
  <c r="U369" i="2"/>
  <c r="V369" i="2" s="1"/>
  <c r="Y368" i="2"/>
  <c r="X368" i="2"/>
  <c r="W368" i="2"/>
  <c r="V368" i="2"/>
  <c r="U368" i="2"/>
  <c r="Y367" i="2"/>
  <c r="X367" i="2"/>
  <c r="W367" i="2"/>
  <c r="U367" i="2"/>
  <c r="V367" i="2" s="1"/>
  <c r="Y366" i="2"/>
  <c r="X366" i="2"/>
  <c r="W366" i="2"/>
  <c r="V366" i="2"/>
  <c r="U366" i="2"/>
  <c r="Y365" i="2"/>
  <c r="X365" i="2"/>
  <c r="W365" i="2"/>
  <c r="U365" i="2"/>
  <c r="V365" i="2" s="1"/>
  <c r="Y364" i="2"/>
  <c r="X364" i="2"/>
  <c r="W364" i="2"/>
  <c r="V364" i="2"/>
  <c r="U364" i="2"/>
  <c r="Y363" i="2"/>
  <c r="X363" i="2"/>
  <c r="W363" i="2"/>
  <c r="U363" i="2"/>
  <c r="V363" i="2" s="1"/>
  <c r="Y362" i="2"/>
  <c r="X362" i="2"/>
  <c r="W362" i="2"/>
  <c r="U362" i="2"/>
  <c r="V362" i="2" s="1"/>
  <c r="Y361" i="2"/>
  <c r="X361" i="2"/>
  <c r="W361" i="2"/>
  <c r="V361" i="2"/>
  <c r="U361" i="2"/>
  <c r="Y360" i="2"/>
  <c r="X360" i="2"/>
  <c r="W360" i="2"/>
  <c r="U360" i="2"/>
  <c r="V360" i="2" s="1"/>
  <c r="Y359" i="2"/>
  <c r="X359" i="2"/>
  <c r="W359" i="2"/>
  <c r="U359" i="2"/>
  <c r="V359" i="2" s="1"/>
  <c r="Y358" i="2"/>
  <c r="X358" i="2"/>
  <c r="W358" i="2"/>
  <c r="V358" i="2"/>
  <c r="U358" i="2"/>
  <c r="Y357" i="2"/>
  <c r="X357" i="2"/>
  <c r="W357" i="2"/>
  <c r="V357" i="2"/>
  <c r="U357" i="2"/>
  <c r="Y356" i="2"/>
  <c r="X356" i="2"/>
  <c r="W356" i="2"/>
  <c r="V356" i="2"/>
  <c r="U356" i="2"/>
  <c r="Y355" i="2"/>
  <c r="X355" i="2"/>
  <c r="W355" i="2"/>
  <c r="U355" i="2"/>
  <c r="V355" i="2" s="1"/>
  <c r="Y354" i="2"/>
  <c r="X354" i="2"/>
  <c r="W354" i="2"/>
  <c r="U354" i="2"/>
  <c r="V354" i="2" s="1"/>
  <c r="Y353" i="2"/>
  <c r="X353" i="2"/>
  <c r="W353" i="2"/>
  <c r="V353" i="2"/>
  <c r="U353" i="2"/>
  <c r="Y352" i="2"/>
  <c r="X352" i="2"/>
  <c r="W352" i="2"/>
  <c r="V352" i="2"/>
  <c r="U352" i="2"/>
  <c r="Y351" i="2"/>
  <c r="X351" i="2"/>
  <c r="W351" i="2"/>
  <c r="U351" i="2"/>
  <c r="V351" i="2" s="1"/>
  <c r="Y350" i="2"/>
  <c r="X350" i="2"/>
  <c r="W350" i="2"/>
  <c r="V350" i="2"/>
  <c r="U350" i="2"/>
  <c r="Y349" i="2"/>
  <c r="X349" i="2"/>
  <c r="W349" i="2"/>
  <c r="U349" i="2"/>
  <c r="V349" i="2" s="1"/>
  <c r="Y348" i="2"/>
  <c r="X348" i="2"/>
  <c r="W348" i="2"/>
  <c r="U348" i="2"/>
  <c r="V348" i="2" s="1"/>
  <c r="Y347" i="2"/>
  <c r="X347" i="2"/>
  <c r="W347" i="2"/>
  <c r="U347" i="2"/>
  <c r="V347" i="2" s="1"/>
  <c r="Y346" i="2"/>
  <c r="X346" i="2"/>
  <c r="W346" i="2"/>
  <c r="V346" i="2"/>
  <c r="U346" i="2"/>
  <c r="Y345" i="2"/>
  <c r="X345" i="2"/>
  <c r="W345" i="2"/>
  <c r="V345" i="2"/>
  <c r="U345" i="2"/>
  <c r="Y344" i="2"/>
  <c r="X344" i="2"/>
  <c r="W344" i="2"/>
  <c r="U344" i="2"/>
  <c r="V344" i="2" s="1"/>
  <c r="Y343" i="2"/>
  <c r="X343" i="2"/>
  <c r="W343" i="2"/>
  <c r="U343" i="2"/>
  <c r="V343" i="2" s="1"/>
  <c r="Y342" i="2"/>
  <c r="X342" i="2"/>
  <c r="W342" i="2"/>
  <c r="V342" i="2"/>
  <c r="U342" i="2"/>
  <c r="Y341" i="2"/>
  <c r="X341" i="2"/>
  <c r="W341" i="2"/>
  <c r="U341" i="2"/>
  <c r="V341" i="2" s="1"/>
  <c r="Y340" i="2"/>
  <c r="X340" i="2"/>
  <c r="W340" i="2"/>
  <c r="V340" i="2"/>
  <c r="U340" i="2"/>
  <c r="Y339" i="2"/>
  <c r="X339" i="2"/>
  <c r="W339" i="2"/>
  <c r="U339" i="2"/>
  <c r="V339" i="2" s="1"/>
  <c r="Y338" i="2"/>
  <c r="X338" i="2"/>
  <c r="W338" i="2"/>
  <c r="U338" i="2"/>
  <c r="V338" i="2" s="1"/>
  <c r="Y337" i="2"/>
  <c r="X337" i="2"/>
  <c r="W337" i="2"/>
  <c r="U337" i="2"/>
  <c r="V337" i="2" s="1"/>
  <c r="Y336" i="2"/>
  <c r="X336" i="2"/>
  <c r="W336" i="2"/>
  <c r="V336" i="2"/>
  <c r="U336" i="2"/>
  <c r="Y335" i="2"/>
  <c r="X335" i="2"/>
  <c r="W335" i="2"/>
  <c r="U335" i="2"/>
  <c r="V335" i="2" s="1"/>
  <c r="Y334" i="2"/>
  <c r="X334" i="2"/>
  <c r="W334" i="2"/>
  <c r="V334" i="2"/>
  <c r="U334" i="2"/>
  <c r="Y333" i="2"/>
  <c r="X333" i="2"/>
  <c r="W333" i="2"/>
  <c r="U333" i="2"/>
  <c r="V333" i="2" s="1"/>
  <c r="Y332" i="2"/>
  <c r="X332" i="2"/>
  <c r="W332" i="2"/>
  <c r="V332" i="2"/>
  <c r="U332" i="2"/>
  <c r="Y331" i="2"/>
  <c r="X331" i="2"/>
  <c r="W331" i="2"/>
  <c r="U331" i="2"/>
  <c r="V331" i="2" s="1"/>
  <c r="Y330" i="2"/>
  <c r="X330" i="2"/>
  <c r="W330" i="2"/>
  <c r="U330" i="2"/>
  <c r="V330" i="2" s="1"/>
  <c r="Y329" i="2"/>
  <c r="X329" i="2"/>
  <c r="W329" i="2"/>
  <c r="V329" i="2"/>
  <c r="U329" i="2"/>
  <c r="Y328" i="2"/>
  <c r="X328" i="2"/>
  <c r="W328" i="2"/>
  <c r="U328" i="2"/>
  <c r="V328" i="2" s="1"/>
  <c r="Y327" i="2"/>
  <c r="X327" i="2"/>
  <c r="W327" i="2"/>
  <c r="U327" i="2"/>
  <c r="V327" i="2" s="1"/>
  <c r="Y326" i="2"/>
  <c r="X326" i="2"/>
  <c r="W326" i="2"/>
  <c r="U326" i="2"/>
  <c r="V326" i="2" s="1"/>
  <c r="Y325" i="2"/>
  <c r="X325" i="2"/>
  <c r="W325" i="2"/>
  <c r="V325" i="2"/>
  <c r="U325" i="2"/>
  <c r="Y324" i="2"/>
  <c r="X324" i="2"/>
  <c r="W324" i="2"/>
  <c r="V324" i="2"/>
  <c r="U324" i="2"/>
  <c r="Y323" i="2"/>
  <c r="X323" i="2"/>
  <c r="W323" i="2"/>
  <c r="U323" i="2"/>
  <c r="V323" i="2" s="1"/>
  <c r="Y322" i="2"/>
  <c r="X322" i="2"/>
  <c r="W322" i="2"/>
  <c r="U322" i="2"/>
  <c r="V322" i="2" s="1"/>
  <c r="Y321" i="2"/>
  <c r="X321" i="2"/>
  <c r="W321" i="2"/>
  <c r="V321" i="2"/>
  <c r="U321" i="2"/>
  <c r="Y320" i="2"/>
  <c r="X320" i="2"/>
  <c r="W320" i="2"/>
  <c r="U320" i="2"/>
  <c r="V320" i="2" s="1"/>
  <c r="Y319" i="2"/>
  <c r="X319" i="2"/>
  <c r="W319" i="2"/>
  <c r="U319" i="2"/>
  <c r="V319" i="2" s="1"/>
  <c r="Y318" i="2"/>
  <c r="X318" i="2"/>
  <c r="W318" i="2"/>
  <c r="V318" i="2"/>
  <c r="U318" i="2"/>
  <c r="Y317" i="2"/>
  <c r="X317" i="2"/>
  <c r="W317" i="2"/>
  <c r="U317" i="2"/>
  <c r="V317" i="2" s="1"/>
  <c r="Y316" i="2"/>
  <c r="X316" i="2"/>
  <c r="W316" i="2"/>
  <c r="U316" i="2"/>
  <c r="V316" i="2" s="1"/>
  <c r="Y315" i="2"/>
  <c r="X315" i="2"/>
  <c r="W315" i="2"/>
  <c r="U315" i="2"/>
  <c r="V315" i="2" s="1"/>
  <c r="Y314" i="2"/>
  <c r="X314" i="2"/>
  <c r="W314" i="2"/>
  <c r="V314" i="2"/>
  <c r="U314" i="2"/>
  <c r="Y313" i="2"/>
  <c r="X313" i="2"/>
  <c r="W313" i="2"/>
  <c r="V313" i="2"/>
  <c r="U313" i="2"/>
  <c r="Y312" i="2"/>
  <c r="X312" i="2"/>
  <c r="W312" i="2"/>
  <c r="U312" i="2"/>
  <c r="V312" i="2" s="1"/>
  <c r="Y311" i="2"/>
  <c r="X311" i="2"/>
  <c r="W311" i="2"/>
  <c r="U311" i="2"/>
  <c r="V311" i="2" s="1"/>
  <c r="Y310" i="2"/>
  <c r="X310" i="2"/>
  <c r="W310" i="2"/>
  <c r="V310" i="2"/>
  <c r="U310" i="2"/>
  <c r="Y309" i="2"/>
  <c r="X309" i="2"/>
  <c r="W309" i="2"/>
  <c r="U309" i="2"/>
  <c r="V309" i="2" s="1"/>
  <c r="Y308" i="2"/>
  <c r="X308" i="2"/>
  <c r="W308" i="2"/>
  <c r="V308" i="2"/>
  <c r="U308" i="2"/>
  <c r="Y307" i="2"/>
  <c r="X307" i="2"/>
  <c r="W307" i="2"/>
  <c r="U307" i="2"/>
  <c r="V307" i="2" s="1"/>
  <c r="Y306" i="2"/>
  <c r="X306" i="2"/>
  <c r="W306" i="2"/>
  <c r="U306" i="2"/>
  <c r="V306" i="2" s="1"/>
  <c r="Y305" i="2"/>
  <c r="X305" i="2"/>
  <c r="W305" i="2"/>
  <c r="U305" i="2"/>
  <c r="V305" i="2" s="1"/>
  <c r="Y304" i="2"/>
  <c r="X304" i="2"/>
  <c r="W304" i="2"/>
  <c r="V304" i="2"/>
  <c r="U304" i="2"/>
  <c r="Y303" i="2"/>
  <c r="X303" i="2"/>
  <c r="W303" i="2"/>
  <c r="U303" i="2"/>
  <c r="V303" i="2" s="1"/>
  <c r="Y302" i="2"/>
  <c r="X302" i="2"/>
  <c r="W302" i="2"/>
  <c r="V302" i="2"/>
  <c r="U302" i="2"/>
  <c r="Y301" i="2"/>
  <c r="X301" i="2"/>
  <c r="W301" i="2"/>
  <c r="U301" i="2"/>
  <c r="V301" i="2" s="1"/>
  <c r="Y300" i="2"/>
  <c r="X300" i="2"/>
  <c r="W300" i="2"/>
  <c r="V300" i="2"/>
  <c r="U300" i="2"/>
  <c r="Y299" i="2"/>
  <c r="X299" i="2"/>
  <c r="W299" i="2"/>
  <c r="U299" i="2"/>
  <c r="V299" i="2" s="1"/>
  <c r="Y298" i="2"/>
  <c r="X298" i="2"/>
  <c r="W298" i="2"/>
  <c r="U298" i="2"/>
  <c r="V298" i="2" s="1"/>
  <c r="Y297" i="2"/>
  <c r="X297" i="2"/>
  <c r="W297" i="2"/>
  <c r="V297" i="2"/>
  <c r="U297" i="2"/>
  <c r="Y296" i="2"/>
  <c r="X296" i="2"/>
  <c r="W296" i="2"/>
  <c r="U296" i="2"/>
  <c r="V296" i="2" s="1"/>
  <c r="Y295" i="2"/>
  <c r="X295" i="2"/>
  <c r="W295" i="2"/>
  <c r="U295" i="2"/>
  <c r="V295" i="2" s="1"/>
  <c r="Y294" i="2"/>
  <c r="X294" i="2"/>
  <c r="W294" i="2"/>
  <c r="U294" i="2"/>
  <c r="V294" i="2" s="1"/>
  <c r="Y293" i="2"/>
  <c r="X293" i="2"/>
  <c r="W293" i="2"/>
  <c r="V293" i="2"/>
  <c r="U293" i="2"/>
  <c r="Y292" i="2"/>
  <c r="X292" i="2"/>
  <c r="W292" i="2"/>
  <c r="V292" i="2"/>
  <c r="U292" i="2"/>
  <c r="Y291" i="2"/>
  <c r="X291" i="2"/>
  <c r="W291" i="2"/>
  <c r="U291" i="2"/>
  <c r="V291" i="2" s="1"/>
  <c r="Y290" i="2"/>
  <c r="X290" i="2"/>
  <c r="W290" i="2"/>
  <c r="U290" i="2"/>
  <c r="V290" i="2" s="1"/>
  <c r="Y289" i="2"/>
  <c r="X289" i="2"/>
  <c r="W289" i="2"/>
  <c r="U289" i="2"/>
  <c r="V289" i="2" s="1"/>
  <c r="Y288" i="2"/>
  <c r="X288" i="2"/>
  <c r="W288" i="2"/>
  <c r="V288" i="2"/>
  <c r="U288" i="2"/>
  <c r="Y287" i="2"/>
  <c r="X287" i="2"/>
  <c r="W287" i="2"/>
  <c r="U287" i="2"/>
  <c r="V287" i="2" s="1"/>
  <c r="Y286" i="2"/>
  <c r="X286" i="2"/>
  <c r="W286" i="2"/>
  <c r="U286" i="2"/>
  <c r="V286" i="2" s="1"/>
  <c r="Y285" i="2"/>
  <c r="X285" i="2"/>
  <c r="W285" i="2"/>
  <c r="V285" i="2"/>
  <c r="U285" i="2"/>
  <c r="Y284" i="2"/>
  <c r="X284" i="2"/>
  <c r="W284" i="2"/>
  <c r="U284" i="2"/>
  <c r="V284" i="2" s="1"/>
  <c r="Y283" i="2"/>
  <c r="X283" i="2"/>
  <c r="W283" i="2"/>
  <c r="U283" i="2"/>
  <c r="V283" i="2" s="1"/>
  <c r="Y282" i="2"/>
  <c r="X282" i="2"/>
  <c r="W282" i="2"/>
  <c r="U282" i="2"/>
  <c r="V282" i="2" s="1"/>
  <c r="Y281" i="2"/>
  <c r="X281" i="2"/>
  <c r="W281" i="2"/>
  <c r="V281" i="2"/>
  <c r="U281" i="2"/>
  <c r="Y280" i="2"/>
  <c r="X280" i="2"/>
  <c r="W280" i="2"/>
  <c r="V280" i="2"/>
  <c r="U280" i="2"/>
  <c r="Y279" i="2"/>
  <c r="X279" i="2"/>
  <c r="W279" i="2"/>
  <c r="U279" i="2"/>
  <c r="V279" i="2" s="1"/>
  <c r="Y278" i="2"/>
  <c r="X278" i="2"/>
  <c r="W278" i="2"/>
  <c r="U278" i="2"/>
  <c r="V278" i="2" s="1"/>
  <c r="Y277" i="2"/>
  <c r="X277" i="2"/>
  <c r="W277" i="2"/>
  <c r="V277" i="2"/>
  <c r="U277" i="2"/>
  <c r="Y276" i="2"/>
  <c r="X276" i="2"/>
  <c r="W276" i="2"/>
  <c r="U276" i="2"/>
  <c r="V276" i="2" s="1"/>
  <c r="Y275" i="2"/>
  <c r="X275" i="2"/>
  <c r="W275" i="2"/>
  <c r="U275" i="2"/>
  <c r="V275" i="2" s="1"/>
  <c r="Y274" i="2"/>
  <c r="X274" i="2"/>
  <c r="W274" i="2"/>
  <c r="V274" i="2"/>
  <c r="U274" i="2"/>
  <c r="Y273" i="2"/>
  <c r="X273" i="2"/>
  <c r="W273" i="2"/>
  <c r="U273" i="2"/>
  <c r="V273" i="2" s="1"/>
  <c r="Y272" i="2"/>
  <c r="X272" i="2"/>
  <c r="W272" i="2"/>
  <c r="U272" i="2"/>
  <c r="V272" i="2" s="1"/>
  <c r="Y271" i="2"/>
  <c r="X271" i="2"/>
  <c r="W271" i="2"/>
  <c r="U271" i="2"/>
  <c r="V271" i="2" s="1"/>
  <c r="Y270" i="2"/>
  <c r="X270" i="2"/>
  <c r="W270" i="2"/>
  <c r="U270" i="2"/>
  <c r="V270" i="2" s="1"/>
  <c r="Y269" i="2"/>
  <c r="X269" i="2"/>
  <c r="W269" i="2"/>
  <c r="V269" i="2"/>
  <c r="U269" i="2"/>
  <c r="Y268" i="2"/>
  <c r="X268" i="2"/>
  <c r="W268" i="2"/>
  <c r="V268" i="2"/>
  <c r="U268" i="2"/>
  <c r="Y267" i="2"/>
  <c r="X267" i="2"/>
  <c r="W267" i="2"/>
  <c r="U267" i="2"/>
  <c r="V267" i="2" s="1"/>
  <c r="Y266" i="2"/>
  <c r="X266" i="2"/>
  <c r="W266" i="2"/>
  <c r="U266" i="2"/>
  <c r="V266" i="2" s="1"/>
  <c r="Y265" i="2"/>
  <c r="X265" i="2"/>
  <c r="W265" i="2"/>
  <c r="U265" i="2"/>
  <c r="V265" i="2" s="1"/>
  <c r="Y264" i="2"/>
  <c r="X264" i="2"/>
  <c r="W264" i="2"/>
  <c r="V264" i="2"/>
  <c r="U264" i="2"/>
  <c r="Y263" i="2"/>
  <c r="X263" i="2"/>
  <c r="W263" i="2"/>
  <c r="U263" i="2"/>
  <c r="V263" i="2" s="1"/>
  <c r="Y262" i="2"/>
  <c r="X262" i="2"/>
  <c r="W262" i="2"/>
  <c r="U262" i="2"/>
  <c r="V262" i="2" s="1"/>
  <c r="Y261" i="2"/>
  <c r="X261" i="2"/>
  <c r="W261" i="2"/>
  <c r="U261" i="2"/>
  <c r="V261" i="2" s="1"/>
  <c r="Y260" i="2"/>
  <c r="X260" i="2"/>
  <c r="W260" i="2"/>
  <c r="V260" i="2"/>
  <c r="U260" i="2"/>
  <c r="Y259" i="2"/>
  <c r="X259" i="2"/>
  <c r="W259" i="2"/>
  <c r="U259" i="2"/>
  <c r="V259" i="2" s="1"/>
  <c r="Y258" i="2"/>
  <c r="X258" i="2"/>
  <c r="W258" i="2"/>
  <c r="U258" i="2"/>
  <c r="V258" i="2" s="1"/>
  <c r="Y257" i="2"/>
  <c r="X257" i="2"/>
  <c r="W257" i="2"/>
  <c r="U257" i="2"/>
  <c r="V257" i="2" s="1"/>
  <c r="Y256" i="2"/>
  <c r="X256" i="2"/>
  <c r="W256" i="2"/>
  <c r="U256" i="2"/>
  <c r="V256" i="2" s="1"/>
  <c r="Y255" i="2"/>
  <c r="X255" i="2"/>
  <c r="W255" i="2"/>
  <c r="U255" i="2"/>
  <c r="V255" i="2" s="1"/>
  <c r="Y254" i="2"/>
  <c r="X254" i="2"/>
  <c r="W254" i="2"/>
  <c r="U254" i="2"/>
  <c r="V254" i="2" s="1"/>
  <c r="Y253" i="2"/>
  <c r="X253" i="2"/>
  <c r="W253" i="2"/>
  <c r="V253" i="2"/>
  <c r="U253" i="2"/>
  <c r="Y252" i="2"/>
  <c r="X252" i="2"/>
  <c r="W252" i="2"/>
  <c r="V252" i="2"/>
  <c r="U252" i="2"/>
  <c r="Y251" i="2"/>
  <c r="X251" i="2"/>
  <c r="W251" i="2"/>
  <c r="U251" i="2"/>
  <c r="V251" i="2" s="1"/>
  <c r="Y250" i="2"/>
  <c r="X250" i="2"/>
  <c r="W250" i="2"/>
  <c r="U250" i="2"/>
  <c r="V250" i="2" s="1"/>
  <c r="Y249" i="2"/>
  <c r="X249" i="2"/>
  <c r="W249" i="2"/>
  <c r="U249" i="2"/>
  <c r="V249" i="2" s="1"/>
  <c r="Y248" i="2"/>
  <c r="X248" i="2"/>
  <c r="W248" i="2"/>
  <c r="V248" i="2"/>
  <c r="U248" i="2"/>
  <c r="Y247" i="2"/>
  <c r="X247" i="2"/>
  <c r="W247" i="2"/>
  <c r="U247" i="2"/>
  <c r="V247" i="2" s="1"/>
  <c r="Y246" i="2"/>
  <c r="X246" i="2"/>
  <c r="W246" i="2"/>
  <c r="U246" i="2"/>
  <c r="V246" i="2" s="1"/>
  <c r="Y245" i="2"/>
  <c r="X245" i="2"/>
  <c r="W245" i="2"/>
  <c r="U245" i="2"/>
  <c r="V245" i="2" s="1"/>
  <c r="Y244" i="2"/>
  <c r="X244" i="2"/>
  <c r="W244" i="2"/>
  <c r="V244" i="2"/>
  <c r="U244" i="2"/>
  <c r="Y243" i="2"/>
  <c r="X243" i="2"/>
  <c r="W243" i="2"/>
  <c r="U243" i="2"/>
  <c r="V243" i="2" s="1"/>
  <c r="Y242" i="2"/>
  <c r="X242" i="2"/>
  <c r="W242" i="2"/>
  <c r="U242" i="2"/>
  <c r="V242" i="2" s="1"/>
  <c r="Y241" i="2"/>
  <c r="X241" i="2"/>
  <c r="W241" i="2"/>
  <c r="U241" i="2"/>
  <c r="V241" i="2" s="1"/>
  <c r="Y240" i="2"/>
  <c r="X240" i="2"/>
  <c r="W240" i="2"/>
  <c r="U240" i="2"/>
  <c r="V240" i="2" s="1"/>
  <c r="Y239" i="2"/>
  <c r="X239" i="2"/>
  <c r="W239" i="2"/>
  <c r="U239" i="2"/>
  <c r="V239" i="2" s="1"/>
  <c r="Y238" i="2"/>
  <c r="X238" i="2"/>
  <c r="W238" i="2"/>
  <c r="U238" i="2"/>
  <c r="V238" i="2" s="1"/>
  <c r="Y237" i="2"/>
  <c r="X237" i="2"/>
  <c r="W237" i="2"/>
  <c r="V237" i="2"/>
  <c r="U237" i="2"/>
  <c r="Y236" i="2"/>
  <c r="X236" i="2"/>
  <c r="W236" i="2"/>
  <c r="U236" i="2"/>
  <c r="V236" i="2" s="1"/>
  <c r="Y235" i="2"/>
  <c r="X235" i="2"/>
  <c r="W235" i="2"/>
  <c r="U235" i="2"/>
  <c r="V235" i="2" s="1"/>
  <c r="Y234" i="2"/>
  <c r="X234" i="2"/>
  <c r="W234" i="2"/>
  <c r="U234" i="2"/>
  <c r="V234" i="2" s="1"/>
  <c r="Y233" i="2"/>
  <c r="X233" i="2"/>
  <c r="W233" i="2"/>
  <c r="U233" i="2"/>
  <c r="V233" i="2" s="1"/>
  <c r="Y232" i="2"/>
  <c r="X232" i="2"/>
  <c r="W232" i="2"/>
  <c r="U232" i="2"/>
  <c r="V232" i="2" s="1"/>
  <c r="Y231" i="2"/>
  <c r="X231" i="2"/>
  <c r="W231" i="2"/>
  <c r="U231" i="2"/>
  <c r="V231" i="2" s="1"/>
  <c r="Y230" i="2"/>
  <c r="X230" i="2"/>
  <c r="W230" i="2"/>
  <c r="U230" i="2"/>
  <c r="V230" i="2" s="1"/>
  <c r="Y229" i="2"/>
  <c r="X229" i="2"/>
  <c r="W229" i="2"/>
  <c r="U229" i="2"/>
  <c r="V229" i="2" s="1"/>
  <c r="Y228" i="2"/>
  <c r="X228" i="2"/>
  <c r="W228" i="2"/>
  <c r="V228" i="2"/>
  <c r="U228" i="2"/>
  <c r="Y227" i="2"/>
  <c r="X227" i="2"/>
  <c r="W227" i="2"/>
  <c r="U227" i="2"/>
  <c r="V227" i="2" s="1"/>
  <c r="W226" i="2"/>
  <c r="X226" i="2" s="1"/>
  <c r="Y226" i="2" s="1"/>
  <c r="U226" i="2"/>
  <c r="V226" i="2" s="1"/>
  <c r="W225" i="2"/>
  <c r="X225" i="2" s="1"/>
  <c r="Y225" i="2" s="1"/>
  <c r="U225" i="2"/>
  <c r="V225" i="2" s="1"/>
  <c r="W224" i="2"/>
  <c r="X224" i="2" s="1"/>
  <c r="Y224" i="2" s="1"/>
  <c r="U224" i="2"/>
  <c r="V224" i="2" s="1"/>
  <c r="W223" i="2"/>
  <c r="X223" i="2" s="1"/>
  <c r="Y223" i="2" s="1"/>
  <c r="U223" i="2"/>
  <c r="V223" i="2" s="1"/>
  <c r="W222" i="2"/>
  <c r="X222" i="2" s="1"/>
  <c r="Y222" i="2" s="1"/>
  <c r="U222" i="2"/>
  <c r="V222" i="2" s="1"/>
  <c r="W221" i="2"/>
  <c r="X221" i="2" s="1"/>
  <c r="Y221" i="2" s="1"/>
  <c r="U221" i="2"/>
  <c r="V221" i="2" s="1"/>
  <c r="W220" i="2"/>
  <c r="X220" i="2" s="1"/>
  <c r="Y220" i="2" s="1"/>
  <c r="U220" i="2"/>
  <c r="V220" i="2" s="1"/>
  <c r="X219" i="2"/>
  <c r="Y219" i="2" s="1"/>
  <c r="W219" i="2"/>
  <c r="U219" i="2"/>
  <c r="V219" i="2" s="1"/>
  <c r="W218" i="2"/>
  <c r="X218" i="2" s="1"/>
  <c r="Y218" i="2" s="1"/>
  <c r="U218" i="2"/>
  <c r="V218" i="2" s="1"/>
  <c r="W217" i="2"/>
  <c r="X217" i="2" s="1"/>
  <c r="Y217" i="2" s="1"/>
  <c r="U217" i="2"/>
  <c r="V217" i="2" s="1"/>
  <c r="W216" i="2"/>
  <c r="X216" i="2" s="1"/>
  <c r="Y216" i="2" s="1"/>
  <c r="V216" i="2"/>
  <c r="U216" i="2"/>
  <c r="W215" i="2"/>
  <c r="X215" i="2" s="1"/>
  <c r="Y215" i="2" s="1"/>
  <c r="U215" i="2"/>
  <c r="V215" i="2" s="1"/>
  <c r="W214" i="2"/>
  <c r="X214" i="2" s="1"/>
  <c r="Y214" i="2" s="1"/>
  <c r="U214" i="2"/>
  <c r="V214" i="2" s="1"/>
  <c r="W213" i="2"/>
  <c r="X213" i="2" s="1"/>
  <c r="Y213" i="2" s="1"/>
  <c r="U213" i="2"/>
  <c r="V213" i="2" s="1"/>
  <c r="W212" i="2"/>
  <c r="X212" i="2" s="1"/>
  <c r="Y212" i="2" s="1"/>
  <c r="U212" i="2"/>
  <c r="V212" i="2" s="1"/>
  <c r="W211" i="2"/>
  <c r="X211" i="2" s="1"/>
  <c r="Y211" i="2" s="1"/>
  <c r="U211" i="2"/>
  <c r="V211" i="2" s="1"/>
  <c r="X210" i="2"/>
  <c r="Y210" i="2" s="1"/>
  <c r="W210" i="2"/>
  <c r="U210" i="2"/>
  <c r="V210" i="2" s="1"/>
  <c r="W209" i="2"/>
  <c r="X209" i="2" s="1"/>
  <c r="Y209" i="2" s="1"/>
  <c r="U209" i="2"/>
  <c r="V209" i="2" s="1"/>
  <c r="W208" i="2"/>
  <c r="X208" i="2" s="1"/>
  <c r="Y208" i="2" s="1"/>
  <c r="U208" i="2"/>
  <c r="V208" i="2" s="1"/>
  <c r="X207" i="2"/>
  <c r="Y207" i="2" s="1"/>
  <c r="W207" i="2"/>
  <c r="U207" i="2"/>
  <c r="V207" i="2" s="1"/>
  <c r="X206" i="2"/>
  <c r="Y206" i="2" s="1"/>
  <c r="W206" i="2"/>
  <c r="U206" i="2"/>
  <c r="V206" i="2" s="1"/>
  <c r="W205" i="2"/>
  <c r="X205" i="2" s="1"/>
  <c r="Y205" i="2" s="1"/>
  <c r="U205" i="2"/>
  <c r="V205" i="2" s="1"/>
  <c r="W204" i="2"/>
  <c r="X204" i="2" s="1"/>
  <c r="Y204" i="2" s="1"/>
  <c r="U204" i="2"/>
  <c r="V204" i="2" s="1"/>
  <c r="W203" i="2"/>
  <c r="X203" i="2" s="1"/>
  <c r="Y203" i="2" s="1"/>
  <c r="U203" i="2"/>
  <c r="V203" i="2" s="1"/>
  <c r="W202" i="2"/>
  <c r="X202" i="2" s="1"/>
  <c r="Y202" i="2" s="1"/>
  <c r="U202" i="2"/>
  <c r="V202" i="2" s="1"/>
  <c r="X201" i="2"/>
  <c r="Y201" i="2" s="1"/>
  <c r="W201" i="2"/>
  <c r="U201" i="2"/>
  <c r="V201" i="2" s="1"/>
  <c r="W200" i="2"/>
  <c r="X200" i="2" s="1"/>
  <c r="Y200" i="2" s="1"/>
  <c r="U200" i="2"/>
  <c r="V200" i="2" s="1"/>
  <c r="W199" i="2"/>
  <c r="X199" i="2" s="1"/>
  <c r="Y199" i="2" s="1"/>
  <c r="V199" i="2"/>
  <c r="U199" i="2"/>
  <c r="W198" i="2"/>
  <c r="X198" i="2" s="1"/>
  <c r="Y198" i="2" s="1"/>
  <c r="U198" i="2"/>
  <c r="V198" i="2" s="1"/>
  <c r="X197" i="2"/>
  <c r="Y197" i="2" s="1"/>
  <c r="W197" i="2"/>
  <c r="U197" i="2"/>
  <c r="V197" i="2" s="1"/>
  <c r="Y196" i="2"/>
  <c r="W196" i="2"/>
  <c r="X196" i="2" s="1"/>
  <c r="U196" i="2"/>
  <c r="V196" i="2" s="1"/>
  <c r="X195" i="2"/>
  <c r="Y195" i="2" s="1"/>
  <c r="W195" i="2"/>
  <c r="U195" i="2"/>
  <c r="V195" i="2" s="1"/>
  <c r="W194" i="2"/>
  <c r="X194" i="2" s="1"/>
  <c r="Y194" i="2" s="1"/>
  <c r="U194" i="2"/>
  <c r="V194" i="2" s="1"/>
  <c r="X193" i="2"/>
  <c r="Y193" i="2" s="1"/>
  <c r="W193" i="2"/>
  <c r="V193" i="2"/>
  <c r="U193" i="2"/>
  <c r="W192" i="2"/>
  <c r="X192" i="2" s="1"/>
  <c r="Y192" i="2" s="1"/>
  <c r="U192" i="2"/>
  <c r="V192" i="2" s="1"/>
  <c r="X191" i="2"/>
  <c r="Y191" i="2" s="1"/>
  <c r="W191" i="2"/>
  <c r="U191" i="2"/>
  <c r="V191" i="2" s="1"/>
  <c r="W190" i="2"/>
  <c r="X190" i="2" s="1"/>
  <c r="Y190" i="2" s="1"/>
  <c r="U190" i="2"/>
  <c r="V190" i="2" s="1"/>
  <c r="X189" i="2"/>
  <c r="Y189" i="2" s="1"/>
  <c r="W189" i="2"/>
  <c r="V189" i="2"/>
  <c r="U189" i="2"/>
  <c r="Y188" i="2"/>
  <c r="W188" i="2"/>
  <c r="X188" i="2" s="1"/>
  <c r="U188" i="2"/>
  <c r="V188" i="2" s="1"/>
  <c r="W187" i="2"/>
  <c r="X187" i="2" s="1"/>
  <c r="Y187" i="2" s="1"/>
  <c r="U187" i="2"/>
  <c r="V187" i="2" s="1"/>
  <c r="W186" i="2"/>
  <c r="X186" i="2" s="1"/>
  <c r="Y186" i="2" s="1"/>
  <c r="U186" i="2"/>
  <c r="V186" i="2" s="1"/>
  <c r="X185" i="2"/>
  <c r="Y185" i="2" s="1"/>
  <c r="W185" i="2"/>
  <c r="V185" i="2"/>
  <c r="U185" i="2"/>
  <c r="W184" i="2"/>
  <c r="X184" i="2" s="1"/>
  <c r="Y184" i="2" s="1"/>
  <c r="U184" i="2"/>
  <c r="V184" i="2" s="1"/>
  <c r="X183" i="2"/>
  <c r="Y183" i="2" s="1"/>
  <c r="W183" i="2"/>
  <c r="U183" i="2"/>
  <c r="V183" i="2" s="1"/>
  <c r="W182" i="2"/>
  <c r="X182" i="2" s="1"/>
  <c r="Y182" i="2" s="1"/>
  <c r="U182" i="2"/>
  <c r="V182" i="2" s="1"/>
  <c r="X181" i="2"/>
  <c r="Y181" i="2" s="1"/>
  <c r="W181" i="2"/>
  <c r="V181" i="2"/>
  <c r="U181" i="2"/>
  <c r="Y180" i="2"/>
  <c r="W180" i="2"/>
  <c r="X180" i="2" s="1"/>
  <c r="U180" i="2"/>
  <c r="V180" i="2" s="1"/>
  <c r="W179" i="2"/>
  <c r="X179" i="2" s="1"/>
  <c r="Y179" i="2" s="1"/>
  <c r="U179" i="2"/>
  <c r="V179" i="2" s="1"/>
  <c r="Y178" i="2"/>
  <c r="W178" i="2"/>
  <c r="X178" i="2" s="1"/>
  <c r="U178" i="2"/>
  <c r="V178" i="2" s="1"/>
  <c r="W177" i="2"/>
  <c r="X177" i="2" s="1"/>
  <c r="Y177" i="2" s="1"/>
  <c r="V177" i="2"/>
  <c r="U177" i="2"/>
  <c r="W176" i="2"/>
  <c r="X176" i="2" s="1"/>
  <c r="Y176" i="2" s="1"/>
  <c r="U176" i="2"/>
  <c r="V176" i="2" s="1"/>
  <c r="X175" i="2"/>
  <c r="Y175" i="2" s="1"/>
  <c r="W175" i="2"/>
  <c r="U175" i="2"/>
  <c r="V175" i="2" s="1"/>
  <c r="W174" i="2"/>
  <c r="X174" i="2" s="1"/>
  <c r="Y174" i="2" s="1"/>
  <c r="U174" i="2"/>
  <c r="V174" i="2" s="1"/>
  <c r="W173" i="2"/>
  <c r="X173" i="2" s="1"/>
  <c r="Y173" i="2" s="1"/>
  <c r="U173" i="2"/>
  <c r="V173" i="2" s="1"/>
  <c r="W172" i="2"/>
  <c r="X172" i="2" s="1"/>
  <c r="Y172" i="2" s="1"/>
  <c r="U172" i="2"/>
  <c r="V172" i="2" s="1"/>
  <c r="W171" i="2"/>
  <c r="X171" i="2" s="1"/>
  <c r="Y171" i="2" s="1"/>
  <c r="U171" i="2"/>
  <c r="V171" i="2" s="1"/>
  <c r="W170" i="2"/>
  <c r="X170" i="2" s="1"/>
  <c r="Y170" i="2" s="1"/>
  <c r="U170" i="2"/>
  <c r="V170" i="2" s="1"/>
  <c r="X169" i="2"/>
  <c r="Y169" i="2" s="1"/>
  <c r="W169" i="2"/>
  <c r="U169" i="2"/>
  <c r="V169" i="2" s="1"/>
  <c r="W168" i="2"/>
  <c r="X168" i="2" s="1"/>
  <c r="Y168" i="2" s="1"/>
  <c r="U168" i="2"/>
  <c r="V168" i="2" s="1"/>
  <c r="W167" i="2"/>
  <c r="X167" i="2" s="1"/>
  <c r="Y167" i="2" s="1"/>
  <c r="V167" i="2"/>
  <c r="U167" i="2"/>
  <c r="W166" i="2"/>
  <c r="X166" i="2" s="1"/>
  <c r="Y166" i="2" s="1"/>
  <c r="U166" i="2"/>
  <c r="V166" i="2" s="1"/>
  <c r="X165" i="2"/>
  <c r="Y165" i="2" s="1"/>
  <c r="W165" i="2"/>
  <c r="U165" i="2"/>
  <c r="V165" i="2" s="1"/>
  <c r="Y164" i="2"/>
  <c r="W164" i="2"/>
  <c r="X164" i="2" s="1"/>
  <c r="U164" i="2"/>
  <c r="V164" i="2" s="1"/>
  <c r="X163" i="2"/>
  <c r="Y163" i="2" s="1"/>
  <c r="W163" i="2"/>
  <c r="U163" i="2"/>
  <c r="V163" i="2" s="1"/>
  <c r="W162" i="2"/>
  <c r="X162" i="2" s="1"/>
  <c r="Y162" i="2" s="1"/>
  <c r="U162" i="2"/>
  <c r="V162" i="2" s="1"/>
  <c r="X161" i="2"/>
  <c r="Y161" i="2" s="1"/>
  <c r="W161" i="2"/>
  <c r="V161" i="2"/>
  <c r="U161" i="2"/>
  <c r="W160" i="2"/>
  <c r="X160" i="2" s="1"/>
  <c r="Y160" i="2" s="1"/>
  <c r="U160" i="2"/>
  <c r="V160" i="2" s="1"/>
  <c r="X159" i="2"/>
  <c r="Y159" i="2" s="1"/>
  <c r="W159" i="2"/>
  <c r="U159" i="2"/>
  <c r="V159" i="2" s="1"/>
  <c r="Y158" i="2"/>
  <c r="W158" i="2"/>
  <c r="X158" i="2" s="1"/>
  <c r="U158" i="2"/>
  <c r="V158" i="2" s="1"/>
  <c r="W157" i="2"/>
  <c r="X157" i="2" s="1"/>
  <c r="Y157" i="2" s="1"/>
  <c r="U157" i="2"/>
  <c r="V157" i="2" s="1"/>
  <c r="Y156" i="2"/>
  <c r="W156" i="2"/>
  <c r="X156" i="2" s="1"/>
  <c r="U156" i="2"/>
  <c r="V156" i="2" s="1"/>
  <c r="W155" i="2"/>
  <c r="X155" i="2" s="1"/>
  <c r="Y155" i="2" s="1"/>
  <c r="U155" i="2"/>
  <c r="V155" i="2" s="1"/>
  <c r="W154" i="2"/>
  <c r="X154" i="2" s="1"/>
  <c r="Y154" i="2" s="1"/>
  <c r="U154" i="2"/>
  <c r="V154" i="2" s="1"/>
  <c r="W153" i="2"/>
  <c r="X153" i="2" s="1"/>
  <c r="Y153" i="2" s="1"/>
  <c r="U153" i="2"/>
  <c r="V153" i="2" s="1"/>
  <c r="W152" i="2"/>
  <c r="X152" i="2" s="1"/>
  <c r="Y152" i="2" s="1"/>
  <c r="U152" i="2"/>
  <c r="V152" i="2" s="1"/>
  <c r="W151" i="2"/>
  <c r="X151" i="2" s="1"/>
  <c r="Y151" i="2" s="1"/>
  <c r="U151" i="2"/>
  <c r="V151" i="2" s="1"/>
  <c r="Y150" i="2"/>
  <c r="W150" i="2"/>
  <c r="X150" i="2" s="1"/>
  <c r="U150" i="2"/>
  <c r="V150" i="2" s="1"/>
  <c r="W149" i="2"/>
  <c r="X149" i="2" s="1"/>
  <c r="Y149" i="2" s="1"/>
  <c r="V149" i="2"/>
  <c r="U149" i="2"/>
  <c r="W148" i="2"/>
  <c r="X148" i="2" s="1"/>
  <c r="Y148" i="2" s="1"/>
  <c r="U148" i="2"/>
  <c r="V148" i="2" s="1"/>
  <c r="W147" i="2"/>
  <c r="X147" i="2" s="1"/>
  <c r="Y147" i="2" s="1"/>
  <c r="U147" i="2"/>
  <c r="V147" i="2" s="1"/>
  <c r="W146" i="2"/>
  <c r="X146" i="2" s="1"/>
  <c r="Y146" i="2" s="1"/>
  <c r="U146" i="2"/>
  <c r="V146" i="2" s="1"/>
  <c r="X145" i="2"/>
  <c r="Y145" i="2" s="1"/>
  <c r="W145" i="2"/>
  <c r="U145" i="2"/>
  <c r="V145" i="2" s="1"/>
  <c r="W144" i="2"/>
  <c r="X144" i="2" s="1"/>
  <c r="Y144" i="2" s="1"/>
  <c r="U144" i="2"/>
  <c r="V144" i="2" s="1"/>
  <c r="W143" i="2"/>
  <c r="X143" i="2" s="1"/>
  <c r="Y143" i="2" s="1"/>
  <c r="U143" i="2"/>
  <c r="V143" i="2" s="1"/>
  <c r="W142" i="2"/>
  <c r="X142" i="2" s="1"/>
  <c r="Y142" i="2" s="1"/>
  <c r="U142" i="2"/>
  <c r="V142" i="2" s="1"/>
  <c r="W141" i="2"/>
  <c r="X141" i="2" s="1"/>
  <c r="Y141" i="2" s="1"/>
  <c r="U141" i="2"/>
  <c r="V141" i="2" s="1"/>
  <c r="W140" i="2"/>
  <c r="X140" i="2" s="1"/>
  <c r="Y140" i="2" s="1"/>
  <c r="U140" i="2"/>
  <c r="V140" i="2" s="1"/>
  <c r="X139" i="2"/>
  <c r="Y139" i="2" s="1"/>
  <c r="W139" i="2"/>
  <c r="U139" i="2"/>
  <c r="V139" i="2" s="1"/>
  <c r="Y138" i="2"/>
  <c r="W138" i="2"/>
  <c r="X138" i="2" s="1"/>
  <c r="U138" i="2"/>
  <c r="V138" i="2" s="1"/>
  <c r="X137" i="2"/>
  <c r="Y137" i="2" s="1"/>
  <c r="W137" i="2"/>
  <c r="U137" i="2"/>
  <c r="V137" i="2" s="1"/>
  <c r="W136" i="2"/>
  <c r="X136" i="2" s="1"/>
  <c r="Y136" i="2" s="1"/>
  <c r="U136" i="2"/>
  <c r="V136" i="2" s="1"/>
  <c r="W135" i="2"/>
  <c r="X135" i="2" s="1"/>
  <c r="Y135" i="2" s="1"/>
  <c r="U135" i="2"/>
  <c r="V135" i="2" s="1"/>
  <c r="W134" i="2"/>
  <c r="X134" i="2" s="1"/>
  <c r="Y134" i="2" s="1"/>
  <c r="U134" i="2"/>
  <c r="V134" i="2" s="1"/>
  <c r="X133" i="2"/>
  <c r="Y133" i="2" s="1"/>
  <c r="W133" i="2"/>
  <c r="V133" i="2"/>
  <c r="U133" i="2"/>
  <c r="Y132" i="2"/>
  <c r="W132" i="2"/>
  <c r="X132" i="2" s="1"/>
  <c r="U132" i="2"/>
  <c r="V132" i="2" s="1"/>
  <c r="W131" i="2"/>
  <c r="X131" i="2" s="1"/>
  <c r="Y131" i="2" s="1"/>
  <c r="U131" i="2"/>
  <c r="V131" i="2" s="1"/>
  <c r="Y130" i="2"/>
  <c r="W130" i="2"/>
  <c r="X130" i="2" s="1"/>
  <c r="U130" i="2"/>
  <c r="V130" i="2" s="1"/>
  <c r="W129" i="2"/>
  <c r="X129" i="2" s="1"/>
  <c r="Y129" i="2" s="1"/>
  <c r="U129" i="2"/>
  <c r="V129" i="2" s="1"/>
  <c r="W128" i="2"/>
  <c r="X128" i="2" s="1"/>
  <c r="Y128" i="2" s="1"/>
  <c r="U128" i="2"/>
  <c r="V128" i="2" s="1"/>
  <c r="X127" i="2"/>
  <c r="Y127" i="2" s="1"/>
  <c r="W127" i="2"/>
  <c r="U127" i="2"/>
  <c r="V127" i="2" s="1"/>
  <c r="W126" i="2"/>
  <c r="X126" i="2" s="1"/>
  <c r="Y126" i="2" s="1"/>
  <c r="U126" i="2"/>
  <c r="V126" i="2" s="1"/>
  <c r="W125" i="2"/>
  <c r="X125" i="2" s="1"/>
  <c r="Y125" i="2" s="1"/>
  <c r="V125" i="2"/>
  <c r="U125" i="2"/>
  <c r="W124" i="2"/>
  <c r="X124" i="2" s="1"/>
  <c r="Y124" i="2" s="1"/>
  <c r="U124" i="2"/>
  <c r="V124" i="2" s="1"/>
  <c r="X123" i="2"/>
  <c r="Y123" i="2" s="1"/>
  <c r="W123" i="2"/>
  <c r="U123" i="2"/>
  <c r="V123" i="2" s="1"/>
  <c r="W122" i="2"/>
  <c r="X122" i="2" s="1"/>
  <c r="Y122" i="2" s="1"/>
  <c r="U122" i="2"/>
  <c r="V122" i="2" s="1"/>
  <c r="W121" i="2"/>
  <c r="X121" i="2" s="1"/>
  <c r="Y121" i="2" s="1"/>
  <c r="U121" i="2"/>
  <c r="V121" i="2" s="1"/>
  <c r="X120" i="2"/>
  <c r="Y120" i="2" s="1"/>
  <c r="W120" i="2"/>
  <c r="U120" i="2"/>
  <c r="V120" i="2" s="1"/>
  <c r="W119" i="2"/>
  <c r="X119" i="2" s="1"/>
  <c r="Y119" i="2" s="1"/>
  <c r="U119" i="2"/>
  <c r="V119" i="2" s="1"/>
  <c r="Y118" i="2"/>
  <c r="W118" i="2"/>
  <c r="X118" i="2" s="1"/>
  <c r="U118" i="2"/>
  <c r="V118" i="2" s="1"/>
  <c r="W117" i="2"/>
  <c r="X117" i="2" s="1"/>
  <c r="Y117" i="2" s="1"/>
  <c r="U117" i="2"/>
  <c r="V117" i="2" s="1"/>
  <c r="W116" i="2"/>
  <c r="X116" i="2" s="1"/>
  <c r="Y116" i="2" s="1"/>
  <c r="U116" i="2"/>
  <c r="V116" i="2" s="1"/>
  <c r="Y115" i="2"/>
  <c r="X115" i="2"/>
  <c r="W115" i="2"/>
  <c r="U115" i="2"/>
  <c r="V115" i="2" s="1"/>
  <c r="W114" i="2"/>
  <c r="X114" i="2" s="1"/>
  <c r="Y114" i="2" s="1"/>
  <c r="U114" i="2"/>
  <c r="V114" i="2" s="1"/>
  <c r="W113" i="2"/>
  <c r="X113" i="2" s="1"/>
  <c r="Y113" i="2" s="1"/>
  <c r="U113" i="2"/>
  <c r="V113" i="2" s="1"/>
  <c r="W112" i="2"/>
  <c r="X112" i="2" s="1"/>
  <c r="Y112" i="2" s="1"/>
  <c r="U112" i="2"/>
  <c r="V112" i="2" s="1"/>
  <c r="W111" i="2"/>
  <c r="X111" i="2" s="1"/>
  <c r="Y111" i="2" s="1"/>
  <c r="V111" i="2"/>
  <c r="U111" i="2"/>
  <c r="W110" i="2"/>
  <c r="X110" i="2" s="1"/>
  <c r="Y110" i="2" s="1"/>
  <c r="V110" i="2"/>
  <c r="U110" i="2"/>
  <c r="W109" i="2"/>
  <c r="X109" i="2" s="1"/>
  <c r="Y109" i="2" s="1"/>
  <c r="U109" i="2"/>
  <c r="V109" i="2" s="1"/>
  <c r="W108" i="2"/>
  <c r="X108" i="2" s="1"/>
  <c r="Y108" i="2" s="1"/>
  <c r="U108" i="2"/>
  <c r="V108" i="2" s="1"/>
  <c r="W107" i="2"/>
  <c r="X107" i="2" s="1"/>
  <c r="Y107" i="2" s="1"/>
  <c r="U107" i="2"/>
  <c r="V107" i="2" s="1"/>
  <c r="W106" i="2"/>
  <c r="X106" i="2" s="1"/>
  <c r="Y106" i="2" s="1"/>
  <c r="U106" i="2"/>
  <c r="V106" i="2" s="1"/>
  <c r="W105" i="2"/>
  <c r="X105" i="2" s="1"/>
  <c r="Y105" i="2" s="1"/>
  <c r="U105" i="2"/>
  <c r="V105" i="2" s="1"/>
  <c r="W104" i="2"/>
  <c r="X104" i="2" s="1"/>
  <c r="Y104" i="2" s="1"/>
  <c r="U104" i="2"/>
  <c r="V104" i="2" s="1"/>
  <c r="W103" i="2"/>
  <c r="X103" i="2" s="1"/>
  <c r="Y103" i="2" s="1"/>
  <c r="U103" i="2"/>
  <c r="V103" i="2" s="1"/>
  <c r="W102" i="2"/>
  <c r="X102" i="2" s="1"/>
  <c r="Y102" i="2" s="1"/>
  <c r="U102" i="2"/>
  <c r="V102" i="2" s="1"/>
  <c r="W101" i="2"/>
  <c r="X101" i="2" s="1"/>
  <c r="Y101" i="2" s="1"/>
  <c r="U101" i="2"/>
  <c r="V101" i="2" s="1"/>
  <c r="W100" i="2"/>
  <c r="X100" i="2" s="1"/>
  <c r="Y100" i="2" s="1"/>
  <c r="U100" i="2"/>
  <c r="V100" i="2" s="1"/>
  <c r="W99" i="2"/>
  <c r="X99" i="2" s="1"/>
  <c r="Y99" i="2" s="1"/>
  <c r="U99" i="2"/>
  <c r="V99" i="2" s="1"/>
  <c r="W98" i="2"/>
  <c r="X98" i="2" s="1"/>
  <c r="Y98" i="2" s="1"/>
  <c r="U98" i="2"/>
  <c r="V98" i="2" s="1"/>
  <c r="W97" i="2"/>
  <c r="X97" i="2" s="1"/>
  <c r="Y97" i="2" s="1"/>
  <c r="U97" i="2"/>
  <c r="V97" i="2" s="1"/>
  <c r="X96" i="2"/>
  <c r="Y96" i="2" s="1"/>
  <c r="W96" i="2"/>
  <c r="U96" i="2"/>
  <c r="V96" i="2" s="1"/>
  <c r="W95" i="2"/>
  <c r="X95" i="2" s="1"/>
  <c r="Y95" i="2" s="1"/>
  <c r="U95" i="2"/>
  <c r="V95" i="2" s="1"/>
  <c r="W94" i="2"/>
  <c r="X94" i="2" s="1"/>
  <c r="Y94" i="2" s="1"/>
  <c r="V94" i="2"/>
  <c r="U94" i="2"/>
  <c r="W93" i="2"/>
  <c r="X93" i="2" s="1"/>
  <c r="Y93" i="2" s="1"/>
  <c r="U93" i="2"/>
  <c r="V93" i="2" s="1"/>
  <c r="X92" i="2"/>
  <c r="Y92" i="2" s="1"/>
  <c r="W92" i="2"/>
  <c r="U92" i="2"/>
  <c r="V92" i="2" s="1"/>
  <c r="W91" i="2"/>
  <c r="X91" i="2" s="1"/>
  <c r="Y91" i="2" s="1"/>
  <c r="U91" i="2"/>
  <c r="V91" i="2" s="1"/>
  <c r="W90" i="2"/>
  <c r="X90" i="2" s="1"/>
  <c r="Y90" i="2" s="1"/>
  <c r="U90" i="2"/>
  <c r="V90" i="2" s="1"/>
  <c r="W89" i="2"/>
  <c r="X89" i="2" s="1"/>
  <c r="Y89" i="2" s="1"/>
  <c r="U89" i="2"/>
  <c r="V89" i="2" s="1"/>
  <c r="X88" i="2"/>
  <c r="Y88" i="2" s="1"/>
  <c r="W88" i="2"/>
  <c r="U88" i="2"/>
  <c r="V88" i="2" s="1"/>
  <c r="W87" i="2"/>
  <c r="X87" i="2" s="1"/>
  <c r="Y87" i="2" s="1"/>
  <c r="U87" i="2"/>
  <c r="V87" i="2" s="1"/>
  <c r="W86" i="2"/>
  <c r="X86" i="2" s="1"/>
  <c r="Y86" i="2" s="1"/>
  <c r="V86" i="2"/>
  <c r="U86" i="2"/>
  <c r="W85" i="2"/>
  <c r="X85" i="2" s="1"/>
  <c r="Y85" i="2" s="1"/>
  <c r="U85" i="2"/>
  <c r="V85" i="2" s="1"/>
  <c r="X84" i="2"/>
  <c r="Y84" i="2" s="1"/>
  <c r="W84" i="2"/>
  <c r="U84" i="2"/>
  <c r="V84" i="2" s="1"/>
  <c r="W83" i="2"/>
  <c r="X83" i="2" s="1"/>
  <c r="Y83" i="2" s="1"/>
  <c r="U83" i="2"/>
  <c r="V83" i="2" s="1"/>
  <c r="W82" i="2"/>
  <c r="X82" i="2" s="1"/>
  <c r="Y82" i="2" s="1"/>
  <c r="U82" i="2"/>
  <c r="V82" i="2" s="1"/>
  <c r="W81" i="2"/>
  <c r="X81" i="2" s="1"/>
  <c r="Y81" i="2" s="1"/>
  <c r="U81" i="2"/>
  <c r="V81" i="2" s="1"/>
  <c r="X80" i="2"/>
  <c r="Y80" i="2" s="1"/>
  <c r="W80" i="2"/>
  <c r="U80" i="2"/>
  <c r="V80" i="2" s="1"/>
  <c r="W79" i="2"/>
  <c r="X79" i="2" s="1"/>
  <c r="Y79" i="2" s="1"/>
  <c r="U79" i="2"/>
  <c r="V79" i="2" s="1"/>
  <c r="W78" i="2"/>
  <c r="X78" i="2" s="1"/>
  <c r="Y78" i="2" s="1"/>
  <c r="V78" i="2"/>
  <c r="U78" i="2"/>
  <c r="W77" i="2"/>
  <c r="X77" i="2" s="1"/>
  <c r="Y77" i="2" s="1"/>
  <c r="U77" i="2"/>
  <c r="V77" i="2" s="1"/>
  <c r="X76" i="2"/>
  <c r="Y76" i="2" s="1"/>
  <c r="W76" i="2"/>
  <c r="U76" i="2"/>
  <c r="V76" i="2" s="1"/>
  <c r="W75" i="2"/>
  <c r="X75" i="2" s="1"/>
  <c r="Y75" i="2" s="1"/>
  <c r="U75" i="2"/>
  <c r="V75" i="2" s="1"/>
  <c r="W74" i="2"/>
  <c r="X74" i="2" s="1"/>
  <c r="Y74" i="2" s="1"/>
  <c r="U74" i="2"/>
  <c r="V74" i="2" s="1"/>
  <c r="W73" i="2"/>
  <c r="X73" i="2" s="1"/>
  <c r="Y73" i="2" s="1"/>
  <c r="U73" i="2"/>
  <c r="V73" i="2" s="1"/>
  <c r="X72" i="2"/>
  <c r="Y72" i="2" s="1"/>
  <c r="W72" i="2"/>
  <c r="U72" i="2"/>
  <c r="V72" i="2" s="1"/>
  <c r="W71" i="2"/>
  <c r="X71" i="2" s="1"/>
  <c r="Y71" i="2" s="1"/>
  <c r="U71" i="2"/>
  <c r="V71" i="2" s="1"/>
  <c r="W70" i="2"/>
  <c r="X70" i="2" s="1"/>
  <c r="Y70" i="2" s="1"/>
  <c r="V70" i="2"/>
  <c r="U70" i="2"/>
  <c r="W69" i="2"/>
  <c r="X69" i="2" s="1"/>
  <c r="Y69" i="2" s="1"/>
  <c r="U69" i="2"/>
  <c r="V69" i="2" s="1"/>
  <c r="X68" i="2"/>
  <c r="Y68" i="2" s="1"/>
  <c r="W68" i="2"/>
  <c r="U68" i="2"/>
  <c r="V68" i="2" s="1"/>
  <c r="W67" i="2"/>
  <c r="X67" i="2" s="1"/>
  <c r="Y67" i="2" s="1"/>
  <c r="U67" i="2"/>
  <c r="V67" i="2" s="1"/>
  <c r="W66" i="2"/>
  <c r="X66" i="2" s="1"/>
  <c r="Y66" i="2" s="1"/>
  <c r="U66" i="2"/>
  <c r="V66" i="2" s="1"/>
  <c r="W65" i="2"/>
  <c r="X65" i="2" s="1"/>
  <c r="Y65" i="2" s="1"/>
  <c r="U65" i="2"/>
  <c r="V65" i="2" s="1"/>
  <c r="X64" i="2"/>
  <c r="Y64" i="2" s="1"/>
  <c r="W64" i="2"/>
  <c r="U64" i="2"/>
  <c r="V64" i="2" s="1"/>
  <c r="W63" i="2"/>
  <c r="X63" i="2" s="1"/>
  <c r="Y63" i="2" s="1"/>
  <c r="U63" i="2"/>
  <c r="V63" i="2" s="1"/>
  <c r="W62" i="2"/>
  <c r="X62" i="2" s="1"/>
  <c r="Y62" i="2" s="1"/>
  <c r="V62" i="2"/>
  <c r="U62" i="2"/>
  <c r="W61" i="2"/>
  <c r="X61" i="2" s="1"/>
  <c r="Y61" i="2" s="1"/>
  <c r="U61" i="2"/>
  <c r="V61" i="2" s="1"/>
  <c r="X60" i="2"/>
  <c r="Y60" i="2" s="1"/>
  <c r="W60" i="2"/>
  <c r="U60" i="2"/>
  <c r="V60" i="2" s="1"/>
  <c r="W59" i="2"/>
  <c r="X59" i="2" s="1"/>
  <c r="Y59" i="2" s="1"/>
  <c r="U59" i="2"/>
  <c r="V59" i="2" s="1"/>
  <c r="W58" i="2"/>
  <c r="X58" i="2" s="1"/>
  <c r="Y58" i="2" s="1"/>
  <c r="U58" i="2"/>
  <c r="V58" i="2" s="1"/>
  <c r="W57" i="2"/>
  <c r="X57" i="2" s="1"/>
  <c r="Y57" i="2" s="1"/>
  <c r="U57" i="2"/>
  <c r="V57" i="2" s="1"/>
  <c r="X56" i="2"/>
  <c r="Y56" i="2" s="1"/>
  <c r="W56" i="2"/>
  <c r="U56" i="2"/>
  <c r="V56" i="2" s="1"/>
  <c r="W55" i="2"/>
  <c r="X55" i="2" s="1"/>
  <c r="Y55" i="2" s="1"/>
  <c r="U55" i="2"/>
  <c r="V55" i="2" s="1"/>
  <c r="W54" i="2"/>
  <c r="X54" i="2" s="1"/>
  <c r="Y54" i="2" s="1"/>
  <c r="V54" i="2"/>
  <c r="U54" i="2"/>
  <c r="W53" i="2"/>
  <c r="X53" i="2" s="1"/>
  <c r="Y53" i="2" s="1"/>
  <c r="U53" i="2"/>
  <c r="V53" i="2" s="1"/>
  <c r="X52" i="2"/>
  <c r="Y52" i="2" s="1"/>
  <c r="W52" i="2"/>
  <c r="U52" i="2"/>
  <c r="V52" i="2" s="1"/>
  <c r="W51" i="2"/>
  <c r="X51" i="2" s="1"/>
  <c r="Y51" i="2" s="1"/>
  <c r="U51" i="2"/>
  <c r="V51" i="2" s="1"/>
  <c r="W50" i="2"/>
  <c r="X50" i="2" s="1"/>
  <c r="Y50" i="2" s="1"/>
  <c r="U50" i="2"/>
  <c r="V50" i="2" s="1"/>
  <c r="W49" i="2"/>
  <c r="X49" i="2" s="1"/>
  <c r="Y49" i="2" s="1"/>
  <c r="U49" i="2"/>
  <c r="V49" i="2" s="1"/>
  <c r="X48" i="2"/>
  <c r="Y48" i="2" s="1"/>
  <c r="W48" i="2"/>
  <c r="U48" i="2"/>
  <c r="V48" i="2" s="1"/>
  <c r="W47" i="2"/>
  <c r="X47" i="2" s="1"/>
  <c r="Y47" i="2" s="1"/>
  <c r="U47" i="2"/>
  <c r="V47" i="2" s="1"/>
  <c r="W46" i="2"/>
  <c r="X46" i="2" s="1"/>
  <c r="Y46" i="2" s="1"/>
  <c r="V46" i="2"/>
  <c r="U46" i="2"/>
  <c r="W45" i="2"/>
  <c r="X45" i="2" s="1"/>
  <c r="Y45" i="2" s="1"/>
  <c r="U45" i="2"/>
  <c r="V45" i="2" s="1"/>
  <c r="X44" i="2"/>
  <c r="Y44" i="2" s="1"/>
  <c r="W44" i="2"/>
  <c r="U44" i="2"/>
  <c r="V44" i="2" s="1"/>
  <c r="X43" i="2"/>
  <c r="Y43" i="2" s="1"/>
  <c r="W43" i="2"/>
  <c r="U43" i="2"/>
  <c r="V43" i="2" s="1"/>
  <c r="W42" i="2"/>
  <c r="X42" i="2" s="1"/>
  <c r="Y42" i="2" s="1"/>
  <c r="U42" i="2"/>
  <c r="V42" i="2" s="1"/>
  <c r="W41" i="2"/>
  <c r="X41" i="2" s="1"/>
  <c r="Y41" i="2" s="1"/>
  <c r="U41" i="2"/>
  <c r="V41" i="2" s="1"/>
  <c r="W40" i="2"/>
  <c r="X40" i="2" s="1"/>
  <c r="Y40" i="2" s="1"/>
  <c r="U40" i="2"/>
  <c r="V40" i="2" s="1"/>
  <c r="W39" i="2"/>
  <c r="X39" i="2" s="1"/>
  <c r="Y39" i="2" s="1"/>
  <c r="U39" i="2"/>
  <c r="V39" i="2" s="1"/>
  <c r="W38" i="2"/>
  <c r="X38" i="2" s="1"/>
  <c r="Y38" i="2" s="1"/>
  <c r="U38" i="2"/>
  <c r="V38" i="2" s="1"/>
  <c r="W37" i="2"/>
  <c r="X37" i="2" s="1"/>
  <c r="Y37" i="2" s="1"/>
  <c r="U37" i="2"/>
  <c r="V37" i="2" s="1"/>
  <c r="W36" i="2"/>
  <c r="X36" i="2" s="1"/>
  <c r="Y36" i="2" s="1"/>
  <c r="U36" i="2"/>
  <c r="V36" i="2" s="1"/>
  <c r="W35" i="2"/>
  <c r="X35" i="2" s="1"/>
  <c r="Y35" i="2" s="1"/>
  <c r="U35" i="2"/>
  <c r="V35" i="2" s="1"/>
  <c r="W34" i="2"/>
  <c r="X34" i="2" s="1"/>
  <c r="Y34" i="2" s="1"/>
  <c r="U34" i="2"/>
  <c r="V34" i="2" s="1"/>
  <c r="W33" i="2"/>
  <c r="X33" i="2" s="1"/>
  <c r="Y33" i="2" s="1"/>
  <c r="U33" i="2"/>
  <c r="V33" i="2" s="1"/>
  <c r="W32" i="2"/>
  <c r="X32" i="2" s="1"/>
  <c r="Y32" i="2" s="1"/>
  <c r="U32" i="2"/>
  <c r="V32" i="2" s="1"/>
  <c r="W31" i="2"/>
  <c r="X31" i="2" s="1"/>
  <c r="Y31" i="2" s="1"/>
  <c r="U31" i="2"/>
  <c r="V31" i="2" s="1"/>
  <c r="W30" i="2"/>
  <c r="X30" i="2" s="1"/>
  <c r="Y30" i="2" s="1"/>
  <c r="U30" i="2"/>
  <c r="V30" i="2" s="1"/>
  <c r="W29" i="2"/>
  <c r="X29" i="2" s="1"/>
  <c r="Y29" i="2" s="1"/>
  <c r="U29" i="2"/>
  <c r="V29" i="2" s="1"/>
  <c r="W28" i="2"/>
  <c r="X28" i="2" s="1"/>
  <c r="Y28" i="2" s="1"/>
  <c r="U28" i="2"/>
  <c r="V28" i="2" s="1"/>
  <c r="W27" i="2"/>
  <c r="X27" i="2" s="1"/>
  <c r="Y27" i="2" s="1"/>
  <c r="U27" i="2"/>
  <c r="V27" i="2" s="1"/>
  <c r="W26" i="2"/>
  <c r="X26" i="2" s="1"/>
  <c r="Y26" i="2" s="1"/>
  <c r="U26" i="2"/>
  <c r="V26" i="2" s="1"/>
  <c r="W25" i="2"/>
  <c r="X25" i="2" s="1"/>
  <c r="Y25" i="2" s="1"/>
  <c r="U25" i="2"/>
  <c r="V25" i="2" s="1"/>
  <c r="W24" i="2"/>
  <c r="X24" i="2" s="1"/>
  <c r="Y24" i="2" s="1"/>
  <c r="U24" i="2"/>
  <c r="V24" i="2" s="1"/>
  <c r="W23" i="2"/>
  <c r="X23" i="2" s="1"/>
  <c r="Y23" i="2" s="1"/>
  <c r="U23" i="2"/>
  <c r="V23" i="2" s="1"/>
  <c r="W22" i="2"/>
  <c r="X22" i="2" s="1"/>
  <c r="Y22" i="2" s="1"/>
  <c r="U22" i="2"/>
  <c r="V22" i="2" s="1"/>
  <c r="W21" i="2"/>
  <c r="X21" i="2" s="1"/>
  <c r="Y21" i="2" s="1"/>
  <c r="U21" i="2"/>
  <c r="V21" i="2" s="1"/>
  <c r="W20" i="2"/>
  <c r="X20" i="2" s="1"/>
  <c r="Y20" i="2" s="1"/>
  <c r="U20" i="2"/>
  <c r="V20" i="2" s="1"/>
  <c r="W19" i="2"/>
  <c r="X19" i="2" s="1"/>
  <c r="Y19" i="2" s="1"/>
  <c r="U19" i="2"/>
  <c r="V19" i="2" s="1"/>
  <c r="W18" i="2"/>
  <c r="X18" i="2" s="1"/>
  <c r="Y18" i="2" s="1"/>
  <c r="U18" i="2"/>
  <c r="V18" i="2" s="1"/>
  <c r="W17" i="2"/>
  <c r="X17" i="2" s="1"/>
  <c r="Y17" i="2" s="1"/>
  <c r="U17" i="2"/>
  <c r="V17" i="2" s="1"/>
  <c r="W16" i="2"/>
  <c r="X16" i="2" s="1"/>
  <c r="Y16" i="2" s="1"/>
  <c r="U16" i="2"/>
  <c r="V16" i="2" s="1"/>
  <c r="W15" i="2"/>
  <c r="X15" i="2" s="1"/>
  <c r="Y15" i="2" s="1"/>
  <c r="U15" i="2"/>
  <c r="V15" i="2" s="1"/>
  <c r="X14" i="2"/>
  <c r="Y14" i="2" s="1"/>
  <c r="W14" i="2"/>
  <c r="U14" i="2"/>
  <c r="V14" i="2" s="1"/>
  <c r="W13" i="2"/>
  <c r="X13" i="2" s="1"/>
  <c r="Y13" i="2" s="1"/>
  <c r="U13" i="2"/>
  <c r="V13" i="2" s="1"/>
  <c r="W12" i="2"/>
  <c r="X12" i="2" s="1"/>
  <c r="Y12" i="2" s="1"/>
  <c r="U12" i="2"/>
  <c r="V12" i="2" s="1"/>
  <c r="W11" i="2"/>
  <c r="X11" i="2" s="1"/>
  <c r="Y11" i="2" s="1"/>
  <c r="U11" i="2"/>
  <c r="V11" i="2" s="1"/>
  <c r="X10" i="2"/>
  <c r="Y10" i="2" s="1"/>
  <c r="W10" i="2"/>
  <c r="U10" i="2"/>
  <c r="V10" i="2" s="1"/>
  <c r="W9" i="2"/>
  <c r="X9" i="2" s="1"/>
  <c r="Y9" i="2" s="1"/>
  <c r="U9" i="2"/>
  <c r="V9" i="2" s="1"/>
  <c r="W8" i="2"/>
  <c r="X8" i="2" s="1"/>
  <c r="Y8" i="2" s="1"/>
  <c r="U8" i="2"/>
  <c r="V8" i="2" s="1"/>
  <c r="W7" i="2"/>
  <c r="X7" i="2" s="1"/>
  <c r="Y7" i="2" s="1"/>
  <c r="U7" i="2"/>
  <c r="V7" i="2" s="1"/>
  <c r="W6" i="2"/>
  <c r="X6" i="2" s="1"/>
  <c r="Y6" i="2" s="1"/>
  <c r="U6" i="2"/>
  <c r="V6" i="2" s="1"/>
  <c r="W5" i="2"/>
  <c r="X5" i="2" s="1"/>
  <c r="Y5" i="2" s="1"/>
  <c r="U5" i="2"/>
  <c r="V5" i="2" s="1"/>
  <c r="X4" i="2"/>
  <c r="Y4" i="2" s="1"/>
  <c r="W4" i="2"/>
  <c r="U4" i="2"/>
  <c r="V4" i="2" s="1"/>
  <c r="X3" i="2"/>
  <c r="Y3" i="2" s="1"/>
  <c r="W3" i="2"/>
  <c r="V502" i="1"/>
  <c r="V501" i="1"/>
  <c r="V500" i="1"/>
  <c r="V499" i="1"/>
  <c r="V498" i="1"/>
  <c r="V497" i="1"/>
  <c r="V496" i="1"/>
  <c r="V495" i="1"/>
  <c r="V494" i="1"/>
  <c r="V493" i="1"/>
  <c r="V492" i="1"/>
  <c r="V491" i="1"/>
  <c r="V490" i="1"/>
  <c r="V489" i="1"/>
  <c r="V488" i="1"/>
  <c r="V487" i="1"/>
  <c r="V486" i="1"/>
  <c r="V485" i="1"/>
  <c r="V484" i="1"/>
  <c r="V483" i="1"/>
  <c r="V482" i="1"/>
  <c r="V481" i="1"/>
  <c r="V480" i="1"/>
  <c r="V479" i="1"/>
  <c r="V478" i="1"/>
  <c r="V477" i="1"/>
  <c r="V476" i="1"/>
  <c r="V475" i="1"/>
  <c r="V474" i="1"/>
  <c r="V473" i="1"/>
  <c r="V472" i="1"/>
  <c r="V471" i="1"/>
  <c r="V470" i="1"/>
  <c r="V469" i="1"/>
  <c r="V468" i="1"/>
  <c r="V467" i="1"/>
  <c r="V466" i="1"/>
  <c r="V465" i="1"/>
  <c r="V464" i="1"/>
  <c r="V463" i="1"/>
  <c r="V462" i="1"/>
  <c r="V461" i="1"/>
  <c r="V460" i="1"/>
  <c r="V459" i="1"/>
  <c r="V458" i="1"/>
  <c r="V457" i="1"/>
  <c r="V456" i="1"/>
  <c r="V455" i="1"/>
  <c r="V454" i="1"/>
  <c r="V453" i="1"/>
  <c r="V452" i="1"/>
  <c r="V451" i="1"/>
  <c r="V450" i="1"/>
  <c r="V449" i="1"/>
  <c r="V448" i="1"/>
  <c r="V447" i="1"/>
  <c r="V446" i="1"/>
  <c r="V445" i="1"/>
  <c r="V444" i="1"/>
  <c r="V443" i="1"/>
  <c r="V442" i="1"/>
  <c r="V441" i="1"/>
  <c r="V440" i="1"/>
  <c r="V439" i="1"/>
  <c r="V438" i="1"/>
  <c r="V437" i="1"/>
  <c r="V436" i="1"/>
  <c r="V435" i="1"/>
  <c r="V434" i="1"/>
  <c r="V433" i="1"/>
  <c r="V432" i="1"/>
  <c r="V431" i="1"/>
  <c r="V430" i="1"/>
  <c r="V429" i="1"/>
  <c r="V428" i="1"/>
  <c r="V427" i="1"/>
  <c r="V426" i="1"/>
  <c r="V425" i="1"/>
  <c r="V424" i="1"/>
  <c r="V423" i="1"/>
  <c r="V422" i="1"/>
  <c r="V421" i="1"/>
  <c r="V420"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29" i="1"/>
  <c r="V7" i="1"/>
  <c r="V6" i="1"/>
  <c r="V5" i="1"/>
  <c r="V4" i="1"/>
  <c r="V3" i="1"/>
  <c r="H503" i="9"/>
  <c r="R503" i="9" s="1"/>
  <c r="H502" i="9"/>
  <c r="O502" i="9" s="1"/>
  <c r="H501" i="9"/>
  <c r="H499" i="9"/>
  <c r="H498" i="9"/>
  <c r="K498" i="9" s="1"/>
  <c r="H497" i="9"/>
  <c r="P497" i="9" s="1"/>
  <c r="H495" i="9"/>
  <c r="M495" i="9" s="1"/>
  <c r="H494" i="9"/>
  <c r="J494" i="9" s="1"/>
  <c r="H493" i="9"/>
  <c r="O493" i="9" s="1"/>
  <c r="H491" i="9"/>
  <c r="P491" i="9" s="1"/>
  <c r="H490" i="9"/>
  <c r="R490" i="9" s="1"/>
  <c r="H489" i="9"/>
  <c r="R489" i="9" s="1"/>
  <c r="H487" i="9"/>
  <c r="L487" i="9" s="1"/>
  <c r="H486" i="9"/>
  <c r="H485" i="9"/>
  <c r="H483" i="9"/>
  <c r="O483" i="9" s="1"/>
  <c r="H482" i="9"/>
  <c r="R482" i="9" s="1"/>
  <c r="H481" i="9"/>
  <c r="N481" i="9" s="1"/>
  <c r="H479" i="9"/>
  <c r="L479" i="9" s="1"/>
  <c r="H478" i="9"/>
  <c r="L478" i="9" s="1"/>
  <c r="H477" i="9"/>
  <c r="K477" i="9" s="1"/>
  <c r="H475" i="9"/>
  <c r="O475" i="9" s="1"/>
  <c r="H474" i="9"/>
  <c r="O474" i="9" s="1"/>
  <c r="H473" i="9"/>
  <c r="H471" i="9"/>
  <c r="L471" i="9" s="1"/>
  <c r="H470" i="9"/>
  <c r="K470" i="9" s="1"/>
  <c r="H469" i="9"/>
  <c r="M469" i="9" s="1"/>
  <c r="H467" i="9"/>
  <c r="P467" i="9" s="1"/>
  <c r="H466" i="9"/>
  <c r="H465" i="9"/>
  <c r="H463" i="9"/>
  <c r="H462" i="9"/>
  <c r="R462" i="9" s="1"/>
  <c r="H461" i="9"/>
  <c r="M461" i="9" s="1"/>
  <c r="H459" i="9"/>
  <c r="P459" i="9" s="1"/>
  <c r="H458" i="9"/>
  <c r="H457" i="9"/>
  <c r="H455" i="9"/>
  <c r="P455" i="9" s="1"/>
  <c r="H454" i="9"/>
  <c r="L454" i="9" s="1"/>
  <c r="H453" i="9"/>
  <c r="R453" i="9" s="1"/>
  <c r="H451" i="9"/>
  <c r="H450" i="9"/>
  <c r="O450" i="9" s="1"/>
  <c r="H449" i="9"/>
  <c r="H447" i="9"/>
  <c r="O447" i="9" s="1"/>
  <c r="H446" i="9"/>
  <c r="M446" i="9" s="1"/>
  <c r="H445" i="9"/>
  <c r="P445" i="9" s="1"/>
  <c r="H443" i="9"/>
  <c r="J443" i="9" s="1"/>
  <c r="H442" i="9"/>
  <c r="H441" i="9"/>
  <c r="P441" i="9" s="1"/>
  <c r="H439" i="9"/>
  <c r="O439" i="9" s="1"/>
  <c r="H438" i="9"/>
  <c r="R438" i="9" s="1"/>
  <c r="H437" i="9"/>
  <c r="H435" i="9"/>
  <c r="Q435" i="9" s="1"/>
  <c r="H434" i="9"/>
  <c r="K434" i="9" s="1"/>
  <c r="H433" i="9"/>
  <c r="Q433" i="9" s="1"/>
  <c r="H431" i="9"/>
  <c r="O431" i="9" s="1"/>
  <c r="H430" i="9"/>
  <c r="N430" i="9" s="1"/>
  <c r="H429" i="9"/>
  <c r="H427" i="9"/>
  <c r="K427" i="9" s="1"/>
  <c r="H426" i="9"/>
  <c r="Q426" i="9" s="1"/>
  <c r="H425" i="9"/>
  <c r="M425" i="9" s="1"/>
  <c r="H423" i="9"/>
  <c r="Q423" i="9" s="1"/>
  <c r="H422" i="9"/>
  <c r="M422" i="9" s="1"/>
  <c r="H421" i="9"/>
  <c r="L421" i="9" s="1"/>
  <c r="H419" i="9"/>
  <c r="R419" i="9" s="1"/>
  <c r="H418" i="9"/>
  <c r="M418" i="9" s="1"/>
  <c r="H417" i="9"/>
  <c r="J417" i="9" s="1"/>
  <c r="H415" i="9"/>
  <c r="L415" i="9" s="1"/>
  <c r="H414" i="9"/>
  <c r="P414" i="9" s="1"/>
  <c r="H413" i="9"/>
  <c r="P413" i="9" s="1"/>
  <c r="H411" i="9"/>
  <c r="H410" i="9"/>
  <c r="Q410" i="9" s="1"/>
  <c r="H409" i="9"/>
  <c r="L409" i="9" s="1"/>
  <c r="H407" i="9"/>
  <c r="L407" i="9" s="1"/>
  <c r="H406" i="9"/>
  <c r="P406" i="9" s="1"/>
  <c r="H405" i="9"/>
  <c r="P405" i="9" s="1"/>
  <c r="H403" i="9"/>
  <c r="P403" i="9" s="1"/>
  <c r="H402" i="9"/>
  <c r="H401" i="9"/>
  <c r="M401" i="9" s="1"/>
  <c r="H399" i="9"/>
  <c r="P399" i="9" s="1"/>
  <c r="H398" i="9"/>
  <c r="K398" i="9" s="1"/>
  <c r="H397" i="9"/>
  <c r="M397" i="9" s="1"/>
  <c r="H395" i="9"/>
  <c r="P395" i="9" s="1"/>
  <c r="H394" i="9"/>
  <c r="O394" i="9" s="1"/>
  <c r="H393" i="9"/>
  <c r="H391" i="9"/>
  <c r="P391" i="9" s="1"/>
  <c r="H390" i="9"/>
  <c r="K390" i="9" s="1"/>
  <c r="H389" i="9"/>
  <c r="H388" i="9"/>
  <c r="H386" i="9"/>
  <c r="O386" i="9" s="1"/>
  <c r="H385" i="9"/>
  <c r="R385" i="9" s="1"/>
  <c r="H384" i="9"/>
  <c r="Q384" i="9" s="1"/>
  <c r="H382" i="9"/>
  <c r="H381" i="9"/>
  <c r="R381" i="9" s="1"/>
  <c r="H380" i="9"/>
  <c r="M380" i="9" s="1"/>
  <c r="H378" i="9"/>
  <c r="Q378" i="9" s="1"/>
  <c r="H377" i="9"/>
  <c r="R377" i="9" s="1"/>
  <c r="H376" i="9"/>
  <c r="L376" i="9" s="1"/>
  <c r="H374" i="9"/>
  <c r="J374" i="9" s="1"/>
  <c r="H373" i="9"/>
  <c r="M373" i="9" s="1"/>
  <c r="H372" i="9"/>
  <c r="M372" i="9" s="1"/>
  <c r="H370" i="9"/>
  <c r="J370" i="9" s="1"/>
  <c r="H369" i="9"/>
  <c r="M369" i="9" s="1"/>
  <c r="H368" i="9"/>
  <c r="H366" i="9"/>
  <c r="O366" i="9" s="1"/>
  <c r="H365" i="9"/>
  <c r="P365" i="9" s="1"/>
  <c r="H364" i="9"/>
  <c r="P364" i="9" s="1"/>
  <c r="H362" i="9"/>
  <c r="K362" i="9" s="1"/>
  <c r="H361" i="9"/>
  <c r="Q361" i="9" s="1"/>
  <c r="H360" i="9"/>
  <c r="M360" i="9" s="1"/>
  <c r="H358" i="9"/>
  <c r="N358" i="9" s="1"/>
  <c r="H357" i="9"/>
  <c r="Q357" i="9" s="1"/>
  <c r="H356" i="9"/>
  <c r="H354" i="9"/>
  <c r="P354" i="9" s="1"/>
  <c r="H353" i="9"/>
  <c r="M353" i="9" s="1"/>
  <c r="H352" i="9"/>
  <c r="R352" i="9" s="1"/>
  <c r="H350" i="9"/>
  <c r="N350" i="9" s="1"/>
  <c r="H349" i="9"/>
  <c r="M349" i="9" s="1"/>
  <c r="H348" i="9"/>
  <c r="H346" i="9"/>
  <c r="R346" i="9" s="1"/>
  <c r="H345" i="9"/>
  <c r="M345" i="9" s="1"/>
  <c r="H344" i="9"/>
  <c r="P344" i="9" s="1"/>
  <c r="H342" i="9"/>
  <c r="R342" i="9" s="1"/>
  <c r="H341" i="9"/>
  <c r="M341" i="9" s="1"/>
  <c r="H340" i="9"/>
  <c r="P340" i="9" s="1"/>
  <c r="H338" i="9"/>
  <c r="J338" i="9" s="1"/>
  <c r="H337" i="9"/>
  <c r="H336" i="9"/>
  <c r="H333" i="9"/>
  <c r="H332" i="9"/>
  <c r="P332" i="9" s="1"/>
  <c r="H330" i="9"/>
  <c r="J330" i="9" s="1"/>
  <c r="H329" i="9"/>
  <c r="P329" i="9" s="1"/>
  <c r="H328" i="9"/>
  <c r="P328" i="9" s="1"/>
  <c r="H326" i="9"/>
  <c r="O326" i="9" s="1"/>
  <c r="H325" i="9"/>
  <c r="M325" i="9" s="1"/>
  <c r="H324" i="9"/>
  <c r="P324" i="9" s="1"/>
  <c r="H321" i="9"/>
  <c r="M321" i="9" s="1"/>
  <c r="H320" i="9"/>
  <c r="H317" i="9"/>
  <c r="H316" i="9"/>
  <c r="H314" i="9"/>
  <c r="O314" i="9" s="1"/>
  <c r="H313" i="9"/>
  <c r="Q313" i="9" s="1"/>
  <c r="H312" i="9"/>
  <c r="P312" i="9" s="1"/>
  <c r="H310" i="9"/>
  <c r="N310" i="9" s="1"/>
  <c r="H309" i="9"/>
  <c r="K309" i="9" s="1"/>
  <c r="H308" i="9"/>
  <c r="P308" i="9" s="1"/>
  <c r="H305" i="9"/>
  <c r="I305" i="9" s="1"/>
  <c r="H304" i="9"/>
  <c r="H301" i="9"/>
  <c r="H300" i="9"/>
  <c r="H298" i="9"/>
  <c r="J298" i="9" s="1"/>
  <c r="H297" i="9"/>
  <c r="H296" i="9"/>
  <c r="L296" i="9" s="1"/>
  <c r="H294" i="9"/>
  <c r="J294" i="9" s="1"/>
  <c r="H293" i="9"/>
  <c r="J293" i="9" s="1"/>
  <c r="H292" i="9"/>
  <c r="J292" i="9" s="1"/>
  <c r="H289" i="9"/>
  <c r="K289" i="9" s="1"/>
  <c r="H288" i="9"/>
  <c r="L288" i="9" s="1"/>
  <c r="H285" i="9"/>
  <c r="H284" i="9"/>
  <c r="I284" i="9" s="1"/>
  <c r="H282" i="9"/>
  <c r="J282" i="9" s="1"/>
  <c r="H281" i="9"/>
  <c r="J281" i="9" s="1"/>
  <c r="H280" i="9"/>
  <c r="I280" i="9" s="1"/>
  <c r="H278" i="9"/>
  <c r="J278" i="9" s="1"/>
  <c r="H277" i="9"/>
  <c r="J277" i="9" s="1"/>
  <c r="H276" i="9"/>
  <c r="H273" i="9"/>
  <c r="I273" i="9" s="1"/>
  <c r="H272" i="9"/>
  <c r="I272" i="9" s="1"/>
  <c r="H269" i="9"/>
  <c r="K269" i="9" s="1"/>
  <c r="H268" i="9"/>
  <c r="L268" i="9" s="1"/>
  <c r="H266" i="9"/>
  <c r="L266" i="9" s="1"/>
  <c r="H265" i="9"/>
  <c r="J265" i="9" s="1"/>
  <c r="H264" i="9"/>
  <c r="L264" i="9" s="1"/>
  <c r="H262" i="9"/>
  <c r="J262" i="9" s="1"/>
  <c r="H261" i="9"/>
  <c r="J261" i="9" s="1"/>
  <c r="H260" i="9"/>
  <c r="J260" i="9" s="1"/>
  <c r="H257" i="9"/>
  <c r="I257" i="9" s="1"/>
  <c r="H256" i="9"/>
  <c r="L256" i="9" s="1"/>
  <c r="H253" i="9"/>
  <c r="I253" i="9" s="1"/>
  <c r="H252" i="9"/>
  <c r="I252" i="9" s="1"/>
  <c r="H250" i="9"/>
  <c r="J250" i="9" s="1"/>
  <c r="H249" i="9"/>
  <c r="H248" i="9"/>
  <c r="I248" i="9" s="1"/>
  <c r="H246" i="9"/>
  <c r="J246" i="9" s="1"/>
  <c r="H245" i="9"/>
  <c r="I245" i="9" s="1"/>
  <c r="H244" i="9"/>
  <c r="L244" i="9" s="1"/>
  <c r="H241" i="9"/>
  <c r="I241" i="9" s="1"/>
  <c r="H240" i="9"/>
  <c r="L240" i="9" s="1"/>
  <c r="H237" i="9"/>
  <c r="H236" i="9"/>
  <c r="L236" i="9" s="1"/>
  <c r="H234" i="9"/>
  <c r="L234" i="9" s="1"/>
  <c r="H233" i="9"/>
  <c r="K233" i="9" s="1"/>
  <c r="H232" i="9"/>
  <c r="I232" i="9" s="1"/>
  <c r="H230" i="9"/>
  <c r="J230" i="9" s="1"/>
  <c r="H229" i="9"/>
  <c r="I229" i="9" s="1"/>
  <c r="H228" i="9"/>
  <c r="L228" i="9" s="1"/>
  <c r="H225" i="9"/>
  <c r="K225" i="9" s="1"/>
  <c r="H224" i="9"/>
  <c r="H221" i="9"/>
  <c r="I221" i="9" s="1"/>
  <c r="H218" i="9"/>
  <c r="L218" i="9" s="1"/>
  <c r="H217" i="9"/>
  <c r="I217" i="9" s="1"/>
  <c r="H214" i="9"/>
  <c r="L214" i="9" s="1"/>
  <c r="H213" i="9"/>
  <c r="M213" i="9" s="1"/>
  <c r="H209" i="9"/>
  <c r="K209" i="9" s="1"/>
  <c r="H205" i="9"/>
  <c r="I205" i="9" s="1"/>
  <c r="H202" i="9"/>
  <c r="L202" i="9" s="1"/>
  <c r="H197" i="9"/>
  <c r="K197" i="9" s="1"/>
  <c r="H189" i="9"/>
  <c r="K189" i="9" s="1"/>
  <c r="H185" i="9"/>
  <c r="K185" i="9" s="1"/>
  <c r="H184" i="9"/>
  <c r="L184" i="9" s="1"/>
  <c r="H181" i="9"/>
  <c r="I181" i="9" s="1"/>
  <c r="H177" i="9"/>
  <c r="I177" i="9" s="1"/>
  <c r="H176" i="9"/>
  <c r="J176" i="9" s="1"/>
  <c r="H173" i="9"/>
  <c r="I173" i="9" s="1"/>
  <c r="H169" i="9"/>
  <c r="I169" i="9" s="1"/>
  <c r="H168" i="9"/>
  <c r="L168" i="9" s="1"/>
  <c r="H165" i="9"/>
  <c r="K165" i="9" s="1"/>
  <c r="H161" i="9"/>
  <c r="H160" i="9"/>
  <c r="K160" i="9" s="1"/>
  <c r="H158" i="9"/>
  <c r="M158" i="9" s="1"/>
  <c r="H157" i="9"/>
  <c r="H154" i="9"/>
  <c r="M154" i="9" s="1"/>
  <c r="H153" i="9"/>
  <c r="H129" i="9"/>
  <c r="H109" i="9"/>
  <c r="L109" i="9" s="1"/>
  <c r="AA376" i="4" l="1"/>
  <c r="AA425" i="4"/>
  <c r="AA288" i="4"/>
  <c r="AA223" i="4"/>
  <c r="AA429" i="4"/>
  <c r="AA470" i="4"/>
  <c r="AA474" i="4"/>
  <c r="AA439" i="4"/>
  <c r="G478" i="4"/>
  <c r="H478" i="4"/>
  <c r="I478" i="4" s="1"/>
  <c r="AA495" i="4"/>
  <c r="H485" i="4"/>
  <c r="I485" i="4" s="1"/>
  <c r="G485" i="4"/>
  <c r="AE502" i="4"/>
  <c r="AG502" i="4" s="1"/>
  <c r="AD502" i="4"/>
  <c r="F502" i="4"/>
  <c r="F481" i="4"/>
  <c r="F477" i="4"/>
  <c r="AD459" i="4"/>
  <c r="AE459" i="4"/>
  <c r="AG459" i="4" s="1"/>
  <c r="F461" i="4"/>
  <c r="AE458" i="4"/>
  <c r="AG458" i="4" s="1"/>
  <c r="AD458" i="4"/>
  <c r="Z455" i="4"/>
  <c r="Y455" i="4"/>
  <c r="X455" i="4"/>
  <c r="AA455" i="4" s="1"/>
  <c r="AE454" i="4"/>
  <c r="AG454" i="4" s="1"/>
  <c r="E454" i="4" s="1"/>
  <c r="AD454" i="4"/>
  <c r="Z451" i="4"/>
  <c r="Y451" i="4"/>
  <c r="X451" i="4"/>
  <c r="AE450" i="4"/>
  <c r="AG450" i="4" s="1"/>
  <c r="E450" i="4" s="1"/>
  <c r="AD450" i="4"/>
  <c r="Z447" i="4"/>
  <c r="Y447" i="4"/>
  <c r="X447" i="4"/>
  <c r="AE446" i="4"/>
  <c r="AG446" i="4" s="1"/>
  <c r="E446" i="4" s="1"/>
  <c r="AD446" i="4"/>
  <c r="Y457" i="4"/>
  <c r="Z457" i="4"/>
  <c r="AE456" i="4"/>
  <c r="AG456" i="4" s="1"/>
  <c r="AD456" i="4"/>
  <c r="AE444" i="4"/>
  <c r="AG444" i="4" s="1"/>
  <c r="AD444" i="4"/>
  <c r="AD440" i="4"/>
  <c r="AE440" i="4"/>
  <c r="AG440" i="4" s="1"/>
  <c r="F453" i="4"/>
  <c r="AM453" i="4"/>
  <c r="F449" i="4"/>
  <c r="F445" i="4"/>
  <c r="X438" i="4"/>
  <c r="Z438" i="4"/>
  <c r="Y438" i="4"/>
  <c r="AD431" i="4"/>
  <c r="AE431" i="4"/>
  <c r="AG431" i="4" s="1"/>
  <c r="AD423" i="4"/>
  <c r="AE423" i="4"/>
  <c r="AG423" i="4" s="1"/>
  <c r="F442" i="4"/>
  <c r="X430" i="4"/>
  <c r="Z427" i="4"/>
  <c r="Y427" i="4"/>
  <c r="X427" i="4"/>
  <c r="X422" i="4"/>
  <c r="X418" i="4"/>
  <c r="AD414" i="4"/>
  <c r="AE414" i="4"/>
  <c r="AG414" i="4" s="1"/>
  <c r="Z444" i="4"/>
  <c r="AK440" i="4"/>
  <c r="AL440" i="4" s="1"/>
  <c r="F433" i="4"/>
  <c r="AK423" i="4"/>
  <c r="AL423" i="4" s="1"/>
  <c r="Y422" i="4"/>
  <c r="AE421" i="4"/>
  <c r="AG421" i="4" s="1"/>
  <c r="E421" i="4" s="1"/>
  <c r="AD421" i="4"/>
  <c r="AE417" i="4"/>
  <c r="AG417" i="4" s="1"/>
  <c r="AM417" i="4" s="1"/>
  <c r="AD417" i="4"/>
  <c r="AG445" i="4"/>
  <c r="F435" i="4"/>
  <c r="Z432" i="4"/>
  <c r="H424" i="4"/>
  <c r="I424" i="4" s="1"/>
  <c r="Y421" i="4"/>
  <c r="X421" i="4"/>
  <c r="AK411" i="4"/>
  <c r="AL411" i="4" s="1"/>
  <c r="F409" i="4"/>
  <c r="AD396" i="4"/>
  <c r="AE396" i="4"/>
  <c r="AG396" i="4" s="1"/>
  <c r="AD392" i="4"/>
  <c r="AE392" i="4"/>
  <c r="AG392" i="4" s="1"/>
  <c r="Z400" i="4"/>
  <c r="Y400" i="4"/>
  <c r="X400" i="4"/>
  <c r="F396" i="4"/>
  <c r="AE395" i="4"/>
  <c r="AG395" i="4" s="1"/>
  <c r="AD395" i="4"/>
  <c r="X383" i="4"/>
  <c r="AD379" i="4"/>
  <c r="AE379" i="4"/>
  <c r="AG379" i="4" s="1"/>
  <c r="Y419" i="4"/>
  <c r="X419" i="4"/>
  <c r="Z419" i="4"/>
  <c r="Z417" i="4"/>
  <c r="AD415" i="4"/>
  <c r="AE415" i="4"/>
  <c r="AG415" i="4" s="1"/>
  <c r="X412" i="4"/>
  <c r="Y412" i="4"/>
  <c r="Z412" i="4"/>
  <c r="X404" i="4"/>
  <c r="Z404" i="4"/>
  <c r="Y404" i="4"/>
  <c r="AE402" i="4"/>
  <c r="AG402" i="4" s="1"/>
  <c r="E402" i="4" s="1"/>
  <c r="AD402" i="4"/>
  <c r="AE398" i="4"/>
  <c r="AG398" i="4" s="1"/>
  <c r="E398" i="4" s="1"/>
  <c r="AD398" i="4"/>
  <c r="AE382" i="4"/>
  <c r="AG382" i="4" s="1"/>
  <c r="AD382" i="4"/>
  <c r="Y379" i="4"/>
  <c r="AK417" i="4"/>
  <c r="AL417" i="4" s="1"/>
  <c r="Y407" i="4"/>
  <c r="X407" i="4"/>
  <c r="Z407" i="4"/>
  <c r="Z405" i="4"/>
  <c r="Y402" i="4"/>
  <c r="F397" i="4"/>
  <c r="F385" i="4"/>
  <c r="AM385" i="4"/>
  <c r="AE393" i="4"/>
  <c r="AG393" i="4" s="1"/>
  <c r="AD393" i="4"/>
  <c r="Y388" i="4"/>
  <c r="X388" i="4"/>
  <c r="AA388" i="4" s="1"/>
  <c r="Z388" i="4"/>
  <c r="AE385" i="4"/>
  <c r="AG385" i="4" s="1"/>
  <c r="E385" i="4" s="1"/>
  <c r="AD385" i="4"/>
  <c r="F380" i="4"/>
  <c r="AM376" i="4"/>
  <c r="AK395" i="4"/>
  <c r="AL395" i="4" s="1"/>
  <c r="F373" i="4"/>
  <c r="Z361" i="4"/>
  <c r="Y361" i="4"/>
  <c r="X361" i="4"/>
  <c r="AA361" i="4" s="1"/>
  <c r="AE360" i="4"/>
  <c r="AG360" i="4" s="1"/>
  <c r="AD360" i="4"/>
  <c r="Z357" i="4"/>
  <c r="Y357" i="4"/>
  <c r="X357" i="4"/>
  <c r="X398" i="4"/>
  <c r="Z386" i="4"/>
  <c r="F381" i="4"/>
  <c r="AM381" i="4"/>
  <c r="F377" i="4"/>
  <c r="AE375" i="4"/>
  <c r="AG375" i="4" s="1"/>
  <c r="E375" i="4" s="1"/>
  <c r="AD375" i="4"/>
  <c r="X367" i="4"/>
  <c r="F366" i="4"/>
  <c r="AM350" i="4"/>
  <c r="AD340" i="4"/>
  <c r="AE340" i="4"/>
  <c r="AG340" i="4" s="1"/>
  <c r="AD332" i="4"/>
  <c r="AE332" i="4"/>
  <c r="AG332" i="4" s="1"/>
  <c r="AD324" i="4"/>
  <c r="AE324" i="4"/>
  <c r="AG324" i="4" s="1"/>
  <c r="AD320" i="4"/>
  <c r="AE320" i="4"/>
  <c r="AG320" i="4" s="1"/>
  <c r="F358" i="4"/>
  <c r="AE354" i="4"/>
  <c r="AG354" i="4" s="1"/>
  <c r="AM354" i="4" s="1"/>
  <c r="AD354" i="4"/>
  <c r="AE350" i="4"/>
  <c r="AG350" i="4" s="1"/>
  <c r="AD350" i="4"/>
  <c r="AE346" i="4"/>
  <c r="AG346" i="4" s="1"/>
  <c r="AD346" i="4"/>
  <c r="Z336" i="4"/>
  <c r="Y336" i="4"/>
  <c r="X336" i="4"/>
  <c r="F332" i="4"/>
  <c r="AE331" i="4"/>
  <c r="AG331" i="4" s="1"/>
  <c r="AD331" i="4"/>
  <c r="F320" i="4"/>
  <c r="AE319" i="4"/>
  <c r="AG319" i="4" s="1"/>
  <c r="AD319" i="4"/>
  <c r="AD311" i="4"/>
  <c r="AE311" i="4"/>
  <c r="AG311" i="4" s="1"/>
  <c r="AD303" i="4"/>
  <c r="AE303" i="4"/>
  <c r="AG303" i="4" s="1"/>
  <c r="AD295" i="4"/>
  <c r="AE295" i="4"/>
  <c r="AG295" i="4" s="1"/>
  <c r="Y364" i="4"/>
  <c r="F360" i="4"/>
  <c r="X355" i="4"/>
  <c r="Y355" i="4"/>
  <c r="Z355" i="4"/>
  <c r="X351" i="4"/>
  <c r="Y351" i="4"/>
  <c r="Z351" i="4"/>
  <c r="X347" i="4"/>
  <c r="Y347" i="4"/>
  <c r="Z347" i="4"/>
  <c r="F343" i="4"/>
  <c r="F339" i="4"/>
  <c r="F335" i="4"/>
  <c r="F331" i="4"/>
  <c r="F327" i="4"/>
  <c r="F323" i="4"/>
  <c r="X359" i="4"/>
  <c r="Z359" i="4"/>
  <c r="Y359" i="4"/>
  <c r="AE345" i="4"/>
  <c r="AG345" i="4" s="1"/>
  <c r="AD345" i="4"/>
  <c r="AE337" i="4"/>
  <c r="AG337" i="4" s="1"/>
  <c r="E337" i="4" s="1"/>
  <c r="AD337" i="4"/>
  <c r="Y334" i="4"/>
  <c r="AA334" i="4" s="1"/>
  <c r="AE301" i="4"/>
  <c r="AG301" i="4" s="1"/>
  <c r="AD301" i="4"/>
  <c r="Y287" i="4"/>
  <c r="X287" i="4"/>
  <c r="AA287" i="4" s="1"/>
  <c r="Z287" i="4"/>
  <c r="Y279" i="4"/>
  <c r="X279" i="4"/>
  <c r="Z279" i="4"/>
  <c r="Y271" i="4"/>
  <c r="X271" i="4"/>
  <c r="AA271" i="4" s="1"/>
  <c r="Z271" i="4"/>
  <c r="AE317" i="4"/>
  <c r="AG317" i="4" s="1"/>
  <c r="AD317" i="4"/>
  <c r="F316" i="4"/>
  <c r="Y308" i="4"/>
  <c r="X308" i="4"/>
  <c r="Z308" i="4"/>
  <c r="F300" i="4"/>
  <c r="Y296" i="4"/>
  <c r="X296" i="4"/>
  <c r="Z296" i="4"/>
  <c r="Z278" i="4"/>
  <c r="Y278" i="4"/>
  <c r="X278" i="4"/>
  <c r="F274" i="4"/>
  <c r="AE273" i="4"/>
  <c r="AG273" i="4" s="1"/>
  <c r="AD273" i="4"/>
  <c r="X253" i="4"/>
  <c r="F314" i="4"/>
  <c r="F310" i="4"/>
  <c r="F306" i="4"/>
  <c r="F302" i="4"/>
  <c r="F298" i="4"/>
  <c r="F294" i="4"/>
  <c r="F290" i="4"/>
  <c r="AE288" i="4"/>
  <c r="AG288" i="4" s="1"/>
  <c r="AD288" i="4"/>
  <c r="Z285" i="4"/>
  <c r="Y285" i="4"/>
  <c r="X285" i="4"/>
  <c r="Z281" i="4"/>
  <c r="Y281" i="4"/>
  <c r="X281" i="4"/>
  <c r="Z277" i="4"/>
  <c r="Y277" i="4"/>
  <c r="AA277" i="4" s="1"/>
  <c r="X277" i="4"/>
  <c r="Z273" i="4"/>
  <c r="Y273" i="4"/>
  <c r="X273" i="4"/>
  <c r="AK270" i="4"/>
  <c r="AL270" i="4" s="1"/>
  <c r="Z269" i="4"/>
  <c r="Y269" i="4"/>
  <c r="X269" i="4"/>
  <c r="F265" i="4"/>
  <c r="Z264" i="4"/>
  <c r="Y248" i="4"/>
  <c r="X248" i="4"/>
  <c r="AE244" i="4"/>
  <c r="AG244" i="4" s="1"/>
  <c r="E244" i="4" s="1"/>
  <c r="AD244" i="4"/>
  <c r="X342" i="4"/>
  <c r="AA342" i="4" s="1"/>
  <c r="X326" i="4"/>
  <c r="AA326" i="4" s="1"/>
  <c r="F321" i="4"/>
  <c r="Z318" i="4"/>
  <c r="F313" i="4"/>
  <c r="AK313" i="4"/>
  <c r="AL313" i="4" s="1"/>
  <c r="F305" i="4"/>
  <c r="AK305" i="4"/>
  <c r="AL305" i="4" s="1"/>
  <c r="F297" i="4"/>
  <c r="AK297" i="4"/>
  <c r="AL297" i="4" s="1"/>
  <c r="F289" i="4"/>
  <c r="AK289" i="4"/>
  <c r="AL289" i="4" s="1"/>
  <c r="AE287" i="4"/>
  <c r="AG287" i="4" s="1"/>
  <c r="AD287" i="4"/>
  <c r="Y284" i="4"/>
  <c r="AE271" i="4"/>
  <c r="AG271" i="4" s="1"/>
  <c r="AD271" i="4"/>
  <c r="Y268" i="4"/>
  <c r="X255" i="4"/>
  <c r="Y255" i="4"/>
  <c r="Z255" i="4"/>
  <c r="F250" i="4"/>
  <c r="X233" i="4"/>
  <c r="X225" i="4"/>
  <c r="X217" i="4"/>
  <c r="X213" i="4"/>
  <c r="X209" i="4"/>
  <c r="X205" i="4"/>
  <c r="X201" i="4"/>
  <c r="X197" i="4"/>
  <c r="Z263" i="4"/>
  <c r="F258" i="4"/>
  <c r="E258" i="4" s="1"/>
  <c r="Z241" i="4"/>
  <c r="Z237" i="4"/>
  <c r="F262" i="4"/>
  <c r="Y251" i="4"/>
  <c r="X280" i="4"/>
  <c r="Y266" i="4"/>
  <c r="X266" i="4"/>
  <c r="AA266" i="4" s="1"/>
  <c r="Z266" i="4"/>
  <c r="H245" i="4"/>
  <c r="I245" i="4" s="1"/>
  <c r="F226" i="4"/>
  <c r="Y222" i="4"/>
  <c r="X222" i="4"/>
  <c r="Z222" i="4"/>
  <c r="F210" i="4"/>
  <c r="E210" i="4" s="1"/>
  <c r="Y206" i="4"/>
  <c r="X206" i="4"/>
  <c r="Z206" i="4"/>
  <c r="F194" i="4"/>
  <c r="E194" i="4" s="1"/>
  <c r="Y190" i="4"/>
  <c r="X190" i="4"/>
  <c r="Z190" i="4"/>
  <c r="AD179" i="4"/>
  <c r="AE179" i="4"/>
  <c r="AG179" i="4" s="1"/>
  <c r="AD175" i="4"/>
  <c r="AE175" i="4"/>
  <c r="AG175" i="4" s="1"/>
  <c r="AD171" i="4"/>
  <c r="AE171" i="4"/>
  <c r="AG171" i="4" s="1"/>
  <c r="AD167" i="4"/>
  <c r="AE167" i="4"/>
  <c r="AG167" i="4" s="1"/>
  <c r="F247" i="4"/>
  <c r="AD246" i="4"/>
  <c r="AE246" i="4"/>
  <c r="AG246" i="4" s="1"/>
  <c r="AK246" i="4"/>
  <c r="AL246" i="4" s="1"/>
  <c r="F228" i="4"/>
  <c r="Y221" i="4"/>
  <c r="F207" i="4"/>
  <c r="X193" i="4"/>
  <c r="X189" i="4"/>
  <c r="F183" i="4"/>
  <c r="Z167" i="4"/>
  <c r="Y239" i="4"/>
  <c r="AA239" i="4" s="1"/>
  <c r="AD231" i="4"/>
  <c r="AE231" i="4"/>
  <c r="AG231" i="4" s="1"/>
  <c r="AD223" i="4"/>
  <c r="AE223" i="4"/>
  <c r="AG223" i="4" s="1"/>
  <c r="X215" i="4"/>
  <c r="Z215" i="4"/>
  <c r="Y215" i="4"/>
  <c r="F204" i="4"/>
  <c r="X199" i="4"/>
  <c r="Z199" i="4"/>
  <c r="Y199" i="4"/>
  <c r="F188" i="4"/>
  <c r="X183" i="4"/>
  <c r="Z183" i="4"/>
  <c r="Y183" i="4"/>
  <c r="Y176" i="4"/>
  <c r="Z176" i="4"/>
  <c r="X176" i="4"/>
  <c r="Y168" i="4"/>
  <c r="Z168" i="4"/>
  <c r="X168" i="4"/>
  <c r="Z162" i="4"/>
  <c r="Y162" i="4"/>
  <c r="X162" i="4"/>
  <c r="X157" i="4"/>
  <c r="AD153" i="4"/>
  <c r="AE153" i="4"/>
  <c r="AG153" i="4" s="1"/>
  <c r="Y260" i="4"/>
  <c r="Z233" i="4"/>
  <c r="Z224" i="4"/>
  <c r="X224" i="4"/>
  <c r="Y224" i="4"/>
  <c r="F220" i="4"/>
  <c r="Y217" i="4"/>
  <c r="X216" i="4"/>
  <c r="Y216" i="4"/>
  <c r="Z216" i="4"/>
  <c r="Y209" i="4"/>
  <c r="X208" i="4"/>
  <c r="Y208" i="4"/>
  <c r="Z208" i="4"/>
  <c r="Y201" i="4"/>
  <c r="X200" i="4"/>
  <c r="Y200" i="4"/>
  <c r="Z200" i="4"/>
  <c r="Y193" i="4"/>
  <c r="X192" i="4"/>
  <c r="Y192" i="4"/>
  <c r="Z192" i="4"/>
  <c r="Y185" i="4"/>
  <c r="X184" i="4"/>
  <c r="Y184" i="4"/>
  <c r="Z184" i="4"/>
  <c r="AK166" i="4"/>
  <c r="AL166" i="4" s="1"/>
  <c r="X165" i="4"/>
  <c r="Z165" i="4"/>
  <c r="Y165" i="4"/>
  <c r="AE160" i="4"/>
  <c r="AG160" i="4" s="1"/>
  <c r="E160" i="4" s="1"/>
  <c r="AD160" i="4"/>
  <c r="F279" i="4"/>
  <c r="Z244" i="4"/>
  <c r="AK179" i="4"/>
  <c r="AL179" i="4" s="1"/>
  <c r="AA174" i="4"/>
  <c r="Z170" i="4"/>
  <c r="AA170" i="4" s="1"/>
  <c r="AM238" i="4"/>
  <c r="X166" i="4"/>
  <c r="F163" i="4"/>
  <c r="Y148" i="4"/>
  <c r="X148" i="4"/>
  <c r="X147" i="4"/>
  <c r="Z147" i="4"/>
  <c r="Y147" i="4"/>
  <c r="X145" i="4"/>
  <c r="Y140" i="4"/>
  <c r="X139" i="4"/>
  <c r="Z139" i="4"/>
  <c r="Y139" i="4"/>
  <c r="X137" i="4"/>
  <c r="Y132" i="4"/>
  <c r="AD125" i="4"/>
  <c r="AE125" i="4"/>
  <c r="AG125" i="4" s="1"/>
  <c r="Y122" i="4"/>
  <c r="X122" i="4"/>
  <c r="Z122" i="4"/>
  <c r="AD109" i="4"/>
  <c r="AE109" i="4"/>
  <c r="AG109" i="4" s="1"/>
  <c r="Y98" i="4"/>
  <c r="X98" i="4"/>
  <c r="Z98" i="4"/>
  <c r="AD93" i="4"/>
  <c r="AE93" i="4"/>
  <c r="AG93" i="4" s="1"/>
  <c r="Y86" i="4"/>
  <c r="Z86" i="4"/>
  <c r="X86" i="4"/>
  <c r="Y78" i="4"/>
  <c r="Z78" i="4"/>
  <c r="X78" i="4"/>
  <c r="Z231" i="4"/>
  <c r="AA231" i="4" s="1"/>
  <c r="Y171" i="4"/>
  <c r="AA171" i="4" s="1"/>
  <c r="Y159" i="4"/>
  <c r="X159" i="4"/>
  <c r="Z159" i="4"/>
  <c r="X155" i="4"/>
  <c r="AA155" i="4" s="1"/>
  <c r="Z155" i="4"/>
  <c r="Y155" i="4"/>
  <c r="Z153" i="4"/>
  <c r="AE100" i="4"/>
  <c r="AG100" i="4" s="1"/>
  <c r="AD100" i="4"/>
  <c r="Y97" i="4"/>
  <c r="Y175" i="4"/>
  <c r="AA175" i="4" s="1"/>
  <c r="AE119" i="4"/>
  <c r="AG119" i="4" s="1"/>
  <c r="AD119" i="4"/>
  <c r="Y116" i="4"/>
  <c r="AM165" i="4"/>
  <c r="X160" i="4"/>
  <c r="Y154" i="4"/>
  <c r="X154" i="4"/>
  <c r="Z154" i="4"/>
  <c r="Z152" i="4"/>
  <c r="F142" i="4"/>
  <c r="E142" i="4" s="1"/>
  <c r="Y138" i="4"/>
  <c r="Z138" i="4"/>
  <c r="X138" i="4"/>
  <c r="X128" i="4"/>
  <c r="X127" i="4"/>
  <c r="Z127" i="4"/>
  <c r="Y127" i="4"/>
  <c r="AE126" i="4"/>
  <c r="AG126" i="4" s="1"/>
  <c r="AD126" i="4"/>
  <c r="AK124" i="4"/>
  <c r="AL124" i="4" s="1"/>
  <c r="F123" i="4"/>
  <c r="X112" i="4"/>
  <c r="X111" i="4"/>
  <c r="Z111" i="4"/>
  <c r="Y111" i="4"/>
  <c r="AE110" i="4"/>
  <c r="AG110" i="4" s="1"/>
  <c r="AD110" i="4"/>
  <c r="AK108" i="4"/>
  <c r="AL108" i="4" s="1"/>
  <c r="AD98" i="4"/>
  <c r="AE98" i="4"/>
  <c r="AG98" i="4" s="1"/>
  <c r="AK96" i="4"/>
  <c r="AL96" i="4" s="1"/>
  <c r="AD82" i="4"/>
  <c r="AE82" i="4"/>
  <c r="AG82" i="4" s="1"/>
  <c r="AG144" i="4"/>
  <c r="E144" i="4" s="1"/>
  <c r="X140" i="4"/>
  <c r="X95" i="4"/>
  <c r="Y95" i="4"/>
  <c r="Z95" i="4"/>
  <c r="AK93" i="4"/>
  <c r="AL93" i="4" s="1"/>
  <c r="X87" i="4"/>
  <c r="Y87" i="4"/>
  <c r="Z87" i="4"/>
  <c r="X85" i="4"/>
  <c r="AE83" i="4"/>
  <c r="AG83" i="4" s="1"/>
  <c r="AD83" i="4"/>
  <c r="AE76" i="4"/>
  <c r="AG76" i="4" s="1"/>
  <c r="AD76" i="4"/>
  <c r="AD60" i="4"/>
  <c r="AE60" i="4"/>
  <c r="AG60" i="4" s="1"/>
  <c r="E60" i="4" s="1"/>
  <c r="Y57" i="4"/>
  <c r="X57" i="4"/>
  <c r="Z57" i="4"/>
  <c r="AD44" i="4"/>
  <c r="AE44" i="4"/>
  <c r="AG44" i="4" s="1"/>
  <c r="E44" i="4" s="1"/>
  <c r="Y41" i="4"/>
  <c r="X41" i="4"/>
  <c r="Z41" i="4"/>
  <c r="AD28" i="4"/>
  <c r="AE28" i="4"/>
  <c r="AG28" i="4" s="1"/>
  <c r="E28" i="4" s="1"/>
  <c r="Y25" i="4"/>
  <c r="X25" i="4"/>
  <c r="Z25" i="4"/>
  <c r="AD12" i="4"/>
  <c r="AE12" i="4"/>
  <c r="AG12" i="4" s="1"/>
  <c r="E12" i="4" s="1"/>
  <c r="Y9" i="4"/>
  <c r="X9" i="4"/>
  <c r="Z9" i="4"/>
  <c r="Z125" i="4"/>
  <c r="Z109" i="4"/>
  <c r="AK107" i="4"/>
  <c r="AL107" i="4" s="1"/>
  <c r="AE91" i="4"/>
  <c r="AG91" i="4" s="1"/>
  <c r="AD91" i="4"/>
  <c r="F91" i="4"/>
  <c r="Z71" i="4"/>
  <c r="Z67" i="4"/>
  <c r="Z63" i="4"/>
  <c r="Z59" i="4"/>
  <c r="Z55" i="4"/>
  <c r="Z51" i="4"/>
  <c r="Z47" i="4"/>
  <c r="AE23" i="4"/>
  <c r="AG23" i="4" s="1"/>
  <c r="AD23" i="4"/>
  <c r="AE15" i="4"/>
  <c r="AG15" i="4" s="1"/>
  <c r="AD15" i="4"/>
  <c r="AE7" i="4"/>
  <c r="AG7" i="4" s="1"/>
  <c r="AD7" i="4"/>
  <c r="F118" i="4"/>
  <c r="AE103" i="4"/>
  <c r="AG103" i="4" s="1"/>
  <c r="AD103" i="4"/>
  <c r="F103" i="4"/>
  <c r="Z97" i="4"/>
  <c r="F79" i="4"/>
  <c r="F78" i="4"/>
  <c r="AE66" i="4"/>
  <c r="AG66" i="4" s="1"/>
  <c r="AD66" i="4"/>
  <c r="Y63" i="4"/>
  <c r="AE50" i="4"/>
  <c r="AG50" i="4" s="1"/>
  <c r="AD50" i="4"/>
  <c r="Y47" i="4"/>
  <c r="AE34" i="4"/>
  <c r="AG34" i="4" s="1"/>
  <c r="AD34" i="4"/>
  <c r="Y31" i="4"/>
  <c r="X20" i="4"/>
  <c r="X16" i="4"/>
  <c r="Z7" i="4"/>
  <c r="Y7" i="4"/>
  <c r="X7" i="4"/>
  <c r="AE6" i="4"/>
  <c r="AG6" i="4" s="1"/>
  <c r="AM6" i="4" s="1"/>
  <c r="AD6" i="4"/>
  <c r="AG155" i="4"/>
  <c r="X136" i="4"/>
  <c r="F106" i="4"/>
  <c r="AE99" i="4"/>
  <c r="AG99" i="4" s="1"/>
  <c r="AD99" i="4"/>
  <c r="F99" i="4"/>
  <c r="X76" i="4"/>
  <c r="Z76" i="4"/>
  <c r="Y76" i="4"/>
  <c r="AK76" i="4"/>
  <c r="AL76" i="4" s="1"/>
  <c r="X71" i="4"/>
  <c r="X70" i="4"/>
  <c r="Z70" i="4"/>
  <c r="Y70" i="4"/>
  <c r="AE69" i="4"/>
  <c r="AG69" i="4" s="1"/>
  <c r="AD69" i="4"/>
  <c r="X67" i="4"/>
  <c r="X66" i="4"/>
  <c r="Z66" i="4"/>
  <c r="Y66" i="4"/>
  <c r="AE65" i="4"/>
  <c r="AG65" i="4" s="1"/>
  <c r="AD65" i="4"/>
  <c r="X63" i="4"/>
  <c r="AA63" i="4" s="1"/>
  <c r="X62" i="4"/>
  <c r="Z62" i="4"/>
  <c r="Y62" i="4"/>
  <c r="AE61" i="4"/>
  <c r="AG61" i="4" s="1"/>
  <c r="AD61" i="4"/>
  <c r="X59" i="4"/>
  <c r="X58" i="4"/>
  <c r="Z58" i="4"/>
  <c r="Y58" i="4"/>
  <c r="AE57" i="4"/>
  <c r="AG57" i="4" s="1"/>
  <c r="AD57" i="4"/>
  <c r="X55" i="4"/>
  <c r="X54" i="4"/>
  <c r="Z54" i="4"/>
  <c r="Y54" i="4"/>
  <c r="AE53" i="4"/>
  <c r="AG53" i="4" s="1"/>
  <c r="AD53" i="4"/>
  <c r="X51" i="4"/>
  <c r="AA51" i="4" s="1"/>
  <c r="X50" i="4"/>
  <c r="Z50" i="4"/>
  <c r="Y50" i="4"/>
  <c r="AE49" i="4"/>
  <c r="AG49" i="4" s="1"/>
  <c r="AD49" i="4"/>
  <c r="X47" i="4"/>
  <c r="AA47" i="4" s="1"/>
  <c r="X46" i="4"/>
  <c r="Z46" i="4"/>
  <c r="Y46" i="4"/>
  <c r="AE45" i="4"/>
  <c r="AG45" i="4" s="1"/>
  <c r="AD45" i="4"/>
  <c r="X43" i="4"/>
  <c r="X42" i="4"/>
  <c r="Z42" i="4"/>
  <c r="Y42" i="4"/>
  <c r="AE41" i="4"/>
  <c r="AG41" i="4" s="1"/>
  <c r="AD41" i="4"/>
  <c r="X39" i="4"/>
  <c r="AA39" i="4" s="1"/>
  <c r="X38" i="4"/>
  <c r="Z38" i="4"/>
  <c r="Y38" i="4"/>
  <c r="AE37" i="4"/>
  <c r="AG37" i="4" s="1"/>
  <c r="AD37" i="4"/>
  <c r="X35" i="4"/>
  <c r="AA35" i="4" s="1"/>
  <c r="X34" i="4"/>
  <c r="Z34" i="4"/>
  <c r="Y34" i="4"/>
  <c r="AE33" i="4"/>
  <c r="AG33" i="4" s="1"/>
  <c r="AD33" i="4"/>
  <c r="X31" i="4"/>
  <c r="AA31" i="4" s="1"/>
  <c r="X30" i="4"/>
  <c r="Z30" i="4"/>
  <c r="Y30" i="4"/>
  <c r="AA30" i="4" s="1"/>
  <c r="AE29" i="4"/>
  <c r="AG29" i="4" s="1"/>
  <c r="AD29" i="4"/>
  <c r="X27" i="4"/>
  <c r="AA27" i="4" s="1"/>
  <c r="X26" i="4"/>
  <c r="Z26" i="4"/>
  <c r="Y26" i="4"/>
  <c r="AE25" i="4"/>
  <c r="AG25" i="4" s="1"/>
  <c r="AD25" i="4"/>
  <c r="F14" i="4"/>
  <c r="AK11" i="4"/>
  <c r="AL11" i="4" s="1"/>
  <c r="X10" i="4"/>
  <c r="Z10" i="4"/>
  <c r="Y10" i="4"/>
  <c r="AE9" i="4"/>
  <c r="AG9" i="4" s="1"/>
  <c r="AD9" i="4"/>
  <c r="AG72" i="4"/>
  <c r="AK65" i="4"/>
  <c r="AL65" i="4" s="1"/>
  <c r="Z28" i="4"/>
  <c r="Z16" i="4"/>
  <c r="AK53" i="4"/>
  <c r="AL53" i="4" s="1"/>
  <c r="AK25" i="4"/>
  <c r="AL25" i="4" s="1"/>
  <c r="F17" i="4"/>
  <c r="Z36" i="4"/>
  <c r="Z24" i="4"/>
  <c r="Z56" i="4"/>
  <c r="AK29" i="4"/>
  <c r="AL29" i="4" s="1"/>
  <c r="AK9" i="4"/>
  <c r="AL9" i="4" s="1"/>
  <c r="AM502" i="4"/>
  <c r="Y500" i="4"/>
  <c r="X500" i="4"/>
  <c r="Z500" i="4"/>
  <c r="F503" i="4"/>
  <c r="AE501" i="4"/>
  <c r="AG501" i="4" s="1"/>
  <c r="AD501" i="4"/>
  <c r="F498" i="4"/>
  <c r="AM503" i="4"/>
  <c r="X497" i="4"/>
  <c r="Z497" i="4"/>
  <c r="Y497" i="4"/>
  <c r="AE496" i="4"/>
  <c r="AG496" i="4" s="1"/>
  <c r="E496" i="4" s="1"/>
  <c r="AD496" i="4"/>
  <c r="AD491" i="4"/>
  <c r="AE491" i="4"/>
  <c r="AG491" i="4" s="1"/>
  <c r="Z494" i="4"/>
  <c r="Y494" i="4"/>
  <c r="X494" i="4"/>
  <c r="AD485" i="4"/>
  <c r="AE485" i="4"/>
  <c r="AG485" i="4" s="1"/>
  <c r="E485" i="4" s="1"/>
  <c r="F492" i="4"/>
  <c r="AM486" i="4"/>
  <c r="AE486" i="4"/>
  <c r="AG486" i="4" s="1"/>
  <c r="AD486" i="4"/>
  <c r="AE482" i="4"/>
  <c r="AG482" i="4" s="1"/>
  <c r="E482" i="4" s="1"/>
  <c r="AD482" i="4"/>
  <c r="AE478" i="4"/>
  <c r="AG478" i="4" s="1"/>
  <c r="E478" i="4" s="1"/>
  <c r="AD478" i="4"/>
  <c r="F476" i="4"/>
  <c r="E476" i="4" s="1"/>
  <c r="AD471" i="4"/>
  <c r="AE471" i="4"/>
  <c r="AG471" i="4" s="1"/>
  <c r="F473" i="4"/>
  <c r="E473" i="4" s="1"/>
  <c r="F467" i="4"/>
  <c r="Z463" i="4"/>
  <c r="Y463" i="4"/>
  <c r="X463" i="4"/>
  <c r="AE462" i="4"/>
  <c r="AG462" i="4" s="1"/>
  <c r="AD462" i="4"/>
  <c r="Z459" i="4"/>
  <c r="Y459" i="4"/>
  <c r="X459" i="4"/>
  <c r="Z479" i="4"/>
  <c r="AD503" i="4"/>
  <c r="AE503" i="4"/>
  <c r="AG503" i="4" s="1"/>
  <c r="Z503" i="4"/>
  <c r="Y503" i="4"/>
  <c r="X503" i="4"/>
  <c r="F499" i="4"/>
  <c r="AE498" i="4"/>
  <c r="AG498" i="4" s="1"/>
  <c r="AD498" i="4"/>
  <c r="Z502" i="4"/>
  <c r="Y502" i="4"/>
  <c r="X502" i="4"/>
  <c r="Z498" i="4"/>
  <c r="Y498" i="4"/>
  <c r="X498" i="4"/>
  <c r="AE497" i="4"/>
  <c r="AG497" i="4" s="1"/>
  <c r="AD497" i="4"/>
  <c r="AM496" i="4"/>
  <c r="F501" i="4"/>
  <c r="F490" i="4"/>
  <c r="AD489" i="4"/>
  <c r="AE489" i="4"/>
  <c r="AG489" i="4" s="1"/>
  <c r="AE484" i="4"/>
  <c r="AG484" i="4" s="1"/>
  <c r="AM484" i="4" s="1"/>
  <c r="AD484" i="4"/>
  <c r="Z493" i="4"/>
  <c r="AK492" i="4"/>
  <c r="AL492" i="4" s="1"/>
  <c r="F487" i="4"/>
  <c r="E487" i="4" s="1"/>
  <c r="X483" i="4"/>
  <c r="AA483" i="4" s="1"/>
  <c r="AD479" i="4"/>
  <c r="AE479" i="4"/>
  <c r="AG479" i="4" s="1"/>
  <c r="X475" i="4"/>
  <c r="AA475" i="4" s="1"/>
  <c r="X481" i="4"/>
  <c r="Y481" i="4"/>
  <c r="Z481" i="4"/>
  <c r="AK478" i="4"/>
  <c r="AL478" i="4" s="1"/>
  <c r="X477" i="4"/>
  <c r="Z477" i="4"/>
  <c r="Y477" i="4"/>
  <c r="AG488" i="4"/>
  <c r="E488" i="4" s="1"/>
  <c r="AK479" i="4"/>
  <c r="AL479" i="4" s="1"/>
  <c r="AE474" i="4"/>
  <c r="AG474" i="4" s="1"/>
  <c r="E474" i="4" s="1"/>
  <c r="AD474" i="4"/>
  <c r="AM462" i="4"/>
  <c r="X478" i="4"/>
  <c r="X473" i="4"/>
  <c r="Z473" i="4"/>
  <c r="Y473" i="4"/>
  <c r="F471" i="4"/>
  <c r="AK468" i="4"/>
  <c r="AL468" i="4" s="1"/>
  <c r="Z467" i="4"/>
  <c r="Y467" i="4"/>
  <c r="X467" i="4"/>
  <c r="AE466" i="4"/>
  <c r="AG466" i="4" s="1"/>
  <c r="AD466" i="4"/>
  <c r="AK472" i="4"/>
  <c r="AL472" i="4" s="1"/>
  <c r="F469" i="4"/>
  <c r="AK466" i="4"/>
  <c r="AL466" i="4" s="1"/>
  <c r="X465" i="4"/>
  <c r="Y465" i="4"/>
  <c r="Z465" i="4"/>
  <c r="AK471" i="4"/>
  <c r="AL471" i="4" s="1"/>
  <c r="Y466" i="4"/>
  <c r="X461" i="4"/>
  <c r="AA461" i="4" s="1"/>
  <c r="Z461" i="4"/>
  <c r="Y461" i="4"/>
  <c r="AD451" i="4"/>
  <c r="AE451" i="4"/>
  <c r="AG451" i="4" s="1"/>
  <c r="AE461" i="4"/>
  <c r="AG461" i="4" s="1"/>
  <c r="E461" i="4" s="1"/>
  <c r="AD461" i="4"/>
  <c r="AM460" i="4"/>
  <c r="AE457" i="4"/>
  <c r="AG457" i="4" s="1"/>
  <c r="E457" i="4" s="1"/>
  <c r="AD457" i="4"/>
  <c r="Y456" i="4"/>
  <c r="X456" i="4"/>
  <c r="Z456" i="4"/>
  <c r="Z454" i="4"/>
  <c r="AE452" i="4"/>
  <c r="AG452" i="4" s="1"/>
  <c r="AD452" i="4"/>
  <c r="X453" i="4"/>
  <c r="Y453" i="4"/>
  <c r="Z453" i="4"/>
  <c r="X449" i="4"/>
  <c r="Y449" i="4"/>
  <c r="Z449" i="4"/>
  <c r="X445" i="4"/>
  <c r="Y445" i="4"/>
  <c r="Z445" i="4"/>
  <c r="F443" i="4"/>
  <c r="F436" i="4"/>
  <c r="Y462" i="4"/>
  <c r="AA462" i="4" s="1"/>
  <c r="Y443" i="4"/>
  <c r="AA443" i="4" s="1"/>
  <c r="Y424" i="4"/>
  <c r="X424" i="4"/>
  <c r="Z424" i="4"/>
  <c r="AG449" i="4"/>
  <c r="E449" i="4" s="1"/>
  <c r="AK442" i="4"/>
  <c r="AL442" i="4" s="1"/>
  <c r="AE434" i="4"/>
  <c r="AG434" i="4" s="1"/>
  <c r="AD434" i="4"/>
  <c r="F431" i="4"/>
  <c r="AE430" i="4"/>
  <c r="AG430" i="4" s="1"/>
  <c r="AD430" i="4"/>
  <c r="F423" i="4"/>
  <c r="AE422" i="4"/>
  <c r="AG422" i="4" s="1"/>
  <c r="AD422" i="4"/>
  <c r="AA421" i="4"/>
  <c r="AD418" i="4"/>
  <c r="AE418" i="4"/>
  <c r="AG418" i="4" s="1"/>
  <c r="AM437" i="4"/>
  <c r="Z433" i="4"/>
  <c r="F429" i="4"/>
  <c r="AK427" i="4"/>
  <c r="AL427" i="4" s="1"/>
  <c r="Y426" i="4"/>
  <c r="AE425" i="4"/>
  <c r="AG425" i="4" s="1"/>
  <c r="E425" i="4" s="1"/>
  <c r="AD425" i="4"/>
  <c r="Y418" i="4"/>
  <c r="AE428" i="4"/>
  <c r="AG428" i="4" s="1"/>
  <c r="E428" i="4" s="1"/>
  <c r="AD428" i="4"/>
  <c r="AG441" i="4"/>
  <c r="AM441" i="4" s="1"/>
  <c r="F420" i="4"/>
  <c r="AK420" i="4"/>
  <c r="AL420" i="4" s="1"/>
  <c r="AE407" i="4"/>
  <c r="AG407" i="4" s="1"/>
  <c r="AD407" i="4"/>
  <c r="Y397" i="4"/>
  <c r="X397" i="4"/>
  <c r="Z397" i="4"/>
  <c r="AM415" i="4"/>
  <c r="F408" i="4"/>
  <c r="AM408" i="4"/>
  <c r="X405" i="4"/>
  <c r="AA405" i="4" s="1"/>
  <c r="AK397" i="4"/>
  <c r="AL397" i="4" s="1"/>
  <c r="Z396" i="4"/>
  <c r="Y396" i="4"/>
  <c r="X396" i="4"/>
  <c r="F392" i="4"/>
  <c r="AE391" i="4"/>
  <c r="AG391" i="4" s="1"/>
  <c r="AD391" i="4"/>
  <c r="AD383" i="4"/>
  <c r="AE383" i="4"/>
  <c r="AG383" i="4" s="1"/>
  <c r="AM382" i="4"/>
  <c r="F419" i="4"/>
  <c r="E419" i="4" s="1"/>
  <c r="AE408" i="4"/>
  <c r="AG408" i="4" s="1"/>
  <c r="AD408" i="4"/>
  <c r="X406" i="4"/>
  <c r="AA406" i="4" s="1"/>
  <c r="AM397" i="4"/>
  <c r="F391" i="4"/>
  <c r="Y390" i="4"/>
  <c r="X390" i="4"/>
  <c r="F387" i="4"/>
  <c r="AE386" i="4"/>
  <c r="AG386" i="4" s="1"/>
  <c r="E386" i="4" s="1"/>
  <c r="AD386" i="4"/>
  <c r="Y383" i="4"/>
  <c r="Z430" i="4"/>
  <c r="Z422" i="4"/>
  <c r="F416" i="4"/>
  <c r="AM416" i="4"/>
  <c r="F407" i="4"/>
  <c r="AG412" i="4"/>
  <c r="F401" i="4"/>
  <c r="F390" i="4"/>
  <c r="X385" i="4"/>
  <c r="Z385" i="4"/>
  <c r="AA385" i="4" s="1"/>
  <c r="Y385" i="4"/>
  <c r="AG384" i="4"/>
  <c r="Y393" i="4"/>
  <c r="X393" i="4"/>
  <c r="Z393" i="4"/>
  <c r="F388" i="4"/>
  <c r="F378" i="4"/>
  <c r="F374" i="4"/>
  <c r="AE373" i="4"/>
  <c r="AG373" i="4" s="1"/>
  <c r="AD373" i="4"/>
  <c r="F370" i="4"/>
  <c r="AE369" i="4"/>
  <c r="AG369" i="4" s="1"/>
  <c r="AD369" i="4"/>
  <c r="AD365" i="4"/>
  <c r="AE365" i="4"/>
  <c r="AG365" i="4" s="1"/>
  <c r="AD357" i="4"/>
  <c r="AE357" i="4"/>
  <c r="AG357" i="4" s="1"/>
  <c r="AD353" i="4"/>
  <c r="AE353" i="4"/>
  <c r="AG353" i="4" s="1"/>
  <c r="Y409" i="4"/>
  <c r="AA409" i="4" s="1"/>
  <c r="F394" i="4"/>
  <c r="Z390" i="4"/>
  <c r="AD388" i="4"/>
  <c r="AE388" i="4"/>
  <c r="AG388" i="4" s="1"/>
  <c r="X386" i="4"/>
  <c r="AA386" i="4" s="1"/>
  <c r="Y384" i="4"/>
  <c r="X384" i="4"/>
  <c r="Z384" i="4"/>
  <c r="Z382" i="4"/>
  <c r="AD380" i="4"/>
  <c r="AE380" i="4"/>
  <c r="AG380" i="4" s="1"/>
  <c r="E380" i="4" s="1"/>
  <c r="AE376" i="4"/>
  <c r="AG376" i="4" s="1"/>
  <c r="E376" i="4" s="1"/>
  <c r="AD376" i="4"/>
  <c r="AK374" i="4"/>
  <c r="AL374" i="4" s="1"/>
  <c r="Z373" i="4"/>
  <c r="Y373" i="4"/>
  <c r="X373" i="4"/>
  <c r="F372" i="4"/>
  <c r="F369" i="4"/>
  <c r="Z368" i="4"/>
  <c r="G364" i="4"/>
  <c r="Z394" i="4"/>
  <c r="F389" i="4"/>
  <c r="X381" i="4"/>
  <c r="Z381" i="4"/>
  <c r="Y381" i="4"/>
  <c r="AK379" i="4"/>
  <c r="AL379" i="4" s="1"/>
  <c r="X377" i="4"/>
  <c r="Y377" i="4"/>
  <c r="Z377" i="4"/>
  <c r="AK377" i="4"/>
  <c r="AL377" i="4" s="1"/>
  <c r="AE371" i="4"/>
  <c r="AG371" i="4" s="1"/>
  <c r="E371" i="4" s="1"/>
  <c r="AD371" i="4"/>
  <c r="Y368" i="4"/>
  <c r="AE367" i="4"/>
  <c r="AG367" i="4" s="1"/>
  <c r="E367" i="4" s="1"/>
  <c r="AD367" i="4"/>
  <c r="AG389" i="4"/>
  <c r="E389" i="4" s="1"/>
  <c r="AA372" i="4"/>
  <c r="AK367" i="4"/>
  <c r="AL367" i="4" s="1"/>
  <c r="AM366" i="4"/>
  <c r="AK366" i="4"/>
  <c r="AL366" i="4" s="1"/>
  <c r="Y354" i="4"/>
  <c r="X354" i="4"/>
  <c r="Z354" i="4"/>
  <c r="Y350" i="4"/>
  <c r="X350" i="4"/>
  <c r="Z350" i="4"/>
  <c r="AA350" i="4" s="1"/>
  <c r="Y346" i="4"/>
  <c r="X346" i="4"/>
  <c r="Z346" i="4"/>
  <c r="Y341" i="4"/>
  <c r="X341" i="4"/>
  <c r="Z341" i="4"/>
  <c r="Y333" i="4"/>
  <c r="X333" i="4"/>
  <c r="Z333" i="4"/>
  <c r="Y325" i="4"/>
  <c r="X325" i="4"/>
  <c r="Z325" i="4"/>
  <c r="AA325" i="4" s="1"/>
  <c r="AK358" i="4"/>
  <c r="AL358" i="4" s="1"/>
  <c r="F344" i="4"/>
  <c r="AE343" i="4"/>
  <c r="AG343" i="4" s="1"/>
  <c r="AD343" i="4"/>
  <c r="Z332" i="4"/>
  <c r="Y332" i="4"/>
  <c r="X332" i="4"/>
  <c r="F328" i="4"/>
  <c r="AE327" i="4"/>
  <c r="AG327" i="4" s="1"/>
  <c r="AD327" i="4"/>
  <c r="Z320" i="4"/>
  <c r="Y320" i="4"/>
  <c r="X320" i="4"/>
  <c r="AK369" i="4"/>
  <c r="AL369" i="4" s="1"/>
  <c r="Z364" i="4"/>
  <c r="AA364" i="4" s="1"/>
  <c r="AD362" i="4"/>
  <c r="AE362" i="4"/>
  <c r="AG362" i="4" s="1"/>
  <c r="AM362" i="4" s="1"/>
  <c r="AK344" i="4"/>
  <c r="AL344" i="4" s="1"/>
  <c r="Z343" i="4"/>
  <c r="Y343" i="4"/>
  <c r="X343" i="4"/>
  <c r="AK340" i="4"/>
  <c r="AL340" i="4" s="1"/>
  <c r="Z339" i="4"/>
  <c r="Y339" i="4"/>
  <c r="X339" i="4"/>
  <c r="AK336" i="4"/>
  <c r="AL336" i="4" s="1"/>
  <c r="Z335" i="4"/>
  <c r="Y335" i="4"/>
  <c r="X335" i="4"/>
  <c r="AK332" i="4"/>
  <c r="AL332" i="4" s="1"/>
  <c r="Z331" i="4"/>
  <c r="Y331" i="4"/>
  <c r="X331" i="4"/>
  <c r="AK328" i="4"/>
  <c r="AL328" i="4" s="1"/>
  <c r="Z327" i="4"/>
  <c r="Y327" i="4"/>
  <c r="X327" i="4"/>
  <c r="AK324" i="4"/>
  <c r="AL324" i="4" s="1"/>
  <c r="Z323" i="4"/>
  <c r="Y323" i="4"/>
  <c r="X323" i="4"/>
  <c r="F319" i="4"/>
  <c r="F315" i="4"/>
  <c r="F311" i="4"/>
  <c r="F307" i="4"/>
  <c r="F303" i="4"/>
  <c r="Y302" i="4"/>
  <c r="X302" i="4"/>
  <c r="F299" i="4"/>
  <c r="Y298" i="4"/>
  <c r="X298" i="4"/>
  <c r="F295" i="4"/>
  <c r="Y294" i="4"/>
  <c r="X294" i="4"/>
  <c r="F291" i="4"/>
  <c r="Y290" i="4"/>
  <c r="X290" i="4"/>
  <c r="F363" i="4"/>
  <c r="Z356" i="4"/>
  <c r="AE341" i="4"/>
  <c r="AG341" i="4" s="1"/>
  <c r="E341" i="4" s="1"/>
  <c r="AD341" i="4"/>
  <c r="Y338" i="4"/>
  <c r="AA338" i="4" s="1"/>
  <c r="AE325" i="4"/>
  <c r="AG325" i="4" s="1"/>
  <c r="E325" i="4" s="1"/>
  <c r="AD325" i="4"/>
  <c r="Y322" i="4"/>
  <c r="AA322" i="4" s="1"/>
  <c r="AE305" i="4"/>
  <c r="AG305" i="4" s="1"/>
  <c r="E305" i="4" s="1"/>
  <c r="AD305" i="4"/>
  <c r="AE289" i="4"/>
  <c r="AG289" i="4" s="1"/>
  <c r="E289" i="4" s="1"/>
  <c r="AD289" i="4"/>
  <c r="AD282" i="4"/>
  <c r="AE282" i="4"/>
  <c r="AG282" i="4" s="1"/>
  <c r="AD274" i="4"/>
  <c r="AE274" i="4"/>
  <c r="AG274" i="4" s="1"/>
  <c r="Y317" i="4"/>
  <c r="X317" i="4"/>
  <c r="Z317" i="4"/>
  <c r="X310" i="4"/>
  <c r="F308" i="4"/>
  <c r="F296" i="4"/>
  <c r="Y292" i="4"/>
  <c r="X292" i="4"/>
  <c r="Z292" i="4"/>
  <c r="F286" i="4"/>
  <c r="AE285" i="4"/>
  <c r="AG285" i="4" s="1"/>
  <c r="AD285" i="4"/>
  <c r="Z274" i="4"/>
  <c r="Y274" i="4"/>
  <c r="X274" i="4"/>
  <c r="F270" i="4"/>
  <c r="AE269" i="4"/>
  <c r="AG269" i="4" s="1"/>
  <c r="AD269" i="4"/>
  <c r="AD265" i="4"/>
  <c r="AE265" i="4"/>
  <c r="AG265" i="4" s="1"/>
  <c r="AD261" i="4"/>
  <c r="AE261" i="4"/>
  <c r="AG261" i="4" s="1"/>
  <c r="AD253" i="4"/>
  <c r="AE253" i="4"/>
  <c r="AG253" i="4" s="1"/>
  <c r="X245" i="4"/>
  <c r="AA245" i="4" s="1"/>
  <c r="AD241" i="4"/>
  <c r="AE241" i="4"/>
  <c r="AG241" i="4" s="1"/>
  <c r="AD237" i="4"/>
  <c r="AE237" i="4"/>
  <c r="AG237" i="4" s="1"/>
  <c r="AG363" i="4"/>
  <c r="E363" i="4" s="1"/>
  <c r="Y318" i="4"/>
  <c r="AD312" i="4"/>
  <c r="AE312" i="4"/>
  <c r="AG312" i="4" s="1"/>
  <c r="AD308" i="4"/>
  <c r="AE308" i="4"/>
  <c r="AG308" i="4" s="1"/>
  <c r="AD304" i="4"/>
  <c r="AE304" i="4"/>
  <c r="AG304" i="4" s="1"/>
  <c r="AD300" i="4"/>
  <c r="AE300" i="4"/>
  <c r="AG300" i="4" s="1"/>
  <c r="AD296" i="4"/>
  <c r="AE296" i="4"/>
  <c r="AG296" i="4" s="1"/>
  <c r="AD292" i="4"/>
  <c r="AE292" i="4"/>
  <c r="AG292" i="4" s="1"/>
  <c r="AE284" i="4"/>
  <c r="AG284" i="4" s="1"/>
  <c r="E284" i="4" s="1"/>
  <c r="AD284" i="4"/>
  <c r="AE280" i="4"/>
  <c r="AG280" i="4" s="1"/>
  <c r="E280" i="4" s="1"/>
  <c r="AD280" i="4"/>
  <c r="AE276" i="4"/>
  <c r="AG276" i="4" s="1"/>
  <c r="E276" i="4" s="1"/>
  <c r="AD276" i="4"/>
  <c r="AE272" i="4"/>
  <c r="AG272" i="4" s="1"/>
  <c r="E272" i="4" s="1"/>
  <c r="AD272" i="4"/>
  <c r="AE268" i="4"/>
  <c r="AG268" i="4" s="1"/>
  <c r="E268" i="4" s="1"/>
  <c r="AD268" i="4"/>
  <c r="Z265" i="4"/>
  <c r="Y265" i="4"/>
  <c r="X265" i="4"/>
  <c r="F261" i="4"/>
  <c r="AE248" i="4"/>
  <c r="AG248" i="4" s="1"/>
  <c r="E248" i="4" s="1"/>
  <c r="AD248" i="4"/>
  <c r="Y245" i="4"/>
  <c r="AG359" i="4"/>
  <c r="AK319" i="4"/>
  <c r="AL319" i="4" s="1"/>
  <c r="AA318" i="4"/>
  <c r="X313" i="4"/>
  <c r="Z313" i="4"/>
  <c r="Y313" i="4"/>
  <c r="X305" i="4"/>
  <c r="Z305" i="4"/>
  <c r="Y305" i="4"/>
  <c r="X297" i="4"/>
  <c r="Z297" i="4"/>
  <c r="Y297" i="4"/>
  <c r="X289" i="4"/>
  <c r="Z289" i="4"/>
  <c r="Y289" i="4"/>
  <c r="AE275" i="4"/>
  <c r="AG275" i="4" s="1"/>
  <c r="AD275" i="4"/>
  <c r="F259" i="4"/>
  <c r="Y242" i="4"/>
  <c r="X242" i="4"/>
  <c r="Z242" i="4"/>
  <c r="AD233" i="4"/>
  <c r="AE233" i="4"/>
  <c r="AG233" i="4" s="1"/>
  <c r="AD229" i="4"/>
  <c r="AE229" i="4"/>
  <c r="AG229" i="4" s="1"/>
  <c r="AD225" i="4"/>
  <c r="AE225" i="4"/>
  <c r="AG225" i="4" s="1"/>
  <c r="AD221" i="4"/>
  <c r="AE221" i="4"/>
  <c r="AG221" i="4" s="1"/>
  <c r="AD217" i="4"/>
  <c r="AE217" i="4"/>
  <c r="AG217" i="4" s="1"/>
  <c r="AD213" i="4"/>
  <c r="AE213" i="4"/>
  <c r="AG213" i="4" s="1"/>
  <c r="AD209" i="4"/>
  <c r="AE209" i="4"/>
  <c r="AG209" i="4" s="1"/>
  <c r="AD205" i="4"/>
  <c r="AE205" i="4"/>
  <c r="AG205" i="4" s="1"/>
  <c r="AD201" i="4"/>
  <c r="AE201" i="4"/>
  <c r="AG201" i="4" s="1"/>
  <c r="AD197" i="4"/>
  <c r="AE197" i="4"/>
  <c r="AG197" i="4" s="1"/>
  <c r="AD193" i="4"/>
  <c r="AE193" i="4"/>
  <c r="AG193" i="4" s="1"/>
  <c r="AD189" i="4"/>
  <c r="AE189" i="4"/>
  <c r="AG189" i="4" s="1"/>
  <c r="AD185" i="4"/>
  <c r="AE185" i="4"/>
  <c r="AG185" i="4" s="1"/>
  <c r="AK253" i="4"/>
  <c r="AL253" i="4" s="1"/>
  <c r="AK276" i="4"/>
  <c r="AL276" i="4" s="1"/>
  <c r="AK261" i="4"/>
  <c r="AL261" i="4" s="1"/>
  <c r="F256" i="4"/>
  <c r="X276" i="4"/>
  <c r="F266" i="4"/>
  <c r="Y234" i="4"/>
  <c r="X234" i="4"/>
  <c r="Z234" i="4"/>
  <c r="F222" i="4"/>
  <c r="E222" i="4" s="1"/>
  <c r="Y218" i="4"/>
  <c r="X218" i="4"/>
  <c r="Z218" i="4"/>
  <c r="F206" i="4"/>
  <c r="E206" i="4" s="1"/>
  <c r="Y202" i="4"/>
  <c r="X202" i="4"/>
  <c r="Z202" i="4"/>
  <c r="F190" i="4"/>
  <c r="E190" i="4" s="1"/>
  <c r="Y186" i="4"/>
  <c r="X186" i="4"/>
  <c r="Z186" i="4"/>
  <c r="X247" i="4"/>
  <c r="Z247" i="4"/>
  <c r="Y247" i="4"/>
  <c r="AE228" i="4"/>
  <c r="AG228" i="4" s="1"/>
  <c r="E228" i="4" s="1"/>
  <c r="AD228" i="4"/>
  <c r="F227" i="4"/>
  <c r="Z221" i="4"/>
  <c r="AA221" i="4" s="1"/>
  <c r="F211" i="4"/>
  <c r="F195" i="4"/>
  <c r="F191" i="4"/>
  <c r="AG251" i="4"/>
  <c r="E251" i="4" s="1"/>
  <c r="AD239" i="4"/>
  <c r="AE239" i="4"/>
  <c r="AG239" i="4" s="1"/>
  <c r="F239" i="4"/>
  <c r="F216" i="4"/>
  <c r="X211" i="4"/>
  <c r="Z211" i="4"/>
  <c r="Y211" i="4"/>
  <c r="F200" i="4"/>
  <c r="X195" i="4"/>
  <c r="Z195" i="4"/>
  <c r="Y195" i="4"/>
  <c r="F184" i="4"/>
  <c r="AE178" i="4"/>
  <c r="AG178" i="4" s="1"/>
  <c r="E178" i="4" s="1"/>
  <c r="AD178" i="4"/>
  <c r="F176" i="4"/>
  <c r="E176" i="4" s="1"/>
  <c r="AE170" i="4"/>
  <c r="AG170" i="4" s="1"/>
  <c r="E170" i="4" s="1"/>
  <c r="AD170" i="4"/>
  <c r="F168" i="4"/>
  <c r="E168" i="4" s="1"/>
  <c r="Y164" i="4"/>
  <c r="Z164" i="4"/>
  <c r="X164" i="4"/>
  <c r="F158" i="4"/>
  <c r="AE157" i="4"/>
  <c r="AG157" i="4" s="1"/>
  <c r="AD157" i="4"/>
  <c r="Z260" i="4"/>
  <c r="X243" i="4"/>
  <c r="Z243" i="4"/>
  <c r="Y243" i="4"/>
  <c r="F236" i="4"/>
  <c r="Z232" i="4"/>
  <c r="X232" i="4"/>
  <c r="Y232" i="4"/>
  <c r="F224" i="4"/>
  <c r="Z217" i="4"/>
  <c r="AK213" i="4"/>
  <c r="AL213" i="4" s="1"/>
  <c r="AE212" i="4"/>
  <c r="AG212" i="4" s="1"/>
  <c r="AD212" i="4"/>
  <c r="Z209" i="4"/>
  <c r="AK205" i="4"/>
  <c r="AL205" i="4" s="1"/>
  <c r="AE204" i="4"/>
  <c r="AG204" i="4" s="1"/>
  <c r="E204" i="4" s="1"/>
  <c r="AD204" i="4"/>
  <c r="Z201" i="4"/>
  <c r="AK197" i="4"/>
  <c r="AL197" i="4" s="1"/>
  <c r="AE196" i="4"/>
  <c r="AG196" i="4" s="1"/>
  <c r="AD196" i="4"/>
  <c r="Z193" i="4"/>
  <c r="AA193" i="4" s="1"/>
  <c r="AK189" i="4"/>
  <c r="AL189" i="4" s="1"/>
  <c r="AE188" i="4"/>
  <c r="AG188" i="4" s="1"/>
  <c r="E188" i="4" s="1"/>
  <c r="AD188" i="4"/>
  <c r="Z185" i="4"/>
  <c r="F181" i="4"/>
  <c r="AK178" i="4"/>
  <c r="AL178" i="4" s="1"/>
  <c r="F177" i="4"/>
  <c r="F173" i="4"/>
  <c r="AK170" i="4"/>
  <c r="AL170" i="4" s="1"/>
  <c r="F169" i="4"/>
  <c r="AK162" i="4"/>
  <c r="AL162" i="4" s="1"/>
  <c r="AE152" i="4"/>
  <c r="AG152" i="4" s="1"/>
  <c r="E152" i="4" s="1"/>
  <c r="AD152" i="4"/>
  <c r="Y256" i="4"/>
  <c r="X235" i="4"/>
  <c r="AA235" i="4" s="1"/>
  <c r="Z182" i="4"/>
  <c r="AA182" i="4" s="1"/>
  <c r="AK175" i="4"/>
  <c r="AL175" i="4" s="1"/>
  <c r="Y167" i="4"/>
  <c r="Y166" i="4"/>
  <c r="Z156" i="4"/>
  <c r="AK152" i="4"/>
  <c r="AL152" i="4" s="1"/>
  <c r="F143" i="4"/>
  <c r="F135" i="4"/>
  <c r="AD129" i="4"/>
  <c r="AE129" i="4"/>
  <c r="AG129" i="4" s="1"/>
  <c r="Y126" i="4"/>
  <c r="X126" i="4"/>
  <c r="Z126" i="4"/>
  <c r="AD113" i="4"/>
  <c r="AE113" i="4"/>
  <c r="AG113" i="4" s="1"/>
  <c r="Y110" i="4"/>
  <c r="X110" i="4"/>
  <c r="Z110" i="4"/>
  <c r="AD105" i="4"/>
  <c r="AE105" i="4"/>
  <c r="AG105" i="4" s="1"/>
  <c r="Y94" i="4"/>
  <c r="X94" i="4"/>
  <c r="Z94" i="4"/>
  <c r="AD89" i="4"/>
  <c r="AE89" i="4"/>
  <c r="AG89" i="4" s="1"/>
  <c r="AD81" i="4"/>
  <c r="AE81" i="4"/>
  <c r="AG81" i="4" s="1"/>
  <c r="F159" i="4"/>
  <c r="Y129" i="4"/>
  <c r="AE128" i="4"/>
  <c r="AG128" i="4" s="1"/>
  <c r="E128" i="4" s="1"/>
  <c r="AD128" i="4"/>
  <c r="Y125" i="4"/>
  <c r="AE124" i="4"/>
  <c r="AG124" i="4" s="1"/>
  <c r="E124" i="4" s="1"/>
  <c r="AD124" i="4"/>
  <c r="Y121" i="4"/>
  <c r="AE120" i="4"/>
  <c r="AG120" i="4" s="1"/>
  <c r="E120" i="4" s="1"/>
  <c r="AD120" i="4"/>
  <c r="Y117" i="4"/>
  <c r="AE116" i="4"/>
  <c r="AG116" i="4" s="1"/>
  <c r="E116" i="4" s="1"/>
  <c r="AD116" i="4"/>
  <c r="Y113" i="4"/>
  <c r="AE112" i="4"/>
  <c r="AG112" i="4" s="1"/>
  <c r="E112" i="4" s="1"/>
  <c r="AD112" i="4"/>
  <c r="Y109" i="4"/>
  <c r="AE108" i="4"/>
  <c r="AG108" i="4" s="1"/>
  <c r="E108" i="4" s="1"/>
  <c r="AD108" i="4"/>
  <c r="AE104" i="4"/>
  <c r="AG104" i="4" s="1"/>
  <c r="AD104" i="4"/>
  <c r="Y101" i="4"/>
  <c r="Z149" i="4"/>
  <c r="Z145" i="4"/>
  <c r="Z141" i="4"/>
  <c r="Z137" i="4"/>
  <c r="Z133" i="4"/>
  <c r="AE123" i="4"/>
  <c r="AG123" i="4" s="1"/>
  <c r="E123" i="4" s="1"/>
  <c r="AD123" i="4"/>
  <c r="Y120" i="4"/>
  <c r="Y179" i="4"/>
  <c r="AA179" i="4" s="1"/>
  <c r="AM164" i="4"/>
  <c r="F156" i="4"/>
  <c r="F154" i="4"/>
  <c r="Y150" i="4"/>
  <c r="Z150" i="4"/>
  <c r="X150" i="4"/>
  <c r="F138" i="4"/>
  <c r="Y134" i="4"/>
  <c r="Z134" i="4"/>
  <c r="X134" i="4"/>
  <c r="X124" i="4"/>
  <c r="AA124" i="4" s="1"/>
  <c r="X123" i="4"/>
  <c r="Z123" i="4"/>
  <c r="Y123" i="4"/>
  <c r="AE122" i="4"/>
  <c r="AG122" i="4" s="1"/>
  <c r="AD122" i="4"/>
  <c r="AK120" i="4"/>
  <c r="AL120" i="4" s="1"/>
  <c r="F119" i="4"/>
  <c r="X108" i="4"/>
  <c r="AA108" i="4" s="1"/>
  <c r="AD94" i="4"/>
  <c r="AE94" i="4"/>
  <c r="AG94" i="4" s="1"/>
  <c r="AK92" i="4"/>
  <c r="AL92" i="4" s="1"/>
  <c r="AD78" i="4"/>
  <c r="AE78" i="4"/>
  <c r="AG78" i="4" s="1"/>
  <c r="AE95" i="4"/>
  <c r="AG95" i="4" s="1"/>
  <c r="AD95" i="4"/>
  <c r="F95" i="4"/>
  <c r="F87" i="4"/>
  <c r="F86" i="4"/>
  <c r="F80" i="4"/>
  <c r="F72" i="4"/>
  <c r="AM72" i="4"/>
  <c r="AD64" i="4"/>
  <c r="AE64" i="4"/>
  <c r="AG64" i="4" s="1"/>
  <c r="E64" i="4" s="1"/>
  <c r="Y61" i="4"/>
  <c r="X61" i="4"/>
  <c r="Z61" i="4"/>
  <c r="AD48" i="4"/>
  <c r="AE48" i="4"/>
  <c r="AG48" i="4" s="1"/>
  <c r="E48" i="4" s="1"/>
  <c r="Y45" i="4"/>
  <c r="X45" i="4"/>
  <c r="Z45" i="4"/>
  <c r="AD32" i="4"/>
  <c r="AE32" i="4"/>
  <c r="AG32" i="4" s="1"/>
  <c r="E32" i="4" s="1"/>
  <c r="Y29" i="4"/>
  <c r="X29" i="4"/>
  <c r="AA29" i="4" s="1"/>
  <c r="Z29" i="4"/>
  <c r="AD16" i="4"/>
  <c r="AE16" i="4"/>
  <c r="AG16" i="4" s="1"/>
  <c r="E16" i="4" s="1"/>
  <c r="AM15" i="4"/>
  <c r="Y13" i="4"/>
  <c r="X13" i="4"/>
  <c r="Z13" i="4"/>
  <c r="AG136" i="4"/>
  <c r="E136" i="4" s="1"/>
  <c r="X107" i="4"/>
  <c r="Y107" i="4"/>
  <c r="Z107" i="4"/>
  <c r="AK105" i="4"/>
  <c r="AL105" i="4" s="1"/>
  <c r="AK94" i="4"/>
  <c r="AL94" i="4" s="1"/>
  <c r="X92" i="4"/>
  <c r="Z81" i="4"/>
  <c r="AD74" i="4"/>
  <c r="AE74" i="4"/>
  <c r="AG74" i="4" s="1"/>
  <c r="Y24" i="4"/>
  <c r="Y16" i="4"/>
  <c r="Y8" i="4"/>
  <c r="Y133" i="4"/>
  <c r="Z129" i="4"/>
  <c r="Z113" i="4"/>
  <c r="X104" i="4"/>
  <c r="F88" i="4"/>
  <c r="Z85" i="4"/>
  <c r="AA85" i="4" s="1"/>
  <c r="AE70" i="4"/>
  <c r="AG70" i="4" s="1"/>
  <c r="AD70" i="4"/>
  <c r="Y67" i="4"/>
  <c r="AE54" i="4"/>
  <c r="AG54" i="4" s="1"/>
  <c r="AD54" i="4"/>
  <c r="Y51" i="4"/>
  <c r="AE38" i="4"/>
  <c r="AG38" i="4" s="1"/>
  <c r="AD38" i="4"/>
  <c r="Y35" i="4"/>
  <c r="F23" i="4"/>
  <c r="AE22" i="4"/>
  <c r="AG22" i="4" s="1"/>
  <c r="AM22" i="4" s="1"/>
  <c r="AD22" i="4"/>
  <c r="F19" i="4"/>
  <c r="AE18" i="4"/>
  <c r="AG18" i="4" s="1"/>
  <c r="AD18" i="4"/>
  <c r="F15" i="4"/>
  <c r="X12" i="4"/>
  <c r="AA12" i="4" s="1"/>
  <c r="AK125" i="4"/>
  <c r="AL125" i="4" s="1"/>
  <c r="Z117" i="4"/>
  <c r="AA117" i="4" s="1"/>
  <c r="AK109" i="4"/>
  <c r="AL109" i="4" s="1"/>
  <c r="X100" i="4"/>
  <c r="Z93" i="4"/>
  <c r="Z89" i="4"/>
  <c r="X83" i="4"/>
  <c r="Y83" i="4"/>
  <c r="Z83" i="4"/>
  <c r="AK83" i="4"/>
  <c r="AL83" i="4" s="1"/>
  <c r="F75" i="4"/>
  <c r="AM60" i="4"/>
  <c r="AM52" i="4"/>
  <c r="AM48" i="4"/>
  <c r="AM44" i="4"/>
  <c r="AM28" i="4"/>
  <c r="F18" i="4"/>
  <c r="AK15" i="4"/>
  <c r="AL15" i="4" s="1"/>
  <c r="X14" i="4"/>
  <c r="Z14" i="4"/>
  <c r="Y14" i="4"/>
  <c r="AE13" i="4"/>
  <c r="AG13" i="4" s="1"/>
  <c r="AD13" i="4"/>
  <c r="X81" i="4"/>
  <c r="AK70" i="4"/>
  <c r="AL70" i="4" s="1"/>
  <c r="AK64" i="4"/>
  <c r="AL64" i="4" s="1"/>
  <c r="Z44" i="4"/>
  <c r="F21" i="4"/>
  <c r="AG80" i="4"/>
  <c r="E80" i="4" s="1"/>
  <c r="AK69" i="4"/>
  <c r="AL69" i="4" s="1"/>
  <c r="Z32" i="4"/>
  <c r="F5" i="4"/>
  <c r="Z52" i="4"/>
  <c r="AA43" i="4"/>
  <c r="AK18" i="4"/>
  <c r="AL18" i="4" s="1"/>
  <c r="AK45" i="4"/>
  <c r="AL45" i="4" s="1"/>
  <c r="AK34" i="4"/>
  <c r="AL34" i="4" s="1"/>
  <c r="AK28" i="4"/>
  <c r="AL28" i="4" s="1"/>
  <c r="Z20" i="4"/>
  <c r="AK16" i="4"/>
  <c r="AL16" i="4" s="1"/>
  <c r="AM498" i="4"/>
  <c r="Y496" i="4"/>
  <c r="X496" i="4"/>
  <c r="Z496" i="4"/>
  <c r="Z499" i="4"/>
  <c r="Y499" i="4"/>
  <c r="X499" i="4"/>
  <c r="AK499" i="4"/>
  <c r="AL499" i="4" s="1"/>
  <c r="AK502" i="4"/>
  <c r="AL502" i="4" s="1"/>
  <c r="X501" i="4"/>
  <c r="Z501" i="4"/>
  <c r="Y501" i="4"/>
  <c r="AE500" i="4"/>
  <c r="AG500" i="4" s="1"/>
  <c r="AD500" i="4"/>
  <c r="AK495" i="4"/>
  <c r="AL495" i="4" s="1"/>
  <c r="F491" i="4"/>
  <c r="AD490" i="4"/>
  <c r="AE490" i="4"/>
  <c r="AG490" i="4" s="1"/>
  <c r="AK491" i="4"/>
  <c r="AL491" i="4" s="1"/>
  <c r="Z490" i="4"/>
  <c r="Y490" i="4"/>
  <c r="X490" i="4"/>
  <c r="AK494" i="4"/>
  <c r="AL494" i="4" s="1"/>
  <c r="Z489" i="4"/>
  <c r="AK490" i="4"/>
  <c r="AL490" i="4" s="1"/>
  <c r="Y485" i="4"/>
  <c r="AA485" i="4" s="1"/>
  <c r="AA493" i="4"/>
  <c r="AE492" i="4"/>
  <c r="AG492" i="4" s="1"/>
  <c r="E492" i="4" s="1"/>
  <c r="AD492" i="4"/>
  <c r="Y488" i="4"/>
  <c r="X488" i="4"/>
  <c r="AA488" i="4" s="1"/>
  <c r="AM488" i="4"/>
  <c r="X487" i="4"/>
  <c r="Z487" i="4"/>
  <c r="Y487" i="4"/>
  <c r="AK485" i="4"/>
  <c r="AL485" i="4" s="1"/>
  <c r="F484" i="4"/>
  <c r="AE483" i="4"/>
  <c r="AG483" i="4" s="1"/>
  <c r="AD483" i="4"/>
  <c r="AM482" i="4"/>
  <c r="Z486" i="4"/>
  <c r="AM485" i="4"/>
  <c r="X489" i="4"/>
  <c r="Y480" i="4"/>
  <c r="Z480" i="4"/>
  <c r="X480" i="4"/>
  <c r="AD475" i="4"/>
  <c r="AE475" i="4"/>
  <c r="AG475" i="4" s="1"/>
  <c r="Y486" i="4"/>
  <c r="AD467" i="4"/>
  <c r="AE467" i="4"/>
  <c r="AG467" i="4" s="1"/>
  <c r="AD463" i="4"/>
  <c r="AE463" i="4"/>
  <c r="AG463" i="4" s="1"/>
  <c r="AA478" i="4"/>
  <c r="Z471" i="4"/>
  <c r="Y471" i="4"/>
  <c r="X471" i="4"/>
  <c r="AE470" i="4"/>
  <c r="AG470" i="4" s="1"/>
  <c r="E470" i="4" s="1"/>
  <c r="AD470" i="4"/>
  <c r="AM476" i="4"/>
  <c r="X479" i="4"/>
  <c r="AA479" i="4" s="1"/>
  <c r="Y472" i="4"/>
  <c r="Z472" i="4"/>
  <c r="X472" i="4"/>
  <c r="X469" i="4"/>
  <c r="Z469" i="4"/>
  <c r="Y469" i="4"/>
  <c r="AE468" i="4"/>
  <c r="AG468" i="4" s="1"/>
  <c r="AD468" i="4"/>
  <c r="F468" i="4"/>
  <c r="AE465" i="4"/>
  <c r="AG465" i="4" s="1"/>
  <c r="AD465" i="4"/>
  <c r="F465" i="4"/>
  <c r="F462" i="4"/>
  <c r="AK459" i="4"/>
  <c r="AL459" i="4" s="1"/>
  <c r="AM454" i="4"/>
  <c r="AM446" i="4"/>
  <c r="X466" i="4"/>
  <c r="AA466" i="4" s="1"/>
  <c r="Z458" i="4"/>
  <c r="Y460" i="4"/>
  <c r="X460" i="4"/>
  <c r="Z460" i="4"/>
  <c r="Y458" i="4"/>
  <c r="AA458" i="4" s="1"/>
  <c r="Y452" i="4"/>
  <c r="X452" i="4"/>
  <c r="Z452" i="4"/>
  <c r="Y448" i="4"/>
  <c r="X448" i="4"/>
  <c r="Z448" i="4"/>
  <c r="X457" i="4"/>
  <c r="AA457" i="4" s="1"/>
  <c r="F456" i="4"/>
  <c r="AE448" i="4"/>
  <c r="AG448" i="4" s="1"/>
  <c r="AM448" i="4" s="1"/>
  <c r="AD448" i="4"/>
  <c r="AD436" i="4"/>
  <c r="AE436" i="4"/>
  <c r="AG436" i="4" s="1"/>
  <c r="AE443" i="4"/>
  <c r="AG443" i="4" s="1"/>
  <c r="AD443" i="4"/>
  <c r="F440" i="4"/>
  <c r="AE439" i="4"/>
  <c r="AG439" i="4" s="1"/>
  <c r="AD439" i="4"/>
  <c r="Z436" i="4"/>
  <c r="Y436" i="4"/>
  <c r="X436" i="4"/>
  <c r="AE435" i="4"/>
  <c r="AG435" i="4" s="1"/>
  <c r="E435" i="4" s="1"/>
  <c r="AD435" i="4"/>
  <c r="AK444" i="4"/>
  <c r="AL444" i="4" s="1"/>
  <c r="AK439" i="4"/>
  <c r="AL439" i="4" s="1"/>
  <c r="F434" i="4"/>
  <c r="AM434" i="4"/>
  <c r="AD427" i="4"/>
  <c r="AE427" i="4"/>
  <c r="AG427" i="4" s="1"/>
  <c r="AM427" i="4" s="1"/>
  <c r="AE442" i="4"/>
  <c r="AG442" i="4" s="1"/>
  <c r="E442" i="4" s="1"/>
  <c r="AD442" i="4"/>
  <c r="Y441" i="4"/>
  <c r="X441" i="4"/>
  <c r="Z441" i="4"/>
  <c r="X432" i="4"/>
  <c r="AA432" i="4" s="1"/>
  <c r="Z431" i="4"/>
  <c r="Y431" i="4"/>
  <c r="X431" i="4"/>
  <c r="X426" i="4"/>
  <c r="AA426" i="4" s="1"/>
  <c r="Z423" i="4"/>
  <c r="Y423" i="4"/>
  <c r="X423" i="4"/>
  <c r="AM421" i="4"/>
  <c r="X410" i="4"/>
  <c r="AD406" i="4"/>
  <c r="AE406" i="4"/>
  <c r="AG406" i="4" s="1"/>
  <c r="Y437" i="4"/>
  <c r="X437" i="4"/>
  <c r="Z437" i="4"/>
  <c r="X433" i="4"/>
  <c r="AK431" i="4"/>
  <c r="AL431" i="4" s="1"/>
  <c r="Y430" i="4"/>
  <c r="AE429" i="4"/>
  <c r="AG429" i="4" s="1"/>
  <c r="AD429" i="4"/>
  <c r="H425" i="4"/>
  <c r="I425" i="4" s="1"/>
  <c r="X413" i="4"/>
  <c r="Y413" i="4"/>
  <c r="AE409" i="4"/>
  <c r="AG409" i="4" s="1"/>
  <c r="E409" i="4" s="1"/>
  <c r="AD409" i="4"/>
  <c r="F439" i="4"/>
  <c r="AE432" i="4"/>
  <c r="AG432" i="4" s="1"/>
  <c r="E432" i="4" s="1"/>
  <c r="AD432" i="4"/>
  <c r="AE424" i="4"/>
  <c r="AG424" i="4" s="1"/>
  <c r="E424" i="4" s="1"/>
  <c r="AD424" i="4"/>
  <c r="AM423" i="4"/>
  <c r="X420" i="4"/>
  <c r="Z420" i="4"/>
  <c r="Y420" i="4"/>
  <c r="Y411" i="4"/>
  <c r="X411" i="4"/>
  <c r="Z411" i="4"/>
  <c r="AD400" i="4"/>
  <c r="AE400" i="4"/>
  <c r="AG400" i="4" s="1"/>
  <c r="AE420" i="4"/>
  <c r="AG420" i="4" s="1"/>
  <c r="AD420" i="4"/>
  <c r="Y415" i="4"/>
  <c r="X415" i="4"/>
  <c r="Z415" i="4"/>
  <c r="Z413" i="4"/>
  <c r="AE411" i="4"/>
  <c r="AG411" i="4" s="1"/>
  <c r="AD411" i="4"/>
  <c r="X408" i="4"/>
  <c r="Z408" i="4"/>
  <c r="Y408" i="4"/>
  <c r="AE405" i="4"/>
  <c r="AG405" i="4" s="1"/>
  <c r="E405" i="4" s="1"/>
  <c r="AD405" i="4"/>
  <c r="AE403" i="4"/>
  <c r="AG403" i="4" s="1"/>
  <c r="AD403" i="4"/>
  <c r="AM402" i="4"/>
  <c r="Z392" i="4"/>
  <c r="Y392" i="4"/>
  <c r="X392" i="4"/>
  <c r="AM386" i="4"/>
  <c r="F417" i="4"/>
  <c r="F403" i="4"/>
  <c r="Z402" i="4"/>
  <c r="AA402" i="4" s="1"/>
  <c r="F399" i="4"/>
  <c r="Z398" i="4"/>
  <c r="F395" i="4"/>
  <c r="AK392" i="4"/>
  <c r="AL392" i="4" s="1"/>
  <c r="Z391" i="4"/>
  <c r="Y391" i="4"/>
  <c r="X391" i="4"/>
  <c r="AE390" i="4"/>
  <c r="AG390" i="4" s="1"/>
  <c r="AD390" i="4"/>
  <c r="Z387" i="4"/>
  <c r="Y387" i="4"/>
  <c r="X387" i="4"/>
  <c r="X378" i="4"/>
  <c r="Y378" i="4"/>
  <c r="AK429" i="4"/>
  <c r="AL429" i="4" s="1"/>
  <c r="AK421" i="4"/>
  <c r="AL421" i="4" s="1"/>
  <c r="X416" i="4"/>
  <c r="Z416" i="4"/>
  <c r="Y416" i="4"/>
  <c r="AK414" i="4"/>
  <c r="AL414" i="4" s="1"/>
  <c r="AK406" i="4"/>
  <c r="AL406" i="4" s="1"/>
  <c r="AE397" i="4"/>
  <c r="AG397" i="4" s="1"/>
  <c r="E397" i="4" s="1"/>
  <c r="AD397" i="4"/>
  <c r="F393" i="4"/>
  <c r="AM380" i="4"/>
  <c r="AD377" i="4"/>
  <c r="AE377" i="4"/>
  <c r="AG377" i="4" s="1"/>
  <c r="X375" i="4"/>
  <c r="Z374" i="4"/>
  <c r="Y374" i="4"/>
  <c r="X374" i="4"/>
  <c r="X371" i="4"/>
  <c r="AA371" i="4" s="1"/>
  <c r="Z370" i="4"/>
  <c r="Y370" i="4"/>
  <c r="X370" i="4"/>
  <c r="AM360" i="4"/>
  <c r="AK403" i="4"/>
  <c r="AL403" i="4" s="1"/>
  <c r="AK398" i="4"/>
  <c r="AL398" i="4" s="1"/>
  <c r="F384" i="4"/>
  <c r="AE372" i="4"/>
  <c r="AG372" i="4" s="1"/>
  <c r="AD372" i="4"/>
  <c r="AK370" i="4"/>
  <c r="AL370" i="4" s="1"/>
  <c r="Z369" i="4"/>
  <c r="Y369" i="4"/>
  <c r="X369" i="4"/>
  <c r="F365" i="4"/>
  <c r="F353" i="4"/>
  <c r="X352" i="4"/>
  <c r="Y352" i="4"/>
  <c r="F349" i="4"/>
  <c r="X348" i="4"/>
  <c r="AA348" i="4" s="1"/>
  <c r="Y348" i="4"/>
  <c r="X389" i="4"/>
  <c r="Z389" i="4"/>
  <c r="Y389" i="4"/>
  <c r="Z375" i="4"/>
  <c r="Z367" i="4"/>
  <c r="AE366" i="4"/>
  <c r="AG366" i="4" s="1"/>
  <c r="E366" i="4" s="1"/>
  <c r="AD366" i="4"/>
  <c r="F354" i="4"/>
  <c r="F350" i="4"/>
  <c r="F346" i="4"/>
  <c r="AD344" i="4"/>
  <c r="AE344" i="4"/>
  <c r="AG344" i="4" s="1"/>
  <c r="AD336" i="4"/>
  <c r="AE336" i="4"/>
  <c r="AG336" i="4" s="1"/>
  <c r="AD328" i="4"/>
  <c r="AE328" i="4"/>
  <c r="AG328" i="4" s="1"/>
  <c r="Y362" i="4"/>
  <c r="X362" i="4"/>
  <c r="Z362" i="4"/>
  <c r="AM358" i="4"/>
  <c r="X356" i="4"/>
  <c r="AA356" i="4" s="1"/>
  <c r="Z344" i="4"/>
  <c r="Y344" i="4"/>
  <c r="X344" i="4"/>
  <c r="F340" i="4"/>
  <c r="AE339" i="4"/>
  <c r="AG339" i="4" s="1"/>
  <c r="AD339" i="4"/>
  <c r="Z328" i="4"/>
  <c r="Y328" i="4"/>
  <c r="X328" i="4"/>
  <c r="F324" i="4"/>
  <c r="AE323" i="4"/>
  <c r="AG323" i="4" s="1"/>
  <c r="AD323" i="4"/>
  <c r="AM322" i="4"/>
  <c r="AD315" i="4"/>
  <c r="AE315" i="4"/>
  <c r="AG315" i="4" s="1"/>
  <c r="AD307" i="4"/>
  <c r="AE307" i="4"/>
  <c r="AG307" i="4" s="1"/>
  <c r="AD299" i="4"/>
  <c r="AE299" i="4"/>
  <c r="AG299" i="4" s="1"/>
  <c r="AD291" i="4"/>
  <c r="AE291" i="4"/>
  <c r="AG291" i="4" s="1"/>
  <c r="AD358" i="4"/>
  <c r="AE358" i="4"/>
  <c r="AG358" i="4" s="1"/>
  <c r="E358" i="4" s="1"/>
  <c r="AE342" i="4"/>
  <c r="AG342" i="4" s="1"/>
  <c r="E342" i="4" s="1"/>
  <c r="AD342" i="4"/>
  <c r="AE338" i="4"/>
  <c r="AG338" i="4" s="1"/>
  <c r="E338" i="4" s="1"/>
  <c r="AD338" i="4"/>
  <c r="AE334" i="4"/>
  <c r="AG334" i="4" s="1"/>
  <c r="E334" i="4" s="1"/>
  <c r="AD334" i="4"/>
  <c r="AE330" i="4"/>
  <c r="AG330" i="4" s="1"/>
  <c r="E330" i="4" s="1"/>
  <c r="AD330" i="4"/>
  <c r="AE326" i="4"/>
  <c r="AG326" i="4" s="1"/>
  <c r="E326" i="4" s="1"/>
  <c r="AD326" i="4"/>
  <c r="AE322" i="4"/>
  <c r="AG322" i="4" s="1"/>
  <c r="E322" i="4" s="1"/>
  <c r="AD322" i="4"/>
  <c r="Z319" i="4"/>
  <c r="Y319" i="4"/>
  <c r="X319" i="4"/>
  <c r="AE318" i="4"/>
  <c r="AG318" i="4" s="1"/>
  <c r="AD318" i="4"/>
  <c r="Z315" i="4"/>
  <c r="Y315" i="4"/>
  <c r="X315" i="4"/>
  <c r="AE314" i="4"/>
  <c r="AG314" i="4" s="1"/>
  <c r="E314" i="4" s="1"/>
  <c r="AD314" i="4"/>
  <c r="Z311" i="4"/>
  <c r="Y311" i="4"/>
  <c r="X311" i="4"/>
  <c r="AE310" i="4"/>
  <c r="AG310" i="4" s="1"/>
  <c r="E310" i="4" s="1"/>
  <c r="AD310" i="4"/>
  <c r="Z307" i="4"/>
  <c r="Y307" i="4"/>
  <c r="X307" i="4"/>
  <c r="AE306" i="4"/>
  <c r="AG306" i="4" s="1"/>
  <c r="E306" i="4" s="1"/>
  <c r="AD306" i="4"/>
  <c r="Z303" i="4"/>
  <c r="Y303" i="4"/>
  <c r="X303" i="4"/>
  <c r="AE302" i="4"/>
  <c r="AG302" i="4" s="1"/>
  <c r="E302" i="4" s="1"/>
  <c r="AD302" i="4"/>
  <c r="Z299" i="4"/>
  <c r="Y299" i="4"/>
  <c r="X299" i="4"/>
  <c r="AE298" i="4"/>
  <c r="AG298" i="4" s="1"/>
  <c r="E298" i="4" s="1"/>
  <c r="AD298" i="4"/>
  <c r="Z295" i="4"/>
  <c r="Y295" i="4"/>
  <c r="X295" i="4"/>
  <c r="AE294" i="4"/>
  <c r="AG294" i="4" s="1"/>
  <c r="E294" i="4" s="1"/>
  <c r="AD294" i="4"/>
  <c r="Z291" i="4"/>
  <c r="Y291" i="4"/>
  <c r="X291" i="4"/>
  <c r="AE290" i="4"/>
  <c r="AG290" i="4" s="1"/>
  <c r="E290" i="4" s="1"/>
  <c r="AD290" i="4"/>
  <c r="AA368" i="4"/>
  <c r="X363" i="4"/>
  <c r="Z363" i="4"/>
  <c r="Y363" i="4"/>
  <c r="AK360" i="4"/>
  <c r="AL360" i="4" s="1"/>
  <c r="AE329" i="4"/>
  <c r="AG329" i="4" s="1"/>
  <c r="AD329" i="4"/>
  <c r="AE309" i="4"/>
  <c r="AG309" i="4" s="1"/>
  <c r="AM309" i="4" s="1"/>
  <c r="AD309" i="4"/>
  <c r="AE293" i="4"/>
  <c r="AG293" i="4" s="1"/>
  <c r="AD293" i="4"/>
  <c r="Y283" i="4"/>
  <c r="X283" i="4"/>
  <c r="Z283" i="4"/>
  <c r="Y275" i="4"/>
  <c r="X275" i="4"/>
  <c r="Z275" i="4"/>
  <c r="AG355" i="4"/>
  <c r="AG347" i="4"/>
  <c r="F317" i="4"/>
  <c r="Y312" i="4"/>
  <c r="X312" i="4"/>
  <c r="Z312" i="4"/>
  <c r="AK308" i="4"/>
  <c r="AL308" i="4" s="1"/>
  <c r="Y304" i="4"/>
  <c r="X304" i="4"/>
  <c r="Z304" i="4"/>
  <c r="AM300" i="4"/>
  <c r="AK296" i="4"/>
  <c r="AL296" i="4" s="1"/>
  <c r="F292" i="4"/>
  <c r="Z286" i="4"/>
  <c r="Y286" i="4"/>
  <c r="X286" i="4"/>
  <c r="F282" i="4"/>
  <c r="AE281" i="4"/>
  <c r="AG281" i="4" s="1"/>
  <c r="AD281" i="4"/>
  <c r="AM280" i="4"/>
  <c r="Z270" i="4"/>
  <c r="Y270" i="4"/>
  <c r="X270" i="4"/>
  <c r="X249" i="4"/>
  <c r="AD245" i="4"/>
  <c r="AE245" i="4"/>
  <c r="AG245" i="4" s="1"/>
  <c r="AM244" i="4"/>
  <c r="AK343" i="4"/>
  <c r="AL343" i="4" s="1"/>
  <c r="AK338" i="4"/>
  <c r="AL338" i="4" s="1"/>
  <c r="AK327" i="4"/>
  <c r="AL327" i="4" s="1"/>
  <c r="AK322" i="4"/>
  <c r="AL322" i="4" s="1"/>
  <c r="Z314" i="4"/>
  <c r="Z310" i="4"/>
  <c r="Z306" i="4"/>
  <c r="Z302" i="4"/>
  <c r="Z298" i="4"/>
  <c r="Z294" i="4"/>
  <c r="Z290" i="4"/>
  <c r="AM287" i="4"/>
  <c r="AM275" i="4"/>
  <c r="H272" i="4"/>
  <c r="I272" i="4" s="1"/>
  <c r="AM271" i="4"/>
  <c r="AE264" i="4"/>
  <c r="AG264" i="4" s="1"/>
  <c r="E264" i="4" s="1"/>
  <c r="AD264" i="4"/>
  <c r="Z261" i="4"/>
  <c r="Y261" i="4"/>
  <c r="X261" i="4"/>
  <c r="AE260" i="4"/>
  <c r="AG260" i="4" s="1"/>
  <c r="E260" i="4" s="1"/>
  <c r="AD260" i="4"/>
  <c r="F257" i="4"/>
  <c r="F253" i="4"/>
  <c r="AE252" i="4"/>
  <c r="AG252" i="4" s="1"/>
  <c r="AD252" i="4"/>
  <c r="Y249" i="4"/>
  <c r="AE321" i="4"/>
  <c r="AG321" i="4" s="1"/>
  <c r="E321" i="4" s="1"/>
  <c r="AD321" i="4"/>
  <c r="F309" i="4"/>
  <c r="AK309" i="4"/>
  <c r="AL309" i="4" s="1"/>
  <c r="F301" i="4"/>
  <c r="AM301" i="4"/>
  <c r="AK301" i="4"/>
  <c r="AL301" i="4" s="1"/>
  <c r="F293" i="4"/>
  <c r="AK293" i="4"/>
  <c r="AL293" i="4" s="1"/>
  <c r="AE279" i="4"/>
  <c r="AG279" i="4" s="1"/>
  <c r="E279" i="4" s="1"/>
  <c r="AD279" i="4"/>
  <c r="Y276" i="4"/>
  <c r="AA276" i="4" s="1"/>
  <c r="H271" i="4"/>
  <c r="I271" i="4" s="1"/>
  <c r="Y267" i="4"/>
  <c r="AE263" i="4"/>
  <c r="AG263" i="4" s="1"/>
  <c r="AD263" i="4"/>
  <c r="X259" i="4"/>
  <c r="Z259" i="4"/>
  <c r="Y259" i="4"/>
  <c r="F242" i="4"/>
  <c r="E242" i="4" s="1"/>
  <c r="Y238" i="4"/>
  <c r="X238" i="4"/>
  <c r="Z238" i="4"/>
  <c r="X263" i="4"/>
  <c r="AA263" i="4" s="1"/>
  <c r="AA256" i="4"/>
  <c r="X252" i="4"/>
  <c r="AK241" i="4"/>
  <c r="AL241" i="4" s="1"/>
  <c r="AE240" i="4"/>
  <c r="AG240" i="4" s="1"/>
  <c r="E240" i="4" s="1"/>
  <c r="AD240" i="4"/>
  <c r="AK237" i="4"/>
  <c r="AL237" i="4" s="1"/>
  <c r="AE236" i="4"/>
  <c r="AG236" i="4" s="1"/>
  <c r="E236" i="4" s="1"/>
  <c r="AD236" i="4"/>
  <c r="AK233" i="4"/>
  <c r="AL233" i="4" s="1"/>
  <c r="AK225" i="4"/>
  <c r="AL225" i="4" s="1"/>
  <c r="AK285" i="4"/>
  <c r="AL285" i="4" s="1"/>
  <c r="AK280" i="4"/>
  <c r="AL280" i="4" s="1"/>
  <c r="AK269" i="4"/>
  <c r="AL269" i="4" s="1"/>
  <c r="Y254" i="4"/>
  <c r="X254" i="4"/>
  <c r="Z254" i="4"/>
  <c r="X251" i="4"/>
  <c r="AA251" i="4" s="1"/>
  <c r="AK288" i="4"/>
  <c r="AL288" i="4" s="1"/>
  <c r="X272" i="4"/>
  <c r="AA264" i="4"/>
  <c r="F234" i="4"/>
  <c r="Y230" i="4"/>
  <c r="X230" i="4"/>
  <c r="Z230" i="4"/>
  <c r="F218" i="4"/>
  <c r="E218" i="4" s="1"/>
  <c r="Y214" i="4"/>
  <c r="X214" i="4"/>
  <c r="Z214" i="4"/>
  <c r="F202" i="4"/>
  <c r="E202" i="4" s="1"/>
  <c r="Y198" i="4"/>
  <c r="X198" i="4"/>
  <c r="AA198" i="4" s="1"/>
  <c r="Z198" i="4"/>
  <c r="F186" i="4"/>
  <c r="E186" i="4" s="1"/>
  <c r="F283" i="4"/>
  <c r="AG266" i="4"/>
  <c r="AG254" i="4"/>
  <c r="AM246" i="4"/>
  <c r="Y246" i="4"/>
  <c r="X246" i="4"/>
  <c r="Z246" i="4"/>
  <c r="X237" i="4"/>
  <c r="AA237" i="4" s="1"/>
  <c r="Z229" i="4"/>
  <c r="F215" i="4"/>
  <c r="F199" i="4"/>
  <c r="F187" i="4"/>
  <c r="X185" i="4"/>
  <c r="AA185" i="4" s="1"/>
  <c r="AG259" i="4"/>
  <c r="Z249" i="4"/>
  <c r="AM239" i="4"/>
  <c r="F212" i="4"/>
  <c r="X207" i="4"/>
  <c r="Z207" i="4"/>
  <c r="Y207" i="4"/>
  <c r="F196" i="4"/>
  <c r="X191" i="4"/>
  <c r="Z191" i="4"/>
  <c r="Y191" i="4"/>
  <c r="Y180" i="4"/>
  <c r="Z180" i="4"/>
  <c r="X180" i="4"/>
  <c r="Y172" i="4"/>
  <c r="Z172" i="4"/>
  <c r="X172" i="4"/>
  <c r="AE166" i="4"/>
  <c r="AG166" i="4" s="1"/>
  <c r="E166" i="4" s="1"/>
  <c r="AD166" i="4"/>
  <c r="F164" i="4"/>
  <c r="E164" i="4" s="1"/>
  <c r="X161" i="4"/>
  <c r="Z158" i="4"/>
  <c r="Y158" i="4"/>
  <c r="X158" i="4"/>
  <c r="AA260" i="4"/>
  <c r="F243" i="4"/>
  <c r="Y235" i="4"/>
  <c r="F232" i="4"/>
  <c r="AK231" i="4"/>
  <c r="AL231" i="4" s="1"/>
  <c r="X227" i="4"/>
  <c r="Y227" i="4"/>
  <c r="Z227" i="4"/>
  <c r="E226" i="4"/>
  <c r="Y225" i="4"/>
  <c r="AE224" i="4"/>
  <c r="AG224" i="4" s="1"/>
  <c r="E224" i="4" s="1"/>
  <c r="AD224" i="4"/>
  <c r="F223" i="4"/>
  <c r="AM223" i="4"/>
  <c r="AE220" i="4"/>
  <c r="AG220" i="4" s="1"/>
  <c r="E220" i="4" s="1"/>
  <c r="AD220" i="4"/>
  <c r="Y213" i="4"/>
  <c r="X212" i="4"/>
  <c r="Y212" i="4"/>
  <c r="Z212" i="4"/>
  <c r="Y205" i="4"/>
  <c r="X204" i="4"/>
  <c r="Y204" i="4"/>
  <c r="Z204" i="4"/>
  <c r="Y197" i="4"/>
  <c r="X196" i="4"/>
  <c r="Y196" i="4"/>
  <c r="Z196" i="4"/>
  <c r="Y189" i="4"/>
  <c r="X188" i="4"/>
  <c r="Y188" i="4"/>
  <c r="Z188" i="4"/>
  <c r="X181" i="4"/>
  <c r="Z181" i="4"/>
  <c r="Y181" i="4"/>
  <c r="AK181" i="4"/>
  <c r="AL181" i="4" s="1"/>
  <c r="AM178" i="4"/>
  <c r="X177" i="4"/>
  <c r="Z177" i="4"/>
  <c r="Y177" i="4"/>
  <c r="AK177" i="4"/>
  <c r="AL177" i="4" s="1"/>
  <c r="X173" i="4"/>
  <c r="Z173" i="4"/>
  <c r="Y173" i="4"/>
  <c r="AK173" i="4"/>
  <c r="AL173" i="4" s="1"/>
  <c r="AM170" i="4"/>
  <c r="X169" i="4"/>
  <c r="Z169" i="4"/>
  <c r="Y169" i="4"/>
  <c r="AK169" i="4"/>
  <c r="AL169" i="4" s="1"/>
  <c r="AE156" i="4"/>
  <c r="AG156" i="4" s="1"/>
  <c r="E156" i="4" s="1"/>
  <c r="AD156" i="4"/>
  <c r="F271" i="4"/>
  <c r="F267" i="4"/>
  <c r="Z253" i="4"/>
  <c r="AG243" i="4"/>
  <c r="AD219" i="4"/>
  <c r="AE219" i="4"/>
  <c r="AG219" i="4" s="1"/>
  <c r="AM219" i="4" s="1"/>
  <c r="AD215" i="4"/>
  <c r="AE215" i="4"/>
  <c r="AG215" i="4" s="1"/>
  <c r="AD211" i="4"/>
  <c r="AE211" i="4"/>
  <c r="AG211" i="4" s="1"/>
  <c r="E211" i="4" s="1"/>
  <c r="AD207" i="4"/>
  <c r="AE207" i="4"/>
  <c r="AG207" i="4" s="1"/>
  <c r="E207" i="4" s="1"/>
  <c r="AD203" i="4"/>
  <c r="AE203" i="4"/>
  <c r="AG203" i="4" s="1"/>
  <c r="AD199" i="4"/>
  <c r="AE199" i="4"/>
  <c r="AG199" i="4" s="1"/>
  <c r="AD195" i="4"/>
  <c r="AE195" i="4"/>
  <c r="AG195" i="4" s="1"/>
  <c r="E195" i="4" s="1"/>
  <c r="AD191" i="4"/>
  <c r="AE191" i="4"/>
  <c r="AG191" i="4" s="1"/>
  <c r="E191" i="4" s="1"/>
  <c r="AD187" i="4"/>
  <c r="AE187" i="4"/>
  <c r="AG187" i="4" s="1"/>
  <c r="AD183" i="4"/>
  <c r="AE183" i="4"/>
  <c r="AG183" i="4" s="1"/>
  <c r="E183" i="4" s="1"/>
  <c r="Z178" i="4"/>
  <c r="AA178" i="4" s="1"/>
  <c r="AK171" i="4"/>
  <c r="AL171" i="4" s="1"/>
  <c r="AA166" i="4"/>
  <c r="AE163" i="4"/>
  <c r="AG163" i="4" s="1"/>
  <c r="E163" i="4" s="1"/>
  <c r="AD163" i="4"/>
  <c r="Z161" i="4"/>
  <c r="F151" i="4"/>
  <c r="X149" i="4"/>
  <c r="AA149" i="4" s="1"/>
  <c r="Y144" i="4"/>
  <c r="X144" i="4"/>
  <c r="AM144" i="4"/>
  <c r="X143" i="4"/>
  <c r="Z143" i="4"/>
  <c r="Y143" i="4"/>
  <c r="X141" i="4"/>
  <c r="AA141" i="4" s="1"/>
  <c r="Y136" i="4"/>
  <c r="AA136" i="4" s="1"/>
  <c r="AM136" i="4"/>
  <c r="X135" i="4"/>
  <c r="Z135" i="4"/>
  <c r="Y135" i="4"/>
  <c r="F131" i="4"/>
  <c r="Y130" i="4"/>
  <c r="X130" i="4"/>
  <c r="Z130" i="4"/>
  <c r="AD117" i="4"/>
  <c r="AE117" i="4"/>
  <c r="AG117" i="4" s="1"/>
  <c r="AM116" i="4"/>
  <c r="Y114" i="4"/>
  <c r="X114" i="4"/>
  <c r="Z114" i="4"/>
  <c r="Y106" i="4"/>
  <c r="X106" i="4"/>
  <c r="Z106" i="4"/>
  <c r="AD101" i="4"/>
  <c r="AE101" i="4"/>
  <c r="AG101" i="4" s="1"/>
  <c r="AM100" i="4"/>
  <c r="Y90" i="4"/>
  <c r="Z90" i="4"/>
  <c r="X90" i="4"/>
  <c r="Y82" i="4"/>
  <c r="Z82" i="4"/>
  <c r="X82" i="4"/>
  <c r="Y77" i="4"/>
  <c r="X77" i="4"/>
  <c r="AK160" i="4"/>
  <c r="AL160" i="4" s="1"/>
  <c r="AK159" i="4"/>
  <c r="AL159" i="4" s="1"/>
  <c r="Z157" i="4"/>
  <c r="Y152" i="4"/>
  <c r="AA152" i="4" s="1"/>
  <c r="AM150" i="4"/>
  <c r="Z148" i="4"/>
  <c r="AM146" i="4"/>
  <c r="Z144" i="4"/>
  <c r="AM142" i="4"/>
  <c r="Z140" i="4"/>
  <c r="AM131" i="4"/>
  <c r="AM123" i="4"/>
  <c r="G120" i="4"/>
  <c r="AM119" i="4"/>
  <c r="AM111" i="4"/>
  <c r="Y105" i="4"/>
  <c r="AE92" i="4"/>
  <c r="AG92" i="4" s="1"/>
  <c r="AD92" i="4"/>
  <c r="Y160" i="4"/>
  <c r="AK156" i="4"/>
  <c r="AL156" i="4" s="1"/>
  <c r="AE127" i="4"/>
  <c r="AG127" i="4" s="1"/>
  <c r="AM127" i="4" s="1"/>
  <c r="AD127" i="4"/>
  <c r="AE111" i="4"/>
  <c r="AG111" i="4" s="1"/>
  <c r="AD111" i="4"/>
  <c r="Z160" i="4"/>
  <c r="AK154" i="4"/>
  <c r="AL154" i="4" s="1"/>
  <c r="F150" i="4"/>
  <c r="E150" i="4" s="1"/>
  <c r="Y146" i="4"/>
  <c r="Z146" i="4"/>
  <c r="X146" i="4"/>
  <c r="F134" i="4"/>
  <c r="E134" i="4" s="1"/>
  <c r="AA129" i="4"/>
  <c r="X120" i="4"/>
  <c r="AA120" i="4" s="1"/>
  <c r="X119" i="4"/>
  <c r="Z119" i="4"/>
  <c r="Y119" i="4"/>
  <c r="AE118" i="4"/>
  <c r="AG118" i="4" s="1"/>
  <c r="AD118" i="4"/>
  <c r="AK116" i="4"/>
  <c r="AL116" i="4" s="1"/>
  <c r="F115" i="4"/>
  <c r="AA113" i="4"/>
  <c r="AD106" i="4"/>
  <c r="AE106" i="4"/>
  <c r="AG106" i="4" s="1"/>
  <c r="AK104" i="4"/>
  <c r="AL104" i="4" s="1"/>
  <c r="AD90" i="4"/>
  <c r="AE90" i="4"/>
  <c r="AG90" i="4" s="1"/>
  <c r="E143" i="4"/>
  <c r="AK129" i="4"/>
  <c r="AL129" i="4" s="1"/>
  <c r="Z121" i="4"/>
  <c r="AK113" i="4"/>
  <c r="AL113" i="4" s="1"/>
  <c r="Z105" i="4"/>
  <c r="AK98" i="4"/>
  <c r="AL98" i="4" s="1"/>
  <c r="X96" i="4"/>
  <c r="Y92" i="4"/>
  <c r="Y89" i="4"/>
  <c r="AA89" i="4" s="1"/>
  <c r="AK82" i="4"/>
  <c r="AL82" i="4" s="1"/>
  <c r="X80" i="4"/>
  <c r="Z80" i="4"/>
  <c r="Y80" i="4"/>
  <c r="Z77" i="4"/>
  <c r="AM75" i="4"/>
  <c r="Z72" i="4"/>
  <c r="Y72" i="4"/>
  <c r="X72" i="4"/>
  <c r="AD68" i="4"/>
  <c r="AE68" i="4"/>
  <c r="AG68" i="4" s="1"/>
  <c r="E68" i="4" s="1"/>
  <c r="Y65" i="4"/>
  <c r="X65" i="4"/>
  <c r="Z65" i="4"/>
  <c r="AD52" i="4"/>
  <c r="AE52" i="4"/>
  <c r="AG52" i="4" s="1"/>
  <c r="E52" i="4" s="1"/>
  <c r="Y49" i="4"/>
  <c r="X49" i="4"/>
  <c r="Z49" i="4"/>
  <c r="AD36" i="4"/>
  <c r="AE36" i="4"/>
  <c r="AG36" i="4" s="1"/>
  <c r="E36" i="4" s="1"/>
  <c r="Y33" i="4"/>
  <c r="X33" i="4"/>
  <c r="Z33" i="4"/>
  <c r="AD20" i="4"/>
  <c r="AE20" i="4"/>
  <c r="AG20" i="4" s="1"/>
  <c r="E20" i="4" s="1"/>
  <c r="AM19" i="4"/>
  <c r="Y17" i="4"/>
  <c r="X17" i="4"/>
  <c r="Z17" i="4"/>
  <c r="AG132" i="4"/>
  <c r="E132" i="4" s="1"/>
  <c r="AK127" i="4"/>
  <c r="AL127" i="4" s="1"/>
  <c r="AK122" i="4"/>
  <c r="AL122" i="4" s="1"/>
  <c r="AK111" i="4"/>
  <c r="AL111" i="4" s="1"/>
  <c r="AE107" i="4"/>
  <c r="AG107" i="4" s="1"/>
  <c r="AM107" i="4" s="1"/>
  <c r="AD107" i="4"/>
  <c r="F107" i="4"/>
  <c r="Z101" i="4"/>
  <c r="AA101" i="4" s="1"/>
  <c r="Z92" i="4"/>
  <c r="AM91" i="4"/>
  <c r="F84" i="4"/>
  <c r="Z73" i="4"/>
  <c r="AE71" i="4"/>
  <c r="AG71" i="4" s="1"/>
  <c r="E71" i="4" s="1"/>
  <c r="AD71" i="4"/>
  <c r="Y68" i="4"/>
  <c r="AE67" i="4"/>
  <c r="AG67" i="4" s="1"/>
  <c r="E67" i="4" s="1"/>
  <c r="AD67" i="4"/>
  <c r="Y64" i="4"/>
  <c r="AE63" i="4"/>
  <c r="AG63" i="4" s="1"/>
  <c r="E63" i="4" s="1"/>
  <c r="AD63" i="4"/>
  <c r="Y60" i="4"/>
  <c r="AE59" i="4"/>
  <c r="AG59" i="4" s="1"/>
  <c r="E59" i="4" s="1"/>
  <c r="AD59" i="4"/>
  <c r="Y56" i="4"/>
  <c r="AE55" i="4"/>
  <c r="AG55" i="4" s="1"/>
  <c r="E55" i="4" s="1"/>
  <c r="AD55" i="4"/>
  <c r="Y52" i="4"/>
  <c r="AE51" i="4"/>
  <c r="AG51" i="4" s="1"/>
  <c r="E51" i="4" s="1"/>
  <c r="AD51" i="4"/>
  <c r="Y48" i="4"/>
  <c r="AE47" i="4"/>
  <c r="AG47" i="4" s="1"/>
  <c r="E47" i="4" s="1"/>
  <c r="AD47" i="4"/>
  <c r="Y44" i="4"/>
  <c r="AE43" i="4"/>
  <c r="AG43" i="4" s="1"/>
  <c r="E43" i="4" s="1"/>
  <c r="AD43" i="4"/>
  <c r="Y40" i="4"/>
  <c r="AE39" i="4"/>
  <c r="AG39" i="4" s="1"/>
  <c r="E39" i="4" s="1"/>
  <c r="AD39" i="4"/>
  <c r="Y36" i="4"/>
  <c r="AE35" i="4"/>
  <c r="AG35" i="4" s="1"/>
  <c r="E35" i="4" s="1"/>
  <c r="AD35" i="4"/>
  <c r="Y32" i="4"/>
  <c r="AE31" i="4"/>
  <c r="AG31" i="4" s="1"/>
  <c r="E31" i="4" s="1"/>
  <c r="AD31" i="4"/>
  <c r="Y28" i="4"/>
  <c r="AE27" i="4"/>
  <c r="AG27" i="4" s="1"/>
  <c r="AD27" i="4"/>
  <c r="AM26" i="4"/>
  <c r="AE19" i="4"/>
  <c r="AG19" i="4" s="1"/>
  <c r="E19" i="4" s="1"/>
  <c r="AD19" i="4"/>
  <c r="AM18" i="4"/>
  <c r="AE11" i="4"/>
  <c r="AG11" i="4" s="1"/>
  <c r="AD11" i="4"/>
  <c r="AG148" i="4"/>
  <c r="E148" i="4" s="1"/>
  <c r="AA128" i="4"/>
  <c r="AA112" i="4"/>
  <c r="Z104" i="4"/>
  <c r="AM103" i="4"/>
  <c r="AK90" i="4"/>
  <c r="AL90" i="4" s="1"/>
  <c r="X88" i="4"/>
  <c r="Y88" i="4"/>
  <c r="Z88" i="4"/>
  <c r="AG87" i="4"/>
  <c r="E87" i="4" s="1"/>
  <c r="Y74" i="4"/>
  <c r="X74" i="4"/>
  <c r="Z74" i="4"/>
  <c r="AE58" i="4"/>
  <c r="AG58" i="4" s="1"/>
  <c r="AD58" i="4"/>
  <c r="Y55" i="4"/>
  <c r="AE42" i="4"/>
  <c r="AG42" i="4" s="1"/>
  <c r="AD42" i="4"/>
  <c r="Y39" i="4"/>
  <c r="F27" i="4"/>
  <c r="AE26" i="4"/>
  <c r="AG26" i="4" s="1"/>
  <c r="AD26" i="4"/>
  <c r="Z23" i="4"/>
  <c r="Y23" i="4"/>
  <c r="X23" i="4"/>
  <c r="Z19" i="4"/>
  <c r="Y19" i="4"/>
  <c r="X19" i="4"/>
  <c r="Z15" i="4"/>
  <c r="Y15" i="4"/>
  <c r="X15" i="4"/>
  <c r="AE14" i="4"/>
  <c r="AG14" i="4" s="1"/>
  <c r="E14" i="4" s="1"/>
  <c r="AD14" i="4"/>
  <c r="F11" i="4"/>
  <c r="X8" i="4"/>
  <c r="X132" i="4"/>
  <c r="AA116" i="4"/>
  <c r="Z100" i="4"/>
  <c r="AM99" i="4"/>
  <c r="AE88" i="4"/>
  <c r="AG88" i="4" s="1"/>
  <c r="AM88" i="4" s="1"/>
  <c r="AD88" i="4"/>
  <c r="F83" i="4"/>
  <c r="F82" i="4"/>
  <c r="AE79" i="4"/>
  <c r="AG79" i="4" s="1"/>
  <c r="E79" i="4" s="1"/>
  <c r="AD79" i="4"/>
  <c r="AM76" i="4"/>
  <c r="X75" i="4"/>
  <c r="Y75" i="4"/>
  <c r="Z75" i="4"/>
  <c r="H53" i="4"/>
  <c r="I53" i="4" s="1"/>
  <c r="F22" i="4"/>
  <c r="AA20" i="4"/>
  <c r="AK19" i="4"/>
  <c r="AL19" i="4" s="1"/>
  <c r="X18" i="4"/>
  <c r="Z18" i="4"/>
  <c r="Y18" i="4"/>
  <c r="AE17" i="4"/>
  <c r="AG17" i="4" s="1"/>
  <c r="AD17" i="4"/>
  <c r="AM12" i="4"/>
  <c r="F6" i="4"/>
  <c r="X73" i="4"/>
  <c r="AA73" i="4" s="1"/>
  <c r="Z60" i="4"/>
  <c r="AA60" i="4" s="1"/>
  <c r="AK33" i="4"/>
  <c r="AL33" i="4" s="1"/>
  <c r="Z8" i="4"/>
  <c r="AK68" i="4"/>
  <c r="AL68" i="4" s="1"/>
  <c r="F61" i="4"/>
  <c r="Z48" i="4"/>
  <c r="AK22" i="4"/>
  <c r="AL22" i="4" s="1"/>
  <c r="F9" i="4"/>
  <c r="AG75" i="4"/>
  <c r="E75" i="4" s="1"/>
  <c r="Z68" i="4"/>
  <c r="AA59" i="4"/>
  <c r="AK41" i="4"/>
  <c r="AL41" i="4" s="1"/>
  <c r="AK61" i="4"/>
  <c r="AL61" i="4" s="1"/>
  <c r="AK50" i="4"/>
  <c r="AL50" i="4" s="1"/>
  <c r="AK44" i="4"/>
  <c r="AL44" i="4" s="1"/>
  <c r="F37" i="4"/>
  <c r="F25" i="4"/>
  <c r="AK13" i="4"/>
  <c r="AL13" i="4" s="1"/>
  <c r="AD499" i="4"/>
  <c r="AE499" i="4"/>
  <c r="AG499" i="4" s="1"/>
  <c r="E499" i="4" s="1"/>
  <c r="AK496" i="4"/>
  <c r="AL496" i="4" s="1"/>
  <c r="F497" i="4"/>
  <c r="AD495" i="4"/>
  <c r="AE495" i="4"/>
  <c r="AG495" i="4" s="1"/>
  <c r="F495" i="4"/>
  <c r="AK501" i="4"/>
  <c r="AL501" i="4" s="1"/>
  <c r="AE494" i="4"/>
  <c r="AG494" i="4" s="1"/>
  <c r="AD494" i="4"/>
  <c r="Z491" i="4"/>
  <c r="Y491" i="4"/>
  <c r="X491" i="4"/>
  <c r="F500" i="4"/>
  <c r="F494" i="4"/>
  <c r="AE493" i="4"/>
  <c r="AG493" i="4" s="1"/>
  <c r="AD493" i="4"/>
  <c r="Y492" i="4"/>
  <c r="X492" i="4"/>
  <c r="Z492" i="4"/>
  <c r="Z484" i="4"/>
  <c r="Y484" i="4"/>
  <c r="X484" i="4"/>
  <c r="F486" i="4"/>
  <c r="X482" i="4"/>
  <c r="Y482" i="4"/>
  <c r="AK486" i="4"/>
  <c r="AL486" i="4" s="1"/>
  <c r="Z482" i="4"/>
  <c r="F480" i="4"/>
  <c r="E480" i="4" s="1"/>
  <c r="Y476" i="4"/>
  <c r="Z476" i="4"/>
  <c r="X476" i="4"/>
  <c r="AK482" i="4"/>
  <c r="AL482" i="4" s="1"/>
  <c r="AM470" i="4"/>
  <c r="Y468" i="4"/>
  <c r="X468" i="4"/>
  <c r="Z468" i="4"/>
  <c r="Y464" i="4"/>
  <c r="X464" i="4"/>
  <c r="Z464" i="4"/>
  <c r="F463" i="4"/>
  <c r="F459" i="4"/>
  <c r="AG481" i="4"/>
  <c r="E481" i="4" s="1"/>
  <c r="H475" i="4"/>
  <c r="I475" i="4" s="1"/>
  <c r="AE469" i="4"/>
  <c r="AG469" i="4" s="1"/>
  <c r="E469" i="4" s="1"/>
  <c r="AD469" i="4"/>
  <c r="AE472" i="4"/>
  <c r="AG472" i="4" s="1"/>
  <c r="AD472" i="4"/>
  <c r="F472" i="4"/>
  <c r="AD464" i="4"/>
  <c r="AE464" i="4"/>
  <c r="AG464" i="4" s="1"/>
  <c r="E477" i="4"/>
  <c r="F466" i="4"/>
  <c r="AK462" i="4"/>
  <c r="AL462" i="4" s="1"/>
  <c r="AD455" i="4"/>
  <c r="AE455" i="4"/>
  <c r="AG455" i="4" s="1"/>
  <c r="AD447" i="4"/>
  <c r="AE447" i="4"/>
  <c r="AG447" i="4" s="1"/>
  <c r="AK467" i="4"/>
  <c r="AL467" i="4" s="1"/>
  <c r="F455" i="4"/>
  <c r="X454" i="4"/>
  <c r="AA454" i="4" s="1"/>
  <c r="Y454" i="4"/>
  <c r="F451" i="4"/>
  <c r="X450" i="4"/>
  <c r="Y450" i="4"/>
  <c r="F447" i="4"/>
  <c r="X446" i="4"/>
  <c r="Y446" i="4"/>
  <c r="F460" i="4"/>
  <c r="E460" i="4" s="1"/>
  <c r="AK458" i="4"/>
  <c r="AL458" i="4" s="1"/>
  <c r="F452" i="4"/>
  <c r="F448" i="4"/>
  <c r="AM456" i="4"/>
  <c r="AA450" i="4"/>
  <c r="Z446" i="4"/>
  <c r="X444" i="4"/>
  <c r="AA444" i="4" s="1"/>
  <c r="AM439" i="4"/>
  <c r="AK454" i="4"/>
  <c r="AL454" i="4" s="1"/>
  <c r="AK450" i="4"/>
  <c r="AL450" i="4" s="1"/>
  <c r="AK446" i="4"/>
  <c r="AL446" i="4" s="1"/>
  <c r="Z440" i="4"/>
  <c r="Y440" i="4"/>
  <c r="X440" i="4"/>
  <c r="E453" i="4"/>
  <c r="F438" i="4"/>
  <c r="X434" i="4"/>
  <c r="Z434" i="4"/>
  <c r="Y434" i="4"/>
  <c r="Y428" i="4"/>
  <c r="X428" i="4"/>
  <c r="Z428" i="4"/>
  <c r="Y442" i="4"/>
  <c r="X442" i="4"/>
  <c r="Z442" i="4"/>
  <c r="F441" i="4"/>
  <c r="AE438" i="4"/>
  <c r="AG438" i="4" s="1"/>
  <c r="AD438" i="4"/>
  <c r="F427" i="4"/>
  <c r="AE426" i="4"/>
  <c r="AG426" i="4" s="1"/>
  <c r="AD426" i="4"/>
  <c r="X414" i="4"/>
  <c r="AD410" i="4"/>
  <c r="AE410" i="4"/>
  <c r="AG410" i="4" s="1"/>
  <c r="AM409" i="4"/>
  <c r="F437" i="4"/>
  <c r="E437" i="4" s="1"/>
  <c r="AK433" i="4"/>
  <c r="AL433" i="4" s="1"/>
  <c r="AE433" i="4"/>
  <c r="AG433" i="4" s="1"/>
  <c r="E433" i="4" s="1"/>
  <c r="AD433" i="4"/>
  <c r="AM428" i="4"/>
  <c r="Y417" i="4"/>
  <c r="X417" i="4"/>
  <c r="AA417" i="4" s="1"/>
  <c r="AE413" i="4"/>
  <c r="AG413" i="4" s="1"/>
  <c r="E413" i="4" s="1"/>
  <c r="AD413" i="4"/>
  <c r="Y410" i="4"/>
  <c r="AA410" i="4" s="1"/>
  <c r="AK436" i="4"/>
  <c r="AL436" i="4" s="1"/>
  <c r="AM431" i="4"/>
  <c r="Z418" i="4"/>
  <c r="F411" i="4"/>
  <c r="Y401" i="4"/>
  <c r="X401" i="4"/>
  <c r="Z401" i="4"/>
  <c r="AK426" i="4"/>
  <c r="AL426" i="4" s="1"/>
  <c r="F415" i="4"/>
  <c r="AA413" i="4"/>
  <c r="F400" i="4"/>
  <c r="AE399" i="4"/>
  <c r="AG399" i="4" s="1"/>
  <c r="AD399" i="4"/>
  <c r="AM398" i="4"/>
  <c r="AM394" i="4"/>
  <c r="AD387" i="4"/>
  <c r="AE387" i="4"/>
  <c r="AG387" i="4" s="1"/>
  <c r="X379" i="4"/>
  <c r="AA379" i="4" s="1"/>
  <c r="AA433" i="4"/>
  <c r="AM419" i="4"/>
  <c r="F412" i="4"/>
  <c r="AM412" i="4"/>
  <c r="AK410" i="4"/>
  <c r="AL410" i="4" s="1"/>
  <c r="AK405" i="4"/>
  <c r="AL405" i="4" s="1"/>
  <c r="F404" i="4"/>
  <c r="E404" i="4" s="1"/>
  <c r="Z403" i="4"/>
  <c r="Y403" i="4"/>
  <c r="X403" i="4"/>
  <c r="AK400" i="4"/>
  <c r="AL400" i="4" s="1"/>
  <c r="Z399" i="4"/>
  <c r="Y399" i="4"/>
  <c r="X399" i="4"/>
  <c r="AK396" i="4"/>
  <c r="AL396" i="4" s="1"/>
  <c r="Z395" i="4"/>
  <c r="Y395" i="4"/>
  <c r="X395" i="4"/>
  <c r="AE394" i="4"/>
  <c r="AG394" i="4" s="1"/>
  <c r="E394" i="4" s="1"/>
  <c r="AD394" i="4"/>
  <c r="G386" i="4"/>
  <c r="Y382" i="4"/>
  <c r="X382" i="4"/>
  <c r="AA382" i="4" s="1"/>
  <c r="AE378" i="4"/>
  <c r="AG378" i="4" s="1"/>
  <c r="E378" i="4" s="1"/>
  <c r="AD378" i="4"/>
  <c r="Z414" i="4"/>
  <c r="AM407" i="4"/>
  <c r="AE401" i="4"/>
  <c r="AG401" i="4" s="1"/>
  <c r="E401" i="4" s="1"/>
  <c r="AD401" i="4"/>
  <c r="E416" i="4"/>
  <c r="Z383" i="4"/>
  <c r="AD374" i="4"/>
  <c r="AE374" i="4"/>
  <c r="AG374" i="4" s="1"/>
  <c r="E374" i="4" s="1"/>
  <c r="AD370" i="4"/>
  <c r="AE370" i="4"/>
  <c r="AG370" i="4" s="1"/>
  <c r="E370" i="4" s="1"/>
  <c r="AK394" i="4"/>
  <c r="AL394" i="4" s="1"/>
  <c r="AM393" i="4"/>
  <c r="AM388" i="4"/>
  <c r="Y380" i="4"/>
  <c r="X380" i="4"/>
  <c r="Z380" i="4"/>
  <c r="Z378" i="4"/>
  <c r="AD361" i="4"/>
  <c r="AE361" i="4"/>
  <c r="AG361" i="4" s="1"/>
  <c r="AD349" i="4"/>
  <c r="AE349" i="4"/>
  <c r="AG349" i="4" s="1"/>
  <c r="AK402" i="4"/>
  <c r="AL402" i="4" s="1"/>
  <c r="Y394" i="4"/>
  <c r="AA394" i="4" s="1"/>
  <c r="AK387" i="4"/>
  <c r="AL387" i="4" s="1"/>
  <c r="F382" i="4"/>
  <c r="AK378" i="4"/>
  <c r="AL378" i="4" s="1"/>
  <c r="AM375" i="4"/>
  <c r="AE368" i="4"/>
  <c r="AG368" i="4" s="1"/>
  <c r="E368" i="4" s="1"/>
  <c r="AD368" i="4"/>
  <c r="Z365" i="4"/>
  <c r="Y365" i="4"/>
  <c r="X365" i="4"/>
  <c r="AE364" i="4"/>
  <c r="AG364" i="4" s="1"/>
  <c r="E364" i="4" s="1"/>
  <c r="AD364" i="4"/>
  <c r="F361" i="4"/>
  <c r="Y360" i="4"/>
  <c r="X360" i="4"/>
  <c r="AA360" i="4" s="1"/>
  <c r="F357" i="4"/>
  <c r="AE356" i="4"/>
  <c r="AG356" i="4" s="1"/>
  <c r="AD356" i="4"/>
  <c r="Z353" i="4"/>
  <c r="Y353" i="4"/>
  <c r="X353" i="4"/>
  <c r="AE352" i="4"/>
  <c r="AG352" i="4" s="1"/>
  <c r="E352" i="4" s="1"/>
  <c r="AD352" i="4"/>
  <c r="Z349" i="4"/>
  <c r="Y349" i="4"/>
  <c r="X349" i="4"/>
  <c r="AE348" i="4"/>
  <c r="AG348" i="4" s="1"/>
  <c r="E348" i="4" s="1"/>
  <c r="AD348" i="4"/>
  <c r="AK382" i="4"/>
  <c r="AL382" i="4" s="1"/>
  <c r="E381" i="4"/>
  <c r="Y366" i="4"/>
  <c r="X366" i="4"/>
  <c r="Z366" i="4"/>
  <c r="Y345" i="4"/>
  <c r="X345" i="4"/>
  <c r="Z345" i="4"/>
  <c r="Y337" i="4"/>
  <c r="X337" i="4"/>
  <c r="Z337" i="4"/>
  <c r="Y329" i="4"/>
  <c r="X329" i="4"/>
  <c r="Z329" i="4"/>
  <c r="F362" i="4"/>
  <c r="Y358" i="4"/>
  <c r="X358" i="4"/>
  <c r="Z358" i="4"/>
  <c r="Z340" i="4"/>
  <c r="Y340" i="4"/>
  <c r="X340" i="4"/>
  <c r="F336" i="4"/>
  <c r="AE335" i="4"/>
  <c r="AG335" i="4" s="1"/>
  <c r="AD335" i="4"/>
  <c r="AM334" i="4"/>
  <c r="Z324" i="4"/>
  <c r="Y324" i="4"/>
  <c r="X324" i="4"/>
  <c r="AM318" i="4"/>
  <c r="AM302" i="4"/>
  <c r="AM294" i="4"/>
  <c r="AK361" i="4"/>
  <c r="AL361" i="4" s="1"/>
  <c r="F355" i="4"/>
  <c r="AM355" i="4"/>
  <c r="F351" i="4"/>
  <c r="F347" i="4"/>
  <c r="AM347" i="4"/>
  <c r="AM345" i="4"/>
  <c r="AM341" i="4"/>
  <c r="AM337" i="4"/>
  <c r="AM333" i="4"/>
  <c r="AM329" i="4"/>
  <c r="AM325" i="4"/>
  <c r="F359" i="4"/>
  <c r="AM359" i="4"/>
  <c r="F345" i="4"/>
  <c r="AE333" i="4"/>
  <c r="AG333" i="4" s="1"/>
  <c r="E333" i="4" s="1"/>
  <c r="AD333" i="4"/>
  <c r="Y330" i="4"/>
  <c r="AA330" i="4" s="1"/>
  <c r="F329" i="4"/>
  <c r="AE313" i="4"/>
  <c r="AG313" i="4" s="1"/>
  <c r="E313" i="4" s="1"/>
  <c r="AD313" i="4"/>
  <c r="AE297" i="4"/>
  <c r="AG297" i="4" s="1"/>
  <c r="E297" i="4" s="1"/>
  <c r="AD297" i="4"/>
  <c r="AD286" i="4"/>
  <c r="AE286" i="4"/>
  <c r="AG286" i="4" s="1"/>
  <c r="AD278" i="4"/>
  <c r="AE278" i="4"/>
  <c r="AG278" i="4" s="1"/>
  <c r="AD270" i="4"/>
  <c r="AE270" i="4"/>
  <c r="AG270" i="4" s="1"/>
  <c r="AK318" i="4"/>
  <c r="AL318" i="4" s="1"/>
  <c r="AM317" i="4"/>
  <c r="AK317" i="4"/>
  <c r="AL317" i="4" s="1"/>
  <c r="Z316" i="4"/>
  <c r="Y316" i="4"/>
  <c r="X316" i="4"/>
  <c r="AD316" i="4"/>
  <c r="AE316" i="4"/>
  <c r="AG316" i="4" s="1"/>
  <c r="X314" i="4"/>
  <c r="AA314" i="4" s="1"/>
  <c r="F312" i="4"/>
  <c r="AM308" i="4"/>
  <c r="X306" i="4"/>
  <c r="AA306" i="4" s="1"/>
  <c r="F304" i="4"/>
  <c r="Y300" i="4"/>
  <c r="X300" i="4"/>
  <c r="Z300" i="4"/>
  <c r="AM296" i="4"/>
  <c r="AK292" i="4"/>
  <c r="AL292" i="4" s="1"/>
  <c r="Z282" i="4"/>
  <c r="Y282" i="4"/>
  <c r="X282" i="4"/>
  <c r="F278" i="4"/>
  <c r="AE277" i="4"/>
  <c r="AG277" i="4" s="1"/>
  <c r="AD277" i="4"/>
  <c r="AM276" i="4"/>
  <c r="AA272" i="4"/>
  <c r="AD257" i="4"/>
  <c r="AE257" i="4"/>
  <c r="AG257" i="4" s="1"/>
  <c r="AD249" i="4"/>
  <c r="AE249" i="4"/>
  <c r="AG249" i="4" s="1"/>
  <c r="AM248" i="4"/>
  <c r="AK342" i="4"/>
  <c r="AL342" i="4" s="1"/>
  <c r="AK331" i="4"/>
  <c r="AL331" i="4" s="1"/>
  <c r="AK326" i="4"/>
  <c r="AL326" i="4" s="1"/>
  <c r="F318" i="4"/>
  <c r="AK315" i="4"/>
  <c r="AL315" i="4" s="1"/>
  <c r="AK311" i="4"/>
  <c r="AL311" i="4" s="1"/>
  <c r="AA310" i="4"/>
  <c r="AK307" i="4"/>
  <c r="AL307" i="4" s="1"/>
  <c r="AK303" i="4"/>
  <c r="AL303" i="4" s="1"/>
  <c r="AA302" i="4"/>
  <c r="AK299" i="4"/>
  <c r="AL299" i="4" s="1"/>
  <c r="AA298" i="4"/>
  <c r="AK295" i="4"/>
  <c r="AL295" i="4" s="1"/>
  <c r="AA294" i="4"/>
  <c r="AK291" i="4"/>
  <c r="AL291" i="4" s="1"/>
  <c r="AA290" i="4"/>
  <c r="F288" i="4"/>
  <c r="F285" i="4"/>
  <c r="Z284" i="4"/>
  <c r="F281" i="4"/>
  <c r="Z280" i="4"/>
  <c r="AA280" i="4" s="1"/>
  <c r="F277" i="4"/>
  <c r="F273" i="4"/>
  <c r="F269" i="4"/>
  <c r="Z268" i="4"/>
  <c r="AA268" i="4" s="1"/>
  <c r="AM263" i="4"/>
  <c r="Z257" i="4"/>
  <c r="Y257" i="4"/>
  <c r="X257" i="4"/>
  <c r="AE256" i="4"/>
  <c r="AG256" i="4" s="1"/>
  <c r="E256" i="4" s="1"/>
  <c r="AD256" i="4"/>
  <c r="Y253" i="4"/>
  <c r="AG351" i="4"/>
  <c r="Y321" i="4"/>
  <c r="X321" i="4"/>
  <c r="Z321" i="4"/>
  <c r="AK314" i="4"/>
  <c r="AL314" i="4" s="1"/>
  <c r="X309" i="4"/>
  <c r="Z309" i="4"/>
  <c r="Y309" i="4"/>
  <c r="AK306" i="4"/>
  <c r="AL306" i="4" s="1"/>
  <c r="X301" i="4"/>
  <c r="Z301" i="4"/>
  <c r="Y301" i="4"/>
  <c r="AK298" i="4"/>
  <c r="AL298" i="4" s="1"/>
  <c r="X293" i="4"/>
  <c r="Z293" i="4"/>
  <c r="Y293" i="4"/>
  <c r="AK290" i="4"/>
  <c r="AL290" i="4" s="1"/>
  <c r="AE283" i="4"/>
  <c r="AG283" i="4" s="1"/>
  <c r="AD283" i="4"/>
  <c r="AE267" i="4"/>
  <c r="AG267" i="4" s="1"/>
  <c r="E267" i="4" s="1"/>
  <c r="AD267" i="4"/>
  <c r="Y264" i="4"/>
  <c r="AK265" i="4"/>
  <c r="AL265" i="4" s="1"/>
  <c r="F255" i="4"/>
  <c r="AM255" i="4"/>
  <c r="AG255" i="4"/>
  <c r="Y250" i="4"/>
  <c r="X250" i="4"/>
  <c r="Z250" i="4"/>
  <c r="Z248" i="4"/>
  <c r="F238" i="4"/>
  <c r="E238" i="4" s="1"/>
  <c r="AK263" i="4"/>
  <c r="AL263" i="4" s="1"/>
  <c r="Y258" i="4"/>
  <c r="X258" i="4"/>
  <c r="Z258" i="4"/>
  <c r="Z252" i="4"/>
  <c r="Y241" i="4"/>
  <c r="X240" i="4"/>
  <c r="Y240" i="4"/>
  <c r="Z240" i="4"/>
  <c r="Y237" i="4"/>
  <c r="X236" i="4"/>
  <c r="Y236" i="4"/>
  <c r="Z236" i="4"/>
  <c r="AK284" i="4"/>
  <c r="AL284" i="4" s="1"/>
  <c r="AK273" i="4"/>
  <c r="AL273" i="4" s="1"/>
  <c r="AK268" i="4"/>
  <c r="AL268" i="4" s="1"/>
  <c r="F263" i="4"/>
  <c r="Y262" i="4"/>
  <c r="X262" i="4"/>
  <c r="Z262" i="4"/>
  <c r="F254" i="4"/>
  <c r="Z267" i="4"/>
  <c r="AE262" i="4"/>
  <c r="AG262" i="4" s="1"/>
  <c r="E262" i="4" s="1"/>
  <c r="AD262" i="4"/>
  <c r="F252" i="4"/>
  <c r="F230" i="4"/>
  <c r="E230" i="4" s="1"/>
  <c r="Y226" i="4"/>
  <c r="X226" i="4"/>
  <c r="Z226" i="4"/>
  <c r="F214" i="4"/>
  <c r="E214" i="4" s="1"/>
  <c r="Y210" i="4"/>
  <c r="X210" i="4"/>
  <c r="AA210" i="4" s="1"/>
  <c r="Z210" i="4"/>
  <c r="F198" i="4"/>
  <c r="E198" i="4" s="1"/>
  <c r="Y194" i="4"/>
  <c r="X194" i="4"/>
  <c r="Z194" i="4"/>
  <c r="F287" i="4"/>
  <c r="F246" i="4"/>
  <c r="AD235" i="4"/>
  <c r="AE235" i="4"/>
  <c r="AG235" i="4" s="1"/>
  <c r="F235" i="4"/>
  <c r="AK228" i="4"/>
  <c r="AL228" i="4" s="1"/>
  <c r="Z228" i="4"/>
  <c r="X228" i="4"/>
  <c r="Y228" i="4"/>
  <c r="AM228" i="4"/>
  <c r="F219" i="4"/>
  <c r="F203" i="4"/>
  <c r="AE181" i="4"/>
  <c r="AG181" i="4" s="1"/>
  <c r="AD181" i="4"/>
  <c r="AE177" i="4"/>
  <c r="AG177" i="4" s="1"/>
  <c r="AD177" i="4"/>
  <c r="AE173" i="4"/>
  <c r="AG173" i="4" s="1"/>
  <c r="AD173" i="4"/>
  <c r="AE169" i="4"/>
  <c r="AG169" i="4" s="1"/>
  <c r="AD169" i="4"/>
  <c r="AA167" i="4"/>
  <c r="AD162" i="4"/>
  <c r="AE162" i="4"/>
  <c r="AG162" i="4" s="1"/>
  <c r="AD158" i="4"/>
  <c r="AE158" i="4"/>
  <c r="AG158" i="4" s="1"/>
  <c r="AK248" i="4"/>
  <c r="AL248" i="4" s="1"/>
  <c r="X241" i="4"/>
  <c r="AA241" i="4" s="1"/>
  <c r="AK239" i="4"/>
  <c r="AL239" i="4" s="1"/>
  <c r="X219" i="4"/>
  <c r="Z219" i="4"/>
  <c r="Y219" i="4"/>
  <c r="F208" i="4"/>
  <c r="X203" i="4"/>
  <c r="Z203" i="4"/>
  <c r="Y203" i="4"/>
  <c r="F192" i="4"/>
  <c r="X187" i="4"/>
  <c r="Z187" i="4"/>
  <c r="Y187" i="4"/>
  <c r="AE182" i="4"/>
  <c r="AG182" i="4" s="1"/>
  <c r="AD182" i="4"/>
  <c r="F180" i="4"/>
  <c r="E180" i="4" s="1"/>
  <c r="AE174" i="4"/>
  <c r="AG174" i="4" s="1"/>
  <c r="E174" i="4" s="1"/>
  <c r="AD174" i="4"/>
  <c r="F172" i="4"/>
  <c r="E172" i="4" s="1"/>
  <c r="F162" i="4"/>
  <c r="AE161" i="4"/>
  <c r="AG161" i="4" s="1"/>
  <c r="AD161" i="4"/>
  <c r="AM160" i="4"/>
  <c r="X153" i="4"/>
  <c r="AA153" i="4" s="1"/>
  <c r="AD149" i="4"/>
  <c r="AE149" i="4"/>
  <c r="AG149" i="4" s="1"/>
  <c r="AD145" i="4"/>
  <c r="AE145" i="4"/>
  <c r="AG145" i="4" s="1"/>
  <c r="AD141" i="4"/>
  <c r="AE141" i="4"/>
  <c r="AG141" i="4" s="1"/>
  <c r="AD137" i="4"/>
  <c r="AE137" i="4"/>
  <c r="AG137" i="4" s="1"/>
  <c r="AD133" i="4"/>
  <c r="AE133" i="4"/>
  <c r="AG133" i="4" s="1"/>
  <c r="Y244" i="4"/>
  <c r="AA244" i="4" s="1"/>
  <c r="E234" i="4"/>
  <c r="Y233" i="4"/>
  <c r="AE232" i="4"/>
  <c r="AG232" i="4" s="1"/>
  <c r="E232" i="4" s="1"/>
  <c r="AD232" i="4"/>
  <c r="F231" i="4"/>
  <c r="AM231" i="4"/>
  <c r="X229" i="4"/>
  <c r="AA229" i="4" s="1"/>
  <c r="Z225" i="4"/>
  <c r="Z220" i="4"/>
  <c r="X220" i="4"/>
  <c r="Y220" i="4"/>
  <c r="AM220" i="4"/>
  <c r="AK217" i="4"/>
  <c r="AL217" i="4" s="1"/>
  <c r="AE216" i="4"/>
  <c r="AG216" i="4" s="1"/>
  <c r="E216" i="4" s="1"/>
  <c r="AD216" i="4"/>
  <c r="AM215" i="4"/>
  <c r="Z213" i="4"/>
  <c r="AM212" i="4"/>
  <c r="AK209" i="4"/>
  <c r="AL209" i="4" s="1"/>
  <c r="AE208" i="4"/>
  <c r="AG208" i="4" s="1"/>
  <c r="AD208" i="4"/>
  <c r="AM207" i="4"/>
  <c r="Z205" i="4"/>
  <c r="AM204" i="4"/>
  <c r="AK201" i="4"/>
  <c r="AL201" i="4" s="1"/>
  <c r="AE200" i="4"/>
  <c r="AG200" i="4" s="1"/>
  <c r="E200" i="4" s="1"/>
  <c r="AD200" i="4"/>
  <c r="AM199" i="4"/>
  <c r="Z197" i="4"/>
  <c r="AM196" i="4"/>
  <c r="AK193" i="4"/>
  <c r="AL193" i="4" s="1"/>
  <c r="AE192" i="4"/>
  <c r="AG192" i="4" s="1"/>
  <c r="AD192" i="4"/>
  <c r="AM191" i="4"/>
  <c r="Z189" i="4"/>
  <c r="AM188" i="4"/>
  <c r="AK185" i="4"/>
  <c r="AL185" i="4" s="1"/>
  <c r="AE184" i="4"/>
  <c r="AG184" i="4" s="1"/>
  <c r="E184" i="4" s="1"/>
  <c r="AD184" i="4"/>
  <c r="AM183" i="4"/>
  <c r="F182" i="4"/>
  <c r="F165" i="4"/>
  <c r="E165" i="4" s="1"/>
  <c r="AK158" i="4"/>
  <c r="AL158" i="4" s="1"/>
  <c r="Y157" i="4"/>
  <c r="F275" i="4"/>
  <c r="AG250" i="4"/>
  <c r="E250" i="4" s="1"/>
  <c r="AK167" i="4"/>
  <c r="AL167" i="4" s="1"/>
  <c r="Y163" i="4"/>
  <c r="X163" i="4"/>
  <c r="Z163" i="4"/>
  <c r="X156" i="4"/>
  <c r="AA156" i="4" s="1"/>
  <c r="AE154" i="4"/>
  <c r="AG154" i="4" s="1"/>
  <c r="E154" i="4" s="1"/>
  <c r="AD154" i="4"/>
  <c r="X151" i="4"/>
  <c r="Z151" i="4"/>
  <c r="Y151" i="4"/>
  <c r="F147" i="4"/>
  <c r="E147" i="4" s="1"/>
  <c r="F139" i="4"/>
  <c r="E139" i="4" s="1"/>
  <c r="AD121" i="4"/>
  <c r="AE121" i="4"/>
  <c r="AG121" i="4" s="1"/>
  <c r="AM120" i="4"/>
  <c r="Y118" i="4"/>
  <c r="X118" i="4"/>
  <c r="Z118" i="4"/>
  <c r="Y102" i="4"/>
  <c r="X102" i="4"/>
  <c r="Z102" i="4"/>
  <c r="AD97" i="4"/>
  <c r="AE97" i="4"/>
  <c r="AG97" i="4" s="1"/>
  <c r="AD85" i="4"/>
  <c r="AE85" i="4"/>
  <c r="AG85" i="4" s="1"/>
  <c r="AD77" i="4"/>
  <c r="AE77" i="4"/>
  <c r="AG77" i="4" s="1"/>
  <c r="AD73" i="4"/>
  <c r="AE73" i="4"/>
  <c r="AG73" i="4" s="1"/>
  <c r="AG247" i="4"/>
  <c r="E247" i="4" s="1"/>
  <c r="AE159" i="4"/>
  <c r="AG159" i="4" s="1"/>
  <c r="E159" i="4" s="1"/>
  <c r="AD159" i="4"/>
  <c r="F155" i="4"/>
  <c r="AM155" i="4"/>
  <c r="AK153" i="4"/>
  <c r="AL153" i="4" s="1"/>
  <c r="AE151" i="4"/>
  <c r="AG151" i="4" s="1"/>
  <c r="E151" i="4" s="1"/>
  <c r="AD151" i="4"/>
  <c r="AA148" i="4"/>
  <c r="AA144" i="4"/>
  <c r="AA140" i="4"/>
  <c r="AK137" i="4"/>
  <c r="AL137" i="4" s="1"/>
  <c r="Z132" i="4"/>
  <c r="AE96" i="4"/>
  <c r="AG96" i="4" s="1"/>
  <c r="E96" i="4" s="1"/>
  <c r="AD96" i="4"/>
  <c r="Y93" i="4"/>
  <c r="AA93" i="4" s="1"/>
  <c r="AG227" i="4"/>
  <c r="AE131" i="4"/>
  <c r="AG131" i="4" s="1"/>
  <c r="E131" i="4" s="1"/>
  <c r="AD131" i="4"/>
  <c r="AE115" i="4"/>
  <c r="AG115" i="4" s="1"/>
  <c r="AD115" i="4"/>
  <c r="G167" i="4"/>
  <c r="F146" i="4"/>
  <c r="E146" i="4" s="1"/>
  <c r="Y142" i="4"/>
  <c r="Z142" i="4"/>
  <c r="X142" i="4"/>
  <c r="X131" i="4"/>
  <c r="Z131" i="4"/>
  <c r="AA131" i="4" s="1"/>
  <c r="Y131" i="4"/>
  <c r="AE130" i="4"/>
  <c r="AG130" i="4" s="1"/>
  <c r="AD130" i="4"/>
  <c r="AK128" i="4"/>
  <c r="AL128" i="4" s="1"/>
  <c r="F127" i="4"/>
  <c r="AA125" i="4"/>
  <c r="X115" i="4"/>
  <c r="Z115" i="4"/>
  <c r="Y115" i="4"/>
  <c r="AE114" i="4"/>
  <c r="AG114" i="4" s="1"/>
  <c r="AD114" i="4"/>
  <c r="AK112" i="4"/>
  <c r="AL112" i="4" s="1"/>
  <c r="F111" i="4"/>
  <c r="AA109" i="4"/>
  <c r="AD102" i="4"/>
  <c r="AE102" i="4"/>
  <c r="AG102" i="4" s="1"/>
  <c r="AK100" i="4"/>
  <c r="AL100" i="4" s="1"/>
  <c r="AA97" i="4"/>
  <c r="AD86" i="4"/>
  <c r="AE86" i="4"/>
  <c r="AG86" i="4" s="1"/>
  <c r="Z96" i="4"/>
  <c r="AM95" i="4"/>
  <c r="AK95" i="4"/>
  <c r="AL95" i="4" s="1"/>
  <c r="AM71" i="4"/>
  <c r="Y69" i="4"/>
  <c r="X69" i="4"/>
  <c r="Z69" i="4"/>
  <c r="AD56" i="4"/>
  <c r="AE56" i="4"/>
  <c r="AG56" i="4" s="1"/>
  <c r="E56" i="4" s="1"/>
  <c r="AM55" i="4"/>
  <c r="Y53" i="4"/>
  <c r="X53" i="4"/>
  <c r="Z53" i="4"/>
  <c r="AD40" i="4"/>
  <c r="AE40" i="4"/>
  <c r="AG40" i="4" s="1"/>
  <c r="E40" i="4" s="1"/>
  <c r="AM39" i="4"/>
  <c r="Y37" i="4"/>
  <c r="X37" i="4"/>
  <c r="Z37" i="4"/>
  <c r="AD24" i="4"/>
  <c r="AE24" i="4"/>
  <c r="AG24" i="4" s="1"/>
  <c r="E24" i="4" s="1"/>
  <c r="AM23" i="4"/>
  <c r="Y21" i="4"/>
  <c r="X21" i="4"/>
  <c r="Z21" i="4"/>
  <c r="AD8" i="4"/>
  <c r="AE8" i="4"/>
  <c r="AG8" i="4" s="1"/>
  <c r="E8" i="4" s="1"/>
  <c r="AM7" i="4"/>
  <c r="Y5" i="4"/>
  <c r="X5" i="4"/>
  <c r="Z5" i="4"/>
  <c r="AG138" i="4"/>
  <c r="E138" i="4" s="1"/>
  <c r="E135" i="4"/>
  <c r="F130" i="4"/>
  <c r="F114" i="4"/>
  <c r="Y104" i="4"/>
  <c r="F98" i="4"/>
  <c r="F92" i="4"/>
  <c r="X91" i="4"/>
  <c r="Y91" i="4"/>
  <c r="Z91" i="4"/>
  <c r="F90" i="4"/>
  <c r="AK86" i="4"/>
  <c r="AL86" i="4" s="1"/>
  <c r="X84" i="4"/>
  <c r="Z84" i="4"/>
  <c r="Y84" i="4"/>
  <c r="AK81" i="4"/>
  <c r="AL81" i="4" s="1"/>
  <c r="AM70" i="4"/>
  <c r="H67" i="4"/>
  <c r="I67" i="4" s="1"/>
  <c r="AM66" i="4"/>
  <c r="AM58" i="4"/>
  <c r="AM54" i="4"/>
  <c r="AM50" i="4"/>
  <c r="AM46" i="4"/>
  <c r="AM42" i="4"/>
  <c r="AM38" i="4"/>
  <c r="AM34" i="4"/>
  <c r="AM30" i="4"/>
  <c r="Y12" i="4"/>
  <c r="AG140" i="4"/>
  <c r="E140" i="4" s="1"/>
  <c r="AK126" i="4"/>
  <c r="AL126" i="4" s="1"/>
  <c r="AK115" i="4"/>
  <c r="AL115" i="4" s="1"/>
  <c r="AK110" i="4"/>
  <c r="AL110" i="4" s="1"/>
  <c r="F104" i="4"/>
  <c r="X103" i="4"/>
  <c r="Y103" i="4"/>
  <c r="Z103" i="4"/>
  <c r="AK101" i="4"/>
  <c r="AL101" i="4" s="1"/>
  <c r="AK85" i="4"/>
  <c r="AL85" i="4" s="1"/>
  <c r="X79" i="4"/>
  <c r="Y79" i="4"/>
  <c r="Z79" i="4"/>
  <c r="F74" i="4"/>
  <c r="AE62" i="4"/>
  <c r="AG62" i="4" s="1"/>
  <c r="AD62" i="4"/>
  <c r="AE46" i="4"/>
  <c r="AG46" i="4" s="1"/>
  <c r="AD46" i="4"/>
  <c r="AE30" i="4"/>
  <c r="AG30" i="4" s="1"/>
  <c r="AD30" i="4"/>
  <c r="Y27" i="4"/>
  <c r="Z11" i="4"/>
  <c r="Y11" i="4"/>
  <c r="X11" i="4"/>
  <c r="AE10" i="4"/>
  <c r="AG10" i="4" s="1"/>
  <c r="AM10" i="4" s="1"/>
  <c r="AD10" i="4"/>
  <c r="F7" i="4"/>
  <c r="AK130" i="4"/>
  <c r="AL130" i="4" s="1"/>
  <c r="AK119" i="4"/>
  <c r="AL119" i="4" s="1"/>
  <c r="AK114" i="4"/>
  <c r="AL114" i="4" s="1"/>
  <c r="F100" i="4"/>
  <c r="AA100" i="4"/>
  <c r="X99" i="4"/>
  <c r="Y99" i="4"/>
  <c r="Z99" i="4"/>
  <c r="AK97" i="4"/>
  <c r="AL97" i="4" s="1"/>
  <c r="AK89" i="4"/>
  <c r="AL89" i="4" s="1"/>
  <c r="AM83" i="4"/>
  <c r="F76" i="4"/>
  <c r="AK71" i="4"/>
  <c r="AL71" i="4" s="1"/>
  <c r="F70" i="4"/>
  <c r="AA68" i="4"/>
  <c r="AK67" i="4"/>
  <c r="AL67" i="4" s="1"/>
  <c r="F66" i="4"/>
  <c r="AK63" i="4"/>
  <c r="AL63" i="4" s="1"/>
  <c r="F62" i="4"/>
  <c r="AK59" i="4"/>
  <c r="AL59" i="4" s="1"/>
  <c r="F58" i="4"/>
  <c r="AA56" i="4"/>
  <c r="AK55" i="4"/>
  <c r="AL55" i="4" s="1"/>
  <c r="F54" i="4"/>
  <c r="AA52" i="4"/>
  <c r="AK51" i="4"/>
  <c r="AL51" i="4" s="1"/>
  <c r="F50" i="4"/>
  <c r="AA48" i="4"/>
  <c r="AK47" i="4"/>
  <c r="AL47" i="4" s="1"/>
  <c r="F46" i="4"/>
  <c r="AA44" i="4"/>
  <c r="AK43" i="4"/>
  <c r="AL43" i="4" s="1"/>
  <c r="F42" i="4"/>
  <c r="AK39" i="4"/>
  <c r="AL39" i="4" s="1"/>
  <c r="F38" i="4"/>
  <c r="AA36" i="4"/>
  <c r="AK35" i="4"/>
  <c r="AL35" i="4" s="1"/>
  <c r="F34" i="4"/>
  <c r="AA32" i="4"/>
  <c r="AK31" i="4"/>
  <c r="AL31" i="4" s="1"/>
  <c r="F30" i="4"/>
  <c r="AA28" i="4"/>
  <c r="AK27" i="4"/>
  <c r="AL27" i="4" s="1"/>
  <c r="F26" i="4"/>
  <c r="AA24" i="4"/>
  <c r="AK23" i="4"/>
  <c r="AL23" i="4" s="1"/>
  <c r="X22" i="4"/>
  <c r="Z22" i="4"/>
  <c r="Y22" i="4"/>
  <c r="AE21" i="4"/>
  <c r="AG21" i="4" s="1"/>
  <c r="AD21" i="4"/>
  <c r="AM16" i="4"/>
  <c r="F10" i="4"/>
  <c r="AK7" i="4"/>
  <c r="AL7" i="4" s="1"/>
  <c r="X6" i="4"/>
  <c r="Z6" i="4"/>
  <c r="Y6" i="4"/>
  <c r="AE5" i="4"/>
  <c r="AG5" i="4" s="1"/>
  <c r="AD5" i="4"/>
  <c r="AG84" i="4"/>
  <c r="AK49" i="4"/>
  <c r="AL49" i="4" s="1"/>
  <c r="AK38" i="4"/>
  <c r="AL38" i="4" s="1"/>
  <c r="AK32" i="4"/>
  <c r="AL32" i="4" s="1"/>
  <c r="AK26" i="4"/>
  <c r="AL26" i="4" s="1"/>
  <c r="Z64" i="4"/>
  <c r="AA64" i="4" s="1"/>
  <c r="AK37" i="4"/>
  <c r="AL37" i="4" s="1"/>
  <c r="F13" i="4"/>
  <c r="AK57" i="4"/>
  <c r="AL57" i="4" s="1"/>
  <c r="AK46" i="4"/>
  <c r="AL46" i="4" s="1"/>
  <c r="AK40" i="4"/>
  <c r="AL40" i="4" s="1"/>
  <c r="F33" i="4"/>
  <c r="AK21" i="4"/>
  <c r="AL21" i="4" s="1"/>
  <c r="AK14" i="4"/>
  <c r="AL14" i="4" s="1"/>
  <c r="AK6" i="4"/>
  <c r="AL6" i="4" s="1"/>
  <c r="AK66" i="4"/>
  <c r="AL66" i="4" s="1"/>
  <c r="AK60" i="4"/>
  <c r="AL60" i="4" s="1"/>
  <c r="F53" i="4"/>
  <c r="Z40" i="4"/>
  <c r="AA40" i="4" s="1"/>
  <c r="AK12" i="4"/>
  <c r="AL12" i="4" s="1"/>
  <c r="H44" i="9"/>
  <c r="H48" i="9"/>
  <c r="R48" i="9" s="1"/>
  <c r="H64" i="9"/>
  <c r="H108" i="9"/>
  <c r="K108" i="9" s="1"/>
  <c r="H116" i="9"/>
  <c r="K116" i="9" s="1"/>
  <c r="H396" i="9"/>
  <c r="P396" i="9" s="1"/>
  <c r="H408" i="9"/>
  <c r="O408" i="9" s="1"/>
  <c r="H416" i="9"/>
  <c r="O416" i="9" s="1"/>
  <c r="H436" i="9"/>
  <c r="R436" i="9" s="1"/>
  <c r="H440" i="9"/>
  <c r="L440" i="9" s="1"/>
  <c r="H444" i="9"/>
  <c r="O444" i="9" s="1"/>
  <c r="H448" i="9"/>
  <c r="P448" i="9" s="1"/>
  <c r="H452" i="9"/>
  <c r="O452" i="9" s="1"/>
  <c r="H456" i="9"/>
  <c r="P456" i="9" s="1"/>
  <c r="H460" i="9"/>
  <c r="R460" i="9" s="1"/>
  <c r="H464" i="9"/>
  <c r="L464" i="9" s="1"/>
  <c r="H468" i="9"/>
  <c r="R468" i="9" s="1"/>
  <c r="H476" i="9"/>
  <c r="I476" i="9" s="1"/>
  <c r="H480" i="9"/>
  <c r="Q480" i="9" s="1"/>
  <c r="H484" i="9"/>
  <c r="I484" i="9" s="1"/>
  <c r="H488" i="9"/>
  <c r="R488" i="9" s="1"/>
  <c r="H492" i="9"/>
  <c r="L492" i="9" s="1"/>
  <c r="H500" i="9"/>
  <c r="P500" i="9" s="1"/>
  <c r="H76" i="9"/>
  <c r="Q76" i="9" s="1"/>
  <c r="H208" i="9"/>
  <c r="H15" i="9"/>
  <c r="N15" i="9" s="1"/>
  <c r="H19" i="9"/>
  <c r="H35" i="9"/>
  <c r="R35" i="9" s="1"/>
  <c r="H43" i="9"/>
  <c r="N43" i="9" s="1"/>
  <c r="H47" i="9"/>
  <c r="R47" i="9" s="1"/>
  <c r="H51" i="9"/>
  <c r="R51" i="9" s="1"/>
  <c r="H59" i="9"/>
  <c r="R59" i="9" s="1"/>
  <c r="H63" i="9"/>
  <c r="Q63" i="9" s="1"/>
  <c r="H67" i="9"/>
  <c r="N67" i="9" s="1"/>
  <c r="H71" i="9"/>
  <c r="P71" i="9" s="1"/>
  <c r="H75" i="9"/>
  <c r="O75" i="9" s="1"/>
  <c r="H79" i="9"/>
  <c r="R79" i="9" s="1"/>
  <c r="H83" i="9"/>
  <c r="O83" i="9" s="1"/>
  <c r="H91" i="9"/>
  <c r="H95" i="9"/>
  <c r="O95" i="9" s="1"/>
  <c r="H99" i="9"/>
  <c r="H103" i="9"/>
  <c r="J103" i="9" s="1"/>
  <c r="H115" i="9"/>
  <c r="K115" i="9" s="1"/>
  <c r="H119" i="9"/>
  <c r="I119" i="9" s="1"/>
  <c r="H123" i="9"/>
  <c r="J123" i="9" s="1"/>
  <c r="H127" i="9"/>
  <c r="K127" i="9" s="1"/>
  <c r="H135" i="9"/>
  <c r="J135" i="9" s="1"/>
  <c r="H139" i="9"/>
  <c r="K139" i="9" s="1"/>
  <c r="H151" i="9"/>
  <c r="J151" i="9" s="1"/>
  <c r="H155" i="9"/>
  <c r="K155" i="9" s="1"/>
  <c r="H171" i="9"/>
  <c r="L171" i="9" s="1"/>
  <c r="H175" i="9"/>
  <c r="K175" i="9" s="1"/>
  <c r="H191" i="9"/>
  <c r="H215" i="9"/>
  <c r="M215" i="9" s="1"/>
  <c r="H223" i="9"/>
  <c r="M223" i="9" s="1"/>
  <c r="H247" i="9"/>
  <c r="I247" i="9" s="1"/>
  <c r="H259" i="9"/>
  <c r="M259" i="9" s="1"/>
  <c r="H263" i="9"/>
  <c r="L263" i="9" s="1"/>
  <c r="H267" i="9"/>
  <c r="L267" i="9" s="1"/>
  <c r="H291" i="9"/>
  <c r="L291" i="9" s="1"/>
  <c r="H303" i="9"/>
  <c r="L303" i="9" s="1"/>
  <c r="H315" i="9"/>
  <c r="Q315" i="9" s="1"/>
  <c r="H323" i="9"/>
  <c r="M323" i="9" s="1"/>
  <c r="H367" i="9"/>
  <c r="L367" i="9" s="1"/>
  <c r="H371" i="9"/>
  <c r="P371" i="9" s="1"/>
  <c r="H60" i="9"/>
  <c r="N60" i="9" s="1"/>
  <c r="H104" i="9"/>
  <c r="L104" i="9" s="1"/>
  <c r="H220" i="9"/>
  <c r="I220" i="9" s="1"/>
  <c r="H148" i="9"/>
  <c r="I148" i="9" s="1"/>
  <c r="H164" i="9"/>
  <c r="L164" i="9" s="1"/>
  <c r="H172" i="9"/>
  <c r="M172" i="9" s="1"/>
  <c r="H180" i="9"/>
  <c r="L180" i="9" s="1"/>
  <c r="H6" i="9"/>
  <c r="O6" i="9" s="1"/>
  <c r="H38" i="9"/>
  <c r="N38" i="9" s="1"/>
  <c r="H42" i="9"/>
  <c r="Q42" i="9" s="1"/>
  <c r="H58" i="9"/>
  <c r="Q58" i="9" s="1"/>
  <c r="H70" i="9"/>
  <c r="O70" i="9" s="1"/>
  <c r="H74" i="9"/>
  <c r="Q74" i="9" s="1"/>
  <c r="H90" i="9"/>
  <c r="Q90" i="9" s="1"/>
  <c r="H102" i="9"/>
  <c r="J102" i="9" s="1"/>
  <c r="H106" i="9"/>
  <c r="M106" i="9" s="1"/>
  <c r="H110" i="9"/>
  <c r="M110" i="9" s="1"/>
  <c r="H114" i="9"/>
  <c r="M114" i="9" s="1"/>
  <c r="H122" i="9"/>
  <c r="J122" i="9" s="1"/>
  <c r="H126" i="9"/>
  <c r="H134" i="9"/>
  <c r="L134" i="9" s="1"/>
  <c r="H138" i="9"/>
  <c r="M138" i="9" s="1"/>
  <c r="H142" i="9"/>
  <c r="L142" i="9" s="1"/>
  <c r="H150" i="9"/>
  <c r="K150" i="9" s="1"/>
  <c r="H186" i="9"/>
  <c r="L186" i="9" s="1"/>
  <c r="H190" i="9"/>
  <c r="H194" i="9"/>
  <c r="M194" i="9" s="1"/>
  <c r="H210" i="9"/>
  <c r="M210" i="9" s="1"/>
  <c r="H222" i="9"/>
  <c r="J222" i="9" s="1"/>
  <c r="H258" i="9"/>
  <c r="K258" i="9" s="1"/>
  <c r="H274" i="9"/>
  <c r="J274" i="9" s="1"/>
  <c r="H286" i="9"/>
  <c r="J286" i="9" s="1"/>
  <c r="H290" i="9"/>
  <c r="K290" i="9" s="1"/>
  <c r="H306" i="9"/>
  <c r="N306" i="9" s="1"/>
  <c r="H80" i="9"/>
  <c r="R80" i="9" s="1"/>
  <c r="H96" i="9"/>
  <c r="N96" i="9" s="1"/>
  <c r="H128" i="9"/>
  <c r="K128" i="9" s="1"/>
  <c r="H144" i="9"/>
  <c r="K144" i="9" s="1"/>
  <c r="H140" i="9"/>
  <c r="L140" i="9" s="1"/>
  <c r="H156" i="9"/>
  <c r="M156" i="9" s="1"/>
  <c r="H200" i="9"/>
  <c r="L200" i="9" s="1"/>
  <c r="H196" i="9"/>
  <c r="J196" i="9" s="1"/>
  <c r="H204" i="9"/>
  <c r="I204" i="9" s="1"/>
  <c r="H212" i="9"/>
  <c r="L212" i="9" s="1"/>
  <c r="H9" i="9"/>
  <c r="P9" i="9" s="1"/>
  <c r="H13" i="9"/>
  <c r="N13" i="9" s="1"/>
  <c r="H17" i="9"/>
  <c r="Q17" i="9" s="1"/>
  <c r="H21" i="9"/>
  <c r="P21" i="9" s="1"/>
  <c r="H25" i="9"/>
  <c r="N25" i="9" s="1"/>
  <c r="H29" i="9"/>
  <c r="P29" i="9" s="1"/>
  <c r="H33" i="9"/>
  <c r="Q33" i="9" s="1"/>
  <c r="H37" i="9"/>
  <c r="H41" i="9"/>
  <c r="P41" i="9" s="1"/>
  <c r="H45" i="9"/>
  <c r="H53" i="9"/>
  <c r="O53" i="9" s="1"/>
  <c r="H65" i="9"/>
  <c r="P65" i="9" s="1"/>
  <c r="H69" i="9"/>
  <c r="Q69" i="9" s="1"/>
  <c r="H73" i="9"/>
  <c r="P73" i="9" s="1"/>
  <c r="H77" i="9"/>
  <c r="O77" i="9" s="1"/>
  <c r="H81" i="9"/>
  <c r="R81" i="9" s="1"/>
  <c r="H85" i="9"/>
  <c r="O85" i="9" s="1"/>
  <c r="H93" i="9"/>
  <c r="O93" i="9" s="1"/>
  <c r="H97" i="9"/>
  <c r="Q97" i="9" s="1"/>
  <c r="H101" i="9"/>
  <c r="H113" i="9"/>
  <c r="I113" i="9" s="1"/>
  <c r="H117" i="9"/>
  <c r="L117" i="9" s="1"/>
  <c r="H125" i="9"/>
  <c r="K125" i="9" s="1"/>
  <c r="H137" i="9"/>
  <c r="M137" i="9" s="1"/>
  <c r="H145" i="9"/>
  <c r="L145" i="9" s="1"/>
  <c r="H183" i="9"/>
  <c r="K183" i="9" s="1"/>
  <c r="H226" i="9"/>
  <c r="L226" i="9" s="1"/>
  <c r="H242" i="9"/>
  <c r="L242" i="9" s="1"/>
  <c r="H322" i="9"/>
  <c r="J322" i="9" s="1"/>
  <c r="H178" i="9"/>
  <c r="M178" i="9" s="1"/>
  <c r="H238" i="9"/>
  <c r="L238" i="9" s="1"/>
  <c r="H254" i="9"/>
  <c r="L254" i="9" s="1"/>
  <c r="H270" i="9"/>
  <c r="L270" i="9" s="1"/>
  <c r="H302" i="9"/>
  <c r="M302" i="9" s="1"/>
  <c r="H318" i="9"/>
  <c r="O318" i="9" s="1"/>
  <c r="H334" i="9"/>
  <c r="L334" i="9" s="1"/>
  <c r="H207" i="9"/>
  <c r="K207" i="9" s="1"/>
  <c r="H211" i="9"/>
  <c r="K211" i="9" s="1"/>
  <c r="H219" i="9"/>
  <c r="K219" i="9" s="1"/>
  <c r="H227" i="9"/>
  <c r="L227" i="9" s="1"/>
  <c r="H231" i="9"/>
  <c r="L231" i="9" s="1"/>
  <c r="H235" i="9"/>
  <c r="L235" i="9" s="1"/>
  <c r="H239" i="9"/>
  <c r="L239" i="9" s="1"/>
  <c r="H243" i="9"/>
  <c r="L243" i="9" s="1"/>
  <c r="H251" i="9"/>
  <c r="I251" i="9" s="1"/>
  <c r="H255" i="9"/>
  <c r="I255" i="9" s="1"/>
  <c r="H271" i="9"/>
  <c r="I271" i="9" s="1"/>
  <c r="H275" i="9"/>
  <c r="I275" i="9" s="1"/>
  <c r="H279" i="9"/>
  <c r="L279" i="9" s="1"/>
  <c r="H283" i="9"/>
  <c r="I283" i="9" s="1"/>
  <c r="H287" i="9"/>
  <c r="I287" i="9" s="1"/>
  <c r="H295" i="9"/>
  <c r="L295" i="9" s="1"/>
  <c r="H299" i="9"/>
  <c r="M299" i="9" s="1"/>
  <c r="H307" i="9"/>
  <c r="H311" i="9"/>
  <c r="M311" i="9" s="1"/>
  <c r="H319" i="9"/>
  <c r="P319" i="9" s="1"/>
  <c r="H327" i="9"/>
  <c r="P327" i="9" s="1"/>
  <c r="H331" i="9"/>
  <c r="O331" i="9" s="1"/>
  <c r="H335" i="9"/>
  <c r="I335" i="9" s="1"/>
  <c r="H339" i="9"/>
  <c r="R339" i="9" s="1"/>
  <c r="H343" i="9"/>
  <c r="M343" i="9" s="1"/>
  <c r="H347" i="9"/>
  <c r="K347" i="9" s="1"/>
  <c r="H351" i="9"/>
  <c r="M351" i="9" s="1"/>
  <c r="H355" i="9"/>
  <c r="K355" i="9" s="1"/>
  <c r="H359" i="9"/>
  <c r="M359" i="9" s="1"/>
  <c r="H363" i="9"/>
  <c r="P363" i="9" s="1"/>
  <c r="H375" i="9"/>
  <c r="L375" i="9" s="1"/>
  <c r="H379" i="9"/>
  <c r="Q379" i="9" s="1"/>
  <c r="H383" i="9"/>
  <c r="L383" i="9" s="1"/>
  <c r="H387" i="9"/>
  <c r="P387" i="9" s="1"/>
  <c r="H166" i="9"/>
  <c r="L166" i="9" s="1"/>
  <c r="H198" i="9"/>
  <c r="L198" i="9" s="1"/>
  <c r="H203" i="9"/>
  <c r="J203" i="9" s="1"/>
  <c r="H392" i="9"/>
  <c r="P392" i="9" s="1"/>
  <c r="H400" i="9"/>
  <c r="L400" i="9" s="1"/>
  <c r="H404" i="9"/>
  <c r="R404" i="9" s="1"/>
  <c r="H412" i="9"/>
  <c r="L412" i="9" s="1"/>
  <c r="H420" i="9"/>
  <c r="Q420" i="9" s="1"/>
  <c r="H424" i="9"/>
  <c r="O424" i="9" s="1"/>
  <c r="H428" i="9"/>
  <c r="P428" i="9" s="1"/>
  <c r="H432" i="9"/>
  <c r="L432" i="9" s="1"/>
  <c r="H472" i="9"/>
  <c r="N472" i="9" s="1"/>
  <c r="H496" i="9"/>
  <c r="K496" i="9" s="1"/>
  <c r="H163" i="9"/>
  <c r="I163" i="9" s="1"/>
  <c r="H167" i="9"/>
  <c r="K167" i="9" s="1"/>
  <c r="H182" i="9"/>
  <c r="J182" i="9" s="1"/>
  <c r="H187" i="9"/>
  <c r="M187" i="9" s="1"/>
  <c r="H195" i="9"/>
  <c r="K195" i="9" s="1"/>
  <c r="H199" i="9"/>
  <c r="K199" i="9" s="1"/>
  <c r="V153" i="1"/>
  <c r="V164" i="1"/>
  <c r="V105" i="1"/>
  <c r="M426" i="9"/>
  <c r="H133" i="9"/>
  <c r="H10" i="9"/>
  <c r="Q10" i="9" s="1"/>
  <c r="L232" i="9"/>
  <c r="I426" i="9"/>
  <c r="H5" i="9"/>
  <c r="O5" i="9" s="1"/>
  <c r="V36" i="1"/>
  <c r="H26" i="9"/>
  <c r="M189" i="9"/>
  <c r="H32" i="9"/>
  <c r="H55" i="9"/>
  <c r="R55" i="9" s="1"/>
  <c r="I475" i="9"/>
  <c r="Q397" i="9"/>
  <c r="J447" i="9"/>
  <c r="J450" i="9"/>
  <c r="M497" i="9"/>
  <c r="L246" i="9"/>
  <c r="J313" i="9"/>
  <c r="K354" i="9"/>
  <c r="J357" i="9"/>
  <c r="O406" i="9"/>
  <c r="I433" i="9"/>
  <c r="I491" i="9"/>
  <c r="R314" i="9"/>
  <c r="K313" i="9"/>
  <c r="M357" i="9"/>
  <c r="N431" i="9"/>
  <c r="P471" i="9"/>
  <c r="K177" i="9"/>
  <c r="I365" i="9"/>
  <c r="I397" i="9"/>
  <c r="Q401" i="9"/>
  <c r="J435" i="9"/>
  <c r="J493" i="9"/>
  <c r="N502" i="9"/>
  <c r="K378" i="9"/>
  <c r="I401" i="9"/>
  <c r="L470" i="9"/>
  <c r="I189" i="9"/>
  <c r="K365" i="9"/>
  <c r="O395" i="9"/>
  <c r="K397" i="9"/>
  <c r="K418" i="9"/>
  <c r="O427" i="9"/>
  <c r="M493" i="9"/>
  <c r="K266" i="9"/>
  <c r="R338" i="9"/>
  <c r="J439" i="9"/>
  <c r="O478" i="9"/>
  <c r="J326" i="9"/>
  <c r="Q349" i="9"/>
  <c r="M313" i="9"/>
  <c r="N326" i="9"/>
  <c r="K329" i="9"/>
  <c r="I361" i="9"/>
  <c r="J369" i="9"/>
  <c r="I372" i="9"/>
  <c r="I406" i="9"/>
  <c r="O415" i="9"/>
  <c r="J423" i="9"/>
  <c r="I425" i="9"/>
  <c r="M434" i="9"/>
  <c r="N439" i="9"/>
  <c r="K459" i="9"/>
  <c r="I469" i="9"/>
  <c r="K471" i="9"/>
  <c r="I477" i="9"/>
  <c r="K481" i="9"/>
  <c r="L490" i="9"/>
  <c r="I497" i="9"/>
  <c r="K503" i="9"/>
  <c r="K169" i="9"/>
  <c r="J373" i="9"/>
  <c r="N394" i="9"/>
  <c r="J415" i="9"/>
  <c r="L417" i="9"/>
  <c r="K487" i="9"/>
  <c r="R326" i="9"/>
  <c r="K361" i="9"/>
  <c r="K406" i="9"/>
  <c r="K423" i="9"/>
  <c r="M477" i="9"/>
  <c r="J497" i="9"/>
  <c r="O503" i="9"/>
  <c r="P25" i="9"/>
  <c r="H7" i="9"/>
  <c r="R7" i="9" s="1"/>
  <c r="H49" i="9"/>
  <c r="R49" i="9" s="1"/>
  <c r="H87" i="9"/>
  <c r="R87" i="9" s="1"/>
  <c r="H22" i="9"/>
  <c r="N22" i="9" s="1"/>
  <c r="H39" i="9"/>
  <c r="O39" i="9" s="1"/>
  <c r="H61" i="9"/>
  <c r="Q61" i="9" s="1"/>
  <c r="H89" i="9"/>
  <c r="P89" i="9" s="1"/>
  <c r="H92" i="9"/>
  <c r="Q92" i="9" s="1"/>
  <c r="H112" i="9"/>
  <c r="J112" i="9" s="1"/>
  <c r="H136" i="9"/>
  <c r="M136" i="9" s="1"/>
  <c r="H147" i="9"/>
  <c r="I147" i="9" s="1"/>
  <c r="M245" i="9"/>
  <c r="K245" i="9"/>
  <c r="M265" i="9"/>
  <c r="K265" i="9"/>
  <c r="M297" i="9"/>
  <c r="K297" i="9"/>
  <c r="J297" i="9"/>
  <c r="L300" i="9"/>
  <c r="J300" i="9"/>
  <c r="R309" i="9"/>
  <c r="M309" i="9"/>
  <c r="M333" i="9"/>
  <c r="O333" i="9"/>
  <c r="J333" i="9"/>
  <c r="J353" i="9"/>
  <c r="J356" i="9"/>
  <c r="P356" i="9"/>
  <c r="O402" i="9"/>
  <c r="N402" i="9"/>
  <c r="L451" i="9"/>
  <c r="K451" i="9"/>
  <c r="V68" i="1"/>
  <c r="M317" i="9"/>
  <c r="Q317" i="9"/>
  <c r="K317" i="9"/>
  <c r="H188" i="9"/>
  <c r="K188" i="9" s="1"/>
  <c r="H193" i="9"/>
  <c r="L193" i="9" s="1"/>
  <c r="K237" i="9"/>
  <c r="J237" i="9"/>
  <c r="J249" i="9"/>
  <c r="K249" i="9"/>
  <c r="I301" i="9"/>
  <c r="M301" i="9"/>
  <c r="M337" i="9"/>
  <c r="O337" i="9"/>
  <c r="M389" i="9"/>
  <c r="K389" i="9"/>
  <c r="I389" i="9"/>
  <c r="Q389" i="9"/>
  <c r="P485" i="9"/>
  <c r="J485" i="9"/>
  <c r="Q485" i="9"/>
  <c r="I485" i="9"/>
  <c r="K485" i="9"/>
  <c r="H23" i="9"/>
  <c r="R23" i="9" s="1"/>
  <c r="H57" i="9"/>
  <c r="R57" i="9" s="1"/>
  <c r="H86" i="9"/>
  <c r="O86" i="9" s="1"/>
  <c r="H107" i="9"/>
  <c r="J107" i="9" s="1"/>
  <c r="H121" i="9"/>
  <c r="I121" i="9" s="1"/>
  <c r="H131" i="9"/>
  <c r="J131" i="9" s="1"/>
  <c r="H149" i="9"/>
  <c r="L149" i="9" s="1"/>
  <c r="H152" i="9"/>
  <c r="I152" i="9" s="1"/>
  <c r="M169" i="9"/>
  <c r="M177" i="9"/>
  <c r="K213" i="9"/>
  <c r="K234" i="9"/>
  <c r="I237" i="9"/>
  <c r="I244" i="9"/>
  <c r="J245" i="9"/>
  <c r="K257" i="9"/>
  <c r="J257" i="9"/>
  <c r="L272" i="9"/>
  <c r="I276" i="9"/>
  <c r="L276" i="9"/>
  <c r="J276" i="9"/>
  <c r="I285" i="9"/>
  <c r="M285" i="9"/>
  <c r="K301" i="9"/>
  <c r="J317" i="9"/>
  <c r="Q382" i="9"/>
  <c r="K382" i="9"/>
  <c r="M393" i="9"/>
  <c r="Q393" i="9"/>
  <c r="I393" i="9"/>
  <c r="M457" i="9"/>
  <c r="K457" i="9"/>
  <c r="J457" i="9"/>
  <c r="Q457" i="9"/>
  <c r="O485" i="9"/>
  <c r="V116" i="1"/>
  <c r="V113" i="1"/>
  <c r="V97" i="1"/>
  <c r="V89" i="1"/>
  <c r="V81" i="1"/>
  <c r="V73" i="1"/>
  <c r="V65" i="1"/>
  <c r="V57" i="1"/>
  <c r="V49" i="1"/>
  <c r="V41" i="1"/>
  <c r="V33" i="1"/>
  <c r="V25" i="1"/>
  <c r="V17" i="1"/>
  <c r="V9" i="1"/>
  <c r="V156" i="1"/>
  <c r="V154" i="1"/>
  <c r="V145" i="1"/>
  <c r="V124" i="1"/>
  <c r="V121" i="1"/>
  <c r="V137" i="1"/>
  <c r="V84" i="1"/>
  <c r="V52" i="1"/>
  <c r="V20" i="1"/>
  <c r="V92" i="1"/>
  <c r="V60" i="1"/>
  <c r="V28" i="1"/>
  <c r="V76" i="1"/>
  <c r="V44" i="1"/>
  <c r="V12" i="1"/>
  <c r="H31" i="9"/>
  <c r="O31" i="9" s="1"/>
  <c r="H54" i="9"/>
  <c r="Q54" i="9" s="1"/>
  <c r="I209" i="9"/>
  <c r="M209" i="9"/>
  <c r="M233" i="9"/>
  <c r="J233" i="9"/>
  <c r="J244" i="9"/>
  <c r="M277" i="9"/>
  <c r="K277" i="9"/>
  <c r="M305" i="9"/>
  <c r="Q305" i="9"/>
  <c r="K305" i="9"/>
  <c r="Q368" i="9"/>
  <c r="L368" i="9"/>
  <c r="K458" i="9"/>
  <c r="J458" i="9"/>
  <c r="L476" i="9"/>
  <c r="Q476" i="9"/>
  <c r="R499" i="9"/>
  <c r="K499" i="9"/>
  <c r="V100" i="1"/>
  <c r="V108" i="1"/>
  <c r="R450" i="9"/>
  <c r="R313" i="9"/>
  <c r="R357" i="9"/>
  <c r="M361" i="9"/>
  <c r="O365" i="9"/>
  <c r="N423" i="9"/>
  <c r="Q425" i="9"/>
  <c r="R426" i="9"/>
  <c r="K435" i="9"/>
  <c r="K450" i="9"/>
  <c r="J469" i="9"/>
  <c r="Q477" i="9"/>
  <c r="P487" i="9"/>
  <c r="L491" i="9"/>
  <c r="R497" i="9"/>
  <c r="R361" i="9"/>
  <c r="N435" i="9"/>
  <c r="L450" i="9"/>
  <c r="O469" i="9"/>
  <c r="O491" i="9"/>
  <c r="L158" i="9"/>
  <c r="K181" i="9"/>
  <c r="K205" i="9"/>
  <c r="J214" i="9"/>
  <c r="J284" i="9"/>
  <c r="I292" i="9"/>
  <c r="Q309" i="9"/>
  <c r="J314" i="9"/>
  <c r="I329" i="9"/>
  <c r="O329" i="9"/>
  <c r="N330" i="9"/>
  <c r="R333" i="9"/>
  <c r="I337" i="9"/>
  <c r="J341" i="9"/>
  <c r="J342" i="9"/>
  <c r="N346" i="9"/>
  <c r="I349" i="9"/>
  <c r="R353" i="9"/>
  <c r="O369" i="9"/>
  <c r="O373" i="9"/>
  <c r="R378" i="9"/>
  <c r="R382" i="9"/>
  <c r="L384" i="9"/>
  <c r="J385" i="9"/>
  <c r="N390" i="9"/>
  <c r="O391" i="9"/>
  <c r="N398" i="9"/>
  <c r="O399" i="9"/>
  <c r="N414" i="9"/>
  <c r="P442" i="9"/>
  <c r="O442" i="9"/>
  <c r="I442" i="9"/>
  <c r="Q442" i="9"/>
  <c r="R461" i="9"/>
  <c r="M473" i="9"/>
  <c r="Q473" i="9"/>
  <c r="L486" i="9"/>
  <c r="J486" i="9"/>
  <c r="V161" i="1"/>
  <c r="V148" i="1"/>
  <c r="V140" i="1"/>
  <c r="V132" i="1"/>
  <c r="J154" i="9"/>
  <c r="J228" i="9"/>
  <c r="K173" i="9"/>
  <c r="K217" i="9"/>
  <c r="I240" i="9"/>
  <c r="K241" i="9"/>
  <c r="K250" i="9"/>
  <c r="N59" i="9"/>
  <c r="M173" i="9"/>
  <c r="M181" i="9"/>
  <c r="M205" i="9"/>
  <c r="I213" i="9"/>
  <c r="M217" i="9"/>
  <c r="I233" i="9"/>
  <c r="J234" i="9"/>
  <c r="I249" i="9"/>
  <c r="L250" i="9"/>
  <c r="I265" i="9"/>
  <c r="J266" i="9"/>
  <c r="I277" i="9"/>
  <c r="L280" i="9"/>
  <c r="L284" i="9"/>
  <c r="I288" i="9"/>
  <c r="L292" i="9"/>
  <c r="I297" i="9"/>
  <c r="J301" i="9"/>
  <c r="R305" i="9"/>
  <c r="I309" i="9"/>
  <c r="N314" i="9"/>
  <c r="K315" i="9"/>
  <c r="R317" i="9"/>
  <c r="Q323" i="9"/>
  <c r="J329" i="9"/>
  <c r="Q329" i="9"/>
  <c r="I333" i="9"/>
  <c r="O335" i="9"/>
  <c r="J337" i="9"/>
  <c r="O341" i="9"/>
  <c r="K349" i="9"/>
  <c r="I353" i="9"/>
  <c r="K357" i="9"/>
  <c r="J365" i="9"/>
  <c r="Q365" i="9"/>
  <c r="I368" i="9"/>
  <c r="I369" i="9"/>
  <c r="R369" i="9"/>
  <c r="I373" i="9"/>
  <c r="R373" i="9"/>
  <c r="J378" i="9"/>
  <c r="J382" i="9"/>
  <c r="M384" i="9"/>
  <c r="M385" i="9"/>
  <c r="R389" i="9"/>
  <c r="O390" i="9"/>
  <c r="K393" i="9"/>
  <c r="K394" i="9"/>
  <c r="K395" i="9"/>
  <c r="R397" i="9"/>
  <c r="O398" i="9"/>
  <c r="K401" i="9"/>
  <c r="K402" i="9"/>
  <c r="K403" i="9"/>
  <c r="L405" i="9"/>
  <c r="J406" i="9"/>
  <c r="Q406" i="9"/>
  <c r="I414" i="9"/>
  <c r="O414" i="9"/>
  <c r="K415" i="9"/>
  <c r="N417" i="9"/>
  <c r="Q418" i="9"/>
  <c r="R423" i="9"/>
  <c r="L425" i="9"/>
  <c r="K426" i="9"/>
  <c r="Q434" i="9"/>
  <c r="J442" i="9"/>
  <c r="O443" i="9"/>
  <c r="K443" i="9"/>
  <c r="L445" i="9"/>
  <c r="N447" i="9"/>
  <c r="O451" i="9"/>
  <c r="J461" i="9"/>
  <c r="P462" i="9"/>
  <c r="L462" i="9"/>
  <c r="K467" i="9"/>
  <c r="O471" i="9"/>
  <c r="Q471" i="9"/>
  <c r="I471" i="9"/>
  <c r="I473" i="9"/>
  <c r="L474" i="9"/>
  <c r="R477" i="9"/>
  <c r="I479" i="9"/>
  <c r="K486" i="9"/>
  <c r="O490" i="9"/>
  <c r="R493" i="9"/>
  <c r="I493" i="9"/>
  <c r="O498" i="9"/>
  <c r="N498" i="9"/>
  <c r="O499" i="9"/>
  <c r="M501" i="9"/>
  <c r="N501" i="9"/>
  <c r="R341" i="9"/>
  <c r="O385" i="9"/>
  <c r="O403" i="9"/>
  <c r="Q405" i="9"/>
  <c r="J414" i="9"/>
  <c r="Q414" i="9"/>
  <c r="R418" i="9"/>
  <c r="R434" i="9"/>
  <c r="K442" i="9"/>
  <c r="K461" i="9"/>
  <c r="P466" i="9"/>
  <c r="O466" i="9"/>
  <c r="O467" i="9"/>
  <c r="K473" i="9"/>
  <c r="R474" i="9"/>
  <c r="O479" i="9"/>
  <c r="P481" i="9"/>
  <c r="Q481" i="9"/>
  <c r="J481" i="9"/>
  <c r="O481" i="9"/>
  <c r="R486" i="9"/>
  <c r="L230" i="9"/>
  <c r="J241" i="9"/>
  <c r="M293" i="9"/>
  <c r="N329" i="9"/>
  <c r="R337" i="9"/>
  <c r="I341" i="9"/>
  <c r="R349" i="9"/>
  <c r="O353" i="9"/>
  <c r="N365" i="9"/>
  <c r="M368" i="9"/>
  <c r="O370" i="9"/>
  <c r="O374" i="9"/>
  <c r="N378" i="9"/>
  <c r="N382" i="9"/>
  <c r="I384" i="9"/>
  <c r="I385" i="9"/>
  <c r="K391" i="9"/>
  <c r="R393" i="9"/>
  <c r="K399" i="9"/>
  <c r="R401" i="9"/>
  <c r="N406" i="9"/>
  <c r="M410" i="9"/>
  <c r="K414" i="9"/>
  <c r="R415" i="9"/>
  <c r="I418" i="9"/>
  <c r="M421" i="9"/>
  <c r="J431" i="9"/>
  <c r="L433" i="9"/>
  <c r="M433" i="9"/>
  <c r="J434" i="9"/>
  <c r="N442" i="9"/>
  <c r="R458" i="9"/>
  <c r="O458" i="9"/>
  <c r="I459" i="9"/>
  <c r="Q461" i="9"/>
  <c r="J466" i="9"/>
  <c r="R473" i="9"/>
  <c r="P475" i="9"/>
  <c r="L475" i="9"/>
  <c r="I481" i="9"/>
  <c r="O487" i="9"/>
  <c r="Q487" i="9"/>
  <c r="I487" i="9"/>
  <c r="J502" i="9"/>
  <c r="R435" i="9"/>
  <c r="P450" i="9"/>
  <c r="R457" i="9"/>
  <c r="R469" i="9"/>
  <c r="N485" i="9"/>
  <c r="Q497" i="9"/>
  <c r="O321" i="9"/>
  <c r="O377" i="9"/>
  <c r="L388" i="9"/>
  <c r="M388" i="9"/>
  <c r="N453" i="9"/>
  <c r="P465" i="9"/>
  <c r="Q465" i="9"/>
  <c r="K465" i="9"/>
  <c r="K221" i="9"/>
  <c r="K229" i="9"/>
  <c r="J253" i="9"/>
  <c r="L262" i="9"/>
  <c r="I264" i="9"/>
  <c r="I269" i="9"/>
  <c r="J273" i="9"/>
  <c r="I289" i="9"/>
  <c r="P325" i="9"/>
  <c r="N325" i="9"/>
  <c r="I325" i="9"/>
  <c r="O325" i="9"/>
  <c r="I345" i="9"/>
  <c r="Q345" i="9"/>
  <c r="R374" i="9"/>
  <c r="J381" i="9"/>
  <c r="Q381" i="9"/>
  <c r="Q386" i="9"/>
  <c r="K386" i="9"/>
  <c r="I388" i="9"/>
  <c r="N410" i="9"/>
  <c r="O430" i="9"/>
  <c r="P48" i="9"/>
  <c r="K109" i="9"/>
  <c r="M165" i="9"/>
  <c r="I185" i="9"/>
  <c r="I197" i="9"/>
  <c r="M221" i="9"/>
  <c r="I225" i="9"/>
  <c r="M229" i="9"/>
  <c r="J236" i="9"/>
  <c r="M237" i="9"/>
  <c r="M241" i="9"/>
  <c r="L248" i="9"/>
  <c r="M249" i="9"/>
  <c r="J252" i="9"/>
  <c r="K253" i="9"/>
  <c r="I256" i="9"/>
  <c r="M257" i="9"/>
  <c r="I260" i="9"/>
  <c r="K261" i="9"/>
  <c r="I268" i="9"/>
  <c r="J269" i="9"/>
  <c r="K273" i="9"/>
  <c r="L278" i="9"/>
  <c r="K281" i="9"/>
  <c r="L282" i="9"/>
  <c r="J285" i="9"/>
  <c r="J289" i="9"/>
  <c r="I293" i="9"/>
  <c r="L294" i="9"/>
  <c r="I296" i="9"/>
  <c r="L298" i="9"/>
  <c r="P309" i="9"/>
  <c r="O309" i="9"/>
  <c r="J309" i="9"/>
  <c r="N309" i="9"/>
  <c r="P313" i="9"/>
  <c r="N313" i="9"/>
  <c r="I313" i="9"/>
  <c r="O313" i="9"/>
  <c r="K321" i="9"/>
  <c r="R321" i="9"/>
  <c r="J325" i="9"/>
  <c r="Q325" i="9"/>
  <c r="O330" i="9"/>
  <c r="R330" i="9"/>
  <c r="O338" i="9"/>
  <c r="N338" i="9"/>
  <c r="O342" i="9"/>
  <c r="N342" i="9"/>
  <c r="K345" i="9"/>
  <c r="R345" i="9"/>
  <c r="Q350" i="9"/>
  <c r="J350" i="9"/>
  <c r="P357" i="9"/>
  <c r="N357" i="9"/>
  <c r="I357" i="9"/>
  <c r="O357" i="9"/>
  <c r="P361" i="9"/>
  <c r="O361" i="9"/>
  <c r="J361" i="9"/>
  <c r="N361" i="9"/>
  <c r="P362" i="9"/>
  <c r="J364" i="9"/>
  <c r="P369" i="9"/>
  <c r="Q369" i="9"/>
  <c r="K369" i="9"/>
  <c r="N369" i="9"/>
  <c r="P373" i="9"/>
  <c r="Q373" i="9"/>
  <c r="K373" i="9"/>
  <c r="N373" i="9"/>
  <c r="M376" i="9"/>
  <c r="K377" i="9"/>
  <c r="K381" i="9"/>
  <c r="P385" i="9"/>
  <c r="Q385" i="9"/>
  <c r="K385" i="9"/>
  <c r="N385" i="9"/>
  <c r="J386" i="9"/>
  <c r="Q388" i="9"/>
  <c r="Q390" i="9"/>
  <c r="R390" i="9"/>
  <c r="J390" i="9"/>
  <c r="Q394" i="9"/>
  <c r="R394" i="9"/>
  <c r="J394" i="9"/>
  <c r="Q398" i="9"/>
  <c r="R398" i="9"/>
  <c r="J398" i="9"/>
  <c r="Q402" i="9"/>
  <c r="R402" i="9"/>
  <c r="J402" i="9"/>
  <c r="K407" i="9"/>
  <c r="I410" i="9"/>
  <c r="Q413" i="9"/>
  <c r="P415" i="9"/>
  <c r="P417" i="9"/>
  <c r="I417" i="9"/>
  <c r="Q417" i="9"/>
  <c r="P419" i="9"/>
  <c r="L419" i="9"/>
  <c r="K422" i="9"/>
  <c r="R422" i="9"/>
  <c r="P426" i="9"/>
  <c r="O426" i="9"/>
  <c r="J426" i="9"/>
  <c r="N426" i="9"/>
  <c r="J430" i="9"/>
  <c r="R430" i="9"/>
  <c r="P434" i="9"/>
  <c r="N434" i="9"/>
  <c r="I434" i="9"/>
  <c r="O434" i="9"/>
  <c r="J438" i="9"/>
  <c r="J446" i="9"/>
  <c r="R446" i="9"/>
  <c r="P451" i="9"/>
  <c r="I451" i="9"/>
  <c r="Q451" i="9"/>
  <c r="J453" i="9"/>
  <c r="L455" i="9"/>
  <c r="Q459" i="9"/>
  <c r="O459" i="9"/>
  <c r="P461" i="9"/>
  <c r="N461" i="9"/>
  <c r="I461" i="9"/>
  <c r="O461" i="9"/>
  <c r="J465" i="9"/>
  <c r="R465" i="9"/>
  <c r="P474" i="9"/>
  <c r="J474" i="9"/>
  <c r="P476" i="9"/>
  <c r="P477" i="9"/>
  <c r="O477" i="9"/>
  <c r="J477" i="9"/>
  <c r="N477" i="9"/>
  <c r="K478" i="9"/>
  <c r="Q479" i="9"/>
  <c r="K479" i="9"/>
  <c r="P479" i="9"/>
  <c r="L482" i="9"/>
  <c r="O486" i="9"/>
  <c r="K489" i="9"/>
  <c r="P493" i="9"/>
  <c r="Q493" i="9"/>
  <c r="K493" i="9"/>
  <c r="N493" i="9"/>
  <c r="J501" i="9"/>
  <c r="Q502" i="9"/>
  <c r="K502" i="9"/>
  <c r="R502" i="9"/>
  <c r="V8" i="1"/>
  <c r="V13" i="1"/>
  <c r="V16" i="1"/>
  <c r="V21" i="1"/>
  <c r="V24" i="1"/>
  <c r="V29" i="1"/>
  <c r="V32" i="1"/>
  <c r="V37" i="1"/>
  <c r="V40" i="1"/>
  <c r="V45" i="1"/>
  <c r="V48" i="1"/>
  <c r="V53" i="1"/>
  <c r="V56" i="1"/>
  <c r="V61" i="1"/>
  <c r="V64" i="1"/>
  <c r="V69" i="1"/>
  <c r="V72" i="1"/>
  <c r="V77" i="1"/>
  <c r="V80" i="1"/>
  <c r="V85" i="1"/>
  <c r="V88" i="1"/>
  <c r="V93" i="1"/>
  <c r="V96" i="1"/>
  <c r="V101" i="1"/>
  <c r="V104" i="1"/>
  <c r="V109" i="1"/>
  <c r="V112" i="1"/>
  <c r="V117" i="1"/>
  <c r="V120" i="1"/>
  <c r="V125" i="1"/>
  <c r="V128" i="1"/>
  <c r="V133" i="1"/>
  <c r="V136" i="1"/>
  <c r="V141" i="1"/>
  <c r="V144" i="1"/>
  <c r="V149" i="1"/>
  <c r="V152" i="1"/>
  <c r="V157" i="1"/>
  <c r="V160" i="1"/>
  <c r="V165" i="1"/>
  <c r="V168" i="1"/>
  <c r="H14" i="9"/>
  <c r="P14" i="9" s="1"/>
  <c r="H18" i="9"/>
  <c r="N18" i="9" s="1"/>
  <c r="H30" i="9"/>
  <c r="Q30" i="9" s="1"/>
  <c r="H34" i="9"/>
  <c r="R34" i="9" s="1"/>
  <c r="H50" i="9"/>
  <c r="O50" i="9" s="1"/>
  <c r="P377" i="9"/>
  <c r="N377" i="9"/>
  <c r="I377" i="9"/>
  <c r="P381" i="9"/>
  <c r="N381" i="9"/>
  <c r="I381" i="9"/>
  <c r="P409" i="9"/>
  <c r="I409" i="9"/>
  <c r="P411" i="9"/>
  <c r="L411" i="9"/>
  <c r="O422" i="9"/>
  <c r="P438" i="9"/>
  <c r="Q438" i="9"/>
  <c r="K438" i="9"/>
  <c r="P453" i="9"/>
  <c r="Q453" i="9"/>
  <c r="K453" i="9"/>
  <c r="P463" i="9"/>
  <c r="L463" i="9"/>
  <c r="P483" i="9"/>
  <c r="L483" i="9"/>
  <c r="P489" i="9"/>
  <c r="O489" i="9"/>
  <c r="J489" i="9"/>
  <c r="R495" i="9"/>
  <c r="K495" i="9"/>
  <c r="H8" i="9"/>
  <c r="N8" i="9" s="1"/>
  <c r="P15" i="9"/>
  <c r="H16" i="9"/>
  <c r="N16" i="9" s="1"/>
  <c r="N83" i="9"/>
  <c r="I236" i="9"/>
  <c r="J290" i="9"/>
  <c r="O310" i="9"/>
  <c r="J310" i="9"/>
  <c r="J321" i="9"/>
  <c r="Q321" i="9"/>
  <c r="Q370" i="9"/>
  <c r="K370" i="9"/>
  <c r="R370" i="9"/>
  <c r="Q374" i="9"/>
  <c r="K374" i="9"/>
  <c r="J377" i="9"/>
  <c r="L380" i="9"/>
  <c r="I380" i="9"/>
  <c r="R386" i="9"/>
  <c r="J407" i="9"/>
  <c r="P410" i="9"/>
  <c r="O410" i="9"/>
  <c r="J410" i="9"/>
  <c r="Q422" i="9"/>
  <c r="Q427" i="9"/>
  <c r="R427" i="9"/>
  <c r="J427" i="9"/>
  <c r="I430" i="9"/>
  <c r="I438" i="9"/>
  <c r="O438" i="9"/>
  <c r="I465" i="9"/>
  <c r="I483" i="9"/>
  <c r="L494" i="9"/>
  <c r="N494" i="9"/>
  <c r="R501" i="9"/>
  <c r="V142" i="1"/>
  <c r="V150" i="1"/>
  <c r="V158" i="1"/>
  <c r="H11" i="9"/>
  <c r="H12" i="9"/>
  <c r="N12" i="9" s="1"/>
  <c r="O15" i="9"/>
  <c r="H27" i="9"/>
  <c r="H28" i="9"/>
  <c r="Q28" i="9" s="1"/>
  <c r="K103" i="9"/>
  <c r="J167" i="9"/>
  <c r="M185" i="9"/>
  <c r="M197" i="9"/>
  <c r="M225" i="9"/>
  <c r="L252" i="9"/>
  <c r="M253" i="9"/>
  <c r="L260" i="9"/>
  <c r="M261" i="9"/>
  <c r="J268" i="9"/>
  <c r="M269" i="9"/>
  <c r="M273" i="9"/>
  <c r="M281" i="9"/>
  <c r="K285" i="9"/>
  <c r="M289" i="9"/>
  <c r="K293" i="9"/>
  <c r="P305" i="9"/>
  <c r="O305" i="9"/>
  <c r="J305" i="9"/>
  <c r="N305" i="9"/>
  <c r="R310" i="9"/>
  <c r="P317" i="9"/>
  <c r="N317" i="9"/>
  <c r="I317" i="9"/>
  <c r="O317" i="9"/>
  <c r="K325" i="9"/>
  <c r="R325" i="9"/>
  <c r="P333" i="9"/>
  <c r="Q333" i="9"/>
  <c r="K333" i="9"/>
  <c r="N333" i="9"/>
  <c r="P337" i="9"/>
  <c r="Q337" i="9"/>
  <c r="K337" i="9"/>
  <c r="N337" i="9"/>
  <c r="P341" i="9"/>
  <c r="Q341" i="9"/>
  <c r="K341" i="9"/>
  <c r="N341" i="9"/>
  <c r="O346" i="9"/>
  <c r="J346" i="9"/>
  <c r="P349" i="9"/>
  <c r="O349" i="9"/>
  <c r="J349" i="9"/>
  <c r="N349" i="9"/>
  <c r="P353" i="9"/>
  <c r="Q353" i="9"/>
  <c r="K353" i="9"/>
  <c r="N353" i="9"/>
  <c r="N370" i="9"/>
  <c r="L372" i="9"/>
  <c r="Q372" i="9"/>
  <c r="N374" i="9"/>
  <c r="Q376" i="9"/>
  <c r="M377" i="9"/>
  <c r="Q380" i="9"/>
  <c r="M381" i="9"/>
  <c r="N386" i="9"/>
  <c r="P389" i="9"/>
  <c r="O389" i="9"/>
  <c r="J389" i="9"/>
  <c r="N389" i="9"/>
  <c r="P393" i="9"/>
  <c r="O393" i="9"/>
  <c r="J393" i="9"/>
  <c r="N393" i="9"/>
  <c r="P397" i="9"/>
  <c r="O397" i="9"/>
  <c r="J397" i="9"/>
  <c r="N397" i="9"/>
  <c r="P401" i="9"/>
  <c r="O401" i="9"/>
  <c r="J401" i="9"/>
  <c r="N401" i="9"/>
  <c r="O407" i="9"/>
  <c r="N409" i="9"/>
  <c r="K410" i="9"/>
  <c r="R410" i="9"/>
  <c r="P418" i="9"/>
  <c r="O418" i="9"/>
  <c r="J418" i="9"/>
  <c r="N418" i="9"/>
  <c r="N427" i="9"/>
  <c r="L429" i="9"/>
  <c r="M429" i="9"/>
  <c r="M430" i="9"/>
  <c r="Q431" i="9"/>
  <c r="K431" i="9"/>
  <c r="R431" i="9"/>
  <c r="L437" i="9"/>
  <c r="M437" i="9"/>
  <c r="M438" i="9"/>
  <c r="Q439" i="9"/>
  <c r="K439" i="9"/>
  <c r="R439" i="9"/>
  <c r="Q443" i="9"/>
  <c r="N443" i="9"/>
  <c r="R443" i="9"/>
  <c r="Q447" i="9"/>
  <c r="K447" i="9"/>
  <c r="R447" i="9"/>
  <c r="M453" i="9"/>
  <c r="P454" i="9"/>
  <c r="R454" i="9"/>
  <c r="Q455" i="9"/>
  <c r="P457" i="9"/>
  <c r="N457" i="9"/>
  <c r="I457" i="9"/>
  <c r="O457" i="9"/>
  <c r="M465" i="9"/>
  <c r="R466" i="9"/>
  <c r="K466" i="9"/>
  <c r="Q467" i="9"/>
  <c r="I467" i="9"/>
  <c r="P469" i="9"/>
  <c r="Q469" i="9"/>
  <c r="K469" i="9"/>
  <c r="N469" i="9"/>
  <c r="P473" i="9"/>
  <c r="O473" i="9"/>
  <c r="J473" i="9"/>
  <c r="N473" i="9"/>
  <c r="Q483" i="9"/>
  <c r="P486" i="9"/>
  <c r="M489" i="9"/>
  <c r="P490" i="9"/>
  <c r="J490" i="9"/>
  <c r="R494" i="9"/>
  <c r="O495" i="9"/>
  <c r="Q498" i="9"/>
  <c r="R498" i="9"/>
  <c r="J498" i="9"/>
  <c r="V10" i="1"/>
  <c r="V18" i="1"/>
  <c r="V26" i="1"/>
  <c r="V34" i="1"/>
  <c r="V42" i="1"/>
  <c r="V50" i="1"/>
  <c r="V58" i="1"/>
  <c r="V66" i="1"/>
  <c r="V74" i="1"/>
  <c r="V82" i="1"/>
  <c r="V90" i="1"/>
  <c r="V98" i="1"/>
  <c r="V106" i="1"/>
  <c r="V114" i="1"/>
  <c r="V122" i="1"/>
  <c r="V130" i="1"/>
  <c r="V138" i="1"/>
  <c r="V146" i="1"/>
  <c r="V162" i="1"/>
  <c r="V167" i="1"/>
  <c r="V163" i="1"/>
  <c r="V159" i="1"/>
  <c r="V155" i="1"/>
  <c r="V151" i="1"/>
  <c r="V147" i="1"/>
  <c r="V143" i="1"/>
  <c r="V139" i="1"/>
  <c r="V135" i="1"/>
  <c r="V131" i="1"/>
  <c r="V127" i="1"/>
  <c r="V123" i="1"/>
  <c r="V119" i="1"/>
  <c r="V115" i="1"/>
  <c r="V111" i="1"/>
  <c r="V107" i="1"/>
  <c r="V103" i="1"/>
  <c r="V99" i="1"/>
  <c r="V95" i="1"/>
  <c r="V91" i="1"/>
  <c r="V87" i="1"/>
  <c r="V83" i="1"/>
  <c r="V79" i="1"/>
  <c r="V75" i="1"/>
  <c r="V71" i="1"/>
  <c r="V67" i="1"/>
  <c r="V63" i="1"/>
  <c r="V59" i="1"/>
  <c r="V55" i="1"/>
  <c r="V51" i="1"/>
  <c r="V47" i="1"/>
  <c r="V43" i="1"/>
  <c r="V39" i="1"/>
  <c r="V35" i="1"/>
  <c r="V31" i="1"/>
  <c r="V27" i="1"/>
  <c r="V23" i="1"/>
  <c r="V19" i="1"/>
  <c r="V15" i="1"/>
  <c r="V11" i="1"/>
  <c r="Q409" i="9"/>
  <c r="N438" i="9"/>
  <c r="H20" i="9"/>
  <c r="P20" i="9" s="1"/>
  <c r="H24" i="9"/>
  <c r="Q24" i="9" s="1"/>
  <c r="H36" i="9"/>
  <c r="R36" i="9" s="1"/>
  <c r="H52" i="9"/>
  <c r="Q52" i="9" s="1"/>
  <c r="P321" i="9"/>
  <c r="N321" i="9"/>
  <c r="I321" i="9"/>
  <c r="P345" i="9"/>
  <c r="O345" i="9"/>
  <c r="J345" i="9"/>
  <c r="N345" i="9"/>
  <c r="O381" i="9"/>
  <c r="P407" i="9"/>
  <c r="P422" i="9"/>
  <c r="N422" i="9"/>
  <c r="I422" i="9"/>
  <c r="P430" i="9"/>
  <c r="Q430" i="9"/>
  <c r="K430" i="9"/>
  <c r="P446" i="9"/>
  <c r="Q446" i="9"/>
  <c r="K446" i="9"/>
  <c r="N446" i="9"/>
  <c r="N465" i="9"/>
  <c r="P482" i="9"/>
  <c r="O482" i="9"/>
  <c r="N489" i="9"/>
  <c r="P47" i="9"/>
  <c r="I155" i="9"/>
  <c r="I165" i="9"/>
  <c r="I261" i="9"/>
  <c r="I281" i="9"/>
  <c r="K282" i="9"/>
  <c r="R360" i="9"/>
  <c r="I376" i="9"/>
  <c r="Q377" i="9"/>
  <c r="R407" i="9"/>
  <c r="J409" i="9"/>
  <c r="R411" i="9"/>
  <c r="L413" i="9"/>
  <c r="J422" i="9"/>
  <c r="I446" i="9"/>
  <c r="O446" i="9"/>
  <c r="I453" i="9"/>
  <c r="O453" i="9"/>
  <c r="Q463" i="9"/>
  <c r="O465" i="9"/>
  <c r="P478" i="9"/>
  <c r="J478" i="9"/>
  <c r="R478" i="9"/>
  <c r="J482" i="9"/>
  <c r="I489" i="9"/>
  <c r="Q489" i="9"/>
  <c r="I495" i="9"/>
  <c r="P501" i="9"/>
  <c r="Q501" i="9"/>
  <c r="I501" i="9"/>
  <c r="V14" i="1"/>
  <c r="V22" i="1"/>
  <c r="V30" i="1"/>
  <c r="V38" i="1"/>
  <c r="V46" i="1"/>
  <c r="V54" i="1"/>
  <c r="V62" i="1"/>
  <c r="V70" i="1"/>
  <c r="V78" i="1"/>
  <c r="V86" i="1"/>
  <c r="V94" i="1"/>
  <c r="V102" i="1"/>
  <c r="V110" i="1"/>
  <c r="V118" i="1"/>
  <c r="V126" i="1"/>
  <c r="V134" i="1"/>
  <c r="V166" i="1"/>
  <c r="H40" i="9"/>
  <c r="N40" i="9" s="1"/>
  <c r="H46" i="9"/>
  <c r="O46" i="9" s="1"/>
  <c r="H159" i="9"/>
  <c r="L159" i="9" s="1"/>
  <c r="H162" i="9"/>
  <c r="K162" i="9" s="1"/>
  <c r="H174" i="9"/>
  <c r="M174" i="9" s="1"/>
  <c r="H179" i="9"/>
  <c r="L179" i="9" s="1"/>
  <c r="H170" i="9"/>
  <c r="L170" i="9" s="1"/>
  <c r="H56" i="9"/>
  <c r="N56" i="9" s="1"/>
  <c r="H62" i="9"/>
  <c r="R62" i="9" s="1"/>
  <c r="H66" i="9"/>
  <c r="O66" i="9" s="1"/>
  <c r="H68" i="9"/>
  <c r="P68" i="9" s="1"/>
  <c r="H72" i="9"/>
  <c r="N72" i="9" s="1"/>
  <c r="H78" i="9"/>
  <c r="R78" i="9" s="1"/>
  <c r="H82" i="9"/>
  <c r="R82" i="9" s="1"/>
  <c r="H84" i="9"/>
  <c r="N84" i="9" s="1"/>
  <c r="H88" i="9"/>
  <c r="N88" i="9" s="1"/>
  <c r="H94" i="9"/>
  <c r="R94" i="9" s="1"/>
  <c r="H98" i="9"/>
  <c r="O98" i="9" s="1"/>
  <c r="H100" i="9"/>
  <c r="H105" i="9"/>
  <c r="I105" i="9" s="1"/>
  <c r="H111" i="9"/>
  <c r="L111" i="9" s="1"/>
  <c r="H118" i="9"/>
  <c r="K118" i="9" s="1"/>
  <c r="H120" i="9"/>
  <c r="L120" i="9" s="1"/>
  <c r="H124" i="9"/>
  <c r="I124" i="9" s="1"/>
  <c r="H130" i="9"/>
  <c r="K130" i="9" s="1"/>
  <c r="H132" i="9"/>
  <c r="L132" i="9" s="1"/>
  <c r="H141" i="9"/>
  <c r="I141" i="9" s="1"/>
  <c r="H143" i="9"/>
  <c r="L143" i="9" s="1"/>
  <c r="H146" i="9"/>
  <c r="K146" i="9" s="1"/>
  <c r="H192" i="9"/>
  <c r="K192" i="9" s="1"/>
  <c r="H201" i="9"/>
  <c r="J201" i="9" s="1"/>
  <c r="H206" i="9"/>
  <c r="J206" i="9" s="1"/>
  <c r="O315" i="9"/>
  <c r="O327" i="9"/>
  <c r="M329" i="9"/>
  <c r="R329" i="9"/>
  <c r="M365" i="9"/>
  <c r="R365" i="9"/>
  <c r="O378" i="9"/>
  <c r="O382" i="9"/>
  <c r="M406" i="9"/>
  <c r="R406" i="9"/>
  <c r="M414" i="9"/>
  <c r="R414" i="9"/>
  <c r="O423" i="9"/>
  <c r="O435" i="9"/>
  <c r="M442" i="9"/>
  <c r="R442" i="9"/>
  <c r="P458" i="9"/>
  <c r="Q475" i="9"/>
  <c r="M481" i="9"/>
  <c r="R481" i="9"/>
  <c r="M485" i="9"/>
  <c r="R485" i="9"/>
  <c r="Q491" i="9"/>
  <c r="N497" i="9"/>
  <c r="P44" i="9"/>
  <c r="P76" i="9"/>
  <c r="J157" i="9"/>
  <c r="I157" i="9"/>
  <c r="M157" i="9"/>
  <c r="L157" i="9"/>
  <c r="K157" i="9"/>
  <c r="J129" i="9"/>
  <c r="L129" i="9"/>
  <c r="M129" i="9"/>
  <c r="K129" i="9"/>
  <c r="I129" i="9"/>
  <c r="J145" i="9"/>
  <c r="M145" i="9"/>
  <c r="P22" i="9"/>
  <c r="Q53" i="9"/>
  <c r="O69" i="9"/>
  <c r="Q77" i="9"/>
  <c r="R85" i="9"/>
  <c r="N85" i="9"/>
  <c r="K226" i="9"/>
  <c r="Q60" i="9"/>
  <c r="J161" i="9"/>
  <c r="L161" i="9"/>
  <c r="M161" i="9"/>
  <c r="K161" i="9"/>
  <c r="I161" i="9"/>
  <c r="O60" i="9"/>
  <c r="J153" i="9"/>
  <c r="L153" i="9"/>
  <c r="M153" i="9"/>
  <c r="K153" i="9"/>
  <c r="I153" i="9"/>
  <c r="L122" i="9"/>
  <c r="N9" i="9"/>
  <c r="N17" i="9"/>
  <c r="Q48" i="9"/>
  <c r="R74" i="9"/>
  <c r="I122" i="9"/>
  <c r="L194" i="9"/>
  <c r="M304" i="9"/>
  <c r="I304" i="9"/>
  <c r="K304" i="9"/>
  <c r="J304" i="9"/>
  <c r="L304" i="9"/>
  <c r="Q348" i="9"/>
  <c r="M348" i="9"/>
  <c r="I348" i="9"/>
  <c r="O348" i="9"/>
  <c r="K348" i="9"/>
  <c r="R348" i="9"/>
  <c r="N348" i="9"/>
  <c r="J348" i="9"/>
  <c r="L348" i="9"/>
  <c r="P348" i="9"/>
  <c r="J121" i="9"/>
  <c r="K176" i="9"/>
  <c r="M176" i="9"/>
  <c r="I176" i="9"/>
  <c r="L176" i="9"/>
  <c r="Q336" i="9"/>
  <c r="M336" i="9"/>
  <c r="I336" i="9"/>
  <c r="O336" i="9"/>
  <c r="K336" i="9"/>
  <c r="R336" i="9"/>
  <c r="N336" i="9"/>
  <c r="J336" i="9"/>
  <c r="L336" i="9"/>
  <c r="P336" i="9"/>
  <c r="K112" i="9"/>
  <c r="M121" i="9"/>
  <c r="Q316" i="9"/>
  <c r="M316" i="9"/>
  <c r="I316" i="9"/>
  <c r="O316" i="9"/>
  <c r="K316" i="9"/>
  <c r="R316" i="9"/>
  <c r="N316" i="9"/>
  <c r="J316" i="9"/>
  <c r="L316" i="9"/>
  <c r="P316" i="9"/>
  <c r="M108" i="9"/>
  <c r="J109" i="9"/>
  <c r="M109" i="9"/>
  <c r="M125" i="9"/>
  <c r="L128" i="9"/>
  <c r="I134" i="9"/>
  <c r="J140" i="9"/>
  <c r="K154" i="9"/>
  <c r="L154" i="9"/>
  <c r="K158" i="9"/>
  <c r="I158" i="9"/>
  <c r="M160" i="9"/>
  <c r="I160" i="9"/>
  <c r="L160" i="9"/>
  <c r="I164" i="9"/>
  <c r="M222" i="9"/>
  <c r="L222" i="9"/>
  <c r="K224" i="9"/>
  <c r="M224" i="9"/>
  <c r="I224" i="9"/>
  <c r="L224" i="9"/>
  <c r="Q320" i="9"/>
  <c r="M320" i="9"/>
  <c r="I320" i="9"/>
  <c r="O320" i="9"/>
  <c r="K320" i="9"/>
  <c r="R320" i="9"/>
  <c r="N320" i="9"/>
  <c r="J320" i="9"/>
  <c r="L320" i="9"/>
  <c r="P320" i="9"/>
  <c r="I102" i="9"/>
  <c r="I109" i="9"/>
  <c r="I125" i="9"/>
  <c r="J134" i="9"/>
  <c r="I154" i="9"/>
  <c r="J158" i="9"/>
  <c r="J160" i="9"/>
  <c r="M204" i="9"/>
  <c r="J224" i="9"/>
  <c r="Q332" i="9"/>
  <c r="M332" i="9"/>
  <c r="I332" i="9"/>
  <c r="O332" i="9"/>
  <c r="K332" i="9"/>
  <c r="R332" i="9"/>
  <c r="N332" i="9"/>
  <c r="J332" i="9"/>
  <c r="L332" i="9"/>
  <c r="L103" i="9"/>
  <c r="M127" i="9"/>
  <c r="J168" i="9"/>
  <c r="J184" i="9"/>
  <c r="J202" i="9"/>
  <c r="M214" i="9"/>
  <c r="I214" i="9"/>
  <c r="K214" i="9"/>
  <c r="J216" i="9"/>
  <c r="J218" i="9"/>
  <c r="K228" i="9"/>
  <c r="M228" i="9"/>
  <c r="I228" i="9"/>
  <c r="M230" i="9"/>
  <c r="I230" i="9"/>
  <c r="K230" i="9"/>
  <c r="Q312" i="9"/>
  <c r="M312" i="9"/>
  <c r="I312" i="9"/>
  <c r="O312" i="9"/>
  <c r="K312" i="9"/>
  <c r="R312" i="9"/>
  <c r="N312" i="9"/>
  <c r="J312" i="9"/>
  <c r="L312" i="9"/>
  <c r="Q328" i="9"/>
  <c r="M328" i="9"/>
  <c r="I328" i="9"/>
  <c r="O328" i="9"/>
  <c r="K328" i="9"/>
  <c r="R328" i="9"/>
  <c r="N328" i="9"/>
  <c r="J328" i="9"/>
  <c r="L328" i="9"/>
  <c r="Q344" i="9"/>
  <c r="M344" i="9"/>
  <c r="I344" i="9"/>
  <c r="O344" i="9"/>
  <c r="K344" i="9"/>
  <c r="R344" i="9"/>
  <c r="N344" i="9"/>
  <c r="J344" i="9"/>
  <c r="L344" i="9"/>
  <c r="K168" i="9"/>
  <c r="M168" i="9"/>
  <c r="I168" i="9"/>
  <c r="K184" i="9"/>
  <c r="M184" i="9"/>
  <c r="I184" i="9"/>
  <c r="K186" i="9"/>
  <c r="K200" i="9"/>
  <c r="M202" i="9"/>
  <c r="I202" i="9"/>
  <c r="K202" i="9"/>
  <c r="K216" i="9"/>
  <c r="M216" i="9"/>
  <c r="I216" i="9"/>
  <c r="M218" i="9"/>
  <c r="I218" i="9"/>
  <c r="K218" i="9"/>
  <c r="Q308" i="9"/>
  <c r="M308" i="9"/>
  <c r="I308" i="9"/>
  <c r="O308" i="9"/>
  <c r="K308" i="9"/>
  <c r="R308" i="9"/>
  <c r="N308" i="9"/>
  <c r="J308" i="9"/>
  <c r="L308" i="9"/>
  <c r="Q324" i="9"/>
  <c r="M324" i="9"/>
  <c r="I324" i="9"/>
  <c r="O324" i="9"/>
  <c r="K324" i="9"/>
  <c r="R324" i="9"/>
  <c r="N324" i="9"/>
  <c r="J324" i="9"/>
  <c r="L324" i="9"/>
  <c r="Q340" i="9"/>
  <c r="M340" i="9"/>
  <c r="I340" i="9"/>
  <c r="O340" i="9"/>
  <c r="K340" i="9"/>
  <c r="R340" i="9"/>
  <c r="N340" i="9"/>
  <c r="J340" i="9"/>
  <c r="L340" i="9"/>
  <c r="M352" i="9"/>
  <c r="L155" i="9"/>
  <c r="J165" i="9"/>
  <c r="J169" i="9"/>
  <c r="J173" i="9"/>
  <c r="J177" i="9"/>
  <c r="J181" i="9"/>
  <c r="J185" i="9"/>
  <c r="J189" i="9"/>
  <c r="L191" i="9"/>
  <c r="J193" i="9"/>
  <c r="J197" i="9"/>
  <c r="J205" i="9"/>
  <c r="J209" i="9"/>
  <c r="J213" i="9"/>
  <c r="J217" i="9"/>
  <c r="J221" i="9"/>
  <c r="J225" i="9"/>
  <c r="J229" i="9"/>
  <c r="J232" i="9"/>
  <c r="M234" i="9"/>
  <c r="I234" i="9"/>
  <c r="K236" i="9"/>
  <c r="M236" i="9"/>
  <c r="K238" i="9"/>
  <c r="J240" i="9"/>
  <c r="K244" i="9"/>
  <c r="M244" i="9"/>
  <c r="K246" i="9"/>
  <c r="J248" i="9"/>
  <c r="M250" i="9"/>
  <c r="I250" i="9"/>
  <c r="M251" i="9"/>
  <c r="K252" i="9"/>
  <c r="M252" i="9"/>
  <c r="J256" i="9"/>
  <c r="K260" i="9"/>
  <c r="M260" i="9"/>
  <c r="K262" i="9"/>
  <c r="J264" i="9"/>
  <c r="M266" i="9"/>
  <c r="I266" i="9"/>
  <c r="K268" i="9"/>
  <c r="M268" i="9"/>
  <c r="J272" i="9"/>
  <c r="M274" i="9"/>
  <c r="K276" i="9"/>
  <c r="M276" i="9"/>
  <c r="K278" i="9"/>
  <c r="J280" i="9"/>
  <c r="M282" i="9"/>
  <c r="I282" i="9"/>
  <c r="K284" i="9"/>
  <c r="M284" i="9"/>
  <c r="J288" i="9"/>
  <c r="M290" i="9"/>
  <c r="K292" i="9"/>
  <c r="M292" i="9"/>
  <c r="K294" i="9"/>
  <c r="J296" i="9"/>
  <c r="K298" i="9"/>
  <c r="M298" i="9"/>
  <c r="I298" i="9"/>
  <c r="M300" i="9"/>
  <c r="I300" i="9"/>
  <c r="K300" i="9"/>
  <c r="N351" i="9"/>
  <c r="Q351" i="9"/>
  <c r="Q358" i="9"/>
  <c r="M358" i="9"/>
  <c r="I358" i="9"/>
  <c r="O358" i="9"/>
  <c r="J358" i="9"/>
  <c r="R358" i="9"/>
  <c r="L358" i="9"/>
  <c r="P358" i="9"/>
  <c r="K358" i="9"/>
  <c r="O360" i="9"/>
  <c r="K360" i="9"/>
  <c r="N360" i="9"/>
  <c r="I360" i="9"/>
  <c r="Q360" i="9"/>
  <c r="L360" i="9"/>
  <c r="P360" i="9"/>
  <c r="J360" i="9"/>
  <c r="L165" i="9"/>
  <c r="L169" i="9"/>
  <c r="L173" i="9"/>
  <c r="L177" i="9"/>
  <c r="L181" i="9"/>
  <c r="L185" i="9"/>
  <c r="L189" i="9"/>
  <c r="L197" i="9"/>
  <c r="L205" i="9"/>
  <c r="L209" i="9"/>
  <c r="L213" i="9"/>
  <c r="L217" i="9"/>
  <c r="L221" i="9"/>
  <c r="L225" i="9"/>
  <c r="L229" i="9"/>
  <c r="K232" i="9"/>
  <c r="M232" i="9"/>
  <c r="M238" i="9"/>
  <c r="K240" i="9"/>
  <c r="M240" i="9"/>
  <c r="M246" i="9"/>
  <c r="I246" i="9"/>
  <c r="K248" i="9"/>
  <c r="M248" i="9"/>
  <c r="K256" i="9"/>
  <c r="M256" i="9"/>
  <c r="M262" i="9"/>
  <c r="I262" i="9"/>
  <c r="J263" i="9"/>
  <c r="K264" i="9"/>
  <c r="M264" i="9"/>
  <c r="M270" i="9"/>
  <c r="M271" i="9"/>
  <c r="K272" i="9"/>
  <c r="M272" i="9"/>
  <c r="M278" i="9"/>
  <c r="I278" i="9"/>
  <c r="J279" i="9"/>
  <c r="K280" i="9"/>
  <c r="M280" i="9"/>
  <c r="M287" i="9"/>
  <c r="K288" i="9"/>
  <c r="M288" i="9"/>
  <c r="M294" i="9"/>
  <c r="I294" i="9"/>
  <c r="K296" i="9"/>
  <c r="M296" i="9"/>
  <c r="O352" i="9"/>
  <c r="K352" i="9"/>
  <c r="N352" i="9"/>
  <c r="I352" i="9"/>
  <c r="Q352" i="9"/>
  <c r="L352" i="9"/>
  <c r="P352" i="9"/>
  <c r="J352" i="9"/>
  <c r="N359" i="9"/>
  <c r="Q359" i="9"/>
  <c r="L359" i="9"/>
  <c r="Q366" i="9"/>
  <c r="M366" i="9"/>
  <c r="I366" i="9"/>
  <c r="P366" i="9"/>
  <c r="L366" i="9"/>
  <c r="R366" i="9"/>
  <c r="J366" i="9"/>
  <c r="N366" i="9"/>
  <c r="K366" i="9"/>
  <c r="M371" i="9"/>
  <c r="N436" i="9"/>
  <c r="K436" i="9"/>
  <c r="L310" i="9"/>
  <c r="P310" i="9"/>
  <c r="L314" i="9"/>
  <c r="P314" i="9"/>
  <c r="P318" i="9"/>
  <c r="L326" i="9"/>
  <c r="P326" i="9"/>
  <c r="L330" i="9"/>
  <c r="P330" i="9"/>
  <c r="L338" i="9"/>
  <c r="P338" i="9"/>
  <c r="L342" i="9"/>
  <c r="P342" i="9"/>
  <c r="L346" i="9"/>
  <c r="P346" i="9"/>
  <c r="L350" i="9"/>
  <c r="P350" i="9"/>
  <c r="Q354" i="9"/>
  <c r="M354" i="9"/>
  <c r="I354" i="9"/>
  <c r="N354" i="9"/>
  <c r="O356" i="9"/>
  <c r="K356" i="9"/>
  <c r="M356" i="9"/>
  <c r="R356" i="9"/>
  <c r="Q362" i="9"/>
  <c r="M362" i="9"/>
  <c r="I362" i="9"/>
  <c r="N362" i="9"/>
  <c r="O364" i="9"/>
  <c r="K364" i="9"/>
  <c r="M364" i="9"/>
  <c r="R364" i="9"/>
  <c r="R375" i="9"/>
  <c r="M375" i="9"/>
  <c r="R383" i="9"/>
  <c r="M383" i="9"/>
  <c r="Q396" i="9"/>
  <c r="M396" i="9"/>
  <c r="R396" i="9"/>
  <c r="Q449" i="9"/>
  <c r="M449" i="9"/>
  <c r="I449" i="9"/>
  <c r="O449" i="9"/>
  <c r="K449" i="9"/>
  <c r="R449" i="9"/>
  <c r="N449" i="9"/>
  <c r="J449" i="9"/>
  <c r="L449" i="9"/>
  <c r="P449" i="9"/>
  <c r="L233" i="9"/>
  <c r="L237" i="9"/>
  <c r="L241" i="9"/>
  <c r="L245" i="9"/>
  <c r="L249" i="9"/>
  <c r="L253" i="9"/>
  <c r="L257" i="9"/>
  <c r="L261" i="9"/>
  <c r="L265" i="9"/>
  <c r="L269" i="9"/>
  <c r="L273" i="9"/>
  <c r="L277" i="9"/>
  <c r="L281" i="9"/>
  <c r="L285" i="9"/>
  <c r="L289" i="9"/>
  <c r="L293" i="9"/>
  <c r="L297" i="9"/>
  <c r="L301" i="9"/>
  <c r="L305" i="9"/>
  <c r="L309" i="9"/>
  <c r="I310" i="9"/>
  <c r="M310" i="9"/>
  <c r="Q310" i="9"/>
  <c r="N311" i="9"/>
  <c r="L313" i="9"/>
  <c r="I314" i="9"/>
  <c r="M314" i="9"/>
  <c r="Q314" i="9"/>
  <c r="L317" i="9"/>
  <c r="Q318" i="9"/>
  <c r="L321" i="9"/>
  <c r="M322" i="9"/>
  <c r="Q322" i="9"/>
  <c r="L325" i="9"/>
  <c r="I326" i="9"/>
  <c r="M326" i="9"/>
  <c r="Q326" i="9"/>
  <c r="J327" i="9"/>
  <c r="L329" i="9"/>
  <c r="I330" i="9"/>
  <c r="M330" i="9"/>
  <c r="Q330" i="9"/>
  <c r="L333" i="9"/>
  <c r="N335" i="9"/>
  <c r="L337" i="9"/>
  <c r="I338" i="9"/>
  <c r="M338" i="9"/>
  <c r="Q338" i="9"/>
  <c r="L341" i="9"/>
  <c r="I342" i="9"/>
  <c r="M342" i="9"/>
  <c r="Q342" i="9"/>
  <c r="J343" i="9"/>
  <c r="L345" i="9"/>
  <c r="I346" i="9"/>
  <c r="M346" i="9"/>
  <c r="Q346" i="9"/>
  <c r="L349" i="9"/>
  <c r="I350" i="9"/>
  <c r="M350" i="9"/>
  <c r="R350" i="9"/>
  <c r="J354" i="9"/>
  <c r="O354" i="9"/>
  <c r="O355" i="9"/>
  <c r="I356" i="9"/>
  <c r="N356" i="9"/>
  <c r="J362" i="9"/>
  <c r="O362" i="9"/>
  <c r="I364" i="9"/>
  <c r="N364" i="9"/>
  <c r="O368" i="9"/>
  <c r="K368" i="9"/>
  <c r="R368" i="9"/>
  <c r="N368" i="9"/>
  <c r="J368" i="9"/>
  <c r="P368" i="9"/>
  <c r="O376" i="9"/>
  <c r="K376" i="9"/>
  <c r="R376" i="9"/>
  <c r="N376" i="9"/>
  <c r="J376" i="9"/>
  <c r="P376" i="9"/>
  <c r="K383" i="9"/>
  <c r="O384" i="9"/>
  <c r="K384" i="9"/>
  <c r="R384" i="9"/>
  <c r="N384" i="9"/>
  <c r="J384" i="9"/>
  <c r="P384" i="9"/>
  <c r="O400" i="9"/>
  <c r="L428" i="9"/>
  <c r="K310" i="9"/>
  <c r="K314" i="9"/>
  <c r="K322" i="9"/>
  <c r="K326" i="9"/>
  <c r="L327" i="9"/>
  <c r="K330" i="9"/>
  <c r="K338" i="9"/>
  <c r="K342" i="9"/>
  <c r="K346" i="9"/>
  <c r="K350" i="9"/>
  <c r="O350" i="9"/>
  <c r="L354" i="9"/>
  <c r="R354" i="9"/>
  <c r="L356" i="9"/>
  <c r="Q356" i="9"/>
  <c r="L362" i="9"/>
  <c r="R362" i="9"/>
  <c r="L364" i="9"/>
  <c r="Q364" i="9"/>
  <c r="O367" i="9"/>
  <c r="O372" i="9"/>
  <c r="K372" i="9"/>
  <c r="R372" i="9"/>
  <c r="N372" i="9"/>
  <c r="J372" i="9"/>
  <c r="P372" i="9"/>
  <c r="O380" i="9"/>
  <c r="K380" i="9"/>
  <c r="R380" i="9"/>
  <c r="N380" i="9"/>
  <c r="J380" i="9"/>
  <c r="P380" i="9"/>
  <c r="O388" i="9"/>
  <c r="K388" i="9"/>
  <c r="R388" i="9"/>
  <c r="N388" i="9"/>
  <c r="J388" i="9"/>
  <c r="P388" i="9"/>
  <c r="L370" i="9"/>
  <c r="P370" i="9"/>
  <c r="L374" i="9"/>
  <c r="P374" i="9"/>
  <c r="L378" i="9"/>
  <c r="P378" i="9"/>
  <c r="L382" i="9"/>
  <c r="P382" i="9"/>
  <c r="L386" i="9"/>
  <c r="P386" i="9"/>
  <c r="L390" i="9"/>
  <c r="P390" i="9"/>
  <c r="I391" i="9"/>
  <c r="M391" i="9"/>
  <c r="Q391" i="9"/>
  <c r="L394" i="9"/>
  <c r="P394" i="9"/>
  <c r="I395" i="9"/>
  <c r="M395" i="9"/>
  <c r="Q395" i="9"/>
  <c r="L398" i="9"/>
  <c r="P398" i="9"/>
  <c r="I399" i="9"/>
  <c r="M399" i="9"/>
  <c r="Q399" i="9"/>
  <c r="L402" i="9"/>
  <c r="P402" i="9"/>
  <c r="I403" i="9"/>
  <c r="M403" i="9"/>
  <c r="Q403" i="9"/>
  <c r="I405" i="9"/>
  <c r="N405" i="9"/>
  <c r="J411" i="9"/>
  <c r="O411" i="9"/>
  <c r="I413" i="9"/>
  <c r="N413" i="9"/>
  <c r="J419" i="9"/>
  <c r="O419" i="9"/>
  <c r="I421" i="9"/>
  <c r="Q421" i="9"/>
  <c r="I429" i="9"/>
  <c r="Q429" i="9"/>
  <c r="N432" i="9"/>
  <c r="J432" i="9"/>
  <c r="I432" i="9"/>
  <c r="I437" i="9"/>
  <c r="Q437" i="9"/>
  <c r="P440" i="9"/>
  <c r="Q440" i="9"/>
  <c r="M440" i="9"/>
  <c r="Q441" i="9"/>
  <c r="M441" i="9"/>
  <c r="I441" i="9"/>
  <c r="O441" i="9"/>
  <c r="K441" i="9"/>
  <c r="R441" i="9"/>
  <c r="N441" i="9"/>
  <c r="J441" i="9"/>
  <c r="L353" i="9"/>
  <c r="L357" i="9"/>
  <c r="L361" i="9"/>
  <c r="L365" i="9"/>
  <c r="L369" i="9"/>
  <c r="I370" i="9"/>
  <c r="M370" i="9"/>
  <c r="L373" i="9"/>
  <c r="I374" i="9"/>
  <c r="M374" i="9"/>
  <c r="L377" i="9"/>
  <c r="I378" i="9"/>
  <c r="M378" i="9"/>
  <c r="L381" i="9"/>
  <c r="I382" i="9"/>
  <c r="M382" i="9"/>
  <c r="L385" i="9"/>
  <c r="I386" i="9"/>
  <c r="M386" i="9"/>
  <c r="L389" i="9"/>
  <c r="I390" i="9"/>
  <c r="M390" i="9"/>
  <c r="J391" i="9"/>
  <c r="N391" i="9"/>
  <c r="R391" i="9"/>
  <c r="L393" i="9"/>
  <c r="I394" i="9"/>
  <c r="M394" i="9"/>
  <c r="J395" i="9"/>
  <c r="N395" i="9"/>
  <c r="R395" i="9"/>
  <c r="L397" i="9"/>
  <c r="I398" i="9"/>
  <c r="M398" i="9"/>
  <c r="J399" i="9"/>
  <c r="N399" i="9"/>
  <c r="R399" i="9"/>
  <c r="L401" i="9"/>
  <c r="I402" i="9"/>
  <c r="M402" i="9"/>
  <c r="J403" i="9"/>
  <c r="N403" i="9"/>
  <c r="R403" i="9"/>
  <c r="J405" i="9"/>
  <c r="Q407" i="9"/>
  <c r="M407" i="9"/>
  <c r="I407" i="9"/>
  <c r="N407" i="9"/>
  <c r="J408" i="9"/>
  <c r="O409" i="9"/>
  <c r="K409" i="9"/>
  <c r="M409" i="9"/>
  <c r="R409" i="9"/>
  <c r="K411" i="9"/>
  <c r="K412" i="9"/>
  <c r="J413" i="9"/>
  <c r="Q415" i="9"/>
  <c r="M415" i="9"/>
  <c r="I415" i="9"/>
  <c r="N415" i="9"/>
  <c r="O417" i="9"/>
  <c r="K417" i="9"/>
  <c r="M417" i="9"/>
  <c r="R417" i="9"/>
  <c r="K419" i="9"/>
  <c r="O425" i="9"/>
  <c r="K425" i="9"/>
  <c r="R425" i="9"/>
  <c r="N425" i="9"/>
  <c r="J425" i="9"/>
  <c r="P425" i="9"/>
  <c r="K432" i="9"/>
  <c r="O433" i="9"/>
  <c r="K433" i="9"/>
  <c r="R433" i="9"/>
  <c r="N433" i="9"/>
  <c r="J433" i="9"/>
  <c r="P433" i="9"/>
  <c r="K440" i="9"/>
  <c r="L441" i="9"/>
  <c r="Q445" i="9"/>
  <c r="M445" i="9"/>
  <c r="I445" i="9"/>
  <c r="O445" i="9"/>
  <c r="K445" i="9"/>
  <c r="R445" i="9"/>
  <c r="N445" i="9"/>
  <c r="J445" i="9"/>
  <c r="L391" i="9"/>
  <c r="L395" i="9"/>
  <c r="L399" i="9"/>
  <c r="L403" i="9"/>
  <c r="O405" i="9"/>
  <c r="K405" i="9"/>
  <c r="M405" i="9"/>
  <c r="R405" i="9"/>
  <c r="Q411" i="9"/>
  <c r="M411" i="9"/>
  <c r="I411" i="9"/>
  <c r="N411" i="9"/>
  <c r="J412" i="9"/>
  <c r="O413" i="9"/>
  <c r="K413" i="9"/>
  <c r="M413" i="9"/>
  <c r="R413" i="9"/>
  <c r="Q419" i="9"/>
  <c r="M419" i="9"/>
  <c r="I419" i="9"/>
  <c r="N419" i="9"/>
  <c r="O421" i="9"/>
  <c r="K421" i="9"/>
  <c r="R421" i="9"/>
  <c r="N421" i="9"/>
  <c r="J421" i="9"/>
  <c r="P421" i="9"/>
  <c r="O429" i="9"/>
  <c r="K429" i="9"/>
  <c r="R429" i="9"/>
  <c r="N429" i="9"/>
  <c r="J429" i="9"/>
  <c r="P429" i="9"/>
  <c r="O437" i="9"/>
  <c r="K437" i="9"/>
  <c r="R437" i="9"/>
  <c r="N437" i="9"/>
  <c r="J437" i="9"/>
  <c r="P437" i="9"/>
  <c r="L423" i="9"/>
  <c r="P423" i="9"/>
  <c r="L427" i="9"/>
  <c r="P427" i="9"/>
  <c r="L431" i="9"/>
  <c r="P431" i="9"/>
  <c r="L435" i="9"/>
  <c r="P435" i="9"/>
  <c r="L439" i="9"/>
  <c r="P439" i="9"/>
  <c r="L443" i="9"/>
  <c r="P443" i="9"/>
  <c r="M444" i="9"/>
  <c r="L447" i="9"/>
  <c r="P447" i="9"/>
  <c r="J454" i="9"/>
  <c r="O454" i="9"/>
  <c r="I455" i="9"/>
  <c r="O455" i="9"/>
  <c r="I456" i="9"/>
  <c r="N456" i="9"/>
  <c r="L458" i="9"/>
  <c r="L459" i="9"/>
  <c r="J462" i="9"/>
  <c r="O462" i="9"/>
  <c r="I463" i="9"/>
  <c r="O463" i="9"/>
  <c r="L466" i="9"/>
  <c r="L467" i="9"/>
  <c r="J470" i="9"/>
  <c r="R470" i="9"/>
  <c r="L496" i="9"/>
  <c r="L406" i="9"/>
  <c r="L410" i="9"/>
  <c r="L414" i="9"/>
  <c r="L418" i="9"/>
  <c r="L422" i="9"/>
  <c r="I423" i="9"/>
  <c r="M423" i="9"/>
  <c r="L426" i="9"/>
  <c r="I427" i="9"/>
  <c r="M427" i="9"/>
  <c r="L430" i="9"/>
  <c r="I431" i="9"/>
  <c r="M431" i="9"/>
  <c r="L434" i="9"/>
  <c r="I435" i="9"/>
  <c r="M435" i="9"/>
  <c r="L438" i="9"/>
  <c r="I439" i="9"/>
  <c r="M439" i="9"/>
  <c r="L442" i="9"/>
  <c r="I443" i="9"/>
  <c r="M443" i="9"/>
  <c r="L446" i="9"/>
  <c r="I447" i="9"/>
  <c r="M447" i="9"/>
  <c r="Q450" i="9"/>
  <c r="M450" i="9"/>
  <c r="I450" i="9"/>
  <c r="N450" i="9"/>
  <c r="R451" i="9"/>
  <c r="N451" i="9"/>
  <c r="J451" i="9"/>
  <c r="M451" i="9"/>
  <c r="K452" i="9"/>
  <c r="K454" i="9"/>
  <c r="K455" i="9"/>
  <c r="Q458" i="9"/>
  <c r="M458" i="9"/>
  <c r="I458" i="9"/>
  <c r="N458" i="9"/>
  <c r="R459" i="9"/>
  <c r="N459" i="9"/>
  <c r="J459" i="9"/>
  <c r="M459" i="9"/>
  <c r="K462" i="9"/>
  <c r="K463" i="9"/>
  <c r="Q466" i="9"/>
  <c r="M466" i="9"/>
  <c r="I466" i="9"/>
  <c r="N466" i="9"/>
  <c r="R467" i="9"/>
  <c r="N467" i="9"/>
  <c r="J467" i="9"/>
  <c r="M467" i="9"/>
  <c r="Q454" i="9"/>
  <c r="M454" i="9"/>
  <c r="I454" i="9"/>
  <c r="N454" i="9"/>
  <c r="R455" i="9"/>
  <c r="N455" i="9"/>
  <c r="J455" i="9"/>
  <c r="M455" i="9"/>
  <c r="O456" i="9"/>
  <c r="R456" i="9"/>
  <c r="Q462" i="9"/>
  <c r="M462" i="9"/>
  <c r="I462" i="9"/>
  <c r="N462" i="9"/>
  <c r="R463" i="9"/>
  <c r="N463" i="9"/>
  <c r="J463" i="9"/>
  <c r="M463" i="9"/>
  <c r="Q470" i="9"/>
  <c r="M470" i="9"/>
  <c r="P470" i="9"/>
  <c r="N470" i="9"/>
  <c r="I470" i="9"/>
  <c r="O470" i="9"/>
  <c r="L453" i="9"/>
  <c r="L457" i="9"/>
  <c r="L461" i="9"/>
  <c r="L465" i="9"/>
  <c r="L469" i="9"/>
  <c r="R471" i="9"/>
  <c r="N471" i="9"/>
  <c r="J471" i="9"/>
  <c r="M471" i="9"/>
  <c r="O472" i="9"/>
  <c r="K474" i="9"/>
  <c r="K475" i="9"/>
  <c r="Q478" i="9"/>
  <c r="M478" i="9"/>
  <c r="I478" i="9"/>
  <c r="N478" i="9"/>
  <c r="R479" i="9"/>
  <c r="N479" i="9"/>
  <c r="J479" i="9"/>
  <c r="M479" i="9"/>
  <c r="K482" i="9"/>
  <c r="K483" i="9"/>
  <c r="Q486" i="9"/>
  <c r="M486" i="9"/>
  <c r="I486" i="9"/>
  <c r="N486" i="9"/>
  <c r="R487" i="9"/>
  <c r="N487" i="9"/>
  <c r="J487" i="9"/>
  <c r="M487" i="9"/>
  <c r="M488" i="9"/>
  <c r="K490" i="9"/>
  <c r="K491" i="9"/>
  <c r="Q474" i="9"/>
  <c r="M474" i="9"/>
  <c r="I474" i="9"/>
  <c r="N474" i="9"/>
  <c r="R475" i="9"/>
  <c r="N475" i="9"/>
  <c r="J475" i="9"/>
  <c r="M475" i="9"/>
  <c r="O476" i="9"/>
  <c r="Q482" i="9"/>
  <c r="M482" i="9"/>
  <c r="I482" i="9"/>
  <c r="N482" i="9"/>
  <c r="R483" i="9"/>
  <c r="N483" i="9"/>
  <c r="J483" i="9"/>
  <c r="M483" i="9"/>
  <c r="Q490" i="9"/>
  <c r="M490" i="9"/>
  <c r="I490" i="9"/>
  <c r="N490" i="9"/>
  <c r="R491" i="9"/>
  <c r="N491" i="9"/>
  <c r="J491" i="9"/>
  <c r="M491" i="9"/>
  <c r="O492" i="9"/>
  <c r="M492" i="9"/>
  <c r="N492" i="9"/>
  <c r="Q494" i="9"/>
  <c r="M494" i="9"/>
  <c r="I494" i="9"/>
  <c r="O494" i="9"/>
  <c r="K494" i="9"/>
  <c r="P494" i="9"/>
  <c r="L495" i="9"/>
  <c r="P495" i="9"/>
  <c r="L499" i="9"/>
  <c r="P499" i="9"/>
  <c r="L503" i="9"/>
  <c r="P503" i="9"/>
  <c r="Q495" i="9"/>
  <c r="K497" i="9"/>
  <c r="O497" i="9"/>
  <c r="L498" i="9"/>
  <c r="P498" i="9"/>
  <c r="I499" i="9"/>
  <c r="M499" i="9"/>
  <c r="Q499" i="9"/>
  <c r="K501" i="9"/>
  <c r="O501" i="9"/>
  <c r="L502" i="9"/>
  <c r="P502" i="9"/>
  <c r="I503" i="9"/>
  <c r="M503" i="9"/>
  <c r="Q503" i="9"/>
  <c r="L473" i="9"/>
  <c r="L477" i="9"/>
  <c r="L481" i="9"/>
  <c r="L485" i="9"/>
  <c r="L489" i="9"/>
  <c r="L493" i="9"/>
  <c r="J495" i="9"/>
  <c r="N495" i="9"/>
  <c r="L497" i="9"/>
  <c r="I498" i="9"/>
  <c r="M498" i="9"/>
  <c r="J499" i="9"/>
  <c r="N499" i="9"/>
  <c r="L501" i="9"/>
  <c r="I502" i="9"/>
  <c r="M502" i="9"/>
  <c r="J503" i="9"/>
  <c r="N503" i="9"/>
  <c r="E84" i="4" l="1"/>
  <c r="E372" i="4"/>
  <c r="E390" i="4"/>
  <c r="E227" i="4"/>
  <c r="E283" i="4"/>
  <c r="E388" i="4"/>
  <c r="E408" i="4"/>
  <c r="E115" i="4"/>
  <c r="E259" i="4"/>
  <c r="E420" i="4"/>
  <c r="Q428" i="9"/>
  <c r="M379" i="9"/>
  <c r="I404" i="9"/>
  <c r="J319" i="9"/>
  <c r="AA369" i="4"/>
  <c r="AA320" i="4"/>
  <c r="AA397" i="4"/>
  <c r="AA168" i="4"/>
  <c r="AA102" i="4"/>
  <c r="AA380" i="4"/>
  <c r="AA164" i="4"/>
  <c r="AA346" i="4"/>
  <c r="AA53" i="4"/>
  <c r="AA464" i="4"/>
  <c r="AA173" i="4"/>
  <c r="AA207" i="4"/>
  <c r="AA415" i="4"/>
  <c r="AA45" i="4"/>
  <c r="AA313" i="4"/>
  <c r="AA242" i="4"/>
  <c r="AA297" i="4"/>
  <c r="AA111" i="4"/>
  <c r="AA200" i="4"/>
  <c r="AA222" i="4"/>
  <c r="AA5" i="4"/>
  <c r="AA37" i="4"/>
  <c r="AA270" i="4"/>
  <c r="AA133" i="4"/>
  <c r="AA335" i="4"/>
  <c r="AA341" i="4"/>
  <c r="AA384" i="4"/>
  <c r="AA449" i="4"/>
  <c r="AA456" i="4"/>
  <c r="AA7" i="4"/>
  <c r="AA95" i="4"/>
  <c r="AA208" i="4"/>
  <c r="AA333" i="4"/>
  <c r="AA354" i="4"/>
  <c r="AA445" i="4"/>
  <c r="AA358" i="4"/>
  <c r="AA366" i="4"/>
  <c r="AA33" i="4"/>
  <c r="AA437" i="4"/>
  <c r="AA26" i="4"/>
  <c r="AA258" i="4"/>
  <c r="AA321" i="4"/>
  <c r="AA282" i="4"/>
  <c r="AA345" i="4"/>
  <c r="AA401" i="4"/>
  <c r="AA72" i="4"/>
  <c r="AA254" i="4"/>
  <c r="AA238" i="4"/>
  <c r="AA259" i="4"/>
  <c r="AA38" i="4"/>
  <c r="AA54" i="4"/>
  <c r="AA70" i="4"/>
  <c r="AA355" i="4"/>
  <c r="AA115" i="4"/>
  <c r="AA163" i="4"/>
  <c r="AA219" i="4"/>
  <c r="AA228" i="4"/>
  <c r="AA194" i="4"/>
  <c r="AA262" i="4"/>
  <c r="E255" i="4"/>
  <c r="AA293" i="4"/>
  <c r="AA301" i="4"/>
  <c r="AA309" i="4"/>
  <c r="AA324" i="4"/>
  <c r="AA340" i="4"/>
  <c r="AA337" i="4"/>
  <c r="AA434" i="4"/>
  <c r="AA446" i="4"/>
  <c r="AA75" i="4"/>
  <c r="AA23" i="4"/>
  <c r="AA146" i="4"/>
  <c r="AA135" i="4"/>
  <c r="AA212" i="4"/>
  <c r="AA319" i="4"/>
  <c r="AA339" i="4"/>
  <c r="AA393" i="4"/>
  <c r="AA503" i="4"/>
  <c r="AA459" i="4"/>
  <c r="AA50" i="4"/>
  <c r="AA86" i="4"/>
  <c r="AA190" i="4"/>
  <c r="AA275" i="4"/>
  <c r="AA370" i="4"/>
  <c r="AA391" i="4"/>
  <c r="AA453" i="4"/>
  <c r="AA473" i="4"/>
  <c r="AA498" i="4"/>
  <c r="AA463" i="4"/>
  <c r="AA497" i="4"/>
  <c r="AA25" i="4"/>
  <c r="AA130" i="4"/>
  <c r="AA327" i="4"/>
  <c r="AA396" i="4"/>
  <c r="AA215" i="4"/>
  <c r="AA279" i="4"/>
  <c r="AA419" i="4"/>
  <c r="AA91" i="4"/>
  <c r="AA187" i="4"/>
  <c r="AA240" i="4"/>
  <c r="AA353" i="4"/>
  <c r="AA395" i="4"/>
  <c r="AA399" i="4"/>
  <c r="AA403" i="4"/>
  <c r="AA492" i="4"/>
  <c r="AA18" i="4"/>
  <c r="E11" i="4"/>
  <c r="AA143" i="4"/>
  <c r="E187" i="4"/>
  <c r="AA204" i="4"/>
  <c r="AA227" i="4"/>
  <c r="AA180" i="4"/>
  <c r="AA214" i="4"/>
  <c r="AA363" i="4"/>
  <c r="AA375" i="4"/>
  <c r="AA378" i="4"/>
  <c r="AA471" i="4"/>
  <c r="AA486" i="4"/>
  <c r="AA501" i="4"/>
  <c r="AA134" i="4"/>
  <c r="AA126" i="4"/>
  <c r="AA186" i="4"/>
  <c r="AA202" i="4"/>
  <c r="AA305" i="4"/>
  <c r="AA424" i="4"/>
  <c r="AA147" i="4"/>
  <c r="AA224" i="4"/>
  <c r="AA308" i="4"/>
  <c r="AA427" i="4"/>
  <c r="AA6" i="4"/>
  <c r="AA22" i="4"/>
  <c r="AA99" i="4"/>
  <c r="AA79" i="4"/>
  <c r="AA220" i="4"/>
  <c r="AA414" i="4"/>
  <c r="AA295" i="4"/>
  <c r="AA311" i="4"/>
  <c r="AA328" i="4"/>
  <c r="AA499" i="4"/>
  <c r="AA83" i="4"/>
  <c r="AA61" i="4"/>
  <c r="E95" i="4"/>
  <c r="E30" i="4"/>
  <c r="E27" i="4"/>
  <c r="AA17" i="4"/>
  <c r="AA49" i="4"/>
  <c r="AA80" i="4"/>
  <c r="E199" i="4"/>
  <c r="E215" i="4"/>
  <c r="AA169" i="4"/>
  <c r="AA181" i="4"/>
  <c r="AA196" i="4"/>
  <c r="AA158" i="4"/>
  <c r="AA286" i="4"/>
  <c r="AA291" i="4"/>
  <c r="AA307" i="4"/>
  <c r="AA389" i="4"/>
  <c r="AA431" i="4"/>
  <c r="AA436" i="4"/>
  <c r="AA452" i="4"/>
  <c r="AA490" i="4"/>
  <c r="AA123" i="4"/>
  <c r="AA232" i="4"/>
  <c r="AA243" i="4"/>
  <c r="AA195" i="4"/>
  <c r="AA289" i="4"/>
  <c r="AA265" i="4"/>
  <c r="AA323" i="4"/>
  <c r="AA465" i="4"/>
  <c r="AA467" i="4"/>
  <c r="AA58" i="4"/>
  <c r="AA16" i="4"/>
  <c r="AA87" i="4"/>
  <c r="AA78" i="4"/>
  <c r="AA269" i="4"/>
  <c r="AA285" i="4"/>
  <c r="AA296" i="4"/>
  <c r="AA359" i="4"/>
  <c r="AA351" i="4"/>
  <c r="AA400" i="4"/>
  <c r="AA447" i="4"/>
  <c r="H500" i="4"/>
  <c r="I500" i="4" s="1"/>
  <c r="E502" i="4"/>
  <c r="AA103" i="4"/>
  <c r="AA105" i="4"/>
  <c r="AA390" i="4"/>
  <c r="AA10" i="4"/>
  <c r="AA192" i="4"/>
  <c r="AA216" i="4"/>
  <c r="AA183" i="4"/>
  <c r="AA199" i="4"/>
  <c r="AA347" i="4"/>
  <c r="AA404" i="4"/>
  <c r="AA96" i="4"/>
  <c r="E62" i="4"/>
  <c r="AA11" i="4"/>
  <c r="AA84" i="4"/>
  <c r="AA21" i="4"/>
  <c r="AA142" i="4"/>
  <c r="AA118" i="4"/>
  <c r="AA203" i="4"/>
  <c r="AA428" i="4"/>
  <c r="AA440" i="4"/>
  <c r="AA476" i="4"/>
  <c r="AA74" i="4"/>
  <c r="AA119" i="4"/>
  <c r="AA106" i="4"/>
  <c r="AA249" i="4"/>
  <c r="E235" i="4"/>
  <c r="AA236" i="4"/>
  <c r="AA442" i="4"/>
  <c r="AA484" i="4"/>
  <c r="AA8" i="4"/>
  <c r="AA19" i="4"/>
  <c r="AA65" i="4"/>
  <c r="AA197" i="4"/>
  <c r="AA161" i="4"/>
  <c r="E254" i="4"/>
  <c r="AA261" i="4"/>
  <c r="AA283" i="4"/>
  <c r="AA69" i="4"/>
  <c r="AA151" i="4"/>
  <c r="AA226" i="4"/>
  <c r="E351" i="4"/>
  <c r="AA316" i="4"/>
  <c r="AA329" i="4"/>
  <c r="AA365" i="4"/>
  <c r="E203" i="4"/>
  <c r="AA177" i="4"/>
  <c r="AA188" i="4"/>
  <c r="AA267" i="4"/>
  <c r="AA299" i="4"/>
  <c r="AA315" i="4"/>
  <c r="AA362" i="4"/>
  <c r="AA374" i="4"/>
  <c r="AA387" i="4"/>
  <c r="AA423" i="4"/>
  <c r="AA441" i="4"/>
  <c r="E439" i="4"/>
  <c r="E465" i="4"/>
  <c r="AA469" i="4"/>
  <c r="AA92" i="4"/>
  <c r="AA377" i="4"/>
  <c r="AA373" i="4"/>
  <c r="AA481" i="4"/>
  <c r="E498" i="4"/>
  <c r="AA494" i="4"/>
  <c r="AA62" i="4"/>
  <c r="E99" i="4"/>
  <c r="AA160" i="4"/>
  <c r="AA137" i="4"/>
  <c r="AA184" i="4"/>
  <c r="AA162" i="4"/>
  <c r="AA255" i="4"/>
  <c r="AA430" i="4"/>
  <c r="AA77" i="4"/>
  <c r="AA114" i="4"/>
  <c r="AA213" i="4"/>
  <c r="AA252" i="4"/>
  <c r="AA304" i="4"/>
  <c r="AA312" i="4"/>
  <c r="AA352" i="4"/>
  <c r="AA420" i="4"/>
  <c r="AA460" i="4"/>
  <c r="AA487" i="4"/>
  <c r="AA14" i="4"/>
  <c r="AA107" i="4"/>
  <c r="AA94" i="4"/>
  <c r="AA211" i="4"/>
  <c r="AA218" i="4"/>
  <c r="AA234" i="4"/>
  <c r="E296" i="4"/>
  <c r="AA274" i="4"/>
  <c r="AA292" i="4"/>
  <c r="AA343" i="4"/>
  <c r="AA332" i="4"/>
  <c r="AA502" i="4"/>
  <c r="E501" i="4"/>
  <c r="AA500" i="4"/>
  <c r="AA34" i="4"/>
  <c r="AA67" i="4"/>
  <c r="AA76" i="4"/>
  <c r="AA71" i="4"/>
  <c r="AA9" i="4"/>
  <c r="AA41" i="4"/>
  <c r="AA138" i="4"/>
  <c r="AA98" i="4"/>
  <c r="AA165" i="4"/>
  <c r="AA201" i="4"/>
  <c r="AA217" i="4"/>
  <c r="AA248" i="4"/>
  <c r="AA273" i="4"/>
  <c r="AA367" i="4"/>
  <c r="AA407" i="4"/>
  <c r="AA422" i="4"/>
  <c r="AA438" i="4"/>
  <c r="AA451" i="4"/>
  <c r="AA121" i="4"/>
  <c r="AA189" i="4"/>
  <c r="AA284" i="4"/>
  <c r="AA253" i="4"/>
  <c r="AA383" i="4"/>
  <c r="E445" i="4"/>
  <c r="E431" i="4"/>
  <c r="AA250" i="4"/>
  <c r="AA257" i="4"/>
  <c r="AA300" i="4"/>
  <c r="AA349" i="4"/>
  <c r="AA468" i="4"/>
  <c r="AA491" i="4"/>
  <c r="AA132" i="4"/>
  <c r="AA15" i="4"/>
  <c r="AA88" i="4"/>
  <c r="AA82" i="4"/>
  <c r="AA90" i="4"/>
  <c r="AA205" i="4"/>
  <c r="AA225" i="4"/>
  <c r="AA172" i="4"/>
  <c r="AA191" i="4"/>
  <c r="AA246" i="4"/>
  <c r="E266" i="4"/>
  <c r="AA230" i="4"/>
  <c r="E293" i="4"/>
  <c r="AA303" i="4"/>
  <c r="AA344" i="4"/>
  <c r="AA416" i="4"/>
  <c r="AA392" i="4"/>
  <c r="AA408" i="4"/>
  <c r="AA411" i="4"/>
  <c r="E429" i="4"/>
  <c r="AA448" i="4"/>
  <c r="AA472" i="4"/>
  <c r="AA480" i="4"/>
  <c r="AA489" i="4"/>
  <c r="AA496" i="4"/>
  <c r="AA81" i="4"/>
  <c r="AA104" i="4"/>
  <c r="AA13" i="4"/>
  <c r="AA150" i="4"/>
  <c r="AA110" i="4"/>
  <c r="AA247" i="4"/>
  <c r="AA317" i="4"/>
  <c r="AA331" i="4"/>
  <c r="AA381" i="4"/>
  <c r="AA477" i="4"/>
  <c r="AA42" i="4"/>
  <c r="AA46" i="4"/>
  <c r="AA55" i="4"/>
  <c r="AA66" i="4"/>
  <c r="AA57" i="4"/>
  <c r="AA127" i="4"/>
  <c r="AA154" i="4"/>
  <c r="AA159" i="4"/>
  <c r="AA122" i="4"/>
  <c r="AA139" i="4"/>
  <c r="AA145" i="4"/>
  <c r="AA157" i="4"/>
  <c r="AA176" i="4"/>
  <c r="AA206" i="4"/>
  <c r="AA209" i="4"/>
  <c r="AA233" i="4"/>
  <c r="AA281" i="4"/>
  <c r="AA278" i="4"/>
  <c r="AA336" i="4"/>
  <c r="AA357" i="4"/>
  <c r="AA412" i="4"/>
  <c r="AA418" i="4"/>
  <c r="H468" i="4"/>
  <c r="I468" i="4" s="1"/>
  <c r="G439" i="4"/>
  <c r="H54" i="4"/>
  <c r="I54" i="4" s="1"/>
  <c r="G54" i="4"/>
  <c r="H312" i="4"/>
  <c r="I312" i="4" s="1"/>
  <c r="G312" i="4"/>
  <c r="H429" i="4"/>
  <c r="I429" i="4" s="1"/>
  <c r="G429" i="4"/>
  <c r="H42" i="4"/>
  <c r="I42" i="4" s="1"/>
  <c r="G42" i="4"/>
  <c r="H38" i="4"/>
  <c r="I38" i="4" s="1"/>
  <c r="G38" i="4"/>
  <c r="G7" i="4"/>
  <c r="H7" i="4"/>
  <c r="I7" i="4" s="1"/>
  <c r="G192" i="4"/>
  <c r="H192" i="4"/>
  <c r="I192" i="4" s="1"/>
  <c r="H359" i="4"/>
  <c r="I359" i="4" s="1"/>
  <c r="G359" i="4"/>
  <c r="H351" i="4"/>
  <c r="I351" i="4" s="1"/>
  <c r="G351" i="4"/>
  <c r="H415" i="4"/>
  <c r="I415" i="4" s="1"/>
  <c r="G415" i="4"/>
  <c r="H438" i="4"/>
  <c r="I438" i="4" s="1"/>
  <c r="G438" i="4"/>
  <c r="G459" i="4"/>
  <c r="H459" i="4"/>
  <c r="I459" i="4" s="1"/>
  <c r="G480" i="4"/>
  <c r="H480" i="4"/>
  <c r="I480" i="4" s="1"/>
  <c r="H107" i="4"/>
  <c r="I107" i="4" s="1"/>
  <c r="G107" i="4"/>
  <c r="H115" i="4"/>
  <c r="I115" i="4" s="1"/>
  <c r="G115" i="4"/>
  <c r="H199" i="4"/>
  <c r="I199" i="4" s="1"/>
  <c r="G199" i="4"/>
  <c r="H301" i="4"/>
  <c r="I301" i="4" s="1"/>
  <c r="G301" i="4"/>
  <c r="H257" i="4"/>
  <c r="I257" i="4" s="1"/>
  <c r="G257" i="4"/>
  <c r="G399" i="4"/>
  <c r="H399" i="4"/>
  <c r="I399" i="4" s="1"/>
  <c r="H456" i="4"/>
  <c r="I456" i="4" s="1"/>
  <c r="G456" i="4"/>
  <c r="H75" i="4"/>
  <c r="I75" i="4" s="1"/>
  <c r="G75" i="4"/>
  <c r="G15" i="4"/>
  <c r="H15" i="4"/>
  <c r="I15" i="4" s="1"/>
  <c r="H87" i="4"/>
  <c r="I87" i="4" s="1"/>
  <c r="G87" i="4"/>
  <c r="H95" i="4"/>
  <c r="I95" i="4" s="1"/>
  <c r="G95" i="4"/>
  <c r="G200" i="4"/>
  <c r="H200" i="4"/>
  <c r="I200" i="4" s="1"/>
  <c r="H286" i="4"/>
  <c r="I286" i="4" s="1"/>
  <c r="G286" i="4"/>
  <c r="H328" i="4"/>
  <c r="I328" i="4" s="1"/>
  <c r="G328" i="4"/>
  <c r="H392" i="4"/>
  <c r="I392" i="4" s="1"/>
  <c r="G392" i="4"/>
  <c r="H408" i="4"/>
  <c r="I408" i="4" s="1"/>
  <c r="G408" i="4"/>
  <c r="H91" i="4"/>
  <c r="I91" i="4" s="1"/>
  <c r="G91" i="4"/>
  <c r="H142" i="4"/>
  <c r="I142" i="4" s="1"/>
  <c r="G142" i="4"/>
  <c r="G210" i="4"/>
  <c r="H210" i="4"/>
  <c r="I210" i="4" s="1"/>
  <c r="H305" i="4"/>
  <c r="I305" i="4" s="1"/>
  <c r="G305" i="4"/>
  <c r="H265" i="4"/>
  <c r="I265" i="4" s="1"/>
  <c r="G265" i="4"/>
  <c r="H300" i="4"/>
  <c r="I300" i="4" s="1"/>
  <c r="G300" i="4"/>
  <c r="H381" i="4"/>
  <c r="I381" i="4" s="1"/>
  <c r="G381" i="4"/>
  <c r="H380" i="4"/>
  <c r="I380" i="4" s="1"/>
  <c r="G380" i="4"/>
  <c r="H396" i="4"/>
  <c r="I396" i="4" s="1"/>
  <c r="G396" i="4"/>
  <c r="H449" i="4"/>
  <c r="I449" i="4" s="1"/>
  <c r="G449" i="4"/>
  <c r="G242" i="4"/>
  <c r="H242" i="4"/>
  <c r="I242" i="4" s="1"/>
  <c r="H317" i="4"/>
  <c r="I317" i="4" s="1"/>
  <c r="G317" i="4"/>
  <c r="G395" i="4"/>
  <c r="H395" i="4"/>
  <c r="I395" i="4" s="1"/>
  <c r="H465" i="4"/>
  <c r="I465" i="4" s="1"/>
  <c r="G465" i="4"/>
  <c r="H491" i="4"/>
  <c r="I491" i="4" s="1"/>
  <c r="G491" i="4"/>
  <c r="G80" i="4"/>
  <c r="H80" i="4"/>
  <c r="I80" i="4" s="1"/>
  <c r="H159" i="4"/>
  <c r="I159" i="4" s="1"/>
  <c r="G159" i="4"/>
  <c r="H173" i="4"/>
  <c r="I173" i="4" s="1"/>
  <c r="G173" i="4"/>
  <c r="H227" i="4"/>
  <c r="I227" i="4" s="1"/>
  <c r="G227" i="4"/>
  <c r="G190" i="4"/>
  <c r="H190" i="4"/>
  <c r="I190" i="4" s="1"/>
  <c r="G222" i="4"/>
  <c r="H222" i="4"/>
  <c r="I222" i="4" s="1"/>
  <c r="H270" i="4"/>
  <c r="I270" i="4" s="1"/>
  <c r="G270" i="4"/>
  <c r="H296" i="4"/>
  <c r="I296" i="4" s="1"/>
  <c r="G296" i="4"/>
  <c r="H299" i="4"/>
  <c r="I299" i="4" s="1"/>
  <c r="G299" i="4"/>
  <c r="H303" i="4"/>
  <c r="I303" i="4" s="1"/>
  <c r="G303" i="4"/>
  <c r="H419" i="4"/>
  <c r="I419" i="4" s="1"/>
  <c r="G419" i="4"/>
  <c r="H499" i="4"/>
  <c r="I499" i="4" s="1"/>
  <c r="G499" i="4"/>
  <c r="G467" i="4"/>
  <c r="H467" i="4"/>
  <c r="I467" i="4" s="1"/>
  <c r="H492" i="4"/>
  <c r="I492" i="4" s="1"/>
  <c r="G492" i="4"/>
  <c r="H79" i="4"/>
  <c r="I79" i="4" s="1"/>
  <c r="G79" i="4"/>
  <c r="H123" i="4"/>
  <c r="I123" i="4" s="1"/>
  <c r="G123" i="4"/>
  <c r="G228" i="4"/>
  <c r="H228" i="4"/>
  <c r="I228" i="4" s="1"/>
  <c r="H289" i="4"/>
  <c r="I289" i="4" s="1"/>
  <c r="G289" i="4"/>
  <c r="H321" i="4"/>
  <c r="I321" i="4" s="1"/>
  <c r="G321" i="4"/>
  <c r="G327" i="4"/>
  <c r="H327" i="4"/>
  <c r="I327" i="4" s="1"/>
  <c r="H320" i="4"/>
  <c r="I320" i="4" s="1"/>
  <c r="G320" i="4"/>
  <c r="H358" i="4"/>
  <c r="I358" i="4" s="1"/>
  <c r="G358" i="4"/>
  <c r="H377" i="4"/>
  <c r="I377" i="4" s="1"/>
  <c r="G377" i="4"/>
  <c r="H433" i="4"/>
  <c r="I433" i="4" s="1"/>
  <c r="G433" i="4"/>
  <c r="H58" i="4"/>
  <c r="I58" i="4" s="1"/>
  <c r="G58" i="4"/>
  <c r="H70" i="4"/>
  <c r="I70" i="4" s="1"/>
  <c r="G70" i="4"/>
  <c r="H111" i="4"/>
  <c r="I111" i="4" s="1"/>
  <c r="G111" i="4"/>
  <c r="H325" i="4"/>
  <c r="I325" i="4" s="1"/>
  <c r="G325" i="4"/>
  <c r="H451" i="4"/>
  <c r="I451" i="4" s="1"/>
  <c r="G451" i="4"/>
  <c r="H150" i="4"/>
  <c r="I150" i="4" s="1"/>
  <c r="G150" i="4"/>
  <c r="G212" i="4"/>
  <c r="H212" i="4"/>
  <c r="I212" i="4" s="1"/>
  <c r="H26" i="4"/>
  <c r="I26" i="4" s="1"/>
  <c r="G26" i="4"/>
  <c r="H165" i="4"/>
  <c r="I165" i="4" s="1"/>
  <c r="G165" i="4"/>
  <c r="H219" i="4"/>
  <c r="I219" i="4" s="1"/>
  <c r="G219" i="4"/>
  <c r="G214" i="4"/>
  <c r="H214" i="4"/>
  <c r="I214" i="4" s="1"/>
  <c r="H347" i="4"/>
  <c r="I347" i="4" s="1"/>
  <c r="G347" i="4"/>
  <c r="H404" i="4"/>
  <c r="I404" i="4" s="1"/>
  <c r="G404" i="4"/>
  <c r="G428" i="4"/>
  <c r="H428" i="4"/>
  <c r="I428" i="4" s="1"/>
  <c r="H452" i="4"/>
  <c r="I452" i="4" s="1"/>
  <c r="G452" i="4"/>
  <c r="G463" i="4"/>
  <c r="H463" i="4"/>
  <c r="I463" i="4" s="1"/>
  <c r="G108" i="4"/>
  <c r="H108" i="4"/>
  <c r="I108" i="4" s="1"/>
  <c r="H131" i="4"/>
  <c r="I131" i="4" s="1"/>
  <c r="G131" i="4"/>
  <c r="H340" i="4"/>
  <c r="I340" i="4" s="1"/>
  <c r="G340" i="4"/>
  <c r="H346" i="4"/>
  <c r="I346" i="4" s="1"/>
  <c r="G346" i="4"/>
  <c r="H353" i="4"/>
  <c r="I353" i="4" s="1"/>
  <c r="G353" i="4"/>
  <c r="H365" i="4"/>
  <c r="I365" i="4" s="1"/>
  <c r="G365" i="4"/>
  <c r="H169" i="4"/>
  <c r="I169" i="4" s="1"/>
  <c r="G169" i="4"/>
  <c r="H176" i="4"/>
  <c r="I176" i="4" s="1"/>
  <c r="G176" i="4"/>
  <c r="H195" i="4"/>
  <c r="I195" i="4" s="1"/>
  <c r="G195" i="4"/>
  <c r="H266" i="4"/>
  <c r="I266" i="4" s="1"/>
  <c r="G266" i="4"/>
  <c r="H389" i="4"/>
  <c r="I389" i="4" s="1"/>
  <c r="G389" i="4"/>
  <c r="H407" i="4"/>
  <c r="I407" i="4" s="1"/>
  <c r="G407" i="4"/>
  <c r="H416" i="4"/>
  <c r="I416" i="4" s="1"/>
  <c r="G416" i="4"/>
  <c r="H431" i="4"/>
  <c r="I431" i="4" s="1"/>
  <c r="G431" i="4"/>
  <c r="H503" i="4"/>
  <c r="I503" i="4" s="1"/>
  <c r="G503" i="4"/>
  <c r="H103" i="4"/>
  <c r="I103" i="4" s="1"/>
  <c r="G103" i="4"/>
  <c r="G106" i="4"/>
  <c r="H106" i="4"/>
  <c r="I106" i="4" s="1"/>
  <c r="H207" i="4"/>
  <c r="I207" i="4" s="1"/>
  <c r="G207" i="4"/>
  <c r="G226" i="4"/>
  <c r="H226" i="4"/>
  <c r="I226" i="4" s="1"/>
  <c r="H385" i="4"/>
  <c r="I385" i="4" s="1"/>
  <c r="G385" i="4"/>
  <c r="H445" i="4"/>
  <c r="I445" i="4" s="1"/>
  <c r="G445" i="4"/>
  <c r="H455" i="4"/>
  <c r="I455" i="4" s="1"/>
  <c r="G455" i="4"/>
  <c r="H147" i="4"/>
  <c r="I147" i="4" s="1"/>
  <c r="G147" i="4"/>
  <c r="H172" i="4"/>
  <c r="I172" i="4" s="1"/>
  <c r="G172" i="4"/>
  <c r="G238" i="4"/>
  <c r="H238" i="4"/>
  <c r="I238" i="4" s="1"/>
  <c r="G269" i="4"/>
  <c r="H269" i="4"/>
  <c r="I269" i="4" s="1"/>
  <c r="H355" i="4"/>
  <c r="I355" i="4" s="1"/>
  <c r="G355" i="4"/>
  <c r="H460" i="4"/>
  <c r="I460" i="4" s="1"/>
  <c r="G460" i="4"/>
  <c r="H495" i="4"/>
  <c r="I495" i="4" s="1"/>
  <c r="G495" i="4"/>
  <c r="H22" i="4"/>
  <c r="I22" i="4" s="1"/>
  <c r="G22" i="4"/>
  <c r="H134" i="4"/>
  <c r="I134" i="4" s="1"/>
  <c r="G134" i="4"/>
  <c r="H223" i="4"/>
  <c r="I223" i="4" s="1"/>
  <c r="G223" i="4"/>
  <c r="G232" i="4"/>
  <c r="H232" i="4"/>
  <c r="I232" i="4" s="1"/>
  <c r="G186" i="4"/>
  <c r="H186" i="4"/>
  <c r="I186" i="4" s="1"/>
  <c r="G218" i="4"/>
  <c r="H218" i="4"/>
  <c r="I218" i="4" s="1"/>
  <c r="H309" i="4"/>
  <c r="I309" i="4" s="1"/>
  <c r="G309" i="4"/>
  <c r="H292" i="4"/>
  <c r="I292" i="4" s="1"/>
  <c r="G292" i="4"/>
  <c r="H434" i="4"/>
  <c r="I434" i="4" s="1"/>
  <c r="G434" i="4"/>
  <c r="H440" i="4"/>
  <c r="I440" i="4" s="1"/>
  <c r="G440" i="4"/>
  <c r="G88" i="4"/>
  <c r="H88" i="4"/>
  <c r="I88" i="4" s="1"/>
  <c r="H72" i="4"/>
  <c r="I72" i="4" s="1"/>
  <c r="G72" i="4"/>
  <c r="H143" i="4"/>
  <c r="I143" i="4" s="1"/>
  <c r="G143" i="4"/>
  <c r="H158" i="4"/>
  <c r="I158" i="4" s="1"/>
  <c r="G158" i="4"/>
  <c r="H307" i="4"/>
  <c r="I307" i="4" s="1"/>
  <c r="G307" i="4"/>
  <c r="G319" i="4"/>
  <c r="H319" i="4"/>
  <c r="I319" i="4" s="1"/>
  <c r="H374" i="4"/>
  <c r="I374" i="4" s="1"/>
  <c r="G374" i="4"/>
  <c r="H387" i="4"/>
  <c r="I387" i="4" s="1"/>
  <c r="G387" i="4"/>
  <c r="G391" i="4"/>
  <c r="H391" i="4"/>
  <c r="I391" i="4" s="1"/>
  <c r="H420" i="4"/>
  <c r="I420" i="4" s="1"/>
  <c r="G420" i="4"/>
  <c r="G188" i="4"/>
  <c r="H188" i="4"/>
  <c r="I188" i="4" s="1"/>
  <c r="G194" i="4"/>
  <c r="H194" i="4"/>
  <c r="I194" i="4" s="1"/>
  <c r="H262" i="4"/>
  <c r="I262" i="4" s="1"/>
  <c r="G262" i="4"/>
  <c r="H313" i="4"/>
  <c r="I313" i="4" s="1"/>
  <c r="G313" i="4"/>
  <c r="G331" i="4"/>
  <c r="H331" i="4"/>
  <c r="I331" i="4" s="1"/>
  <c r="G343" i="4"/>
  <c r="H343" i="4"/>
  <c r="I343" i="4" s="1"/>
  <c r="H442" i="4"/>
  <c r="I442" i="4" s="1"/>
  <c r="G442" i="4"/>
  <c r="H453" i="4"/>
  <c r="I453" i="4" s="1"/>
  <c r="G453" i="4"/>
  <c r="H477" i="4"/>
  <c r="I477" i="4" s="1"/>
  <c r="G477" i="4"/>
  <c r="E21" i="4"/>
  <c r="AM21" i="4"/>
  <c r="H46" i="4"/>
  <c r="I46" i="4" s="1"/>
  <c r="G46" i="4"/>
  <c r="G76" i="4"/>
  <c r="H76" i="4"/>
  <c r="I76" i="4" s="1"/>
  <c r="H94" i="4"/>
  <c r="I94" i="4" s="1"/>
  <c r="G94" i="4"/>
  <c r="G136" i="4"/>
  <c r="H136" i="4"/>
  <c r="I136" i="4" s="1"/>
  <c r="E102" i="4"/>
  <c r="AM102" i="4"/>
  <c r="E114" i="4"/>
  <c r="AM114" i="4"/>
  <c r="H127" i="4"/>
  <c r="I127" i="4" s="1"/>
  <c r="G127" i="4"/>
  <c r="H175" i="4"/>
  <c r="I175" i="4" s="1"/>
  <c r="G175" i="4"/>
  <c r="H162" i="4"/>
  <c r="I162" i="4" s="1"/>
  <c r="G162" i="4"/>
  <c r="E182" i="4"/>
  <c r="H203" i="4"/>
  <c r="I203" i="4" s="1"/>
  <c r="G203" i="4"/>
  <c r="G230" i="4"/>
  <c r="H230" i="4"/>
  <c r="I230" i="4" s="1"/>
  <c r="H254" i="4"/>
  <c r="I254" i="4" s="1"/>
  <c r="G254" i="4"/>
  <c r="G277" i="4"/>
  <c r="H277" i="4"/>
  <c r="I277" i="4" s="1"/>
  <c r="G281" i="4"/>
  <c r="H281" i="4"/>
  <c r="I281" i="4" s="1"/>
  <c r="E249" i="4"/>
  <c r="AM249" i="4"/>
  <c r="H278" i="4"/>
  <c r="I278" i="4" s="1"/>
  <c r="G278" i="4"/>
  <c r="H304" i="4"/>
  <c r="I304" i="4" s="1"/>
  <c r="G304" i="4"/>
  <c r="H337" i="4"/>
  <c r="I337" i="4" s="1"/>
  <c r="G337" i="4"/>
  <c r="H345" i="4"/>
  <c r="I345" i="4" s="1"/>
  <c r="G345" i="4"/>
  <c r="AM351" i="4"/>
  <c r="H336" i="4"/>
  <c r="I336" i="4" s="1"/>
  <c r="G336" i="4"/>
  <c r="I500" i="9"/>
  <c r="K480" i="9"/>
  <c r="L460" i="9"/>
  <c r="K306" i="9"/>
  <c r="R428" i="9"/>
  <c r="J331" i="9"/>
  <c r="P436" i="9"/>
  <c r="O371" i="9"/>
  <c r="N387" i="9"/>
  <c r="K255" i="9"/>
  <c r="I172" i="9"/>
  <c r="L188" i="9"/>
  <c r="O89" i="9"/>
  <c r="H10" i="4"/>
  <c r="I10" i="4" s="1"/>
  <c r="G10" i="4"/>
  <c r="H34" i="4"/>
  <c r="I34" i="4" s="1"/>
  <c r="G34" i="4"/>
  <c r="H50" i="4"/>
  <c r="I50" i="4" s="1"/>
  <c r="G50" i="4"/>
  <c r="H66" i="4"/>
  <c r="I66" i="4" s="1"/>
  <c r="G66" i="4"/>
  <c r="G63" i="4"/>
  <c r="H63" i="4"/>
  <c r="I63" i="4" s="1"/>
  <c r="G488" i="4"/>
  <c r="H488" i="4"/>
  <c r="I488" i="4" s="1"/>
  <c r="G306" i="4"/>
  <c r="H306" i="4"/>
  <c r="I306" i="4" s="1"/>
  <c r="E130" i="4"/>
  <c r="AM130" i="4"/>
  <c r="AM154" i="4"/>
  <c r="G97" i="4"/>
  <c r="H97" i="4"/>
  <c r="I97" i="4" s="1"/>
  <c r="H155" i="4"/>
  <c r="I155" i="4" s="1"/>
  <c r="G155" i="4"/>
  <c r="E77" i="4"/>
  <c r="AM77" i="4"/>
  <c r="AM96" i="4"/>
  <c r="E121" i="4"/>
  <c r="AM121" i="4"/>
  <c r="H241" i="4"/>
  <c r="I241" i="4" s="1"/>
  <c r="G241" i="4"/>
  <c r="G225" i="4"/>
  <c r="H225" i="4"/>
  <c r="I225" i="4" s="1"/>
  <c r="G240" i="4"/>
  <c r="H240" i="4"/>
  <c r="I240" i="4" s="1"/>
  <c r="E133" i="4"/>
  <c r="AM133" i="4"/>
  <c r="E141" i="4"/>
  <c r="AM141" i="4"/>
  <c r="E149" i="4"/>
  <c r="AM149" i="4"/>
  <c r="G208" i="4"/>
  <c r="H208" i="4"/>
  <c r="I208" i="4" s="1"/>
  <c r="AM247" i="4"/>
  <c r="G273" i="4"/>
  <c r="H273" i="4"/>
  <c r="I273" i="4" s="1"/>
  <c r="E270" i="4"/>
  <c r="AM270" i="4"/>
  <c r="E286" i="4"/>
  <c r="AM286" i="4"/>
  <c r="G390" i="4"/>
  <c r="H390" i="4"/>
  <c r="I390" i="4" s="1"/>
  <c r="H361" i="4"/>
  <c r="I361" i="4" s="1"/>
  <c r="G361" i="4"/>
  <c r="H379" i="4"/>
  <c r="I379" i="4" s="1"/>
  <c r="G379" i="4"/>
  <c r="H400" i="4"/>
  <c r="I400" i="4" s="1"/>
  <c r="G400" i="4"/>
  <c r="H411" i="4"/>
  <c r="I411" i="4" s="1"/>
  <c r="G411" i="4"/>
  <c r="E438" i="4"/>
  <c r="AM438" i="4"/>
  <c r="H448" i="4"/>
  <c r="I448" i="4" s="1"/>
  <c r="G448" i="4"/>
  <c r="H447" i="4"/>
  <c r="I447" i="4" s="1"/>
  <c r="G447" i="4"/>
  <c r="E455" i="4"/>
  <c r="AM455" i="4"/>
  <c r="H483" i="4"/>
  <c r="I483" i="4" s="1"/>
  <c r="G483" i="4"/>
  <c r="G494" i="4"/>
  <c r="H494" i="4"/>
  <c r="I494" i="4" s="1"/>
  <c r="H497" i="4"/>
  <c r="I497" i="4" s="1"/>
  <c r="G497" i="4"/>
  <c r="H29" i="4"/>
  <c r="I29" i="4" s="1"/>
  <c r="G29" i="4"/>
  <c r="H41" i="4"/>
  <c r="I41" i="4" s="1"/>
  <c r="G41" i="4"/>
  <c r="H6" i="4"/>
  <c r="I6" i="4" s="1"/>
  <c r="G6" i="4"/>
  <c r="H149" i="4"/>
  <c r="I149" i="4" s="1"/>
  <c r="G149" i="4"/>
  <c r="G11" i="4"/>
  <c r="H11" i="4"/>
  <c r="I11" i="4" s="1"/>
  <c r="E58" i="4"/>
  <c r="H78" i="4"/>
  <c r="I78" i="4" s="1"/>
  <c r="G78" i="4"/>
  <c r="G446" i="4"/>
  <c r="H446" i="4"/>
  <c r="I446" i="4" s="1"/>
  <c r="G244" i="4"/>
  <c r="H244" i="4"/>
  <c r="I244" i="4" s="1"/>
  <c r="H12" i="4"/>
  <c r="I12" i="4" s="1"/>
  <c r="G12" i="4"/>
  <c r="AM67" i="4"/>
  <c r="G178" i="4"/>
  <c r="H178" i="4"/>
  <c r="I178" i="4" s="1"/>
  <c r="G128" i="4"/>
  <c r="H128" i="4"/>
  <c r="I128" i="4" s="1"/>
  <c r="AM159" i="4"/>
  <c r="H185" i="4"/>
  <c r="I185" i="4" s="1"/>
  <c r="G185" i="4"/>
  <c r="H217" i="4"/>
  <c r="I217" i="4" s="1"/>
  <c r="G217" i="4"/>
  <c r="AM266" i="4"/>
  <c r="E263" i="4"/>
  <c r="H280" i="4"/>
  <c r="I280" i="4" s="1"/>
  <c r="G280" i="4"/>
  <c r="AM293" i="4"/>
  <c r="H282" i="4"/>
  <c r="I282" i="4" s="1"/>
  <c r="G282" i="4"/>
  <c r="E347" i="4"/>
  <c r="E329" i="4"/>
  <c r="E291" i="4"/>
  <c r="AM291" i="4"/>
  <c r="E307" i="4"/>
  <c r="AM307" i="4"/>
  <c r="E339" i="4"/>
  <c r="AM339" i="4"/>
  <c r="H371" i="4"/>
  <c r="I371" i="4" s="1"/>
  <c r="G371" i="4"/>
  <c r="H350" i="4"/>
  <c r="I350" i="4" s="1"/>
  <c r="G350" i="4"/>
  <c r="H376" i="4"/>
  <c r="I376" i="4" s="1"/>
  <c r="G376" i="4"/>
  <c r="H349" i="4"/>
  <c r="I349" i="4" s="1"/>
  <c r="G349" i="4"/>
  <c r="H394" i="4"/>
  <c r="I394" i="4" s="1"/>
  <c r="G394" i="4"/>
  <c r="E403" i="4"/>
  <c r="AM403" i="4"/>
  <c r="E411" i="4"/>
  <c r="E436" i="4"/>
  <c r="AM436" i="4"/>
  <c r="E463" i="4"/>
  <c r="AM463" i="4"/>
  <c r="H33" i="4"/>
  <c r="I33" i="4" s="1"/>
  <c r="G33" i="4"/>
  <c r="AM24" i="4"/>
  <c r="AM40" i="4"/>
  <c r="AM56" i="4"/>
  <c r="G23" i="4"/>
  <c r="H23" i="4"/>
  <c r="I23" i="4" s="1"/>
  <c r="G39" i="4"/>
  <c r="H39" i="4"/>
  <c r="I39" i="4" s="1"/>
  <c r="G71" i="4"/>
  <c r="H71" i="4"/>
  <c r="I71" i="4" s="1"/>
  <c r="G417" i="4"/>
  <c r="H417" i="4"/>
  <c r="I417" i="4" s="1"/>
  <c r="G252" i="4"/>
  <c r="H252" i="4"/>
  <c r="I252" i="4" s="1"/>
  <c r="H40" i="4"/>
  <c r="I40" i="4" s="1"/>
  <c r="G40" i="4"/>
  <c r="H56" i="4"/>
  <c r="I56" i="4" s="1"/>
  <c r="G56" i="4"/>
  <c r="AM84" i="4"/>
  <c r="H98" i="4"/>
  <c r="I98" i="4" s="1"/>
  <c r="G98" i="4"/>
  <c r="AM63" i="4"/>
  <c r="H119" i="4"/>
  <c r="I119" i="4" s="1"/>
  <c r="G119" i="4"/>
  <c r="G124" i="4"/>
  <c r="H124" i="4"/>
  <c r="I124" i="4" s="1"/>
  <c r="G174" i="4"/>
  <c r="H174" i="4"/>
  <c r="I174" i="4" s="1"/>
  <c r="G170" i="4"/>
  <c r="H170" i="4"/>
  <c r="I170" i="4" s="1"/>
  <c r="AM112" i="4"/>
  <c r="E129" i="4"/>
  <c r="AM129" i="4"/>
  <c r="AM163" i="4"/>
  <c r="H179" i="4"/>
  <c r="I179" i="4" s="1"/>
  <c r="G179" i="4"/>
  <c r="H177" i="4"/>
  <c r="I177" i="4" s="1"/>
  <c r="G177" i="4"/>
  <c r="H181" i="4"/>
  <c r="I181" i="4" s="1"/>
  <c r="G181" i="4"/>
  <c r="AM184" i="4"/>
  <c r="AM195" i="4"/>
  <c r="AM200" i="4"/>
  <c r="AM211" i="4"/>
  <c r="AM216" i="4"/>
  <c r="H205" i="4"/>
  <c r="I205" i="4" s="1"/>
  <c r="G205" i="4"/>
  <c r="H239" i="4"/>
  <c r="I239" i="4" s="1"/>
  <c r="G239" i="4"/>
  <c r="G221" i="4"/>
  <c r="H221" i="4"/>
  <c r="I221" i="4" s="1"/>
  <c r="H287" i="4"/>
  <c r="I287" i="4" s="1"/>
  <c r="G287" i="4"/>
  <c r="AM262" i="4"/>
  <c r="E189" i="4"/>
  <c r="AM189" i="4"/>
  <c r="E197" i="4"/>
  <c r="AM197" i="4"/>
  <c r="E205" i="4"/>
  <c r="AM205" i="4"/>
  <c r="E213" i="4"/>
  <c r="AM213" i="4"/>
  <c r="E221" i="4"/>
  <c r="AM221" i="4"/>
  <c r="E229" i="4"/>
  <c r="AM229" i="4"/>
  <c r="E359" i="4"/>
  <c r="G249" i="4"/>
  <c r="H249" i="4"/>
  <c r="I249" i="4" s="1"/>
  <c r="E304" i="4"/>
  <c r="E312" i="4"/>
  <c r="E237" i="4"/>
  <c r="AM237" i="4"/>
  <c r="E261" i="4"/>
  <c r="AM261" i="4"/>
  <c r="E285" i="4"/>
  <c r="AM285" i="4"/>
  <c r="AM304" i="4"/>
  <c r="E282" i="4"/>
  <c r="AM282" i="4"/>
  <c r="H326" i="4"/>
  <c r="I326" i="4" s="1"/>
  <c r="G326" i="4"/>
  <c r="AM363" i="4"/>
  <c r="H295" i="4"/>
  <c r="I295" i="4" s="1"/>
  <c r="G295" i="4"/>
  <c r="H311" i="4"/>
  <c r="I311" i="4" s="1"/>
  <c r="G311" i="4"/>
  <c r="AM298" i="4"/>
  <c r="H344" i="4"/>
  <c r="I344" i="4" s="1"/>
  <c r="G344" i="4"/>
  <c r="E353" i="4"/>
  <c r="AM353" i="4"/>
  <c r="E365" i="4"/>
  <c r="AM365" i="4"/>
  <c r="H370" i="4"/>
  <c r="I370" i="4" s="1"/>
  <c r="G370" i="4"/>
  <c r="E373" i="4"/>
  <c r="AM373" i="4"/>
  <c r="E384" i="4"/>
  <c r="E412" i="4"/>
  <c r="E407" i="4"/>
  <c r="H423" i="4"/>
  <c r="I423" i="4" s="1"/>
  <c r="G423" i="4"/>
  <c r="E430" i="4"/>
  <c r="AM430" i="4"/>
  <c r="AM442" i="4"/>
  <c r="H436" i="4"/>
  <c r="I436" i="4" s="1"/>
  <c r="G436" i="4"/>
  <c r="G444" i="4"/>
  <c r="H444" i="4"/>
  <c r="I444" i="4" s="1"/>
  <c r="E452" i="4"/>
  <c r="G458" i="4"/>
  <c r="H458" i="4"/>
  <c r="I458" i="4" s="1"/>
  <c r="H469" i="4"/>
  <c r="I469" i="4" s="1"/>
  <c r="G469" i="4"/>
  <c r="H489" i="4"/>
  <c r="I489" i="4" s="1"/>
  <c r="G489" i="4"/>
  <c r="E479" i="4"/>
  <c r="AM479" i="4"/>
  <c r="H487" i="4"/>
  <c r="I487" i="4" s="1"/>
  <c r="G487" i="4"/>
  <c r="AM492" i="4"/>
  <c r="H490" i="4"/>
  <c r="I490" i="4" s="1"/>
  <c r="G490" i="4"/>
  <c r="H501" i="4"/>
  <c r="I501" i="4" s="1"/>
  <c r="G501" i="4"/>
  <c r="E503" i="4"/>
  <c r="E462" i="4"/>
  <c r="H473" i="4"/>
  <c r="I473" i="4" s="1"/>
  <c r="G473" i="4"/>
  <c r="G498" i="4"/>
  <c r="H498" i="4"/>
  <c r="I498" i="4" s="1"/>
  <c r="H14" i="4"/>
  <c r="I14" i="4" s="1"/>
  <c r="G14" i="4"/>
  <c r="E37" i="4"/>
  <c r="AM37" i="4"/>
  <c r="E53" i="4"/>
  <c r="AM53" i="4"/>
  <c r="E69" i="4"/>
  <c r="AM69" i="4"/>
  <c r="G96" i="4"/>
  <c r="H96" i="4"/>
  <c r="I96" i="4" s="1"/>
  <c r="E34" i="4"/>
  <c r="E66" i="4"/>
  <c r="H133" i="4"/>
  <c r="I133" i="4" s="1"/>
  <c r="G133" i="4"/>
  <c r="G356" i="4"/>
  <c r="H356" i="4"/>
  <c r="I356" i="4" s="1"/>
  <c r="G140" i="4"/>
  <c r="H140" i="4"/>
  <c r="I140" i="4" s="1"/>
  <c r="H8" i="4"/>
  <c r="I8" i="4" s="1"/>
  <c r="G8" i="4"/>
  <c r="H24" i="4"/>
  <c r="I24" i="4" s="1"/>
  <c r="G24" i="4"/>
  <c r="G77" i="4"/>
  <c r="H77" i="4"/>
  <c r="I77" i="4" s="1"/>
  <c r="AM59" i="4"/>
  <c r="AM80" i="4"/>
  <c r="E82" i="4"/>
  <c r="AM82" i="4"/>
  <c r="E110" i="4"/>
  <c r="AM110" i="4"/>
  <c r="E119" i="4"/>
  <c r="H113" i="4"/>
  <c r="I113" i="4" s="1"/>
  <c r="G113" i="4"/>
  <c r="H129" i="4"/>
  <c r="I129" i="4" s="1"/>
  <c r="G129" i="4"/>
  <c r="AM124" i="4"/>
  <c r="AM140" i="4"/>
  <c r="G220" i="4"/>
  <c r="H220" i="4"/>
  <c r="I220" i="4" s="1"/>
  <c r="G204" i="4"/>
  <c r="H204" i="4"/>
  <c r="I204" i="4" s="1"/>
  <c r="E231" i="4"/>
  <c r="E246" i="4"/>
  <c r="E167" i="4"/>
  <c r="AM167" i="4"/>
  <c r="E175" i="4"/>
  <c r="AM175" i="4"/>
  <c r="AM236" i="4"/>
  <c r="AM251" i="4"/>
  <c r="H258" i="4"/>
  <c r="I258" i="4" s="1"/>
  <c r="G258" i="4"/>
  <c r="E271" i="4"/>
  <c r="AM297" i="4"/>
  <c r="E288" i="4"/>
  <c r="AM288" i="4"/>
  <c r="AM272" i="4"/>
  <c r="E317" i="4"/>
  <c r="H322" i="4"/>
  <c r="I322" i="4" s="1"/>
  <c r="G322" i="4"/>
  <c r="G335" i="4"/>
  <c r="H335" i="4"/>
  <c r="I335" i="4" s="1"/>
  <c r="H375" i="4"/>
  <c r="I375" i="4" s="1"/>
  <c r="G375" i="4"/>
  <c r="E319" i="4"/>
  <c r="AM319" i="4"/>
  <c r="AM330" i="4"/>
  <c r="H366" i="4"/>
  <c r="I366" i="4" s="1"/>
  <c r="G366" i="4"/>
  <c r="AM364" i="4"/>
  <c r="E393" i="4"/>
  <c r="E392" i="4"/>
  <c r="AM392" i="4"/>
  <c r="H418" i="4"/>
  <c r="I418" i="4" s="1"/>
  <c r="G418" i="4"/>
  <c r="AM425" i="4"/>
  <c r="H443" i="4"/>
  <c r="I443" i="4" s="1"/>
  <c r="G443" i="4"/>
  <c r="E458" i="4"/>
  <c r="AM458" i="4"/>
  <c r="H461" i="4"/>
  <c r="I461" i="4" s="1"/>
  <c r="G461" i="4"/>
  <c r="AM481" i="4"/>
  <c r="G502" i="4"/>
  <c r="H502" i="4"/>
  <c r="I502" i="4" s="1"/>
  <c r="G67" i="4"/>
  <c r="G245" i="4"/>
  <c r="G475" i="4"/>
  <c r="H167" i="4"/>
  <c r="I167" i="4" s="1"/>
  <c r="H386" i="4"/>
  <c r="I386" i="4" s="1"/>
  <c r="H439" i="4"/>
  <c r="I439" i="4" s="1"/>
  <c r="G272" i="4"/>
  <c r="H364" i="4"/>
  <c r="I364" i="4" s="1"/>
  <c r="G425" i="4"/>
  <c r="G500" i="4"/>
  <c r="N500" i="9"/>
  <c r="E464" i="4"/>
  <c r="AM464" i="4"/>
  <c r="H472" i="4"/>
  <c r="I472" i="4" s="1"/>
  <c r="G472" i="4"/>
  <c r="H486" i="4"/>
  <c r="I486" i="4" s="1"/>
  <c r="G486" i="4"/>
  <c r="E494" i="4"/>
  <c r="H69" i="4"/>
  <c r="I69" i="4" s="1"/>
  <c r="G69" i="4"/>
  <c r="H49" i="4"/>
  <c r="I49" i="4" s="1"/>
  <c r="G49" i="4"/>
  <c r="G59" i="4"/>
  <c r="H59" i="4"/>
  <c r="I59" i="4" s="1"/>
  <c r="G81" i="4"/>
  <c r="H81" i="4"/>
  <c r="I81" i="4" s="1"/>
  <c r="H137" i="4"/>
  <c r="I137" i="4" s="1"/>
  <c r="G137" i="4"/>
  <c r="G378" i="4"/>
  <c r="H378" i="4"/>
  <c r="I378" i="4" s="1"/>
  <c r="G148" i="4"/>
  <c r="H148" i="4"/>
  <c r="I148" i="4" s="1"/>
  <c r="G104" i="4"/>
  <c r="H104" i="4"/>
  <c r="I104" i="4" s="1"/>
  <c r="AM51" i="4"/>
  <c r="E106" i="4"/>
  <c r="AM106" i="4"/>
  <c r="E92" i="4"/>
  <c r="E117" i="4"/>
  <c r="AM117" i="4"/>
  <c r="AM151" i="4"/>
  <c r="H279" i="4"/>
  <c r="I279" i="4" s="1"/>
  <c r="G279" i="4"/>
  <c r="G157" i="4"/>
  <c r="H157" i="4"/>
  <c r="I157" i="4" s="1"/>
  <c r="AM174" i="4"/>
  <c r="H243" i="4"/>
  <c r="I243" i="4" s="1"/>
  <c r="G243" i="4"/>
  <c r="H164" i="4"/>
  <c r="I164" i="4" s="1"/>
  <c r="G164" i="4"/>
  <c r="H215" i="4"/>
  <c r="I215" i="4" s="1"/>
  <c r="G215" i="4"/>
  <c r="G229" i="4"/>
  <c r="H229" i="4"/>
  <c r="I229" i="4" s="1"/>
  <c r="G234" i="4"/>
  <c r="H234" i="4"/>
  <c r="I234" i="4" s="1"/>
  <c r="G264" i="4"/>
  <c r="H264" i="4"/>
  <c r="I264" i="4" s="1"/>
  <c r="AM267" i="4"/>
  <c r="AM283" i="4"/>
  <c r="E355" i="4"/>
  <c r="H330" i="4"/>
  <c r="I330" i="4" s="1"/>
  <c r="G330" i="4"/>
  <c r="E328" i="4"/>
  <c r="AM328" i="4"/>
  <c r="E344" i="4"/>
  <c r="AM344" i="4"/>
  <c r="H397" i="4"/>
  <c r="I397" i="4" s="1"/>
  <c r="G397" i="4"/>
  <c r="H432" i="4"/>
  <c r="I432" i="4" s="1"/>
  <c r="G432" i="4"/>
  <c r="E400" i="4"/>
  <c r="AM400" i="4"/>
  <c r="G410" i="4"/>
  <c r="H410" i="4"/>
  <c r="I410" i="4" s="1"/>
  <c r="E475" i="4"/>
  <c r="AM475" i="4"/>
  <c r="E500" i="4"/>
  <c r="H13" i="4"/>
  <c r="I13" i="4" s="1"/>
  <c r="G13" i="4"/>
  <c r="E13" i="4"/>
  <c r="AM13" i="4"/>
  <c r="E54" i="4"/>
  <c r="AM79" i="4"/>
  <c r="G360" i="4"/>
  <c r="H360" i="4"/>
  <c r="I360" i="4" s="1"/>
  <c r="G144" i="4"/>
  <c r="H144" i="4"/>
  <c r="I144" i="4" s="1"/>
  <c r="H28" i="4"/>
  <c r="I28" i="4" s="1"/>
  <c r="G28" i="4"/>
  <c r="H44" i="4"/>
  <c r="I44" i="4" s="1"/>
  <c r="G44" i="4"/>
  <c r="H60" i="4"/>
  <c r="I60" i="4" s="1"/>
  <c r="G60" i="4"/>
  <c r="E74" i="4"/>
  <c r="H90" i="4"/>
  <c r="I90" i="4" s="1"/>
  <c r="G90" i="4"/>
  <c r="H130" i="4"/>
  <c r="I130" i="4" s="1"/>
  <c r="G130" i="4"/>
  <c r="AM47" i="4"/>
  <c r="E122" i="4"/>
  <c r="AM122" i="4"/>
  <c r="E104" i="4"/>
  <c r="AM81" i="4"/>
  <c r="E81" i="4"/>
  <c r="AM104" i="4"/>
  <c r="E113" i="4"/>
  <c r="AM113" i="4"/>
  <c r="H267" i="4"/>
  <c r="I267" i="4" s="1"/>
  <c r="G267" i="4"/>
  <c r="E157" i="4"/>
  <c r="AM157" i="4"/>
  <c r="H211" i="4"/>
  <c r="I211" i="4" s="1"/>
  <c r="G211" i="4"/>
  <c r="AM227" i="4"/>
  <c r="AM259" i="4"/>
  <c r="G260" i="4"/>
  <c r="H260" i="4"/>
  <c r="I260" i="4" s="1"/>
  <c r="E275" i="4"/>
  <c r="E269" i="4"/>
  <c r="AM269" i="4"/>
  <c r="AM312" i="4"/>
  <c r="AM306" i="4"/>
  <c r="E327" i="4"/>
  <c r="AM327" i="4"/>
  <c r="AM342" i="4"/>
  <c r="H367" i="4"/>
  <c r="I367" i="4" s="1"/>
  <c r="G367" i="4"/>
  <c r="E391" i="4"/>
  <c r="AM391" i="4"/>
  <c r="AM411" i="4"/>
  <c r="E434" i="4"/>
  <c r="AM435" i="4"/>
  <c r="AM452" i="4"/>
  <c r="E466" i="4"/>
  <c r="AM466" i="4"/>
  <c r="E497" i="4"/>
  <c r="E486" i="4"/>
  <c r="E491" i="4"/>
  <c r="AM491" i="4"/>
  <c r="AM501" i="4"/>
  <c r="H37" i="4"/>
  <c r="I37" i="4" s="1"/>
  <c r="G37" i="4"/>
  <c r="E9" i="4"/>
  <c r="AM9" i="4"/>
  <c r="AM20" i="4"/>
  <c r="E33" i="4"/>
  <c r="AM33" i="4"/>
  <c r="E49" i="4"/>
  <c r="AM49" i="4"/>
  <c r="E65" i="4"/>
  <c r="AM65" i="4"/>
  <c r="G82" i="4"/>
  <c r="H82" i="4"/>
  <c r="I82" i="4" s="1"/>
  <c r="E155" i="4"/>
  <c r="G35" i="4"/>
  <c r="H35" i="4"/>
  <c r="I35" i="4" s="1"/>
  <c r="G73" i="4"/>
  <c r="H73" i="4"/>
  <c r="I73" i="4" s="1"/>
  <c r="G310" i="4"/>
  <c r="H310" i="4"/>
  <c r="I310" i="4" s="1"/>
  <c r="E15" i="4"/>
  <c r="AM43" i="4"/>
  <c r="AM74" i="4"/>
  <c r="E100" i="4"/>
  <c r="H117" i="4"/>
  <c r="I117" i="4" s="1"/>
  <c r="G117" i="4"/>
  <c r="AM108" i="4"/>
  <c r="E125" i="4"/>
  <c r="AM125" i="4"/>
  <c r="AM148" i="4"/>
  <c r="H163" i="4"/>
  <c r="I163" i="4" s="1"/>
  <c r="G163" i="4"/>
  <c r="G233" i="4"/>
  <c r="H233" i="4"/>
  <c r="I233" i="4" s="1"/>
  <c r="AM152" i="4"/>
  <c r="H193" i="4"/>
  <c r="I193" i="4" s="1"/>
  <c r="G193" i="4"/>
  <c r="H183" i="4"/>
  <c r="I183" i="4" s="1"/>
  <c r="G183" i="4"/>
  <c r="E287" i="4"/>
  <c r="AM305" i="4"/>
  <c r="AM260" i="4"/>
  <c r="H316" i="4"/>
  <c r="I316" i="4" s="1"/>
  <c r="G316" i="4"/>
  <c r="E301" i="4"/>
  <c r="E295" i="4"/>
  <c r="AM295" i="4"/>
  <c r="E311" i="4"/>
  <c r="AM311" i="4"/>
  <c r="E350" i="4"/>
  <c r="E324" i="4"/>
  <c r="AM324" i="4"/>
  <c r="E340" i="4"/>
  <c r="AM340" i="4"/>
  <c r="AM368" i="4"/>
  <c r="E395" i="4"/>
  <c r="AM395" i="4"/>
  <c r="G426" i="4"/>
  <c r="H426" i="4"/>
  <c r="I426" i="4" s="1"/>
  <c r="AM413" i="4"/>
  <c r="E423" i="4"/>
  <c r="E456" i="4"/>
  <c r="G271" i="4"/>
  <c r="H120" i="4"/>
  <c r="I120" i="4" s="1"/>
  <c r="G468" i="4"/>
  <c r="L444" i="9"/>
  <c r="O57" i="9"/>
  <c r="K302" i="9"/>
  <c r="P7" i="9"/>
  <c r="H65" i="4"/>
  <c r="I65" i="4" s="1"/>
  <c r="G65" i="4"/>
  <c r="H21" i="4"/>
  <c r="I21" i="4" s="1"/>
  <c r="G21" i="4"/>
  <c r="H74" i="4"/>
  <c r="I74" i="4" s="1"/>
  <c r="G74" i="4"/>
  <c r="G450" i="4"/>
  <c r="H450" i="4"/>
  <c r="I450" i="4" s="1"/>
  <c r="G290" i="4"/>
  <c r="H290" i="4"/>
  <c r="I290" i="4" s="1"/>
  <c r="H110" i="4"/>
  <c r="I110" i="4" s="1"/>
  <c r="G110" i="4"/>
  <c r="E86" i="4"/>
  <c r="AM86" i="4"/>
  <c r="E97" i="4"/>
  <c r="AM97" i="4"/>
  <c r="H139" i="4"/>
  <c r="I139" i="4" s="1"/>
  <c r="G139" i="4"/>
  <c r="G182" i="4"/>
  <c r="H182" i="4"/>
  <c r="I182" i="4" s="1"/>
  <c r="H231" i="4"/>
  <c r="I231" i="4" s="1"/>
  <c r="G231" i="4"/>
  <c r="H180" i="4"/>
  <c r="I180" i="4" s="1"/>
  <c r="G180" i="4"/>
  <c r="H197" i="4"/>
  <c r="I197" i="4" s="1"/>
  <c r="G197" i="4"/>
  <c r="E158" i="4"/>
  <c r="AM158" i="4"/>
  <c r="E173" i="4"/>
  <c r="AM173" i="4"/>
  <c r="E181" i="4"/>
  <c r="AM181" i="4"/>
  <c r="H235" i="4"/>
  <c r="I235" i="4" s="1"/>
  <c r="G235" i="4"/>
  <c r="G198" i="4"/>
  <c r="H198" i="4"/>
  <c r="I198" i="4" s="1"/>
  <c r="G268" i="4"/>
  <c r="H268" i="4"/>
  <c r="I268" i="4" s="1"/>
  <c r="E257" i="4"/>
  <c r="AM257" i="4"/>
  <c r="H372" i="4"/>
  <c r="I372" i="4" s="1"/>
  <c r="G372" i="4"/>
  <c r="E349" i="4"/>
  <c r="AM349" i="4"/>
  <c r="H412" i="4"/>
  <c r="I412" i="4" s="1"/>
  <c r="G412" i="4"/>
  <c r="E410" i="4"/>
  <c r="AM410" i="4"/>
  <c r="R476" i="9"/>
  <c r="J492" i="9"/>
  <c r="K468" i="9"/>
  <c r="J456" i="9"/>
  <c r="M412" i="9"/>
  <c r="R440" i="9"/>
  <c r="P432" i="9"/>
  <c r="I412" i="9"/>
  <c r="L355" i="9"/>
  <c r="K428" i="9"/>
  <c r="J347" i="9"/>
  <c r="M334" i="9"/>
  <c r="R323" i="9"/>
  <c r="R319" i="9"/>
  <c r="R315" i="9"/>
  <c r="K396" i="9"/>
  <c r="Q383" i="9"/>
  <c r="J355" i="9"/>
  <c r="Q436" i="9"/>
  <c r="J371" i="9"/>
  <c r="J359" i="9"/>
  <c r="J295" i="9"/>
  <c r="M279" i="9"/>
  <c r="M231" i="9"/>
  <c r="Q404" i="9"/>
  <c r="I290" i="9"/>
  <c r="J243" i="9"/>
  <c r="P379" i="9"/>
  <c r="L115" i="9"/>
  <c r="J210" i="9"/>
  <c r="I110" i="9"/>
  <c r="M164" i="9"/>
  <c r="L113" i="9"/>
  <c r="O41" i="9"/>
  <c r="R42" i="9"/>
  <c r="R21" i="9"/>
  <c r="P69" i="9"/>
  <c r="P38" i="9"/>
  <c r="J31" i="9"/>
  <c r="P412" i="9"/>
  <c r="N47" i="9"/>
  <c r="P67" i="9"/>
  <c r="L456" i="9"/>
  <c r="J207" i="9"/>
  <c r="I215" i="9"/>
  <c r="G100" i="4"/>
  <c r="H100" i="4"/>
  <c r="I100" i="4" s="1"/>
  <c r="H5" i="4"/>
  <c r="I5" i="4" s="1"/>
  <c r="G5" i="4"/>
  <c r="H45" i="4"/>
  <c r="I45" i="4" s="1"/>
  <c r="G45" i="4"/>
  <c r="E5" i="4"/>
  <c r="AM5" i="4"/>
  <c r="E10" i="4"/>
  <c r="G31" i="4"/>
  <c r="H31" i="4"/>
  <c r="I31" i="4" s="1"/>
  <c r="E46" i="4"/>
  <c r="G382" i="4"/>
  <c r="H382" i="4"/>
  <c r="I382" i="4" s="1"/>
  <c r="G256" i="4"/>
  <c r="H256" i="4"/>
  <c r="I256" i="4" s="1"/>
  <c r="H126" i="4"/>
  <c r="I126" i="4" s="1"/>
  <c r="G126" i="4"/>
  <c r="G116" i="4"/>
  <c r="H116" i="4"/>
  <c r="I116" i="4" s="1"/>
  <c r="E73" i="4"/>
  <c r="AM73" i="4"/>
  <c r="E85" i="4"/>
  <c r="AM85" i="4"/>
  <c r="E192" i="4"/>
  <c r="E208" i="4"/>
  <c r="E137" i="4"/>
  <c r="AM137" i="4"/>
  <c r="E145" i="4"/>
  <c r="AM145" i="4"/>
  <c r="E161" i="4"/>
  <c r="AM161" i="4"/>
  <c r="H284" i="4"/>
  <c r="I284" i="4" s="1"/>
  <c r="G284" i="4"/>
  <c r="E277" i="4"/>
  <c r="AM277" i="4"/>
  <c r="E316" i="4"/>
  <c r="AM316" i="4"/>
  <c r="E278" i="4"/>
  <c r="AM278" i="4"/>
  <c r="AM310" i="4"/>
  <c r="E335" i="4"/>
  <c r="AM335" i="4"/>
  <c r="E356" i="4"/>
  <c r="AM356" i="4"/>
  <c r="H401" i="4"/>
  <c r="I401" i="4" s="1"/>
  <c r="G401" i="4"/>
  <c r="H402" i="4"/>
  <c r="I402" i="4" s="1"/>
  <c r="G402" i="4"/>
  <c r="E387" i="4"/>
  <c r="AM387" i="4"/>
  <c r="G422" i="4"/>
  <c r="H422" i="4"/>
  <c r="I422" i="4" s="1"/>
  <c r="E426" i="4"/>
  <c r="AM426" i="4"/>
  <c r="G435" i="4"/>
  <c r="H435" i="4"/>
  <c r="I435" i="4" s="1"/>
  <c r="E447" i="4"/>
  <c r="AM447" i="4"/>
  <c r="AM469" i="4"/>
  <c r="E495" i="4"/>
  <c r="AM495" i="4"/>
  <c r="H17" i="4"/>
  <c r="I17" i="4" s="1"/>
  <c r="G17" i="4"/>
  <c r="E88" i="4"/>
  <c r="H122" i="4"/>
  <c r="I122" i="4" s="1"/>
  <c r="G122" i="4"/>
  <c r="E26" i="4"/>
  <c r="E42" i="4"/>
  <c r="G348" i="4"/>
  <c r="H348" i="4"/>
  <c r="I348" i="4" s="1"/>
  <c r="G132" i="4"/>
  <c r="H132" i="4"/>
  <c r="I132" i="4" s="1"/>
  <c r="H20" i="4"/>
  <c r="I20" i="4" s="1"/>
  <c r="G20" i="4"/>
  <c r="E107" i="4"/>
  <c r="AM35" i="4"/>
  <c r="AM87" i="4"/>
  <c r="E111" i="4"/>
  <c r="G93" i="4"/>
  <c r="H93" i="4"/>
  <c r="I93" i="4" s="1"/>
  <c r="AM138" i="4"/>
  <c r="G166" i="4"/>
  <c r="H166" i="4"/>
  <c r="I166" i="4" s="1"/>
  <c r="E101" i="4"/>
  <c r="AM101" i="4"/>
  <c r="E243" i="4"/>
  <c r="H201" i="4"/>
  <c r="I201" i="4" s="1"/>
  <c r="G201" i="4"/>
  <c r="AM254" i="4"/>
  <c r="AM250" i="4"/>
  <c r="E252" i="4"/>
  <c r="AM279" i="4"/>
  <c r="E299" i="4"/>
  <c r="AM299" i="4"/>
  <c r="E315" i="4"/>
  <c r="AM315" i="4"/>
  <c r="E323" i="4"/>
  <c r="AM323" i="4"/>
  <c r="AM338" i="4"/>
  <c r="AM370" i="4"/>
  <c r="AM348" i="4"/>
  <c r="E377" i="4"/>
  <c r="AM377" i="4"/>
  <c r="AM424" i="4"/>
  <c r="AM429" i="4"/>
  <c r="E427" i="4"/>
  <c r="E443" i="4"/>
  <c r="E468" i="4"/>
  <c r="AM468" i="4"/>
  <c r="E467" i="4"/>
  <c r="AM467" i="4"/>
  <c r="E483" i="4"/>
  <c r="AM483" i="4"/>
  <c r="AM32" i="4"/>
  <c r="AM64" i="4"/>
  <c r="H141" i="4"/>
  <c r="I141" i="4" s="1"/>
  <c r="G141" i="4"/>
  <c r="E18" i="4"/>
  <c r="G55" i="4"/>
  <c r="H55" i="4"/>
  <c r="I55" i="4" s="1"/>
  <c r="G314" i="4"/>
  <c r="H314" i="4"/>
  <c r="I314" i="4" s="1"/>
  <c r="H32" i="4"/>
  <c r="I32" i="4" s="1"/>
  <c r="G32" i="4"/>
  <c r="H48" i="4"/>
  <c r="I48" i="4" s="1"/>
  <c r="G48" i="4"/>
  <c r="H64" i="4"/>
  <c r="I64" i="4" s="1"/>
  <c r="G64" i="4"/>
  <c r="AM31" i="4"/>
  <c r="G89" i="4"/>
  <c r="H89" i="4"/>
  <c r="I89" i="4" s="1"/>
  <c r="E78" i="4"/>
  <c r="AM78" i="4"/>
  <c r="G105" i="4"/>
  <c r="H105" i="4"/>
  <c r="I105" i="4" s="1"/>
  <c r="E105" i="4"/>
  <c r="AM105" i="4"/>
  <c r="H275" i="4"/>
  <c r="I275" i="4" s="1"/>
  <c r="G275" i="4"/>
  <c r="AM187" i="4"/>
  <c r="AM192" i="4"/>
  <c r="E196" i="4"/>
  <c r="AM203" i="4"/>
  <c r="AM208" i="4"/>
  <c r="E212" i="4"/>
  <c r="H189" i="4"/>
  <c r="I189" i="4" s="1"/>
  <c r="G189" i="4"/>
  <c r="G236" i="4"/>
  <c r="H236" i="4"/>
  <c r="I236" i="4" s="1"/>
  <c r="E239" i="4"/>
  <c r="E185" i="4"/>
  <c r="AM185" i="4"/>
  <c r="E193" i="4"/>
  <c r="AM193" i="4"/>
  <c r="E201" i="4"/>
  <c r="AM201" i="4"/>
  <c r="E209" i="4"/>
  <c r="AM209" i="4"/>
  <c r="E217" i="4"/>
  <c r="AM217" i="4"/>
  <c r="E225" i="4"/>
  <c r="AM225" i="4"/>
  <c r="E233" i="4"/>
  <c r="AM233" i="4"/>
  <c r="H276" i="4"/>
  <c r="I276" i="4" s="1"/>
  <c r="G276" i="4"/>
  <c r="E292" i="4"/>
  <c r="E300" i="4"/>
  <c r="E308" i="4"/>
  <c r="E241" i="4"/>
  <c r="AM241" i="4"/>
  <c r="E253" i="4"/>
  <c r="AM253" i="4"/>
  <c r="E265" i="4"/>
  <c r="AM265" i="4"/>
  <c r="AM284" i="4"/>
  <c r="E274" i="4"/>
  <c r="AM274" i="4"/>
  <c r="H329" i="4"/>
  <c r="I329" i="4" s="1"/>
  <c r="G329" i="4"/>
  <c r="H342" i="4"/>
  <c r="I342" i="4" s="1"/>
  <c r="G342" i="4"/>
  <c r="AM314" i="4"/>
  <c r="E357" i="4"/>
  <c r="AM357" i="4"/>
  <c r="AM401" i="4"/>
  <c r="E383" i="4"/>
  <c r="AM383" i="4"/>
  <c r="G430" i="4"/>
  <c r="H430" i="4"/>
  <c r="I430" i="4" s="1"/>
  <c r="AM443" i="4"/>
  <c r="H464" i="4"/>
  <c r="I464" i="4" s="1"/>
  <c r="G464" i="4"/>
  <c r="AM474" i="4"/>
  <c r="AM478" i="4"/>
  <c r="E489" i="4"/>
  <c r="AM489" i="4"/>
  <c r="AM494" i="4"/>
  <c r="AM497" i="4"/>
  <c r="H9" i="4"/>
  <c r="I9" i="4" s="1"/>
  <c r="G9" i="4"/>
  <c r="E72" i="4"/>
  <c r="E29" i="4"/>
  <c r="AM29" i="4"/>
  <c r="E45" i="4"/>
  <c r="AM45" i="4"/>
  <c r="E61" i="4"/>
  <c r="AM61" i="4"/>
  <c r="E50" i="4"/>
  <c r="E103" i="4"/>
  <c r="G454" i="4"/>
  <c r="H454" i="4"/>
  <c r="I454" i="4" s="1"/>
  <c r="G294" i="4"/>
  <c r="H294" i="4"/>
  <c r="I294" i="4" s="1"/>
  <c r="H16" i="4"/>
  <c r="I16" i="4" s="1"/>
  <c r="G16" i="4"/>
  <c r="E91" i="4"/>
  <c r="AM27" i="4"/>
  <c r="E83" i="4"/>
  <c r="E98" i="4"/>
  <c r="AM98" i="4"/>
  <c r="E126" i="4"/>
  <c r="AM126" i="4"/>
  <c r="G101" i="4"/>
  <c r="H101" i="4"/>
  <c r="I101" i="4" s="1"/>
  <c r="H121" i="4"/>
  <c r="I121" i="4" s="1"/>
  <c r="G121" i="4"/>
  <c r="AM92" i="4"/>
  <c r="E109" i="4"/>
  <c r="AM109" i="4"/>
  <c r="G161" i="4"/>
  <c r="H161" i="4"/>
  <c r="I161" i="4" s="1"/>
  <c r="H237" i="4"/>
  <c r="I237" i="4" s="1"/>
  <c r="G237" i="4"/>
  <c r="E153" i="4"/>
  <c r="AM153" i="4"/>
  <c r="E223" i="4"/>
  <c r="AM235" i="4"/>
  <c r="H283" i="4"/>
  <c r="I283" i="4" s="1"/>
  <c r="G283" i="4"/>
  <c r="E171" i="4"/>
  <c r="AM171" i="4"/>
  <c r="E179" i="4"/>
  <c r="AM179" i="4"/>
  <c r="AM240" i="4"/>
  <c r="AM313" i="4"/>
  <c r="H288" i="4"/>
  <c r="I288" i="4" s="1"/>
  <c r="G288" i="4"/>
  <c r="AM252" i="4"/>
  <c r="AM264" i="4"/>
  <c r="E273" i="4"/>
  <c r="AM273" i="4"/>
  <c r="AM292" i="4"/>
  <c r="H341" i="4"/>
  <c r="I341" i="4" s="1"/>
  <c r="G341" i="4"/>
  <c r="H338" i="4"/>
  <c r="I338" i="4" s="1"/>
  <c r="G338" i="4"/>
  <c r="E345" i="4"/>
  <c r="E331" i="4"/>
  <c r="AM331" i="4"/>
  <c r="H368" i="4"/>
  <c r="I368" i="4" s="1"/>
  <c r="G368" i="4"/>
  <c r="E360" i="4"/>
  <c r="AM371" i="4"/>
  <c r="AM384" i="4"/>
  <c r="AM372" i="4"/>
  <c r="E382" i="4"/>
  <c r="AM405" i="4"/>
  <c r="AM378" i="4"/>
  <c r="E396" i="4"/>
  <c r="AM396" i="4"/>
  <c r="AM432" i="4"/>
  <c r="E414" i="4"/>
  <c r="AM414" i="4"/>
  <c r="AM445" i="4"/>
  <c r="AM449" i="4"/>
  <c r="E444" i="4"/>
  <c r="AM444" i="4"/>
  <c r="AM450" i="4"/>
  <c r="G53" i="4"/>
  <c r="G424" i="4"/>
  <c r="H57" i="4"/>
  <c r="I57" i="4" s="1"/>
  <c r="G57" i="4"/>
  <c r="H30" i="4"/>
  <c r="I30" i="4" s="1"/>
  <c r="G30" i="4"/>
  <c r="H62" i="4"/>
  <c r="I62" i="4" s="1"/>
  <c r="G62" i="4"/>
  <c r="G47" i="4"/>
  <c r="H47" i="4"/>
  <c r="I47" i="4" s="1"/>
  <c r="G352" i="4"/>
  <c r="H352" i="4"/>
  <c r="I352" i="4" s="1"/>
  <c r="AM62" i="4"/>
  <c r="H86" i="4"/>
  <c r="I86" i="4" s="1"/>
  <c r="G86" i="4"/>
  <c r="H146" i="4"/>
  <c r="I146" i="4" s="1"/>
  <c r="G146" i="4"/>
  <c r="H213" i="4"/>
  <c r="I213" i="4" s="1"/>
  <c r="G213" i="4"/>
  <c r="E162" i="4"/>
  <c r="AM162" i="4"/>
  <c r="E169" i="4"/>
  <c r="AM169" i="4"/>
  <c r="E177" i="4"/>
  <c r="AM177" i="4"/>
  <c r="H246" i="4"/>
  <c r="I246" i="4" s="1"/>
  <c r="G246" i="4"/>
  <c r="H255" i="4"/>
  <c r="I255" i="4" s="1"/>
  <c r="G255" i="4"/>
  <c r="G285" i="4"/>
  <c r="H285" i="4"/>
  <c r="I285" i="4" s="1"/>
  <c r="H334" i="4"/>
  <c r="I334" i="4" s="1"/>
  <c r="G334" i="4"/>
  <c r="H362" i="4"/>
  <c r="I362" i="4" s="1"/>
  <c r="G362" i="4"/>
  <c r="H357" i="4"/>
  <c r="I357" i="4" s="1"/>
  <c r="G357" i="4"/>
  <c r="E361" i="4"/>
  <c r="AM361" i="4"/>
  <c r="E399" i="4"/>
  <c r="AM399" i="4"/>
  <c r="H421" i="4"/>
  <c r="I421" i="4" s="1"/>
  <c r="G421" i="4"/>
  <c r="H414" i="4"/>
  <c r="I414" i="4" s="1"/>
  <c r="G414" i="4"/>
  <c r="H437" i="4"/>
  <c r="I437" i="4" s="1"/>
  <c r="G437" i="4"/>
  <c r="H427" i="4"/>
  <c r="I427" i="4" s="1"/>
  <c r="G427" i="4"/>
  <c r="H441" i="4"/>
  <c r="I441" i="4" s="1"/>
  <c r="G441" i="4"/>
  <c r="E472" i="4"/>
  <c r="AM472" i="4"/>
  <c r="G470" i="4"/>
  <c r="H470" i="4"/>
  <c r="I470" i="4" s="1"/>
  <c r="AA482" i="4"/>
  <c r="E493" i="4"/>
  <c r="AM493" i="4"/>
  <c r="E17" i="4"/>
  <c r="AM17" i="4"/>
  <c r="H83" i="4"/>
  <c r="I83" i="4" s="1"/>
  <c r="G83" i="4"/>
  <c r="G27" i="4"/>
  <c r="H27" i="4"/>
  <c r="I27" i="4" s="1"/>
  <c r="G43" i="4"/>
  <c r="H43" i="4"/>
  <c r="I43" i="4" s="1"/>
  <c r="H118" i="4"/>
  <c r="I118" i="4" s="1"/>
  <c r="G118" i="4"/>
  <c r="G466" i="4"/>
  <c r="H466" i="4"/>
  <c r="I466" i="4" s="1"/>
  <c r="G302" i="4"/>
  <c r="H302" i="4"/>
  <c r="I302" i="4" s="1"/>
  <c r="G84" i="4"/>
  <c r="H84" i="4"/>
  <c r="I84" i="4" s="1"/>
  <c r="H102" i="4"/>
  <c r="I102" i="4" s="1"/>
  <c r="G102" i="4"/>
  <c r="E90" i="4"/>
  <c r="AM90" i="4"/>
  <c r="E118" i="4"/>
  <c r="AM118" i="4"/>
  <c r="G112" i="4"/>
  <c r="H112" i="4"/>
  <c r="I112" i="4" s="1"/>
  <c r="E127" i="4"/>
  <c r="H171" i="4"/>
  <c r="I171" i="4" s="1"/>
  <c r="G171" i="4"/>
  <c r="AM115" i="4"/>
  <c r="H151" i="4"/>
  <c r="I151" i="4" s="1"/>
  <c r="G151" i="4"/>
  <c r="E219" i="4"/>
  <c r="G196" i="4"/>
  <c r="H196" i="4"/>
  <c r="I196" i="4" s="1"/>
  <c r="H187" i="4"/>
  <c r="I187" i="4" s="1"/>
  <c r="G187" i="4"/>
  <c r="G202" i="4"/>
  <c r="H202" i="4"/>
  <c r="I202" i="4" s="1"/>
  <c r="H263" i="4"/>
  <c r="I263" i="4" s="1"/>
  <c r="G263" i="4"/>
  <c r="H293" i="4"/>
  <c r="I293" i="4" s="1"/>
  <c r="G293" i="4"/>
  <c r="H253" i="4"/>
  <c r="I253" i="4" s="1"/>
  <c r="G253" i="4"/>
  <c r="E245" i="4"/>
  <c r="AM245" i="4"/>
  <c r="AM256" i="4"/>
  <c r="E281" i="4"/>
  <c r="AM281" i="4"/>
  <c r="H318" i="4"/>
  <c r="I318" i="4" s="1"/>
  <c r="G318" i="4"/>
  <c r="E309" i="4"/>
  <c r="H333" i="4"/>
  <c r="I333" i="4" s="1"/>
  <c r="G333" i="4"/>
  <c r="E318" i="4"/>
  <c r="H324" i="4"/>
  <c r="I324" i="4" s="1"/>
  <c r="G324" i="4"/>
  <c r="E336" i="4"/>
  <c r="AM336" i="4"/>
  <c r="H354" i="4"/>
  <c r="I354" i="4" s="1"/>
  <c r="G354" i="4"/>
  <c r="H384" i="4"/>
  <c r="I384" i="4" s="1"/>
  <c r="G384" i="4"/>
  <c r="H393" i="4"/>
  <c r="I393" i="4" s="1"/>
  <c r="G393" i="4"/>
  <c r="G405" i="4"/>
  <c r="H405" i="4"/>
  <c r="I405" i="4" s="1"/>
  <c r="H398" i="4"/>
  <c r="I398" i="4" s="1"/>
  <c r="G398" i="4"/>
  <c r="G403" i="4"/>
  <c r="H403" i="4"/>
  <c r="I403" i="4" s="1"/>
  <c r="E406" i="4"/>
  <c r="AM406" i="4"/>
  <c r="E448" i="4"/>
  <c r="G482" i="4"/>
  <c r="H482" i="4"/>
  <c r="I482" i="4" s="1"/>
  <c r="G484" i="4"/>
  <c r="H484" i="4"/>
  <c r="I484" i="4" s="1"/>
  <c r="E490" i="4"/>
  <c r="AM490" i="4"/>
  <c r="AM499" i="4"/>
  <c r="AM8" i="4"/>
  <c r="H18" i="4"/>
  <c r="I18" i="4" s="1"/>
  <c r="G18" i="4"/>
  <c r="AM36" i="4"/>
  <c r="AM68" i="4"/>
  <c r="G19" i="4"/>
  <c r="H19" i="4"/>
  <c r="I19" i="4" s="1"/>
  <c r="E22" i="4"/>
  <c r="E38" i="4"/>
  <c r="E70" i="4"/>
  <c r="H457" i="4"/>
  <c r="I457" i="4" s="1"/>
  <c r="G457" i="4"/>
  <c r="G298" i="4"/>
  <c r="H298" i="4"/>
  <c r="I298" i="4" s="1"/>
  <c r="H36" i="4"/>
  <c r="I36" i="4" s="1"/>
  <c r="G36" i="4"/>
  <c r="H52" i="4"/>
  <c r="I52" i="4" s="1"/>
  <c r="G52" i="4"/>
  <c r="H68" i="4"/>
  <c r="I68" i="4" s="1"/>
  <c r="G68" i="4"/>
  <c r="H114" i="4"/>
  <c r="I114" i="4" s="1"/>
  <c r="G114" i="4"/>
  <c r="H145" i="4"/>
  <c r="I145" i="4" s="1"/>
  <c r="G145" i="4"/>
  <c r="G92" i="4"/>
  <c r="H92" i="4"/>
  <c r="I92" i="4" s="1"/>
  <c r="E94" i="4"/>
  <c r="AM94" i="4"/>
  <c r="H138" i="4"/>
  <c r="I138" i="4" s="1"/>
  <c r="G138" i="4"/>
  <c r="H154" i="4"/>
  <c r="I154" i="4" s="1"/>
  <c r="G154" i="4"/>
  <c r="G156" i="4"/>
  <c r="H156" i="4"/>
  <c r="I156" i="4" s="1"/>
  <c r="G152" i="4"/>
  <c r="H152" i="4"/>
  <c r="I152" i="4" s="1"/>
  <c r="H160" i="4"/>
  <c r="I160" i="4" s="1"/>
  <c r="G160" i="4"/>
  <c r="E89" i="4"/>
  <c r="AM89" i="4"/>
  <c r="AM128" i="4"/>
  <c r="H135" i="4"/>
  <c r="I135" i="4" s="1"/>
  <c r="G135" i="4"/>
  <c r="H153" i="4"/>
  <c r="I153" i="4" s="1"/>
  <c r="G153" i="4"/>
  <c r="AM182" i="4"/>
  <c r="G224" i="4"/>
  <c r="H224" i="4"/>
  <c r="I224" i="4" s="1"/>
  <c r="AM232" i="4"/>
  <c r="AM156" i="4"/>
  <c r="H168" i="4"/>
  <c r="I168" i="4" s="1"/>
  <c r="G168" i="4"/>
  <c r="G184" i="4"/>
  <c r="H184" i="4"/>
  <c r="I184" i="4" s="1"/>
  <c r="G216" i="4"/>
  <c r="H216" i="4"/>
  <c r="I216" i="4" s="1"/>
  <c r="H191" i="4"/>
  <c r="I191" i="4" s="1"/>
  <c r="G191" i="4"/>
  <c r="H251" i="4"/>
  <c r="I251" i="4" s="1"/>
  <c r="G251" i="4"/>
  <c r="G206" i="4"/>
  <c r="H206" i="4"/>
  <c r="I206" i="4" s="1"/>
  <c r="H259" i="4"/>
  <c r="I259" i="4" s="1"/>
  <c r="G259" i="4"/>
  <c r="AM321" i="4"/>
  <c r="H261" i="4"/>
  <c r="I261" i="4" s="1"/>
  <c r="G261" i="4"/>
  <c r="H308" i="4"/>
  <c r="I308" i="4" s="1"/>
  <c r="G308" i="4"/>
  <c r="H363" i="4"/>
  <c r="I363" i="4" s="1"/>
  <c r="G363" i="4"/>
  <c r="H291" i="4"/>
  <c r="I291" i="4" s="1"/>
  <c r="G291" i="4"/>
  <c r="H315" i="4"/>
  <c r="I315" i="4" s="1"/>
  <c r="G315" i="4"/>
  <c r="E362" i="4"/>
  <c r="AM290" i="4"/>
  <c r="AM326" i="4"/>
  <c r="E343" i="4"/>
  <c r="AM343" i="4"/>
  <c r="AM374" i="4"/>
  <c r="AM389" i="4"/>
  <c r="G369" i="4"/>
  <c r="H369" i="4"/>
  <c r="I369" i="4" s="1"/>
  <c r="E369" i="4"/>
  <c r="AM369" i="4"/>
  <c r="H388" i="4"/>
  <c r="I388" i="4" s="1"/>
  <c r="G388" i="4"/>
  <c r="AM420" i="4"/>
  <c r="E441" i="4"/>
  <c r="H406" i="4"/>
  <c r="I406" i="4" s="1"/>
  <c r="G406" i="4"/>
  <c r="E418" i="4"/>
  <c r="AM418" i="4"/>
  <c r="E422" i="4"/>
  <c r="AM422" i="4"/>
  <c r="G462" i="4"/>
  <c r="H462" i="4"/>
  <c r="I462" i="4" s="1"/>
  <c r="AM457" i="4"/>
  <c r="E451" i="4"/>
  <c r="AM451" i="4"/>
  <c r="H479" i="4"/>
  <c r="I479" i="4" s="1"/>
  <c r="G479" i="4"/>
  <c r="H471" i="4"/>
  <c r="I471" i="4" s="1"/>
  <c r="G471" i="4"/>
  <c r="H493" i="4"/>
  <c r="I493" i="4" s="1"/>
  <c r="G493" i="4"/>
  <c r="E484" i="4"/>
  <c r="H496" i="4"/>
  <c r="I496" i="4" s="1"/>
  <c r="G496" i="4"/>
  <c r="E471" i="4"/>
  <c r="AM471" i="4"/>
  <c r="G476" i="4"/>
  <c r="H476" i="4"/>
  <c r="I476" i="4" s="1"/>
  <c r="H25" i="4"/>
  <c r="I25" i="4" s="1"/>
  <c r="G25" i="4"/>
  <c r="H61" i="4"/>
  <c r="I61" i="4" s="1"/>
  <c r="G61" i="4"/>
  <c r="G85" i="4"/>
  <c r="H85" i="4"/>
  <c r="I85" i="4" s="1"/>
  <c r="E25" i="4"/>
  <c r="AM25" i="4"/>
  <c r="E41" i="4"/>
  <c r="AM41" i="4"/>
  <c r="E57" i="4"/>
  <c r="AM57" i="4"/>
  <c r="H99" i="4"/>
  <c r="I99" i="4" s="1"/>
  <c r="G99" i="4"/>
  <c r="E6" i="4"/>
  <c r="G51" i="4"/>
  <c r="H51" i="4"/>
  <c r="I51" i="4" s="1"/>
  <c r="G413" i="4"/>
  <c r="H413" i="4"/>
  <c r="I413" i="4" s="1"/>
  <c r="G248" i="4"/>
  <c r="H248" i="4"/>
  <c r="I248" i="4" s="1"/>
  <c r="E7" i="4"/>
  <c r="AM14" i="4"/>
  <c r="E23" i="4"/>
  <c r="AM11" i="4"/>
  <c r="E76" i="4"/>
  <c r="H109" i="4"/>
  <c r="I109" i="4" s="1"/>
  <c r="G109" i="4"/>
  <c r="H125" i="4"/>
  <c r="I125" i="4" s="1"/>
  <c r="G125" i="4"/>
  <c r="E93" i="4"/>
  <c r="AM93" i="4"/>
  <c r="AM132" i="4"/>
  <c r="AM166" i="4"/>
  <c r="AM224" i="4"/>
  <c r="AM243" i="4"/>
  <c r="H209" i="4"/>
  <c r="I209" i="4" s="1"/>
  <c r="G209" i="4"/>
  <c r="H247" i="4"/>
  <c r="I247" i="4" s="1"/>
  <c r="G247" i="4"/>
  <c r="H250" i="4"/>
  <c r="I250" i="4" s="1"/>
  <c r="G250" i="4"/>
  <c r="AM289" i="4"/>
  <c r="H297" i="4"/>
  <c r="I297" i="4" s="1"/>
  <c r="G297" i="4"/>
  <c r="AM268" i="4"/>
  <c r="H274" i="4"/>
  <c r="I274" i="4" s="1"/>
  <c r="G274" i="4"/>
  <c r="G323" i="4"/>
  <c r="H323" i="4"/>
  <c r="I323" i="4" s="1"/>
  <c r="G339" i="4"/>
  <c r="H339" i="4"/>
  <c r="I339" i="4" s="1"/>
  <c r="E303" i="4"/>
  <c r="AM303" i="4"/>
  <c r="H332" i="4"/>
  <c r="I332" i="4" s="1"/>
  <c r="G332" i="4"/>
  <c r="E346" i="4"/>
  <c r="E354" i="4"/>
  <c r="E320" i="4"/>
  <c r="AM320" i="4"/>
  <c r="E332" i="4"/>
  <c r="AM332" i="4"/>
  <c r="AM346" i="4"/>
  <c r="AA398" i="4"/>
  <c r="AM367" i="4"/>
  <c r="G373" i="4"/>
  <c r="H373" i="4"/>
  <c r="I373" i="4" s="1"/>
  <c r="AM352" i="4"/>
  <c r="G409" i="4"/>
  <c r="H409" i="4"/>
  <c r="I409" i="4" s="1"/>
  <c r="H383" i="4"/>
  <c r="I383" i="4" s="1"/>
  <c r="G383" i="4"/>
  <c r="E415" i="4"/>
  <c r="E379" i="4"/>
  <c r="AM379" i="4"/>
  <c r="AM390" i="4"/>
  <c r="E417" i="4"/>
  <c r="AM433" i="4"/>
  <c r="E440" i="4"/>
  <c r="AM440" i="4"/>
  <c r="AM461" i="4"/>
  <c r="AM465" i="4"/>
  <c r="G474" i="4"/>
  <c r="H474" i="4"/>
  <c r="I474" i="4" s="1"/>
  <c r="E459" i="4"/>
  <c r="AM459" i="4"/>
  <c r="H481" i="4"/>
  <c r="I481" i="4" s="1"/>
  <c r="G481" i="4"/>
  <c r="AM500" i="4"/>
  <c r="P334" i="9"/>
  <c r="I286" i="9"/>
  <c r="M275" i="9"/>
  <c r="K379" i="9"/>
  <c r="Q488" i="9"/>
  <c r="J452" i="9"/>
  <c r="N468" i="9"/>
  <c r="R32" i="9"/>
  <c r="O32" i="9"/>
  <c r="Q32" i="9"/>
  <c r="J133" i="9"/>
  <c r="L133" i="9"/>
  <c r="O307" i="9"/>
  <c r="P307" i="9"/>
  <c r="N93" i="9"/>
  <c r="R93" i="9"/>
  <c r="N45" i="9"/>
  <c r="R45" i="9"/>
  <c r="M190" i="9"/>
  <c r="J190" i="9"/>
  <c r="I254" i="9"/>
  <c r="O404" i="9"/>
  <c r="N404" i="9"/>
  <c r="L195" i="9"/>
  <c r="L151" i="9"/>
  <c r="N379" i="9"/>
  <c r="M212" i="9"/>
  <c r="I198" i="9"/>
  <c r="M104" i="9"/>
  <c r="I104" i="9"/>
  <c r="J171" i="9"/>
  <c r="K171" i="9"/>
  <c r="O91" i="9"/>
  <c r="P91" i="9"/>
  <c r="R71" i="9"/>
  <c r="N71" i="9"/>
  <c r="R19" i="9"/>
  <c r="N19" i="9"/>
  <c r="P460" i="9"/>
  <c r="J460" i="9"/>
  <c r="R64" i="9"/>
  <c r="O64" i="9"/>
  <c r="N64" i="9"/>
  <c r="O500" i="9"/>
  <c r="J444" i="9"/>
  <c r="Q444" i="9"/>
  <c r="O392" i="9"/>
  <c r="L319" i="9"/>
  <c r="M428" i="9"/>
  <c r="I355" i="9"/>
  <c r="Q334" i="9"/>
  <c r="R307" i="9"/>
  <c r="M355" i="9"/>
  <c r="O436" i="9"/>
  <c r="J436" i="9"/>
  <c r="K371" i="9"/>
  <c r="R371" i="9"/>
  <c r="M295" i="9"/>
  <c r="M286" i="9"/>
  <c r="K404" i="9"/>
  <c r="I387" i="9"/>
  <c r="K295" i="9"/>
  <c r="M267" i="9"/>
  <c r="M243" i="9"/>
  <c r="I379" i="9"/>
  <c r="R379" i="9"/>
  <c r="K212" i="9"/>
  <c r="M198" i="9"/>
  <c r="K172" i="9"/>
  <c r="K148" i="9"/>
  <c r="I116" i="9"/>
  <c r="P92" i="9"/>
  <c r="K444" i="9"/>
  <c r="Q79" i="9"/>
  <c r="I319" i="9"/>
  <c r="K152" i="9"/>
  <c r="M152" i="9"/>
  <c r="L152" i="9"/>
  <c r="O79" i="9"/>
  <c r="K136" i="9"/>
  <c r="J136" i="9"/>
  <c r="I136" i="9"/>
  <c r="N49" i="9"/>
  <c r="O49" i="9"/>
  <c r="R334" i="9"/>
  <c r="N334" i="9"/>
  <c r="L156" i="9"/>
  <c r="K156" i="9"/>
  <c r="I156" i="9"/>
  <c r="R96" i="9"/>
  <c r="Q96" i="9"/>
  <c r="I210" i="9"/>
  <c r="K210" i="9"/>
  <c r="L126" i="9"/>
  <c r="M126" i="9"/>
  <c r="I126" i="9"/>
  <c r="L148" i="9"/>
  <c r="J148" i="9"/>
  <c r="I303" i="9"/>
  <c r="K303" i="9"/>
  <c r="I191" i="9"/>
  <c r="M191" i="9"/>
  <c r="K191" i="9"/>
  <c r="Q43" i="9"/>
  <c r="R43" i="9"/>
  <c r="P43" i="9"/>
  <c r="N488" i="9"/>
  <c r="J488" i="9"/>
  <c r="P488" i="9"/>
  <c r="Q468" i="9"/>
  <c r="I468" i="9"/>
  <c r="Q452" i="9"/>
  <c r="P452" i="9"/>
  <c r="L452" i="9"/>
  <c r="Q44" i="9"/>
  <c r="R44" i="9"/>
  <c r="N44" i="9"/>
  <c r="R61" i="9"/>
  <c r="N61" i="9"/>
  <c r="P61" i="9"/>
  <c r="Q26" i="9"/>
  <c r="O26" i="9"/>
  <c r="O339" i="9"/>
  <c r="P339" i="9"/>
  <c r="I227" i="9"/>
  <c r="K227" i="9"/>
  <c r="J137" i="9"/>
  <c r="L137" i="9"/>
  <c r="K137" i="9"/>
  <c r="P101" i="9"/>
  <c r="N101" i="9"/>
  <c r="Q101" i="9"/>
  <c r="P81" i="9"/>
  <c r="Q81" i="9"/>
  <c r="O37" i="9"/>
  <c r="P37" i="9"/>
  <c r="N37" i="9"/>
  <c r="O21" i="9"/>
  <c r="Q21" i="9"/>
  <c r="L150" i="9"/>
  <c r="J150" i="9"/>
  <c r="I106" i="9"/>
  <c r="J106" i="9"/>
  <c r="K106" i="9"/>
  <c r="N70" i="9"/>
  <c r="Q70" i="9"/>
  <c r="K259" i="9"/>
  <c r="L259" i="9"/>
  <c r="I123" i="9"/>
  <c r="K123" i="9"/>
  <c r="N99" i="9"/>
  <c r="Q99" i="9"/>
  <c r="O99" i="9"/>
  <c r="O63" i="9"/>
  <c r="P63" i="9"/>
  <c r="J208" i="9"/>
  <c r="L208" i="9"/>
  <c r="M208" i="9"/>
  <c r="L116" i="9"/>
  <c r="M116" i="9"/>
  <c r="J500" i="9"/>
  <c r="K488" i="9"/>
  <c r="O480" i="9"/>
  <c r="O468" i="9"/>
  <c r="M460" i="9"/>
  <c r="M452" i="9"/>
  <c r="L468" i="9"/>
  <c r="N408" i="9"/>
  <c r="Q355" i="9"/>
  <c r="L339" i="9"/>
  <c r="O428" i="9"/>
  <c r="J428" i="9"/>
  <c r="O363" i="9"/>
  <c r="N339" i="9"/>
  <c r="N319" i="9"/>
  <c r="J303" i="9"/>
  <c r="N355" i="9"/>
  <c r="P306" i="9"/>
  <c r="I436" i="9"/>
  <c r="L371" i="9"/>
  <c r="Q371" i="9"/>
  <c r="J255" i="9"/>
  <c r="J404" i="9"/>
  <c r="M404" i="9"/>
  <c r="K254" i="9"/>
  <c r="M242" i="9"/>
  <c r="L379" i="9"/>
  <c r="J379" i="9"/>
  <c r="K198" i="9"/>
  <c r="K182" i="9"/>
  <c r="L210" i="9"/>
  <c r="L136" i="9"/>
  <c r="K126" i="9"/>
  <c r="I208" i="9"/>
  <c r="O81" i="9"/>
  <c r="O101" i="9"/>
  <c r="R65" i="9"/>
  <c r="R26" i="9"/>
  <c r="L106" i="9"/>
  <c r="O61" i="9"/>
  <c r="Q37" i="9"/>
  <c r="P70" i="9"/>
  <c r="R13" i="9"/>
  <c r="P468" i="9"/>
  <c r="J126" i="9"/>
  <c r="M331" i="9"/>
  <c r="I115" i="9"/>
  <c r="N54" i="9"/>
  <c r="O54" i="9"/>
  <c r="R54" i="9"/>
  <c r="M188" i="9"/>
  <c r="J188" i="9"/>
  <c r="M339" i="9"/>
  <c r="M123" i="9"/>
  <c r="I339" i="9"/>
  <c r="O334" i="9"/>
  <c r="I175" i="9"/>
  <c r="P26" i="9"/>
  <c r="N452" i="9"/>
  <c r="M319" i="9"/>
  <c r="J254" i="9"/>
  <c r="K319" i="9"/>
  <c r="I107" i="9"/>
  <c r="R63" i="9"/>
  <c r="P17" i="9"/>
  <c r="N79" i="9"/>
  <c r="I279" i="9"/>
  <c r="O28" i="9"/>
  <c r="N39" i="9"/>
  <c r="P355" i="9"/>
  <c r="P99" i="9"/>
  <c r="I151" i="9"/>
  <c r="I452" i="9"/>
  <c r="J163" i="9"/>
  <c r="I259" i="9"/>
  <c r="O448" i="9"/>
  <c r="R99" i="9"/>
  <c r="O43" i="9"/>
  <c r="Q492" i="9"/>
  <c r="M476" i="9"/>
  <c r="M500" i="9"/>
  <c r="R480" i="9"/>
  <c r="R444" i="9"/>
  <c r="I444" i="9"/>
  <c r="N412" i="9"/>
  <c r="R408" i="9"/>
  <c r="L315" i="9"/>
  <c r="L396" i="9"/>
  <c r="R343" i="9"/>
  <c r="R327" i="9"/>
  <c r="N323" i="9"/>
  <c r="I322" i="9"/>
  <c r="N315" i="9"/>
  <c r="M306" i="9"/>
  <c r="J299" i="9"/>
  <c r="J396" i="9"/>
  <c r="O396" i="9"/>
  <c r="P383" i="9"/>
  <c r="J383" i="9"/>
  <c r="P322" i="9"/>
  <c r="K359" i="9"/>
  <c r="I359" i="9"/>
  <c r="R359" i="9"/>
  <c r="J231" i="9"/>
  <c r="M283" i="9"/>
  <c r="K279" i="9"/>
  <c r="K270" i="9"/>
  <c r="J267" i="9"/>
  <c r="K263" i="9"/>
  <c r="J251" i="9"/>
  <c r="L215" i="9"/>
  <c r="L203" i="9"/>
  <c r="L135" i="9"/>
  <c r="I186" i="9"/>
  <c r="I182" i="9"/>
  <c r="L127" i="9"/>
  <c r="L172" i="9"/>
  <c r="K164" i="9"/>
  <c r="I138" i="9"/>
  <c r="K222" i="9"/>
  <c r="L178" i="9"/>
  <c r="I128" i="9"/>
  <c r="K110" i="9"/>
  <c r="I188" i="9"/>
  <c r="K114" i="9"/>
  <c r="O73" i="9"/>
  <c r="O25" i="9"/>
  <c r="K121" i="9"/>
  <c r="R90" i="9"/>
  <c r="O74" i="9"/>
  <c r="N41" i="9"/>
  <c r="Q8" i="9"/>
  <c r="O45" i="9"/>
  <c r="P60" i="9"/>
  <c r="Q29" i="9"/>
  <c r="M133" i="9"/>
  <c r="P85" i="9"/>
  <c r="N69" i="9"/>
  <c r="Q38" i="9"/>
  <c r="I145" i="9"/>
  <c r="O323" i="9"/>
  <c r="K343" i="9"/>
  <c r="P492" i="9"/>
  <c r="M155" i="9"/>
  <c r="Q83" i="9"/>
  <c r="P83" i="9"/>
  <c r="P420" i="9"/>
  <c r="N480" i="9"/>
  <c r="Q460" i="9"/>
  <c r="J155" i="9"/>
  <c r="I103" i="9"/>
  <c r="O343" i="9"/>
  <c r="Q31" i="9"/>
  <c r="R500" i="9"/>
  <c r="J476" i="9"/>
  <c r="M456" i="9"/>
  <c r="K460" i="9"/>
  <c r="O432" i="9"/>
  <c r="J440" i="9"/>
  <c r="M432" i="9"/>
  <c r="R432" i="9"/>
  <c r="Q67" i="9"/>
  <c r="Q343" i="9"/>
  <c r="I193" i="9"/>
  <c r="J127" i="9"/>
  <c r="R15" i="9"/>
  <c r="L182" i="9"/>
  <c r="Q408" i="9"/>
  <c r="M315" i="9"/>
  <c r="K492" i="9"/>
  <c r="K476" i="9"/>
  <c r="Q500" i="9"/>
  <c r="K500" i="9"/>
  <c r="O488" i="9"/>
  <c r="M480" i="9"/>
  <c r="K456" i="9"/>
  <c r="M468" i="9"/>
  <c r="O460" i="9"/>
  <c r="R452" i="9"/>
  <c r="N444" i="9"/>
  <c r="O440" i="9"/>
  <c r="R420" i="9"/>
  <c r="R412" i="9"/>
  <c r="M408" i="9"/>
  <c r="I440" i="9"/>
  <c r="N440" i="9"/>
  <c r="Q432" i="9"/>
  <c r="O412" i="9"/>
  <c r="J392" i="9"/>
  <c r="O383" i="9"/>
  <c r="L363" i="9"/>
  <c r="L343" i="9"/>
  <c r="K334" i="9"/>
  <c r="L323" i="9"/>
  <c r="L299" i="9"/>
  <c r="I428" i="9"/>
  <c r="N428" i="9"/>
  <c r="N343" i="9"/>
  <c r="J339" i="9"/>
  <c r="I334" i="9"/>
  <c r="N327" i="9"/>
  <c r="J323" i="9"/>
  <c r="J315" i="9"/>
  <c r="N396" i="9"/>
  <c r="I396" i="9"/>
  <c r="I383" i="9"/>
  <c r="N383" i="9"/>
  <c r="N363" i="9"/>
  <c r="R355" i="9"/>
  <c r="L322" i="9"/>
  <c r="L436" i="9"/>
  <c r="M436" i="9"/>
  <c r="I371" i="9"/>
  <c r="N371" i="9"/>
  <c r="P359" i="9"/>
  <c r="O359" i="9"/>
  <c r="I270" i="9"/>
  <c r="M263" i="9"/>
  <c r="M254" i="9"/>
  <c r="L404" i="9"/>
  <c r="P404" i="9"/>
  <c r="K286" i="9"/>
  <c r="J275" i="9"/>
  <c r="J259" i="9"/>
  <c r="I242" i="9"/>
  <c r="L223" i="9"/>
  <c r="L131" i="9"/>
  <c r="O379" i="9"/>
  <c r="I200" i="9"/>
  <c r="I212" i="9"/>
  <c r="J200" i="9"/>
  <c r="J186" i="9"/>
  <c r="M182" i="9"/>
  <c r="L123" i="9"/>
  <c r="J172" i="9"/>
  <c r="J152" i="9"/>
  <c r="J116" i="9"/>
  <c r="I222" i="9"/>
  <c r="J164" i="9"/>
  <c r="J156" i="9"/>
  <c r="I150" i="9"/>
  <c r="M148" i="9"/>
  <c r="M128" i="9"/>
  <c r="J117" i="9"/>
  <c r="K208" i="9"/>
  <c r="K113" i="9"/>
  <c r="O96" i="9"/>
  <c r="O65" i="9"/>
  <c r="O48" i="9"/>
  <c r="O8" i="9"/>
  <c r="L121" i="9"/>
  <c r="R101" i="9"/>
  <c r="N81" i="9"/>
  <c r="N65" i="9"/>
  <c r="N48" i="9"/>
  <c r="N32" i="9"/>
  <c r="R25" i="9"/>
  <c r="K104" i="9"/>
  <c r="I137" i="9"/>
  <c r="O44" i="9"/>
  <c r="N21" i="9"/>
  <c r="R60" i="9"/>
  <c r="P12" i="9"/>
  <c r="I133" i="9"/>
  <c r="Q85" i="9"/>
  <c r="R70" i="9"/>
  <c r="R69" i="9"/>
  <c r="O38" i="9"/>
  <c r="R37" i="9"/>
  <c r="K145" i="9"/>
  <c r="O319" i="9"/>
  <c r="Q339" i="9"/>
  <c r="I171" i="9"/>
  <c r="Q91" i="9"/>
  <c r="Q47" i="9"/>
  <c r="N51" i="9"/>
  <c r="I488" i="9"/>
  <c r="P480" i="9"/>
  <c r="M151" i="9"/>
  <c r="Q23" i="9"/>
  <c r="Q7" i="9"/>
  <c r="J198" i="9"/>
  <c r="O67" i="9"/>
  <c r="Q15" i="9"/>
  <c r="N476" i="9"/>
  <c r="I231" i="9"/>
  <c r="I203" i="9"/>
  <c r="K151" i="9"/>
  <c r="P79" i="9"/>
  <c r="N63" i="9"/>
  <c r="O23" i="9"/>
  <c r="K339" i="9"/>
  <c r="P23" i="9"/>
  <c r="Q456" i="9"/>
  <c r="L488" i="9"/>
  <c r="K215" i="9"/>
  <c r="P96" i="9"/>
  <c r="J215" i="9"/>
  <c r="R83" i="9"/>
  <c r="M103" i="9"/>
  <c r="J468" i="9"/>
  <c r="P315" i="9"/>
  <c r="J191" i="9"/>
  <c r="M303" i="9"/>
  <c r="L255" i="9"/>
  <c r="L110" i="9"/>
  <c r="K424" i="9"/>
  <c r="J424" i="9"/>
  <c r="J400" i="9"/>
  <c r="N89" i="9"/>
  <c r="R28" i="9"/>
  <c r="O19" i="9"/>
  <c r="Q311" i="9"/>
  <c r="I211" i="9"/>
  <c r="P32" i="9"/>
  <c r="Q335" i="9"/>
  <c r="P408" i="9"/>
  <c r="I135" i="9"/>
  <c r="K267" i="9"/>
  <c r="J219" i="9"/>
  <c r="M207" i="9"/>
  <c r="O87" i="9"/>
  <c r="I315" i="9"/>
  <c r="Q71" i="9"/>
  <c r="N460" i="9"/>
  <c r="Q25" i="9"/>
  <c r="I492" i="9"/>
  <c r="I408" i="9"/>
  <c r="L408" i="9"/>
  <c r="J223" i="9"/>
  <c r="P424" i="9"/>
  <c r="Z4" i="4"/>
  <c r="Y4" i="4"/>
  <c r="X4" i="4"/>
  <c r="M166" i="9"/>
  <c r="J496" i="9"/>
  <c r="O496" i="9"/>
  <c r="P87" i="9"/>
  <c r="I235" i="9"/>
  <c r="N55" i="9"/>
  <c r="K363" i="9"/>
  <c r="O347" i="9"/>
  <c r="L125" i="9"/>
  <c r="I460" i="9"/>
  <c r="L271" i="9"/>
  <c r="P33" i="9"/>
  <c r="L274" i="9"/>
  <c r="P400" i="9"/>
  <c r="N400" i="9"/>
  <c r="I400" i="9"/>
  <c r="J335" i="9"/>
  <c r="M318" i="9"/>
  <c r="J311" i="9"/>
  <c r="Q375" i="9"/>
  <c r="I367" i="9"/>
  <c r="L318" i="9"/>
  <c r="J287" i="9"/>
  <c r="J271" i="9"/>
  <c r="M239" i="9"/>
  <c r="K351" i="9"/>
  <c r="I351" i="9"/>
  <c r="R351" i="9"/>
  <c r="J291" i="9"/>
  <c r="K287" i="9"/>
  <c r="L204" i="9"/>
  <c r="K204" i="9"/>
  <c r="I140" i="9"/>
  <c r="J125" i="9"/>
  <c r="M102" i="9"/>
  <c r="J194" i="9"/>
  <c r="L112" i="9"/>
  <c r="O97" i="9"/>
  <c r="O80" i="9"/>
  <c r="N58" i="9"/>
  <c r="O17" i="9"/>
  <c r="K194" i="9"/>
  <c r="R58" i="9"/>
  <c r="N33" i="9"/>
  <c r="R17" i="9"/>
  <c r="K122" i="9"/>
  <c r="I226" i="9"/>
  <c r="R86" i="9"/>
  <c r="N77" i="9"/>
  <c r="N53" i="9"/>
  <c r="P86" i="9"/>
  <c r="O311" i="9"/>
  <c r="Q59" i="9"/>
  <c r="Q39" i="9"/>
  <c r="K335" i="9"/>
  <c r="L287" i="9"/>
  <c r="P39" i="9"/>
  <c r="P311" i="9"/>
  <c r="M142" i="9"/>
  <c r="P10" i="9"/>
  <c r="P55" i="9"/>
  <c r="P484" i="9"/>
  <c r="J318" i="9"/>
  <c r="K416" i="9"/>
  <c r="J238" i="9"/>
  <c r="L102" i="9"/>
  <c r="N318" i="9"/>
  <c r="K291" i="9"/>
  <c r="J119" i="9"/>
  <c r="R95" i="9"/>
  <c r="K274" i="9"/>
  <c r="I424" i="9"/>
  <c r="N424" i="9"/>
  <c r="O375" i="9"/>
  <c r="R448" i="9"/>
  <c r="R496" i="9"/>
  <c r="R424" i="9"/>
  <c r="N367" i="9"/>
  <c r="L139" i="9"/>
  <c r="K166" i="9"/>
  <c r="J204" i="9"/>
  <c r="J142" i="9"/>
  <c r="I142" i="9"/>
  <c r="M140" i="9"/>
  <c r="K102" i="9"/>
  <c r="I112" i="9"/>
  <c r="O33" i="9"/>
  <c r="I194" i="9"/>
  <c r="N97" i="9"/>
  <c r="N80" i="9"/>
  <c r="O58" i="9"/>
  <c r="R33" i="9"/>
  <c r="Q16" i="9"/>
  <c r="M220" i="9"/>
  <c r="J226" i="9"/>
  <c r="M226" i="9"/>
  <c r="P77" i="9"/>
  <c r="R77" i="9"/>
  <c r="R53" i="9"/>
  <c r="N86" i="9"/>
  <c r="N35" i="9"/>
  <c r="M335" i="9"/>
  <c r="Q55" i="9"/>
  <c r="P335" i="9"/>
  <c r="I239" i="9"/>
  <c r="M219" i="9"/>
  <c r="O7" i="9"/>
  <c r="K311" i="9"/>
  <c r="R318" i="9"/>
  <c r="I219" i="9"/>
  <c r="J166" i="9"/>
  <c r="K448" i="9"/>
  <c r="R484" i="9"/>
  <c r="I496" i="9"/>
  <c r="N496" i="9"/>
  <c r="R464" i="9"/>
  <c r="M496" i="9"/>
  <c r="J416" i="9"/>
  <c r="M424" i="9"/>
  <c r="L311" i="9"/>
  <c r="R400" i="9"/>
  <c r="M400" i="9"/>
  <c r="K375" i="9"/>
  <c r="I318" i="9"/>
  <c r="P375" i="9"/>
  <c r="J375" i="9"/>
  <c r="J239" i="9"/>
  <c r="P351" i="9"/>
  <c r="O351" i="9"/>
  <c r="K271" i="9"/>
  <c r="L448" i="9"/>
  <c r="P496" i="9"/>
  <c r="Q496" i="9"/>
  <c r="Q424" i="9"/>
  <c r="L335" i="9"/>
  <c r="K318" i="9"/>
  <c r="K400" i="9"/>
  <c r="Q400" i="9"/>
  <c r="R335" i="9"/>
  <c r="R311" i="9"/>
  <c r="I375" i="9"/>
  <c r="N375" i="9"/>
  <c r="I238" i="9"/>
  <c r="L351" i="9"/>
  <c r="J351" i="9"/>
  <c r="I274" i="9"/>
  <c r="K239" i="9"/>
  <c r="L219" i="9"/>
  <c r="L187" i="9"/>
  <c r="I166" i="9"/>
  <c r="K140" i="9"/>
  <c r="K142" i="9"/>
  <c r="M122" i="9"/>
  <c r="M112" i="9"/>
  <c r="R97" i="9"/>
  <c r="Q80" i="9"/>
  <c r="R10" i="9"/>
  <c r="M149" i="9"/>
  <c r="P53" i="9"/>
  <c r="N28" i="9"/>
  <c r="Q86" i="9"/>
  <c r="L424" i="9"/>
  <c r="I311" i="9"/>
  <c r="P97" i="9"/>
  <c r="P58" i="9"/>
  <c r="N7" i="9"/>
  <c r="I187" i="9"/>
  <c r="P80" i="9"/>
  <c r="R39" i="9"/>
  <c r="O47" i="9"/>
  <c r="I323" i="9"/>
  <c r="Q41" i="9"/>
  <c r="J110" i="9"/>
  <c r="R91" i="9"/>
  <c r="Q65" i="9"/>
  <c r="L286" i="9"/>
  <c r="N14" i="9"/>
  <c r="O34" i="9"/>
  <c r="O12" i="9"/>
  <c r="R12" i="9"/>
  <c r="P54" i="9"/>
  <c r="P28" i="9"/>
  <c r="I263" i="9"/>
  <c r="P323" i="9"/>
  <c r="R472" i="9"/>
  <c r="N448" i="9"/>
  <c r="L306" i="9"/>
  <c r="L387" i="9"/>
  <c r="J283" i="9"/>
  <c r="I258" i="9"/>
  <c r="L167" i="9"/>
  <c r="I196" i="9"/>
  <c r="I180" i="9"/>
  <c r="O42" i="9"/>
  <c r="L220" i="9"/>
  <c r="I149" i="9"/>
  <c r="O92" i="9"/>
  <c r="O76" i="9"/>
  <c r="P13" i="9"/>
  <c r="P59" i="9"/>
  <c r="Q472" i="9"/>
  <c r="I347" i="9"/>
  <c r="J306" i="9"/>
  <c r="K117" i="9"/>
  <c r="M107" i="9"/>
  <c r="P331" i="9"/>
  <c r="Q75" i="9"/>
  <c r="L416" i="9"/>
  <c r="J258" i="9"/>
  <c r="K147" i="9"/>
  <c r="K107" i="9"/>
  <c r="M347" i="9"/>
  <c r="J183" i="9"/>
  <c r="M139" i="9"/>
  <c r="I139" i="9"/>
  <c r="K119" i="9"/>
  <c r="L392" i="9"/>
  <c r="L247" i="9"/>
  <c r="M484" i="9"/>
  <c r="M464" i="9"/>
  <c r="Q448" i="9"/>
  <c r="K420" i="9"/>
  <c r="N416" i="9"/>
  <c r="I392" i="9"/>
  <c r="K367" i="9"/>
  <c r="I363" i="9"/>
  <c r="N307" i="9"/>
  <c r="M387" i="9"/>
  <c r="R387" i="9"/>
  <c r="L211" i="9"/>
  <c r="L107" i="9"/>
  <c r="J144" i="9"/>
  <c r="K190" i="9"/>
  <c r="L302" i="9"/>
  <c r="J302" i="9"/>
  <c r="O90" i="9"/>
  <c r="O10" i="9"/>
  <c r="K220" i="9"/>
  <c r="O13" i="9"/>
  <c r="N92" i="9"/>
  <c r="P45" i="9"/>
  <c r="R30" i="9"/>
  <c r="N29" i="9"/>
  <c r="P93" i="9"/>
  <c r="Q22" i="9"/>
  <c r="P35" i="9"/>
  <c r="Q95" i="9"/>
  <c r="L420" i="9"/>
  <c r="Q331" i="9"/>
  <c r="P31" i="9"/>
  <c r="M472" i="9"/>
  <c r="K464" i="9"/>
  <c r="J464" i="9"/>
  <c r="N464" i="9"/>
  <c r="M448" i="9"/>
  <c r="R416" i="9"/>
  <c r="I420" i="9"/>
  <c r="R347" i="9"/>
  <c r="R331" i="9"/>
  <c r="Q387" i="9"/>
  <c r="M235" i="9"/>
  <c r="L199" i="9"/>
  <c r="L183" i="9"/>
  <c r="M196" i="9"/>
  <c r="M180" i="9"/>
  <c r="I117" i="9"/>
  <c r="J108" i="9"/>
  <c r="I178" i="9"/>
  <c r="K138" i="9"/>
  <c r="J114" i="9"/>
  <c r="N10" i="9"/>
  <c r="I302" i="9"/>
  <c r="O29" i="9"/>
  <c r="Q45" i="9"/>
  <c r="O30" i="9"/>
  <c r="R29" i="9"/>
  <c r="K149" i="9"/>
  <c r="J149" i="9"/>
  <c r="Q93" i="9"/>
  <c r="O22" i="9"/>
  <c r="N76" i="9"/>
  <c r="R92" i="9"/>
  <c r="R76" i="9"/>
  <c r="Q13" i="9"/>
  <c r="N75" i="9"/>
  <c r="K331" i="9"/>
  <c r="J211" i="9"/>
  <c r="J175" i="9"/>
  <c r="P95" i="9"/>
  <c r="R75" i="9"/>
  <c r="I307" i="9"/>
  <c r="J138" i="9"/>
  <c r="N484" i="9"/>
  <c r="I472" i="9"/>
  <c r="Q464" i="9"/>
  <c r="Q347" i="9"/>
  <c r="I343" i="9"/>
  <c r="I331" i="9"/>
  <c r="O306" i="9"/>
  <c r="M183" i="9"/>
  <c r="I167" i="9"/>
  <c r="M147" i="9"/>
  <c r="M115" i="9"/>
  <c r="N91" i="9"/>
  <c r="O55" i="9"/>
  <c r="P42" i="9"/>
  <c r="O51" i="9"/>
  <c r="P75" i="9"/>
  <c r="J480" i="9"/>
  <c r="Q416" i="9"/>
  <c r="K283" i="9"/>
  <c r="J199" i="9"/>
  <c r="M135" i="9"/>
  <c r="J115" i="9"/>
  <c r="Q87" i="9"/>
  <c r="I199" i="9"/>
  <c r="J147" i="9"/>
  <c r="P74" i="9"/>
  <c r="Q9" i="9"/>
  <c r="I267" i="9"/>
  <c r="O71" i="9"/>
  <c r="I183" i="9"/>
  <c r="K307" i="9"/>
  <c r="M167" i="9"/>
  <c r="K323" i="9"/>
  <c r="M119" i="9"/>
  <c r="L108" i="9"/>
  <c r="N95" i="9"/>
  <c r="L500" i="9"/>
  <c r="K223" i="9"/>
  <c r="M420" i="9"/>
  <c r="O420" i="9"/>
  <c r="N392" i="9"/>
  <c r="I306" i="9"/>
  <c r="M367" i="9"/>
  <c r="R367" i="9"/>
  <c r="R363" i="9"/>
  <c r="M247" i="9"/>
  <c r="K247" i="9"/>
  <c r="L175" i="9"/>
  <c r="K178" i="9"/>
  <c r="L144" i="9"/>
  <c r="L138" i="9"/>
  <c r="K484" i="9"/>
  <c r="J448" i="9"/>
  <c r="J420" i="9"/>
  <c r="R392" i="9"/>
  <c r="M392" i="9"/>
  <c r="J307" i="9"/>
  <c r="Q367" i="9"/>
  <c r="M363" i="9"/>
  <c r="J247" i="9"/>
  <c r="O387" i="9"/>
  <c r="M258" i="9"/>
  <c r="I190" i="9"/>
  <c r="I144" i="9"/>
  <c r="N73" i="9"/>
  <c r="N57" i="9"/>
  <c r="J220" i="9"/>
  <c r="O484" i="9"/>
  <c r="J484" i="9"/>
  <c r="K472" i="9"/>
  <c r="O464" i="9"/>
  <c r="I464" i="9"/>
  <c r="I448" i="9"/>
  <c r="N420" i="9"/>
  <c r="M416" i="9"/>
  <c r="K392" i="9"/>
  <c r="Q392" i="9"/>
  <c r="Q363" i="9"/>
  <c r="L347" i="9"/>
  <c r="L331" i="9"/>
  <c r="L307" i="9"/>
  <c r="N347" i="9"/>
  <c r="N331" i="9"/>
  <c r="Q306" i="9"/>
  <c r="P367" i="9"/>
  <c r="J367" i="9"/>
  <c r="J363" i="9"/>
  <c r="M255" i="9"/>
  <c r="K387" i="9"/>
  <c r="J387" i="9"/>
  <c r="M291" i="9"/>
  <c r="J235" i="9"/>
  <c r="K231" i="9"/>
  <c r="L207" i="9"/>
  <c r="L163" i="9"/>
  <c r="L147" i="9"/>
  <c r="M200" i="9"/>
  <c r="M186" i="9"/>
  <c r="M170" i="9"/>
  <c r="K196" i="9"/>
  <c r="K180" i="9"/>
  <c r="L119" i="9"/>
  <c r="J178" i="9"/>
  <c r="J128" i="9"/>
  <c r="L190" i="9"/>
  <c r="M144" i="9"/>
  <c r="K134" i="9"/>
  <c r="M117" i="9"/>
  <c r="I108" i="9"/>
  <c r="L114" i="9"/>
  <c r="J113" i="9"/>
  <c r="N90" i="9"/>
  <c r="N74" i="9"/>
  <c r="N42" i="9"/>
  <c r="N26" i="9"/>
  <c r="O9" i="9"/>
  <c r="J104" i="9"/>
  <c r="R89" i="9"/>
  <c r="R73" i="9"/>
  <c r="Q64" i="9"/>
  <c r="R41" i="9"/>
  <c r="R9" i="9"/>
  <c r="R22" i="9"/>
  <c r="K133" i="9"/>
  <c r="R38" i="9"/>
  <c r="P343" i="9"/>
  <c r="P444" i="9"/>
  <c r="P51" i="9"/>
  <c r="P19" i="9"/>
  <c r="R492" i="9"/>
  <c r="Q484" i="9"/>
  <c r="M307" i="9"/>
  <c r="K235" i="9"/>
  <c r="K203" i="9"/>
  <c r="M171" i="9"/>
  <c r="N87" i="9"/>
  <c r="R67" i="9"/>
  <c r="L484" i="9"/>
  <c r="Q307" i="9"/>
  <c r="J270" i="9"/>
  <c r="M134" i="9"/>
  <c r="Q73" i="9"/>
  <c r="O35" i="9"/>
  <c r="P472" i="9"/>
  <c r="P464" i="9"/>
  <c r="Q412" i="9"/>
  <c r="P347" i="9"/>
  <c r="L290" i="9"/>
  <c r="J227" i="9"/>
  <c r="J212" i="9"/>
  <c r="M195" i="9"/>
  <c r="J180" i="9"/>
  <c r="I114" i="9"/>
  <c r="Q89" i="9"/>
  <c r="P64" i="9"/>
  <c r="Q51" i="9"/>
  <c r="Q35" i="9"/>
  <c r="Q19" i="9"/>
  <c r="N23" i="9"/>
  <c r="L480" i="9"/>
  <c r="I207" i="9"/>
  <c r="Q319" i="9"/>
  <c r="I416" i="9"/>
  <c r="K408" i="9"/>
  <c r="Q327" i="9"/>
  <c r="I291" i="9"/>
  <c r="M227" i="9"/>
  <c r="I195" i="9"/>
  <c r="M113" i="9"/>
  <c r="L251" i="9"/>
  <c r="L196" i="9"/>
  <c r="K135" i="9"/>
  <c r="P90" i="9"/>
  <c r="P416" i="9"/>
  <c r="R306" i="9"/>
  <c r="M203" i="9"/>
  <c r="I127" i="9"/>
  <c r="M175" i="9"/>
  <c r="N322" i="9"/>
  <c r="O59" i="9"/>
  <c r="M150" i="9"/>
  <c r="J139" i="9"/>
  <c r="I480" i="9"/>
  <c r="L258" i="9"/>
  <c r="I223" i="9"/>
  <c r="P6" i="9"/>
  <c r="N6" i="9"/>
  <c r="N5" i="9"/>
  <c r="K206" i="9"/>
  <c r="P30" i="9"/>
  <c r="L472" i="9"/>
  <c r="J472" i="9"/>
  <c r="L283" i="9"/>
  <c r="M124" i="9"/>
  <c r="L105" i="9"/>
  <c r="J174" i="9"/>
  <c r="Q72" i="9"/>
  <c r="N30" i="9"/>
  <c r="R46" i="9"/>
  <c r="M199" i="9"/>
  <c r="M211" i="9"/>
  <c r="J334" i="9"/>
  <c r="R18" i="9"/>
  <c r="J195" i="9"/>
  <c r="J242" i="9"/>
  <c r="M163" i="9"/>
  <c r="K275" i="9"/>
  <c r="K141" i="9"/>
  <c r="K243" i="9"/>
  <c r="N46" i="9"/>
  <c r="Q46" i="9"/>
  <c r="Q36" i="9"/>
  <c r="R322" i="9"/>
  <c r="O322" i="9"/>
  <c r="I299" i="9"/>
  <c r="K251" i="9"/>
  <c r="J187" i="9"/>
  <c r="M327" i="9"/>
  <c r="I295" i="9"/>
  <c r="I243" i="9"/>
  <c r="K187" i="9"/>
  <c r="K242" i="9"/>
  <c r="K299" i="9"/>
  <c r="K163" i="9"/>
  <c r="K327" i="9"/>
  <c r="L275" i="9"/>
  <c r="I327" i="9"/>
  <c r="M118" i="9"/>
  <c r="Q14" i="9"/>
  <c r="I162" i="9"/>
  <c r="R50" i="9"/>
  <c r="K174" i="9"/>
  <c r="R68" i="9"/>
  <c r="J141" i="9"/>
  <c r="L192" i="9"/>
  <c r="M120" i="9"/>
  <c r="N66" i="9"/>
  <c r="O84" i="9"/>
  <c r="R20" i="9"/>
  <c r="I146" i="9"/>
  <c r="I132" i="9"/>
  <c r="N98" i="9"/>
  <c r="O82" i="9"/>
  <c r="P62" i="9"/>
  <c r="I130" i="9"/>
  <c r="J170" i="9"/>
  <c r="L162" i="9"/>
  <c r="O18" i="9"/>
  <c r="P52" i="9"/>
  <c r="Q56" i="9"/>
  <c r="M206" i="9"/>
  <c r="O14" i="9"/>
  <c r="K170" i="9"/>
  <c r="I174" i="9"/>
  <c r="Q88" i="9"/>
  <c r="I120" i="9"/>
  <c r="P94" i="9"/>
  <c r="R14" i="9"/>
  <c r="R52" i="9"/>
  <c r="I170" i="9"/>
  <c r="L206" i="9"/>
  <c r="K132" i="9"/>
  <c r="I192" i="9"/>
  <c r="N50" i="9"/>
  <c r="L174" i="9"/>
  <c r="R98" i="9"/>
  <c r="R84" i="9"/>
  <c r="P46" i="9"/>
  <c r="Q12" i="9"/>
  <c r="Q20" i="9"/>
  <c r="J192" i="9"/>
  <c r="I118" i="9"/>
  <c r="M192" i="9"/>
  <c r="J132" i="9"/>
  <c r="O40" i="9"/>
  <c r="R66" i="9"/>
  <c r="Q40" i="9"/>
  <c r="O78" i="9"/>
  <c r="M132" i="9"/>
  <c r="N82" i="9"/>
  <c r="N34" i="9"/>
  <c r="O16" i="9"/>
  <c r="N24" i="9"/>
  <c r="Q94" i="9"/>
  <c r="P78" i="9"/>
  <c r="O68" i="9"/>
  <c r="Q62" i="9"/>
  <c r="L141" i="9"/>
  <c r="L146" i="9"/>
  <c r="L130" i="9"/>
  <c r="O24" i="9"/>
  <c r="O94" i="9"/>
  <c r="N78" i="9"/>
  <c r="O62" i="9"/>
  <c r="P36" i="9"/>
  <c r="N94" i="9"/>
  <c r="Q78" i="9"/>
  <c r="N62" i="9"/>
  <c r="N31" i="9"/>
  <c r="R31" i="9"/>
  <c r="M193" i="9"/>
  <c r="K193" i="9"/>
  <c r="P49" i="9"/>
  <c r="Q49" i="9"/>
  <c r="M105" i="9"/>
  <c r="O72" i="9"/>
  <c r="J105" i="9"/>
  <c r="I206" i="9"/>
  <c r="I131" i="9"/>
  <c r="K131" i="9"/>
  <c r="M131" i="9"/>
  <c r="J124" i="9"/>
  <c r="O88" i="9"/>
  <c r="O56" i="9"/>
  <c r="K105" i="9"/>
  <c r="P57" i="9"/>
  <c r="Q57" i="9"/>
  <c r="K120" i="9"/>
  <c r="N68" i="9"/>
  <c r="Q84" i="9"/>
  <c r="Q68" i="9"/>
  <c r="M141" i="9"/>
  <c r="L201" i="9"/>
  <c r="J120" i="9"/>
  <c r="P84" i="9"/>
  <c r="L118" i="9"/>
  <c r="J118" i="9"/>
  <c r="Q98" i="9"/>
  <c r="P98" i="9"/>
  <c r="P82" i="9"/>
  <c r="Q82" i="9"/>
  <c r="Q66" i="9"/>
  <c r="P66" i="9"/>
  <c r="M162" i="9"/>
  <c r="J162" i="9"/>
  <c r="M159" i="9"/>
  <c r="J159" i="9"/>
  <c r="I159" i="9"/>
  <c r="K159" i="9"/>
  <c r="P40" i="9"/>
  <c r="R40" i="9"/>
  <c r="R16" i="9"/>
  <c r="P16" i="9"/>
  <c r="Q34" i="9"/>
  <c r="P34" i="9"/>
  <c r="M146" i="9"/>
  <c r="J146" i="9"/>
  <c r="J130" i="9"/>
  <c r="M130" i="9"/>
  <c r="M111" i="9"/>
  <c r="J111" i="9"/>
  <c r="I111" i="9"/>
  <c r="K111" i="9"/>
  <c r="P24" i="9"/>
  <c r="R24" i="9"/>
  <c r="R8" i="9"/>
  <c r="P8" i="9"/>
  <c r="Q50" i="9"/>
  <c r="P50" i="9"/>
  <c r="M143" i="9"/>
  <c r="J143" i="9"/>
  <c r="I143" i="9"/>
  <c r="K143" i="9"/>
  <c r="K124" i="9"/>
  <c r="L124" i="9"/>
  <c r="R88" i="9"/>
  <c r="P88" i="9"/>
  <c r="R72" i="9"/>
  <c r="P72" i="9"/>
  <c r="R56" i="9"/>
  <c r="P56" i="9"/>
  <c r="M179" i="9"/>
  <c r="J179" i="9"/>
  <c r="I179" i="9"/>
  <c r="K179" i="9"/>
  <c r="O52" i="9"/>
  <c r="N52" i="9"/>
  <c r="N20" i="9"/>
  <c r="O20" i="9"/>
  <c r="P27" i="9"/>
  <c r="Q27" i="9"/>
  <c r="N27" i="9"/>
  <c r="O27" i="9"/>
  <c r="R27" i="9"/>
  <c r="P11" i="9"/>
  <c r="Q11" i="9"/>
  <c r="O11" i="9"/>
  <c r="R11" i="9"/>
  <c r="N11" i="9"/>
  <c r="I201" i="9"/>
  <c r="K201" i="9"/>
  <c r="M201" i="9"/>
  <c r="Q100" i="9"/>
  <c r="R100" i="9"/>
  <c r="P100" i="9"/>
  <c r="O100" i="9"/>
  <c r="N100" i="9"/>
  <c r="O36" i="9"/>
  <c r="N36" i="9"/>
  <c r="Q18" i="9"/>
  <c r="P18" i="9"/>
  <c r="I31" i="9"/>
  <c r="AA4" i="4" l="1"/>
  <c r="P5" i="9"/>
  <c r="H4" i="9"/>
  <c r="K31" i="9"/>
  <c r="U3" i="2" l="1"/>
  <c r="V3" i="2" l="1"/>
  <c r="AB4" i="4"/>
  <c r="Q4" i="4"/>
  <c r="N304" i="9"/>
  <c r="N296" i="9"/>
  <c r="N293" i="9"/>
  <c r="N290" i="9"/>
  <c r="N299" i="9"/>
  <c r="N295" i="9"/>
  <c r="N303" i="9"/>
  <c r="N302" i="9"/>
  <c r="N298" i="9"/>
  <c r="N297" i="9"/>
  <c r="N301" i="9"/>
  <c r="N292" i="9"/>
  <c r="N283" i="9"/>
  <c r="N300" i="9"/>
  <c r="N294" i="9"/>
  <c r="N285" i="9"/>
  <c r="N282" i="9"/>
  <c r="N273" i="9"/>
  <c r="N272" i="9"/>
  <c r="N289" i="9"/>
  <c r="N286" i="9"/>
  <c r="N279" i="9"/>
  <c r="N275" i="9"/>
  <c r="N274" i="9"/>
  <c r="N271" i="9"/>
  <c r="N264" i="9"/>
  <c r="N245" i="9"/>
  <c r="N291" i="9"/>
  <c r="N284" i="9"/>
  <c r="N281" i="9"/>
  <c r="N278" i="9"/>
  <c r="N277" i="9"/>
  <c r="N268" i="9"/>
  <c r="N263" i="9"/>
  <c r="N287" i="9"/>
  <c r="N280" i="9"/>
  <c r="N267" i="9"/>
  <c r="N266" i="9"/>
  <c r="N262" i="9"/>
  <c r="N261" i="9"/>
  <c r="N259" i="9"/>
  <c r="N288" i="9"/>
  <c r="N276" i="9"/>
  <c r="N269" i="9"/>
  <c r="N265" i="9"/>
  <c r="N258" i="9"/>
  <c r="N256" i="9"/>
  <c r="N251" i="9"/>
  <c r="N249" i="9"/>
  <c r="N248" i="9"/>
  <c r="N242" i="9"/>
  <c r="N254" i="9"/>
  <c r="N253" i="9"/>
  <c r="N247" i="9"/>
  <c r="N246" i="9"/>
  <c r="N244" i="9"/>
  <c r="N236" i="9"/>
  <c r="N228" i="9"/>
  <c r="N226" i="9"/>
  <c r="N224" i="9"/>
  <c r="N270" i="9"/>
  <c r="N260" i="9"/>
  <c r="N255" i="9"/>
  <c r="N241" i="9"/>
  <c r="N239" i="9"/>
  <c r="N237" i="9"/>
  <c r="N234" i="9"/>
  <c r="N231" i="9"/>
  <c r="N229" i="9"/>
  <c r="N216" i="9"/>
  <c r="N215" i="9"/>
  <c r="N212" i="9"/>
  <c r="N209" i="9"/>
  <c r="N206" i="9"/>
  <c r="N257" i="9"/>
  <c r="N252" i="9"/>
  <c r="N250" i="9"/>
  <c r="N243" i="9"/>
  <c r="N240" i="9"/>
  <c r="N232" i="9"/>
  <c r="N225" i="9"/>
  <c r="N221" i="9"/>
  <c r="N217" i="9"/>
  <c r="N235" i="9"/>
  <c r="N227" i="9"/>
  <c r="N222" i="9"/>
  <c r="N205" i="9"/>
  <c r="N197" i="9"/>
  <c r="N192" i="9"/>
  <c r="O170" i="9"/>
  <c r="O166" i="9"/>
  <c r="N214" i="9"/>
  <c r="N213" i="9"/>
  <c r="N223" i="9"/>
  <c r="N218" i="9"/>
  <c r="N219" i="9"/>
  <c r="N211" i="9"/>
  <c r="N200" i="9"/>
  <c r="N199" i="9"/>
  <c r="N196" i="9"/>
  <c r="N191" i="9"/>
  <c r="N189" i="9"/>
  <c r="O183" i="9"/>
  <c r="O158" i="9"/>
  <c r="N238" i="9"/>
  <c r="N233" i="9"/>
  <c r="N230" i="9"/>
  <c r="N220" i="9"/>
  <c r="N210" i="9"/>
  <c r="N207" i="9"/>
  <c r="N203" i="9"/>
  <c r="N201" i="9"/>
  <c r="N198" i="9"/>
  <c r="N195" i="9"/>
  <c r="N194" i="9"/>
  <c r="O187" i="9"/>
  <c r="N183" i="9"/>
  <c r="N181" i="9"/>
  <c r="N178" i="9"/>
  <c r="O162" i="9"/>
  <c r="N202" i="9"/>
  <c r="J83" i="9"/>
  <c r="J79" i="9"/>
  <c r="J75" i="9"/>
  <c r="J71" i="9"/>
  <c r="J67" i="9"/>
  <c r="J63" i="9"/>
  <c r="J59" i="9"/>
  <c r="J55" i="9"/>
  <c r="J51" i="9"/>
  <c r="J47" i="9"/>
  <c r="J43" i="9"/>
  <c r="N204" i="9"/>
  <c r="N184" i="9"/>
  <c r="J84" i="9"/>
  <c r="J80" i="9"/>
  <c r="J76" i="9"/>
  <c r="J72" i="9"/>
  <c r="J68" i="9"/>
  <c r="J64" i="9"/>
  <c r="J60" i="9"/>
  <c r="J56" i="9"/>
  <c r="J52" i="9"/>
  <c r="J48" i="9"/>
  <c r="J44" i="9"/>
  <c r="J40" i="9"/>
  <c r="J39" i="9"/>
  <c r="J38" i="9"/>
  <c r="J37" i="9"/>
  <c r="J36" i="9"/>
  <c r="J35" i="9"/>
  <c r="J34" i="9"/>
  <c r="J33" i="9"/>
  <c r="J32" i="9"/>
  <c r="J30" i="9"/>
  <c r="J29" i="9"/>
  <c r="J28" i="9"/>
  <c r="J27" i="9"/>
  <c r="J26" i="9"/>
  <c r="J25" i="9"/>
  <c r="J24" i="9"/>
  <c r="J23" i="9"/>
  <c r="J22" i="9"/>
  <c r="J21" i="9"/>
  <c r="J20" i="9"/>
  <c r="J19" i="9"/>
  <c r="J18" i="9"/>
  <c r="J17" i="9"/>
  <c r="J16" i="9"/>
  <c r="J15" i="9"/>
  <c r="J14" i="9"/>
  <c r="J13" i="9"/>
  <c r="J12" i="9"/>
  <c r="J11" i="9"/>
  <c r="J10" i="9"/>
  <c r="J9" i="9"/>
  <c r="J8" i="9"/>
  <c r="J7" i="9"/>
  <c r="J6" i="9"/>
  <c r="J5" i="9"/>
  <c r="N186" i="9"/>
  <c r="O179" i="9"/>
  <c r="O154" i="9"/>
  <c r="J85" i="9"/>
  <c r="J81" i="9"/>
  <c r="J77" i="9"/>
  <c r="J73" i="9"/>
  <c r="J69" i="9"/>
  <c r="J65" i="9"/>
  <c r="J61" i="9"/>
  <c r="J57" i="9"/>
  <c r="J53" i="9"/>
  <c r="J49" i="9"/>
  <c r="J45" i="9"/>
  <c r="J41" i="9"/>
  <c r="J86" i="9"/>
  <c r="J82" i="9"/>
  <c r="J78" i="9"/>
  <c r="J74" i="9"/>
  <c r="J70" i="9"/>
  <c r="J66" i="9"/>
  <c r="J62" i="9"/>
  <c r="J58" i="9"/>
  <c r="J54" i="9"/>
  <c r="J50" i="9"/>
  <c r="J46" i="9"/>
  <c r="J42" i="9"/>
  <c r="N208" i="9"/>
  <c r="O191" i="9"/>
  <c r="O211" i="9"/>
  <c r="O198" i="9"/>
  <c r="O219" i="9"/>
  <c r="O168" i="9"/>
  <c r="O217" i="9"/>
  <c r="O225" i="9"/>
  <c r="O243" i="9"/>
  <c r="O209" i="9"/>
  <c r="O241" i="9"/>
  <c r="O255" i="9"/>
  <c r="O265" i="9"/>
  <c r="O245" i="9"/>
  <c r="O271" i="9"/>
  <c r="O281" i="9"/>
  <c r="O286" i="9"/>
  <c r="O296" i="9"/>
  <c r="J90" i="9"/>
  <c r="N118" i="9"/>
  <c r="O118" i="9"/>
  <c r="N150" i="9"/>
  <c r="O150" i="9"/>
  <c r="O188" i="9"/>
  <c r="N188" i="9"/>
  <c r="J98" i="9"/>
  <c r="I9" i="9"/>
  <c r="I15" i="9"/>
  <c r="I26" i="9"/>
  <c r="O189" i="9"/>
  <c r="O201" i="9"/>
  <c r="O203" i="9"/>
  <c r="O235" i="9"/>
  <c r="O229" i="9"/>
  <c r="O257" i="9"/>
  <c r="O253" i="9"/>
  <c r="O264" i="9"/>
  <c r="O279" i="9"/>
  <c r="O259" i="9"/>
  <c r="O276" i="9"/>
  <c r="O267" i="9"/>
  <c r="O280" i="9"/>
  <c r="O291" i="9"/>
  <c r="O289" i="9"/>
  <c r="O303" i="9"/>
  <c r="I90" i="9"/>
  <c r="J94" i="9"/>
  <c r="N130" i="9"/>
  <c r="O130" i="9"/>
  <c r="N185" i="9"/>
  <c r="I98" i="9"/>
  <c r="N110" i="9"/>
  <c r="N126" i="9"/>
  <c r="O126" i="9"/>
  <c r="I37" i="9"/>
  <c r="O177" i="9"/>
  <c r="N138" i="9"/>
  <c r="O138" i="9"/>
  <c r="I7" i="9"/>
  <c r="I10" i="9"/>
  <c r="I14" i="9"/>
  <c r="I18" i="9"/>
  <c r="I28" i="9"/>
  <c r="O214" i="9"/>
  <c r="O223" i="9"/>
  <c r="O221" i="9"/>
  <c r="O215" i="9"/>
  <c r="O231" i="9"/>
  <c r="O237" i="9"/>
  <c r="O261" i="9"/>
  <c r="O260" i="9"/>
  <c r="O269" i="9"/>
  <c r="O285" i="9"/>
  <c r="O263" i="9"/>
  <c r="O287" i="9"/>
  <c r="O272" i="9"/>
  <c r="O301" i="9"/>
  <c r="O293" i="9"/>
  <c r="O299" i="9"/>
  <c r="N142" i="9"/>
  <c r="O142" i="9"/>
  <c r="N174" i="9"/>
  <c r="I5" i="9"/>
  <c r="I12" i="9"/>
  <c r="I20" i="9"/>
  <c r="I29" i="9"/>
  <c r="O210" i="9"/>
  <c r="O110" i="9"/>
  <c r="O195" i="9"/>
  <c r="O199" i="9"/>
  <c r="O207" i="9"/>
  <c r="O227" i="9"/>
  <c r="O233" i="9"/>
  <c r="O181" i="9"/>
  <c r="O197" i="9"/>
  <c r="O205" i="9"/>
  <c r="O213" i="9"/>
  <c r="O256" i="9"/>
  <c r="O206" i="9"/>
  <c r="O239" i="9"/>
  <c r="O252" i="9"/>
  <c r="O247" i="9"/>
  <c r="O275" i="9"/>
  <c r="O284" i="9"/>
  <c r="O268" i="9"/>
  <c r="O277" i="9"/>
  <c r="O273" i="9"/>
  <c r="O283" i="9"/>
  <c r="O304" i="9"/>
  <c r="O295" i="9"/>
  <c r="N102" i="9"/>
  <c r="O102" i="9"/>
  <c r="N146" i="9"/>
  <c r="O146" i="9"/>
  <c r="O185" i="9"/>
  <c r="N106" i="9"/>
  <c r="O106" i="9"/>
  <c r="I41" i="9"/>
  <c r="O174" i="9"/>
  <c r="N177" i="9"/>
  <c r="N122" i="9"/>
  <c r="O122" i="9"/>
  <c r="O193" i="9"/>
  <c r="N114" i="9"/>
  <c r="I6" i="9"/>
  <c r="I8" i="9"/>
  <c r="I22" i="9"/>
  <c r="I23" i="9"/>
  <c r="I24" i="9"/>
  <c r="I32" i="9"/>
  <c r="I48" i="9"/>
  <c r="I50" i="9"/>
  <c r="I52" i="9"/>
  <c r="I54" i="9"/>
  <c r="I56" i="9"/>
  <c r="I58" i="9"/>
  <c r="I71" i="9"/>
  <c r="I73" i="9"/>
  <c r="I75" i="9"/>
  <c r="I77" i="9"/>
  <c r="I79" i="9"/>
  <c r="I81" i="9"/>
  <c r="I83" i="9"/>
  <c r="I85" i="9"/>
  <c r="I87" i="9"/>
  <c r="I91" i="9"/>
  <c r="I95" i="9"/>
  <c r="I99" i="9"/>
  <c r="N103" i="9"/>
  <c r="N107" i="9"/>
  <c r="N111" i="9"/>
  <c r="I36" i="9"/>
  <c r="N193" i="9"/>
  <c r="N134" i="9"/>
  <c r="I11" i="9"/>
  <c r="I25" i="9"/>
  <c r="I33" i="9"/>
  <c r="I40" i="9"/>
  <c r="I44" i="9"/>
  <c r="I60" i="9"/>
  <c r="I62" i="9"/>
  <c r="I64" i="9"/>
  <c r="I66" i="9"/>
  <c r="I68" i="9"/>
  <c r="I70" i="9"/>
  <c r="N115" i="9"/>
  <c r="O119" i="9"/>
  <c r="O123" i="9"/>
  <c r="O127" i="9"/>
  <c r="N147" i="9"/>
  <c r="N151" i="9"/>
  <c r="N154" i="9"/>
  <c r="O182" i="9"/>
  <c r="O190" i="9"/>
  <c r="N159" i="9"/>
  <c r="O159" i="9"/>
  <c r="I34" i="9"/>
  <c r="I43" i="9"/>
  <c r="I46" i="9"/>
  <c r="N180" i="9"/>
  <c r="O114" i="9"/>
  <c r="I13" i="9"/>
  <c r="I16" i="9"/>
  <c r="I17" i="9"/>
  <c r="I19" i="9"/>
  <c r="I27" i="9"/>
  <c r="I30" i="9"/>
  <c r="I38" i="9"/>
  <c r="I47" i="9"/>
  <c r="I49" i="9"/>
  <c r="I51" i="9"/>
  <c r="I53" i="9"/>
  <c r="I55" i="9"/>
  <c r="I57" i="9"/>
  <c r="I72" i="9"/>
  <c r="I74" i="9"/>
  <c r="I76" i="9"/>
  <c r="I78" i="9"/>
  <c r="I80" i="9"/>
  <c r="I82" i="9"/>
  <c r="I84" i="9"/>
  <c r="O180" i="9"/>
  <c r="I94" i="9"/>
  <c r="O134" i="9"/>
  <c r="I21" i="9"/>
  <c r="I35" i="9"/>
  <c r="I39" i="9"/>
  <c r="I42" i="9"/>
  <c r="I45" i="9"/>
  <c r="I59" i="9"/>
  <c r="I61" i="9"/>
  <c r="I63" i="9"/>
  <c r="I65" i="9"/>
  <c r="I67" i="9"/>
  <c r="I69" i="9"/>
  <c r="I86" i="9"/>
  <c r="O103" i="9"/>
  <c r="O107" i="9"/>
  <c r="O111" i="9"/>
  <c r="J99" i="9"/>
  <c r="N127" i="9"/>
  <c r="N131" i="9"/>
  <c r="O135" i="9"/>
  <c r="O143" i="9"/>
  <c r="N170" i="9"/>
  <c r="O167" i="9"/>
  <c r="N128" i="9"/>
  <c r="I88" i="9"/>
  <c r="J88" i="9"/>
  <c r="N104" i="9"/>
  <c r="O104" i="9"/>
  <c r="O108" i="9"/>
  <c r="N116" i="9"/>
  <c r="O116" i="9"/>
  <c r="J95" i="9"/>
  <c r="O115" i="9"/>
  <c r="O131" i="9"/>
  <c r="N139" i="9"/>
  <c r="O151" i="9"/>
  <c r="N167" i="9"/>
  <c r="N171" i="9"/>
  <c r="O171" i="9"/>
  <c r="O194" i="9"/>
  <c r="O192" i="9"/>
  <c r="O163" i="9"/>
  <c r="I100" i="9"/>
  <c r="J100" i="9"/>
  <c r="N108" i="9"/>
  <c r="N124" i="9"/>
  <c r="O124" i="9"/>
  <c r="J91" i="9"/>
  <c r="N119" i="9"/>
  <c r="O139" i="9"/>
  <c r="N158" i="9"/>
  <c r="N162" i="9"/>
  <c r="O175" i="9"/>
  <c r="O172" i="9"/>
  <c r="N163" i="9"/>
  <c r="I96" i="9"/>
  <c r="J96" i="9"/>
  <c r="N112" i="9"/>
  <c r="O112" i="9"/>
  <c r="N120" i="9"/>
  <c r="O120" i="9"/>
  <c r="N132" i="9"/>
  <c r="O132" i="9"/>
  <c r="N156" i="9"/>
  <c r="O156" i="9"/>
  <c r="J89" i="9"/>
  <c r="I93" i="9"/>
  <c r="J87" i="9"/>
  <c r="N123" i="9"/>
  <c r="N135" i="9"/>
  <c r="N143" i="9"/>
  <c r="O147" i="9"/>
  <c r="N166" i="9"/>
  <c r="N175" i="9"/>
  <c r="N172" i="9"/>
  <c r="N176" i="9"/>
  <c r="O176" i="9"/>
  <c r="N155" i="9"/>
  <c r="O155" i="9"/>
  <c r="I92" i="9"/>
  <c r="J92" i="9"/>
  <c r="N136" i="9"/>
  <c r="O136" i="9"/>
  <c r="N144" i="9"/>
  <c r="O144" i="9"/>
  <c r="N168" i="9"/>
  <c r="I89" i="9"/>
  <c r="J101" i="9"/>
  <c r="N105" i="9"/>
  <c r="O113" i="9"/>
  <c r="N125" i="9"/>
  <c r="O133" i="9"/>
  <c r="N137" i="9"/>
  <c r="N145" i="9"/>
  <c r="O161" i="9"/>
  <c r="N169" i="9"/>
  <c r="O173" i="9"/>
  <c r="O200" i="9"/>
  <c r="O202" i="9"/>
  <c r="N148" i="9"/>
  <c r="I97" i="9"/>
  <c r="I101" i="9"/>
  <c r="O105" i="9"/>
  <c r="N117" i="9"/>
  <c r="O125" i="9"/>
  <c r="O129" i="9"/>
  <c r="O145" i="9"/>
  <c r="N153" i="9"/>
  <c r="N157" i="9"/>
  <c r="O165" i="9"/>
  <c r="N179" i="9"/>
  <c r="N182" i="9"/>
  <c r="O204" i="9"/>
  <c r="O208" i="9"/>
  <c r="O249" i="9"/>
  <c r="O254" i="9"/>
  <c r="O288" i="9"/>
  <c r="O224" i="9"/>
  <c r="O232" i="9"/>
  <c r="O240" i="9"/>
  <c r="O248" i="9"/>
  <c r="O274" i="9"/>
  <c r="O297" i="9"/>
  <c r="O290" i="9"/>
  <c r="O298" i="9"/>
  <c r="O300" i="9"/>
  <c r="N140" i="9"/>
  <c r="O160" i="9"/>
  <c r="O164" i="9"/>
  <c r="J97" i="9"/>
  <c r="O109" i="9"/>
  <c r="N121" i="9"/>
  <c r="N141" i="9"/>
  <c r="O149" i="9"/>
  <c r="O169" i="9"/>
  <c r="N173" i="9"/>
  <c r="O186" i="9"/>
  <c r="O196" i="9"/>
  <c r="O216" i="9"/>
  <c r="O278" i="9"/>
  <c r="O218" i="9"/>
  <c r="O226" i="9"/>
  <c r="O234" i="9"/>
  <c r="O242" i="9"/>
  <c r="O250" i="9"/>
  <c r="O282" i="9"/>
  <c r="O292" i="9"/>
  <c r="O148" i="9"/>
  <c r="O152" i="9"/>
  <c r="J93" i="9"/>
  <c r="O117" i="9"/>
  <c r="N129" i="9"/>
  <c r="O153" i="9"/>
  <c r="O157" i="9"/>
  <c r="N165" i="9"/>
  <c r="N187" i="9"/>
  <c r="N190" i="9"/>
  <c r="O212" i="9"/>
  <c r="O251" i="9"/>
  <c r="O220" i="9"/>
  <c r="O228" i="9"/>
  <c r="O236" i="9"/>
  <c r="O244" i="9"/>
  <c r="O258" i="9"/>
  <c r="O302" i="9"/>
  <c r="O294" i="9"/>
  <c r="O128" i="9"/>
  <c r="O140" i="9"/>
  <c r="N152" i="9"/>
  <c r="N160" i="9"/>
  <c r="N164" i="9"/>
  <c r="O184" i="9"/>
  <c r="N109" i="9"/>
  <c r="N113" i="9"/>
  <c r="O121" i="9"/>
  <c r="N133" i="9"/>
  <c r="O137" i="9"/>
  <c r="O141" i="9"/>
  <c r="N149" i="9"/>
  <c r="N161" i="9"/>
  <c r="O178" i="9"/>
  <c r="O262" i="9"/>
  <c r="O270" i="9"/>
  <c r="O222" i="9"/>
  <c r="O230" i="9"/>
  <c r="O238" i="9"/>
  <c r="O246" i="9"/>
  <c r="O266" i="9"/>
  <c r="AC4" i="4" l="1"/>
  <c r="AF4" i="4"/>
  <c r="P164" i="9"/>
  <c r="P133" i="9"/>
  <c r="P121" i="9"/>
  <c r="P140" i="9"/>
  <c r="P153" i="9"/>
  <c r="P148" i="9"/>
  <c r="P169" i="9"/>
  <c r="P136" i="9"/>
  <c r="K92" i="9"/>
  <c r="P155" i="9"/>
  <c r="P143" i="9"/>
  <c r="P156" i="9"/>
  <c r="K96" i="9"/>
  <c r="K88" i="9"/>
  <c r="P170" i="9"/>
  <c r="K67" i="9"/>
  <c r="K59" i="9"/>
  <c r="K78" i="9"/>
  <c r="K53" i="9"/>
  <c r="K30" i="9"/>
  <c r="K19" i="9"/>
  <c r="K46" i="9"/>
  <c r="P154" i="9"/>
  <c r="P147" i="9"/>
  <c r="K66" i="9"/>
  <c r="P193" i="9"/>
  <c r="P111" i="9"/>
  <c r="P103" i="9"/>
  <c r="K95" i="9"/>
  <c r="K87" i="9"/>
  <c r="K79" i="9"/>
  <c r="K71" i="9"/>
  <c r="K56" i="9"/>
  <c r="K48" i="9"/>
  <c r="K32" i="9"/>
  <c r="K8" i="9"/>
  <c r="P177" i="9"/>
  <c r="K12" i="9"/>
  <c r="K98" i="9"/>
  <c r="K26" i="9"/>
  <c r="P188" i="9"/>
  <c r="P150" i="9"/>
  <c r="P181" i="9"/>
  <c r="P183" i="9"/>
  <c r="P195" i="9"/>
  <c r="P230" i="9"/>
  <c r="P189" i="9"/>
  <c r="P191" i="9"/>
  <c r="P196" i="9"/>
  <c r="P199" i="9"/>
  <c r="P214" i="9"/>
  <c r="P197" i="9"/>
  <c r="P227" i="9"/>
  <c r="P217" i="9"/>
  <c r="P225" i="9"/>
  <c r="P232" i="9"/>
  <c r="P212" i="9"/>
  <c r="P215" i="9"/>
  <c r="P260" i="9"/>
  <c r="P236" i="9"/>
  <c r="P247" i="9"/>
  <c r="P248" i="9"/>
  <c r="P251" i="9"/>
  <c r="P265" i="9"/>
  <c r="P276" i="9"/>
  <c r="P261" i="9"/>
  <c r="P266" i="9"/>
  <c r="P277" i="9"/>
  <c r="P291" i="9"/>
  <c r="P274" i="9"/>
  <c r="P289" i="9"/>
  <c r="P273" i="9"/>
  <c r="P293" i="9"/>
  <c r="P296" i="9"/>
  <c r="P152" i="9"/>
  <c r="P190" i="9"/>
  <c r="P182" i="9"/>
  <c r="P117" i="9"/>
  <c r="P137" i="9"/>
  <c r="P125" i="9"/>
  <c r="P105" i="9"/>
  <c r="P168" i="9"/>
  <c r="P144" i="9"/>
  <c r="P176" i="9"/>
  <c r="P166" i="9"/>
  <c r="P123" i="9"/>
  <c r="P162" i="9"/>
  <c r="K100" i="9"/>
  <c r="P127" i="9"/>
  <c r="K69" i="9"/>
  <c r="K61" i="9"/>
  <c r="K42" i="9"/>
  <c r="K80" i="9"/>
  <c r="K72" i="9"/>
  <c r="K55" i="9"/>
  <c r="K47" i="9"/>
  <c r="K13" i="9"/>
  <c r="K43" i="9"/>
  <c r="P115" i="9"/>
  <c r="K68" i="9"/>
  <c r="K60" i="9"/>
  <c r="K40" i="9"/>
  <c r="K25" i="9"/>
  <c r="K81" i="9"/>
  <c r="K73" i="9"/>
  <c r="K58" i="9"/>
  <c r="K50" i="9"/>
  <c r="K24" i="9"/>
  <c r="P102" i="9"/>
  <c r="K20" i="9"/>
  <c r="P174" i="9"/>
  <c r="K7" i="9"/>
  <c r="P138" i="9"/>
  <c r="P185" i="9"/>
  <c r="P208" i="9"/>
  <c r="P186" i="9"/>
  <c r="P204" i="9"/>
  <c r="P202" i="9"/>
  <c r="P238" i="9"/>
  <c r="P200" i="9"/>
  <c r="P219" i="9"/>
  <c r="P216" i="9"/>
  <c r="P239" i="9"/>
  <c r="P224" i="9"/>
  <c r="P226" i="9"/>
  <c r="P228" i="9"/>
  <c r="P244" i="9"/>
  <c r="P253" i="9"/>
  <c r="P256" i="9"/>
  <c r="P259" i="9"/>
  <c r="P262" i="9"/>
  <c r="P278" i="9"/>
  <c r="P264" i="9"/>
  <c r="P285" i="9"/>
  <c r="P294" i="9"/>
  <c r="P283" i="9"/>
  <c r="P297" i="9"/>
  <c r="P303" i="9"/>
  <c r="P295" i="9"/>
  <c r="P290" i="9"/>
  <c r="P187" i="9"/>
  <c r="P173" i="9"/>
  <c r="P141" i="9"/>
  <c r="P179" i="9"/>
  <c r="P157" i="9"/>
  <c r="K101" i="9"/>
  <c r="P145" i="9"/>
  <c r="P172" i="9"/>
  <c r="P175" i="9"/>
  <c r="P135" i="9"/>
  <c r="K93" i="9"/>
  <c r="P112" i="9"/>
  <c r="P158" i="9"/>
  <c r="P119" i="9"/>
  <c r="P124" i="9"/>
  <c r="P108" i="9"/>
  <c r="P171" i="9"/>
  <c r="P139" i="9"/>
  <c r="P128" i="9"/>
  <c r="K63" i="9"/>
  <c r="K45" i="9"/>
  <c r="K35" i="9"/>
  <c r="K21" i="9"/>
  <c r="K82" i="9"/>
  <c r="K74" i="9"/>
  <c r="K57" i="9"/>
  <c r="K49" i="9"/>
  <c r="K27" i="9"/>
  <c r="K17" i="9"/>
  <c r="P180" i="9"/>
  <c r="P159" i="9"/>
  <c r="P151" i="9"/>
  <c r="K70" i="9"/>
  <c r="K62" i="9"/>
  <c r="K44" i="9"/>
  <c r="K33" i="9"/>
  <c r="P134" i="9"/>
  <c r="K36" i="9"/>
  <c r="P107" i="9"/>
  <c r="K99" i="9"/>
  <c r="K91" i="9"/>
  <c r="K83" i="9"/>
  <c r="K75" i="9"/>
  <c r="K52" i="9"/>
  <c r="K23" i="9"/>
  <c r="K6" i="9"/>
  <c r="P146" i="9"/>
  <c r="K29" i="9"/>
  <c r="K10" i="9"/>
  <c r="P126" i="9"/>
  <c r="P130" i="9"/>
  <c r="K9" i="9"/>
  <c r="P118" i="9"/>
  <c r="P178" i="9"/>
  <c r="P203" i="9"/>
  <c r="P220" i="9"/>
  <c r="P233" i="9"/>
  <c r="P205" i="9"/>
  <c r="P222" i="9"/>
  <c r="P235" i="9"/>
  <c r="P221" i="9"/>
  <c r="P252" i="9"/>
  <c r="P206" i="9"/>
  <c r="P209" i="9"/>
  <c r="P231" i="9"/>
  <c r="P237" i="9"/>
  <c r="P254" i="9"/>
  <c r="P249" i="9"/>
  <c r="P288" i="9"/>
  <c r="P267" i="9"/>
  <c r="P280" i="9"/>
  <c r="P263" i="9"/>
  <c r="P284" i="9"/>
  <c r="P245" i="9"/>
  <c r="P275" i="9"/>
  <c r="P279" i="9"/>
  <c r="P286" i="9"/>
  <c r="P300" i="9"/>
  <c r="P113" i="9"/>
  <c r="P161" i="9"/>
  <c r="P149" i="9"/>
  <c r="P109" i="9"/>
  <c r="P160" i="9"/>
  <c r="P165" i="9"/>
  <c r="P129" i="9"/>
  <c r="K97" i="9"/>
  <c r="K89" i="9"/>
  <c r="P132" i="9"/>
  <c r="P120" i="9"/>
  <c r="P163" i="9"/>
  <c r="P167" i="9"/>
  <c r="P116" i="9"/>
  <c r="P104" i="9"/>
  <c r="P131" i="9"/>
  <c r="K86" i="9"/>
  <c r="K65" i="9"/>
  <c r="K39" i="9"/>
  <c r="K94" i="9"/>
  <c r="K84" i="9"/>
  <c r="K76" i="9"/>
  <c r="K51" i="9"/>
  <c r="K38" i="9"/>
  <c r="K16" i="9"/>
  <c r="K34" i="9"/>
  <c r="K64" i="9"/>
  <c r="K11" i="9"/>
  <c r="K85" i="9"/>
  <c r="K77" i="9"/>
  <c r="K54" i="9"/>
  <c r="K22" i="9"/>
  <c r="P114" i="9"/>
  <c r="P122" i="9"/>
  <c r="K41" i="9"/>
  <c r="P106" i="9"/>
  <c r="K5" i="9"/>
  <c r="P142" i="9"/>
  <c r="K28" i="9"/>
  <c r="K18" i="9"/>
  <c r="K14" i="9"/>
  <c r="K37" i="9"/>
  <c r="P110" i="9"/>
  <c r="K90" i="9"/>
  <c r="K15" i="9"/>
  <c r="P184" i="9"/>
  <c r="P194" i="9"/>
  <c r="P198" i="9"/>
  <c r="P201" i="9"/>
  <c r="P207" i="9"/>
  <c r="P210" i="9"/>
  <c r="P211" i="9"/>
  <c r="P218" i="9"/>
  <c r="P223" i="9"/>
  <c r="P213" i="9"/>
  <c r="P192" i="9"/>
  <c r="P240" i="9"/>
  <c r="P243" i="9"/>
  <c r="P250" i="9"/>
  <c r="P257" i="9"/>
  <c r="P229" i="9"/>
  <c r="P234" i="9"/>
  <c r="P241" i="9"/>
  <c r="P255" i="9"/>
  <c r="P270" i="9"/>
  <c r="P246" i="9"/>
  <c r="P242" i="9"/>
  <c r="P258" i="9"/>
  <c r="P269" i="9"/>
  <c r="P287" i="9"/>
  <c r="P268" i="9"/>
  <c r="P281" i="9"/>
  <c r="P271" i="9"/>
  <c r="P272" i="9"/>
  <c r="P282" i="9"/>
  <c r="P292" i="9"/>
  <c r="P301" i="9"/>
  <c r="P298" i="9"/>
  <c r="P302" i="9"/>
  <c r="P299" i="9"/>
  <c r="P304" i="9"/>
  <c r="O4" i="9" l="1"/>
  <c r="I4" i="9"/>
  <c r="N4" i="9"/>
  <c r="J4" i="9"/>
  <c r="AK4" i="4"/>
  <c r="AD4" i="4"/>
  <c r="AE4" i="4" s="1"/>
  <c r="AG4" i="4" s="1"/>
  <c r="Q268" i="9"/>
  <c r="R249" i="9"/>
  <c r="Q249" i="9"/>
  <c r="Q271" i="9"/>
  <c r="R271" i="9"/>
  <c r="R212" i="9"/>
  <c r="Q212" i="9"/>
  <c r="Q209" i="9"/>
  <c r="L27" i="9"/>
  <c r="Q148" i="9"/>
  <c r="R286" i="9"/>
  <c r="Q286" i="9"/>
  <c r="M22" i="9"/>
  <c r="L22" i="9"/>
  <c r="M54" i="9"/>
  <c r="L54" i="9"/>
  <c r="R269" i="9"/>
  <c r="Q269" i="9"/>
  <c r="R194" i="9"/>
  <c r="Q194" i="9"/>
  <c r="Q226" i="9"/>
  <c r="R234" i="9"/>
  <c r="Q234" i="9"/>
  <c r="L41" i="9"/>
  <c r="Q176" i="9"/>
  <c r="R176" i="9"/>
  <c r="Q280" i="9"/>
  <c r="Q153" i="9"/>
  <c r="R220" i="9"/>
  <c r="Q220" i="9"/>
  <c r="Q149" i="9"/>
  <c r="R237" i="9"/>
  <c r="Q237" i="9"/>
  <c r="Q228" i="9"/>
  <c r="Q123" i="9"/>
  <c r="Q205" i="9"/>
  <c r="Q239" i="9"/>
  <c r="Q281" i="9"/>
  <c r="Q299" i="9"/>
  <c r="L50" i="9"/>
  <c r="M50" i="9"/>
  <c r="M100" i="9"/>
  <c r="L100" i="9"/>
  <c r="R218" i="9"/>
  <c r="Q218" i="9"/>
  <c r="R266" i="9"/>
  <c r="Q266" i="9"/>
  <c r="L7" i="9"/>
  <c r="L39" i="9" l="1"/>
  <c r="R268" i="9"/>
  <c r="R228" i="9"/>
  <c r="AT4" i="4"/>
  <c r="Q6" i="9"/>
  <c r="R5" i="9"/>
  <c r="Q5" i="9"/>
  <c r="P4" i="9"/>
  <c r="R153" i="9"/>
  <c r="R233" i="9"/>
  <c r="R280" i="9"/>
  <c r="L42" i="9"/>
  <c r="R226" i="9"/>
  <c r="R205" i="9"/>
  <c r="R209" i="9"/>
  <c r="Q105" i="9"/>
  <c r="R239" i="9"/>
  <c r="Q110" i="9"/>
  <c r="Q129" i="9"/>
  <c r="Q233" i="9"/>
  <c r="Q137" i="9"/>
  <c r="L96" i="9"/>
  <c r="Q231" i="9"/>
  <c r="Q121" i="9"/>
  <c r="L28" i="9"/>
  <c r="Q267" i="9"/>
  <c r="Q219" i="9"/>
  <c r="Q119" i="9"/>
  <c r="L56" i="9"/>
  <c r="Q284" i="9"/>
  <c r="Q207" i="9"/>
  <c r="Q161" i="9"/>
  <c r="Q214" i="9"/>
  <c r="Q302" i="9"/>
  <c r="L82" i="9"/>
  <c r="L78" i="9"/>
  <c r="Q261" i="9"/>
  <c r="Q273" i="9"/>
  <c r="Q289" i="9"/>
  <c r="Q104" i="9"/>
  <c r="R248" i="9"/>
  <c r="L45" i="9"/>
  <c r="Q169" i="9"/>
  <c r="Q124" i="9"/>
  <c r="Q246" i="9"/>
  <c r="R105" i="9"/>
  <c r="R207" i="9"/>
  <c r="AL4" i="4"/>
  <c r="AM4" i="4"/>
  <c r="Q135" i="9"/>
  <c r="M101" i="9"/>
  <c r="Q248" i="9"/>
  <c r="Q164" i="9"/>
  <c r="L91" i="9"/>
  <c r="Q182" i="9"/>
  <c r="Q103" i="9"/>
  <c r="Q184" i="9"/>
  <c r="L101" i="9"/>
  <c r="L92" i="9"/>
  <c r="Q290" i="9"/>
  <c r="Q152" i="9"/>
  <c r="L57" i="9"/>
  <c r="M28" i="9"/>
  <c r="M82" i="9"/>
  <c r="L60" i="9"/>
  <c r="L93" i="9"/>
  <c r="Q274" i="9"/>
  <c r="L89" i="9"/>
  <c r="Q242" i="9"/>
  <c r="Q298" i="9"/>
  <c r="Q245" i="9"/>
  <c r="R242" i="9"/>
  <c r="M78" i="9"/>
  <c r="Q270" i="9"/>
  <c r="Q210" i="9"/>
  <c r="Q109" i="9"/>
  <c r="L8" i="9"/>
  <c r="Q133" i="9"/>
  <c r="Q213" i="9"/>
  <c r="L40" i="9"/>
  <c r="R284" i="9"/>
  <c r="R169" i="9"/>
  <c r="R121" i="9"/>
  <c r="R109" i="9"/>
  <c r="R137" i="9"/>
  <c r="R231" i="9"/>
  <c r="M45" i="9"/>
  <c r="R267" i="9"/>
  <c r="R133" i="9"/>
  <c r="R281" i="9"/>
  <c r="R273" i="9"/>
  <c r="R270" i="9"/>
  <c r="M57" i="9"/>
  <c r="M93" i="9"/>
  <c r="R110" i="9"/>
  <c r="R214" i="9"/>
  <c r="R149" i="9"/>
  <c r="R213" i="9"/>
  <c r="R148" i="9"/>
  <c r="M96" i="9"/>
  <c r="M89" i="9"/>
  <c r="R302" i="9"/>
  <c r="R129" i="9"/>
  <c r="R182" i="9"/>
  <c r="R135" i="9"/>
  <c r="R210" i="9"/>
  <c r="R219" i="9"/>
  <c r="R161" i="9"/>
  <c r="R152" i="9"/>
  <c r="M60" i="9"/>
  <c r="R164" i="9"/>
  <c r="R299" i="9"/>
  <c r="R298" i="9"/>
  <c r="R261" i="9"/>
  <c r="R290" i="9"/>
  <c r="R124" i="9"/>
  <c r="R245" i="9"/>
  <c r="R246" i="9"/>
  <c r="R289" i="9"/>
  <c r="R104" i="9"/>
  <c r="R184" i="9"/>
  <c r="R274" i="9"/>
  <c r="M92" i="9"/>
  <c r="R119" i="9"/>
  <c r="M40" i="9"/>
  <c r="K4" i="9"/>
  <c r="M56" i="9"/>
  <c r="M41" i="9"/>
  <c r="Q131" i="9"/>
  <c r="R131" i="9"/>
  <c r="M23" i="9"/>
  <c r="L23" i="9"/>
  <c r="M79" i="9"/>
  <c r="L79" i="9"/>
  <c r="Q236" i="9"/>
  <c r="Q114" i="9"/>
  <c r="R114" i="9"/>
  <c r="R172" i="9"/>
  <c r="Q172" i="9"/>
  <c r="L26" i="9"/>
  <c r="M26" i="9"/>
  <c r="M94" i="9"/>
  <c r="L94" i="9"/>
  <c r="Q291" i="9"/>
  <c r="R291" i="9"/>
  <c r="L58" i="9"/>
  <c r="M58" i="9"/>
  <c r="Q193" i="9"/>
  <c r="R193" i="9"/>
  <c r="M59" i="9"/>
  <c r="L59" i="9"/>
  <c r="Q240" i="9"/>
  <c r="R240" i="9"/>
  <c r="L70" i="9"/>
  <c r="M70" i="9"/>
  <c r="L25" i="9"/>
  <c r="M25" i="9"/>
  <c r="M19" i="9"/>
  <c r="L19" i="9"/>
  <c r="L34" i="9"/>
  <c r="M34" i="9"/>
  <c r="Q283" i="9"/>
  <c r="L30" i="9"/>
  <c r="Q102" i="9"/>
  <c r="R102" i="9"/>
  <c r="Q251" i="9"/>
  <c r="Q181" i="9"/>
  <c r="R181" i="9"/>
  <c r="M91" i="9"/>
  <c r="R123" i="9"/>
  <c r="L31" i="9"/>
  <c r="R146" i="9"/>
  <c r="Q146" i="9"/>
  <c r="R285" i="9"/>
  <c r="Q285" i="9"/>
  <c r="M46" i="9"/>
  <c r="L46" i="9"/>
  <c r="R162" i="9"/>
  <c r="Q162" i="9"/>
  <c r="L85" i="9"/>
  <c r="M85" i="9"/>
  <c r="L87" i="9"/>
  <c r="Q173" i="9"/>
  <c r="Q260" i="9"/>
  <c r="L69" i="9"/>
  <c r="M69" i="9"/>
  <c r="Q235" i="9"/>
  <c r="R235" i="9"/>
  <c r="M71" i="9"/>
  <c r="L71" i="9"/>
  <c r="R293" i="9"/>
  <c r="Q293" i="9"/>
  <c r="M5" i="9"/>
  <c r="L5" i="9"/>
  <c r="Q303" i="9"/>
  <c r="R303" i="9"/>
  <c r="Q216" i="9"/>
  <c r="R115" i="9"/>
  <c r="Q115" i="9"/>
  <c r="R180" i="9"/>
  <c r="Q180" i="9"/>
  <c r="L81" i="9"/>
  <c r="Q185" i="9"/>
  <c r="M55" i="9"/>
  <c r="L55" i="9"/>
  <c r="Q118" i="9"/>
  <c r="R118" i="9"/>
  <c r="L10" i="9"/>
  <c r="M10" i="9"/>
  <c r="R158" i="9"/>
  <c r="Q158" i="9"/>
  <c r="M14" i="9"/>
  <c r="L14" i="9"/>
  <c r="M35" i="9"/>
  <c r="L35" i="9"/>
  <c r="M42" i="9"/>
  <c r="M8" i="9"/>
  <c r="L18" i="9"/>
  <c r="M18" i="9"/>
  <c r="M38" i="9"/>
  <c r="L38" i="9"/>
  <c r="Q243" i="9"/>
  <c r="R243" i="9"/>
  <c r="L62" i="9"/>
  <c r="M62" i="9"/>
  <c r="R170" i="9"/>
  <c r="Q170" i="9"/>
  <c r="M84" i="9"/>
  <c r="L84" i="9"/>
  <c r="M67" i="9"/>
  <c r="L67" i="9"/>
  <c r="L80" i="9"/>
  <c r="M80" i="9"/>
  <c r="Q296" i="9"/>
  <c r="R296" i="9"/>
  <c r="L12" i="9"/>
  <c r="M12" i="9"/>
  <c r="L36" i="9"/>
  <c r="M36" i="9"/>
  <c r="M29" i="9"/>
  <c r="L29" i="9"/>
  <c r="R227" i="9"/>
  <c r="Q227" i="9"/>
  <c r="L90" i="9"/>
  <c r="M90" i="9"/>
  <c r="R191" i="9"/>
  <c r="Q191" i="9"/>
  <c r="Q244" i="9"/>
  <c r="R244" i="9"/>
  <c r="L98" i="9"/>
  <c r="M98" i="9"/>
  <c r="L86" i="9"/>
  <c r="M86" i="9"/>
  <c r="L6" i="9"/>
  <c r="Q122" i="9"/>
  <c r="Q147" i="9"/>
  <c r="R147" i="9"/>
  <c r="M51" i="9"/>
  <c r="L51" i="9"/>
  <c r="M95" i="9"/>
  <c r="L95" i="9"/>
  <c r="M7" i="9"/>
  <c r="M27" i="9"/>
  <c r="M39" i="9"/>
  <c r="AO4" i="4" l="1"/>
  <c r="AP4" i="4" s="1"/>
  <c r="F4" i="4"/>
  <c r="AU4" i="4"/>
  <c r="Q300" i="9"/>
  <c r="L53" i="9"/>
  <c r="Q301" i="9"/>
  <c r="Q258" i="9"/>
  <c r="L63" i="9"/>
  <c r="Q130" i="9"/>
  <c r="L65" i="9"/>
  <c r="Q196" i="9"/>
  <c r="Q128" i="9"/>
  <c r="Q132" i="9"/>
  <c r="L47" i="9"/>
  <c r="Q292" i="9"/>
  <c r="L77" i="9"/>
  <c r="Q167" i="9"/>
  <c r="Q287" i="9"/>
  <c r="Q138" i="9"/>
  <c r="Q221" i="9"/>
  <c r="Q192" i="9"/>
  <c r="Q279" i="9"/>
  <c r="Q199" i="9"/>
  <c r="Q145" i="9"/>
  <c r="Q215" i="9"/>
  <c r="L52" i="9"/>
  <c r="L20" i="9"/>
  <c r="Q257" i="9"/>
  <c r="L24" i="9"/>
  <c r="Q253" i="9"/>
  <c r="Q134" i="9"/>
  <c r="Q178" i="9"/>
  <c r="Q230" i="9"/>
  <c r="Q200" i="9"/>
  <c r="Q252" i="9"/>
  <c r="Q179" i="9"/>
  <c r="Q265" i="9"/>
  <c r="Q250" i="9"/>
  <c r="Q201" i="9"/>
  <c r="Q208" i="9"/>
  <c r="L83" i="9"/>
  <c r="L15" i="9"/>
  <c r="Q111" i="9"/>
  <c r="Q232" i="9"/>
  <c r="L73" i="9"/>
  <c r="L61" i="9"/>
  <c r="Q183" i="9"/>
  <c r="Q107" i="9"/>
  <c r="Q151" i="9"/>
  <c r="Q108" i="9"/>
  <c r="Q150" i="9"/>
  <c r="Q126" i="9"/>
  <c r="L11" i="9"/>
  <c r="Q188" i="9"/>
  <c r="Q175" i="9"/>
  <c r="L37" i="9"/>
  <c r="L68" i="9"/>
  <c r="L32" i="9"/>
  <c r="Q117" i="9"/>
  <c r="Q156" i="9"/>
  <c r="Q177" i="9"/>
  <c r="Q136" i="9"/>
  <c r="Q197" i="9"/>
  <c r="Q171" i="9"/>
  <c r="L72" i="9"/>
  <c r="Q254" i="9"/>
  <c r="Q112" i="9"/>
  <c r="Q241" i="9"/>
  <c r="Q157" i="9"/>
  <c r="L97" i="9"/>
  <c r="L76" i="9"/>
  <c r="Q256" i="9"/>
  <c r="Q275" i="9"/>
  <c r="Q116" i="9"/>
  <c r="Q198" i="9"/>
  <c r="Q155" i="9"/>
  <c r="Q255" i="9"/>
  <c r="Q195" i="9"/>
  <c r="L66" i="9"/>
  <c r="Q229" i="9"/>
  <c r="Q154" i="9"/>
  <c r="Q223" i="9"/>
  <c r="Q202" i="9"/>
  <c r="Q264" i="9"/>
  <c r="Q263" i="9"/>
  <c r="Q272" i="9"/>
  <c r="Q259" i="9"/>
  <c r="Q294" i="9"/>
  <c r="Q262" i="9"/>
  <c r="Q225" i="9"/>
  <c r="Q288" i="9"/>
  <c r="Q165" i="9"/>
  <c r="L21" i="9"/>
  <c r="Q189" i="9"/>
  <c r="Q304" i="9"/>
  <c r="Q113" i="9"/>
  <c r="Q211" i="9"/>
  <c r="Q277" i="9"/>
  <c r="Q203" i="9"/>
  <c r="Q125" i="9"/>
  <c r="Q217" i="9"/>
  <c r="L48" i="9"/>
  <c r="Q139" i="9"/>
  <c r="L9" i="9"/>
  <c r="L74" i="9"/>
  <c r="Q282" i="9"/>
  <c r="Q278" i="9"/>
  <c r="Q186" i="9"/>
  <c r="Q295" i="9"/>
  <c r="L17" i="9"/>
  <c r="Q222" i="9"/>
  <c r="L49" i="9"/>
  <c r="Q206" i="9"/>
  <c r="Q143" i="9"/>
  <c r="Q247" i="9"/>
  <c r="Q127" i="9"/>
  <c r="Q166" i="9"/>
  <c r="Q187" i="9"/>
  <c r="Q142" i="9"/>
  <c r="Q276" i="9"/>
  <c r="Q174" i="9"/>
  <c r="Q160" i="9"/>
  <c r="Q120" i="9"/>
  <c r="Q159" i="9"/>
  <c r="Q168" i="9"/>
  <c r="L64" i="9"/>
  <c r="Q297" i="9"/>
  <c r="Q140" i="9"/>
  <c r="Q163" i="9"/>
  <c r="Q204" i="9"/>
  <c r="Q238" i="9"/>
  <c r="L99" i="9"/>
  <c r="L75" i="9"/>
  <c r="Q106" i="9"/>
  <c r="L13" i="9"/>
  <c r="Q224" i="9"/>
  <c r="Q141" i="9"/>
  <c r="L16" i="9"/>
  <c r="L44" i="9"/>
  <c r="L88" i="9"/>
  <c r="Q190" i="9"/>
  <c r="L33" i="9"/>
  <c r="Q144" i="9"/>
  <c r="L43" i="9"/>
  <c r="AV4" i="4" l="1"/>
  <c r="AW4" i="4" s="1"/>
  <c r="L4" i="9"/>
  <c r="Q4" i="9"/>
  <c r="E4" i="4"/>
  <c r="AQ4" i="4"/>
  <c r="AR4" i="4" s="1"/>
  <c r="G4" i="4" l="1"/>
  <c r="R103" i="9"/>
  <c r="R294" i="9"/>
  <c r="R179" i="9"/>
  <c r="R202" i="9"/>
  <c r="R250" i="9"/>
  <c r="R154" i="9"/>
  <c r="R216" i="9"/>
  <c r="R241" i="9"/>
  <c r="R136" i="9"/>
  <c r="R200" i="9"/>
  <c r="R156" i="9"/>
  <c r="R171" i="9"/>
  <c r="R276" i="9"/>
  <c r="R287" i="9"/>
  <c r="R253" i="9"/>
  <c r="R272" i="9"/>
  <c r="R175" i="9"/>
  <c r="R232" i="9"/>
  <c r="R204" i="9"/>
  <c r="R173" i="9"/>
  <c r="R186" i="9"/>
  <c r="R113" i="9"/>
  <c r="R151" i="9"/>
  <c r="R259" i="9"/>
  <c r="R163" i="9"/>
  <c r="R139" i="9"/>
  <c r="R145" i="9"/>
  <c r="R258" i="9"/>
  <c r="R132" i="9"/>
  <c r="R150" i="9"/>
  <c r="R187" i="9"/>
  <c r="R288" i="9"/>
  <c r="R168" i="9"/>
  <c r="R107" i="9"/>
  <c r="R130" i="9"/>
  <c r="R116" i="9"/>
  <c r="R225" i="9"/>
  <c r="R183" i="9"/>
  <c r="R301" i="9"/>
  <c r="R300" i="9"/>
  <c r="R120" i="9"/>
  <c r="R165" i="9"/>
  <c r="R159" i="9"/>
  <c r="R252" i="9"/>
  <c r="R211" i="9"/>
  <c r="R221" i="9"/>
  <c r="R143" i="9"/>
  <c r="R199" i="9"/>
  <c r="R167" i="9"/>
  <c r="R263" i="9"/>
  <c r="R304" i="9"/>
  <c r="R264" i="9"/>
  <c r="R117" i="9"/>
  <c r="R134" i="9"/>
  <c r="R236" i="9"/>
  <c r="R197" i="9"/>
  <c r="R155" i="9"/>
  <c r="R208" i="9"/>
  <c r="M77" i="9"/>
  <c r="R166" i="9"/>
  <c r="R189" i="9"/>
  <c r="R144" i="9"/>
  <c r="R127" i="9"/>
  <c r="R256" i="9"/>
  <c r="R251" i="9"/>
  <c r="R229" i="9"/>
  <c r="R292" i="9"/>
  <c r="R282" i="9"/>
  <c r="R297" i="9"/>
  <c r="R192" i="9"/>
  <c r="R195" i="9"/>
  <c r="R128" i="9"/>
  <c r="R141" i="9"/>
  <c r="M63" i="9"/>
  <c r="R278" i="9"/>
  <c r="R142" i="9"/>
  <c r="R112" i="9"/>
  <c r="R215" i="9"/>
  <c r="R255" i="9"/>
  <c r="R223" i="9"/>
  <c r="R111" i="9"/>
  <c r="R140" i="9"/>
  <c r="R126" i="9"/>
  <c r="R188" i="9"/>
  <c r="M37" i="9"/>
  <c r="R247" i="9"/>
  <c r="R108" i="9"/>
  <c r="R254" i="9"/>
  <c r="R224" i="9"/>
  <c r="R198" i="9"/>
  <c r="M74" i="9"/>
  <c r="R125" i="9"/>
  <c r="R262" i="9"/>
  <c r="R295" i="9"/>
  <c r="R174" i="9"/>
  <c r="R265" i="9"/>
  <c r="R283" i="9"/>
  <c r="R160" i="9"/>
  <c r="R230" i="9"/>
  <c r="H4" i="4"/>
  <c r="I4" i="4" s="1"/>
  <c r="R238" i="9"/>
  <c r="R138" i="9"/>
  <c r="R196" i="9"/>
  <c r="M9" i="9"/>
  <c r="R206" i="9"/>
  <c r="R279" i="9"/>
  <c r="R178" i="9"/>
  <c r="R260" i="9"/>
  <c r="M47" i="9"/>
  <c r="R157" i="9"/>
  <c r="R275" i="9"/>
  <c r="M33" i="9"/>
  <c r="R203" i="9"/>
  <c r="R185" i="9"/>
  <c r="R190" i="9"/>
  <c r="R201" i="9"/>
  <c r="R106" i="9"/>
  <c r="R257" i="9"/>
  <c r="R277" i="9"/>
  <c r="R6" i="9"/>
  <c r="R122" i="9"/>
  <c r="R177" i="9"/>
  <c r="R217" i="9"/>
  <c r="R222" i="9"/>
  <c r="R4" i="9" l="1"/>
  <c r="M21" i="9"/>
  <c r="M31" i="9"/>
  <c r="M53" i="9"/>
  <c r="M76" i="9"/>
  <c r="M32" i="9"/>
  <c r="M83" i="9"/>
  <c r="M11" i="9"/>
  <c r="M64" i="9"/>
  <c r="M72" i="9"/>
  <c r="M65" i="9"/>
  <c r="M97" i="9"/>
  <c r="M66" i="9"/>
  <c r="M68" i="9"/>
  <c r="M16" i="9"/>
  <c r="M73" i="9"/>
  <c r="M4" i="9"/>
  <c r="M15" i="9"/>
  <c r="M99" i="9"/>
  <c r="M75" i="9"/>
  <c r="M17" i="9"/>
  <c r="M52" i="9"/>
  <c r="M24" i="9"/>
  <c r="M30" i="9"/>
  <c r="M48" i="9"/>
  <c r="M61" i="9"/>
  <c r="M20" i="9"/>
  <c r="M6" i="9"/>
  <c r="M88" i="9"/>
  <c r="M43" i="9"/>
  <c r="M81" i="9"/>
  <c r="M44" i="9"/>
  <c r="M87" i="9"/>
  <c r="M49" i="9"/>
  <c r="M13" i="9"/>
</calcChain>
</file>

<file path=xl/sharedStrings.xml><?xml version="1.0" encoding="utf-8"?>
<sst xmlns="http://schemas.openxmlformats.org/spreadsheetml/2006/main" count="145" uniqueCount="98">
  <si>
    <t>Event ID</t>
  </si>
  <si>
    <t>Division</t>
  </si>
  <si>
    <t>Structure Capacity (g)</t>
  </si>
  <si>
    <t>Structure Weight (g)</t>
  </si>
  <si>
    <t>Score</t>
  </si>
  <si>
    <t>Contact Width (mm)</t>
  </si>
  <si>
    <t>Contact Depth (mm)</t>
  </si>
  <si>
    <t>Min. Load Distance (mm)</t>
  </si>
  <si>
    <t>Grading Status</t>
  </si>
  <si>
    <t>Duration</t>
  </si>
  <si>
    <t>Start Time</t>
  </si>
  <si>
    <t>End Time</t>
  </si>
  <si>
    <t>Latest Answer Time</t>
  </si>
  <si>
    <t>Questions Answered</t>
  </si>
  <si>
    <t>Ending Status</t>
  </si>
  <si>
    <t>School</t>
  </si>
  <si>
    <t>Team Name</t>
  </si>
  <si>
    <t>Team Number</t>
  </si>
  <si>
    <t>Scilympiad Start Time</t>
  </si>
  <si>
    <t>Scilympiad Finish Time</t>
  </si>
  <si>
    <t>Team Number Considered</t>
  </si>
  <si>
    <t>Team Number Parsed</t>
  </si>
  <si>
    <t>Stripped Estimated Load Supported -&gt;</t>
  </si>
  <si>
    <t>Parsed Estimated Load Supported -&gt;</t>
  </si>
  <si>
    <t>Rank</t>
  </si>
  <si>
    <t>Completeness</t>
  </si>
  <si>
    <t>Construction Violations</t>
  </si>
  <si>
    <t>Mass of Boomilever (g)</t>
  </si>
  <si>
    <t>Load Score (g)</t>
  </si>
  <si>
    <t>Load Supported (g)</t>
  </si>
  <si>
    <t>Estimated Load Supported (g)</t>
  </si>
  <si>
    <t>Bonus (g)</t>
  </si>
  <si>
    <t>Scoring</t>
  </si>
  <si>
    <t>Division B</t>
  </si>
  <si>
    <t>Division C</t>
  </si>
  <si>
    <t>Exceeded Allowed Time</t>
  </si>
  <si>
    <t>Scored Rank</t>
  </si>
  <si>
    <t>Tiebreaker 1: Estimated Load Difference Score</t>
  </si>
  <si>
    <t>Ranked Tiebreaker 1: Estimated Load Supported</t>
  </si>
  <si>
    <t>Ranked Tiebreaker 2: Boomilever Mass</t>
  </si>
  <si>
    <t>Tiebreakers</t>
  </si>
  <si>
    <t>Tier</t>
  </si>
  <si>
    <t>Scilympiad Submission</t>
  </si>
  <si>
    <t>SkyCiv Submission</t>
  </si>
  <si>
    <t>SkyCiv Submission Time</t>
  </si>
  <si>
    <t>School Name Corresponding to Team Number</t>
  </si>
  <si>
    <t>Team Name Corresponding to Team Number</t>
  </si>
  <si>
    <t>Time Outside Browser</t>
  </si>
  <si>
    <t>Team Number In Team List</t>
  </si>
  <si>
    <t>Submitted Estimated Load Supported</t>
  </si>
  <si>
    <t>Parsed Estimated Load Supported</t>
  </si>
  <si>
    <t>Submission Time
Central Time (GMT-06)</t>
  </si>
  <si>
    <t>School Name</t>
  </si>
  <si>
    <t>Total Build Time (minutes)</t>
  </si>
  <si>
    <t>Time Spent</t>
  </si>
  <si>
    <t>SkyCiv Submission (Hidden)</t>
  </si>
  <si>
    <t>Competition Violations</t>
  </si>
  <si>
    <t>Time Allowed (minutes)</t>
  </si>
  <si>
    <t>Scilympiad Timezone</t>
  </si>
  <si>
    <t>Points</t>
  </si>
  <si>
    <t>Minimum Loading Distance (mm)</t>
  </si>
  <si>
    <t>Tiebreaker Adjusted Rank</t>
  </si>
  <si>
    <t>Tier Adjusted Score</t>
  </si>
  <si>
    <t>Step 1</t>
  </si>
  <si>
    <t>Step 2</t>
  </si>
  <si>
    <t>Load 
Supported (g)</t>
  </si>
  <si>
    <t>Step 3</t>
  </si>
  <si>
    <t>Penalize Overtime</t>
  </si>
  <si>
    <t>Value</t>
  </si>
  <si>
    <t>Explanation</t>
  </si>
  <si>
    <t>Consider Entry (Y/N)</t>
  </si>
  <si>
    <t>Step 4</t>
  </si>
  <si>
    <t>Step 5</t>
  </si>
  <si>
    <t>Instructions</t>
  </si>
  <si>
    <t>Event Paramters &amp; Score Settings</t>
  </si>
  <si>
    <t>Parameter</t>
  </si>
  <si>
    <t>Type the distance, in millimeters, from the origin to each of the Contact Width Lines. This value should be between 30 and 70, inclusive.</t>
  </si>
  <si>
    <t>Type the minimum distance, in millimeters, between the Testing Wall and the Loading Point closest to the Testing Wall. This value should be between 200 and 450, inclusive.</t>
  </si>
  <si>
    <t>Specify whether students should be penalized for going over the time allowed (above). If this is set to "Yes", students will receive Competition Violations (Tier 2) for exceeding the allowed time. This setting is optional.</t>
  </si>
  <si>
    <r>
      <rPr>
        <u/>
        <sz val="10"/>
        <color theme="1"/>
        <rFont val="Arial"/>
        <family val="2"/>
      </rPr>
      <t>Division C</t>
    </r>
    <r>
      <rPr>
        <sz val="10"/>
        <color theme="1"/>
        <rFont val="Arial"/>
        <family val="2"/>
      </rPr>
      <t>: Minimum Loading Distance (mm)</t>
    </r>
  </si>
  <si>
    <r>
      <rPr>
        <u/>
        <sz val="10"/>
        <color theme="1"/>
        <rFont val="Arial"/>
        <family val="2"/>
      </rPr>
      <t>Division C</t>
    </r>
    <r>
      <rPr>
        <sz val="10"/>
        <color theme="1"/>
        <rFont val="Arial"/>
        <family val="2"/>
      </rPr>
      <t>: Contact Width (mm)</t>
    </r>
  </si>
  <si>
    <r>
      <rPr>
        <u/>
        <sz val="10"/>
        <color theme="1"/>
        <rFont val="Arial"/>
        <family val="2"/>
      </rPr>
      <t>Division B</t>
    </r>
    <r>
      <rPr>
        <sz val="10"/>
        <color theme="1"/>
        <rFont val="Arial"/>
        <family val="2"/>
      </rPr>
      <t>: Minimum Loading Distance (mm)</t>
    </r>
  </si>
  <si>
    <r>
      <rPr>
        <u/>
        <sz val="10"/>
        <color theme="1"/>
        <rFont val="Arial"/>
        <family val="2"/>
      </rPr>
      <t>Division B</t>
    </r>
    <r>
      <rPr>
        <sz val="10"/>
        <color theme="1"/>
        <rFont val="Arial"/>
        <family val="2"/>
      </rPr>
      <t>: Contact Width (mm)</t>
    </r>
  </si>
  <si>
    <t>Specify the time allowed from when students access the Scilympiad test to submission of their structure in SkyCiv. Per the rules, students are allowed 45 minutes. However, you may choose to add a few minutes extra to be flexible, especially if there are technical difficulties. This setting is only required if you are penalizing overtime.</t>
  </si>
  <si>
    <t>Select the timezone of the times in Scilympiad; this is usually the local time of the tournament location. The SkyCiv times will be converted from Central Time (GMT-06) to this timezone. This setting is only required if you are penalizing overtime.</t>
  </si>
  <si>
    <r>
      <t xml:space="preserve">Compete the fields below, </t>
    </r>
    <r>
      <rPr>
        <sz val="10"/>
        <color theme="1"/>
        <rFont val="Arial"/>
        <family val="2"/>
      </rPr>
      <t>which specify parameters provided to students in each division, Scilympiad test timezone, time allowed for students to start the Scilympiad test and build their structure, and whether to penalize teams that except this time limit.</t>
    </r>
  </si>
  <si>
    <r>
      <rPr>
        <b/>
        <sz val="10"/>
        <color theme="1"/>
        <rFont val="Arial"/>
        <family val="2"/>
      </rPr>
      <t>Paste the team roster from Scilympiad into the left table of the sheet titled Scilympiad.</t>
    </r>
    <r>
      <rPr>
        <sz val="10"/>
        <color theme="1"/>
        <rFont val="Arial"/>
        <family val="2"/>
      </rPr>
      <t xml:space="preserve">
</t>
    </r>
    <r>
      <rPr>
        <sz val="2"/>
        <color theme="1"/>
        <rFont val="Arial"/>
        <family val="2"/>
      </rPr>
      <t xml:space="preserve">
</t>
    </r>
    <r>
      <rPr>
        <sz val="10"/>
        <color theme="1"/>
        <rFont val="Arial"/>
        <family val="2"/>
      </rPr>
      <t xml:space="preserve">To download the team roster from Scilympiad, visit your tournament's Scilympiad page and click </t>
    </r>
    <r>
      <rPr>
        <u/>
        <sz val="10"/>
        <color theme="1"/>
        <rFont val="Arial"/>
        <family val="2"/>
      </rPr>
      <t>Event Supervisor</t>
    </r>
    <r>
      <rPr>
        <sz val="10"/>
        <color theme="1"/>
        <rFont val="Arial"/>
        <family val="2"/>
      </rPr>
      <t xml:space="preserve"> in the top menu bar. On the page that follows, under the </t>
    </r>
    <r>
      <rPr>
        <u/>
        <sz val="10"/>
        <color theme="1"/>
        <rFont val="Arial"/>
        <family val="2"/>
      </rPr>
      <t>Rosters</t>
    </r>
    <r>
      <rPr>
        <sz val="10"/>
        <color theme="1"/>
        <rFont val="Arial"/>
        <family val="2"/>
      </rPr>
      <t xml:space="preserve"> section click </t>
    </r>
    <r>
      <rPr>
        <u/>
        <sz val="10"/>
        <color theme="1"/>
        <rFont val="Arial"/>
        <family val="2"/>
      </rPr>
      <t>Event Team Roster</t>
    </r>
    <r>
      <rPr>
        <sz val="10"/>
        <color theme="1"/>
        <rFont val="Arial"/>
        <family val="2"/>
      </rPr>
      <t xml:space="preserve">, and on the following page click the </t>
    </r>
    <r>
      <rPr>
        <u/>
        <sz val="10"/>
        <color theme="1"/>
        <rFont val="Arial"/>
        <family val="2"/>
      </rPr>
      <t>Export</t>
    </r>
    <r>
      <rPr>
        <sz val="10"/>
        <color theme="1"/>
        <rFont val="Arial"/>
        <family val="2"/>
      </rPr>
      <t xml:space="preserve"> to Excel button.
</t>
    </r>
    <r>
      <rPr>
        <sz val="2"/>
        <color theme="1"/>
        <rFont val="Arial"/>
        <family val="2"/>
      </rPr>
      <t xml:space="preserve">
</t>
    </r>
    <r>
      <rPr>
        <sz val="10"/>
        <color theme="1"/>
        <rFont val="Arial"/>
        <family val="2"/>
      </rPr>
      <t>Open the file that downloads (it should have filename "</t>
    </r>
    <r>
      <rPr>
        <u/>
        <sz val="10"/>
        <color theme="1"/>
        <rFont val="Arial"/>
        <family val="2"/>
      </rPr>
      <t>EventTeams_....xlsx</t>
    </r>
    <r>
      <rPr>
        <sz val="10"/>
        <color theme="1"/>
        <rFont val="Arial"/>
        <family val="2"/>
      </rPr>
      <t xml:space="preserve">") in Microsoft Excel. Copy the contents of the first three columns (leaving out headings), and paste them into the space below. (Note that the downloaded spreadsheet includes student names but for their privacy you should not paste them here in the event your tournament decides to publicly release this scoresheet.) All team numbers must be prefixed by their division (e.g. B## or C##) to score correctly.
</t>
    </r>
    <r>
      <rPr>
        <sz val="2"/>
        <color theme="1"/>
        <rFont val="Arial"/>
        <family val="2"/>
      </rPr>
      <t xml:space="preserve">
</t>
    </r>
    <r>
      <rPr>
        <b/>
        <i/>
        <sz val="10"/>
        <color theme="1"/>
        <rFont val="Arial"/>
        <family val="2"/>
      </rPr>
      <t xml:space="preserve">Multiple Divisions: </t>
    </r>
    <r>
      <rPr>
        <i/>
        <sz val="10"/>
        <color theme="1"/>
        <rFont val="Arial"/>
        <family val="2"/>
      </rPr>
      <t>If you are supervising this event for both Division B and Division C, you can download the team roster for each division and paste them one after another in the section below. This scoresheet is equipped to score the two divisions separately and will not mix up the scores.</t>
    </r>
  </si>
  <si>
    <r>
      <rPr>
        <b/>
        <sz val="10"/>
        <color theme="1"/>
        <rFont val="Arial"/>
        <family val="2"/>
      </rPr>
      <t xml:space="preserve">Paste the list of Scilympiad test submissions into the right table of the sheet titled </t>
    </r>
    <r>
      <rPr>
        <b/>
        <u/>
        <sz val="10"/>
        <color theme="1"/>
        <rFont val="Arial"/>
        <family val="2"/>
      </rPr>
      <t>Scilympiad</t>
    </r>
    <r>
      <rPr>
        <b/>
        <i/>
        <sz val="10"/>
        <color theme="1"/>
        <rFont val="Arial"/>
        <family val="2"/>
      </rPr>
      <t>.</t>
    </r>
    <r>
      <rPr>
        <sz val="10"/>
        <color theme="1"/>
        <rFont val="Arial"/>
        <family val="2"/>
      </rPr>
      <t xml:space="preserve">
</t>
    </r>
    <r>
      <rPr>
        <sz val="2"/>
        <color theme="1"/>
        <rFont val="Arial"/>
        <family val="2"/>
      </rPr>
      <t xml:space="preserve">
</t>
    </r>
    <r>
      <rPr>
        <sz val="10"/>
        <color theme="1"/>
        <rFont val="Arial"/>
        <family val="2"/>
      </rPr>
      <t xml:space="preserve">To access the list of Scilympiad test submissions, visit your tournament's Scilympiad page and click </t>
    </r>
    <r>
      <rPr>
        <u/>
        <sz val="10"/>
        <color theme="1"/>
        <rFont val="Arial"/>
        <family val="2"/>
      </rPr>
      <t>Event Supervisor</t>
    </r>
    <r>
      <rPr>
        <sz val="10"/>
        <color theme="1"/>
        <rFont val="Arial"/>
        <family val="2"/>
      </rPr>
      <t xml:space="preserve"> in the top menu bar. On the page that follows, under the </t>
    </r>
    <r>
      <rPr>
        <u/>
        <sz val="10"/>
        <color theme="1"/>
        <rFont val="Arial"/>
        <family val="2"/>
      </rPr>
      <t>Competition Day</t>
    </r>
    <r>
      <rPr>
        <sz val="10"/>
        <color theme="1"/>
        <rFont val="Arial"/>
        <family val="2"/>
      </rPr>
      <t xml:space="preserve"> section click </t>
    </r>
    <r>
      <rPr>
        <u/>
        <sz val="10"/>
        <color theme="1"/>
        <rFont val="Arial"/>
        <family val="2"/>
      </rPr>
      <t>Grade Online Tests</t>
    </r>
    <r>
      <rPr>
        <sz val="10"/>
        <color theme="1"/>
        <rFont val="Arial"/>
        <family val="2"/>
      </rPr>
      <t xml:space="preserve">. On the following page, highlight the contents of the table (excluding headings), right click, and copy. Paste this selection in the section below.
</t>
    </r>
    <r>
      <rPr>
        <sz val="2"/>
        <color theme="1"/>
        <rFont val="Arial"/>
        <family val="2"/>
      </rPr>
      <t xml:space="preserve">
</t>
    </r>
    <r>
      <rPr>
        <b/>
        <i/>
        <sz val="10"/>
        <color theme="1"/>
        <rFont val="Arial"/>
        <family val="2"/>
      </rPr>
      <t xml:space="preserve">Estimated Load Supported: </t>
    </r>
    <r>
      <rPr>
        <i/>
        <sz val="10"/>
        <color theme="1"/>
        <rFont val="Arial"/>
        <family val="2"/>
      </rPr>
      <t xml:space="preserve">There is not an easy way to download all responses to Scilympiad so you will need to open each test by clicking the pencil icon under the </t>
    </r>
    <r>
      <rPr>
        <i/>
        <u/>
        <sz val="10"/>
        <color theme="1"/>
        <rFont val="Arial"/>
        <family val="2"/>
      </rPr>
      <t>Grading Status</t>
    </r>
    <r>
      <rPr>
        <i/>
        <sz val="10"/>
        <color theme="1"/>
        <rFont val="Arial"/>
        <family val="2"/>
      </rPr>
      <t xml:space="preserve"> column to view each team's submitted Estimated Load Supported. Enter these values in grams in the column below titled </t>
    </r>
    <r>
      <rPr>
        <i/>
        <u/>
        <sz val="10"/>
        <color theme="1"/>
        <rFont val="Arial"/>
        <family val="2"/>
      </rPr>
      <t>Submitted Estimated Load Supported</t>
    </r>
    <r>
      <rPr>
        <i/>
        <sz val="10"/>
        <color theme="1"/>
        <rFont val="Arial"/>
        <family val="2"/>
      </rPr>
      <t>. Because this value is only used in the event of ties which are rare for this event, you can choose to only enter these values if a tie does occur.</t>
    </r>
  </si>
  <si>
    <r>
      <rPr>
        <b/>
        <sz val="10"/>
        <color theme="1"/>
        <rFont val="Arial"/>
        <family val="2"/>
      </rPr>
      <t xml:space="preserve">Paste the table of SkyCiv submissions into the blue columns of the sheet titled </t>
    </r>
    <r>
      <rPr>
        <b/>
        <u/>
        <sz val="10"/>
        <color theme="1"/>
        <rFont val="Arial"/>
        <family val="2"/>
      </rPr>
      <t>SkyCiv</t>
    </r>
    <r>
      <rPr>
        <b/>
        <sz val="10"/>
        <color theme="1"/>
        <rFont val="Arial"/>
        <family val="2"/>
      </rPr>
      <t>.</t>
    </r>
    <r>
      <rPr>
        <sz val="10"/>
        <color theme="1"/>
        <rFont val="Arial"/>
        <family val="2"/>
      </rPr>
      <t xml:space="preserve">
</t>
    </r>
    <r>
      <rPr>
        <sz val="2"/>
        <color theme="1"/>
        <rFont val="Arial"/>
        <family val="2"/>
      </rPr>
      <t xml:space="preserve">
</t>
    </r>
    <r>
      <rPr>
        <sz val="10"/>
        <color theme="1"/>
        <rFont val="Arial"/>
        <family val="2"/>
      </rPr>
      <t>Using the SkyCiv submissions download link provided to you by your tournament director, download the spreadsheet of submissions (it should have the filename "</t>
    </r>
    <r>
      <rPr>
        <u/>
        <sz val="10"/>
        <color theme="1"/>
        <rFont val="Arial"/>
        <family val="2"/>
      </rPr>
      <t>scioly_scores_....csv</t>
    </r>
    <r>
      <rPr>
        <sz val="10"/>
        <color theme="1"/>
        <rFont val="Arial"/>
        <family val="2"/>
      </rPr>
      <t xml:space="preserve">"). Open the spreadsheet in Microsoft Excel, select all contents except the headings, and paste them in the space below.
</t>
    </r>
    <r>
      <rPr>
        <sz val="2"/>
        <color theme="1"/>
        <rFont val="Arial"/>
        <family val="2"/>
      </rPr>
      <t xml:space="preserve">
</t>
    </r>
    <r>
      <rPr>
        <sz val="10"/>
        <color theme="1"/>
        <rFont val="Arial"/>
        <family val="2"/>
      </rPr>
      <t xml:space="preserve">Referencing the team number from these pasted contents, manually retype the team number from each submission in the second-rightmost blue column titled </t>
    </r>
    <r>
      <rPr>
        <u/>
        <sz val="10"/>
        <color theme="1"/>
        <rFont val="Arial"/>
        <family val="2"/>
      </rPr>
      <t>Team Number</t>
    </r>
    <r>
      <rPr>
        <sz val="10"/>
        <color theme="1"/>
        <rFont val="Arial"/>
        <family val="2"/>
      </rPr>
      <t xml:space="preserve"> in the format that matches the team numbers in the team list pasted from Scilympiad. This step is necessary because if a student types C12 and their Scilympiad team number is C012, the submission will not automatically associate with their team. Also, sometimes students enter the wrong team number; when you type the submitted team number in the second-rightmost column, the two rightmost grey columns will pull up the information from the Scilympiad team list corresponding to the team number specified; you can use this to verify that the team information submitted is consistent.
</t>
    </r>
    <r>
      <rPr>
        <sz val="2"/>
        <color theme="1"/>
        <rFont val="Arial"/>
        <family val="2"/>
      </rPr>
      <t xml:space="preserve">
</t>
    </r>
    <r>
      <rPr>
        <sz val="10"/>
        <color theme="1"/>
        <rFont val="Arial"/>
        <family val="2"/>
      </rPr>
      <t xml:space="preserve">If a team has submitted more than once (e.g. maybe the team submitted a few days ahead of the tournament to test the platform), their team number will highlight red in the second-rightmost blue column; you can enter "NO" or "FALSE" in the column </t>
    </r>
    <r>
      <rPr>
        <u/>
        <sz val="10"/>
        <color theme="1"/>
        <rFont val="Arial"/>
        <family val="2"/>
      </rPr>
      <t>Consider Entry</t>
    </r>
    <r>
      <rPr>
        <sz val="10"/>
        <color theme="1"/>
        <rFont val="Arial"/>
        <family val="2"/>
      </rPr>
      <t xml:space="preserve"> to specify which duplicate submission to ignore. Otherwise, you may leave this column blank. If you accidentally consider multiple submissions from the same team, their team number will appear red in the grey column titled </t>
    </r>
    <r>
      <rPr>
        <u/>
        <sz val="10"/>
        <color theme="1"/>
        <rFont val="Arial"/>
        <family val="2"/>
      </rPr>
      <t>Team Number Considered</t>
    </r>
    <r>
      <rPr>
        <sz val="10"/>
        <color theme="1"/>
        <rFont val="Arial"/>
        <family val="2"/>
      </rPr>
      <t>.</t>
    </r>
  </si>
  <si>
    <r>
      <t xml:space="preserve">Enter any "participation points only" or disqualifications in the sheet titled </t>
    </r>
    <r>
      <rPr>
        <b/>
        <u/>
        <sz val="10"/>
        <color theme="1"/>
        <rFont val="Arial"/>
        <family val="2"/>
      </rPr>
      <t>Scores</t>
    </r>
    <r>
      <rPr>
        <b/>
        <sz val="10"/>
        <color theme="1"/>
        <rFont val="Arial"/>
        <family val="2"/>
      </rPr>
      <t xml:space="preserve">. Then, enter scores into Scilympiad.
</t>
    </r>
    <r>
      <rPr>
        <sz val="2"/>
        <color theme="1"/>
        <rFont val="Arial"/>
        <family val="2"/>
      </rPr>
      <t xml:space="preserve">
</t>
    </r>
    <r>
      <rPr>
        <sz val="10"/>
        <color theme="1"/>
        <rFont val="Arial"/>
        <family val="2"/>
      </rPr>
      <t xml:space="preserve">To enter scores into Scilympiad, visit your tournament's Scilympiad page and click </t>
    </r>
    <r>
      <rPr>
        <u/>
        <sz val="10"/>
        <color theme="1"/>
        <rFont val="Arial"/>
        <family val="2"/>
      </rPr>
      <t>Event Supervisor</t>
    </r>
    <r>
      <rPr>
        <sz val="10"/>
        <color theme="1"/>
        <rFont val="Arial"/>
        <family val="2"/>
      </rPr>
      <t xml:space="preserve"> in the top menu bar. On the page that follows, under the </t>
    </r>
    <r>
      <rPr>
        <u/>
        <sz val="10"/>
        <color theme="1"/>
        <rFont val="Arial"/>
        <family val="2"/>
      </rPr>
      <t>Competition Day</t>
    </r>
    <r>
      <rPr>
        <sz val="10"/>
        <color theme="1"/>
        <rFont val="Arial"/>
        <family val="2"/>
      </rPr>
      <t xml:space="preserve"> section click </t>
    </r>
    <r>
      <rPr>
        <u/>
        <sz val="10"/>
        <color theme="1"/>
        <rFont val="Arial"/>
        <family val="2"/>
      </rPr>
      <t>Event Scoring</t>
    </r>
    <r>
      <rPr>
        <sz val="10"/>
        <color theme="1"/>
        <rFont val="Arial"/>
        <family val="2"/>
      </rPr>
      <t xml:space="preserve">, which will open a page with a table for score entry. For all teams, enter both score and tier, then select their status (e.g. Competed, Participate, No Show, Disqualify). (If you do not have the tier column, you will need to ask your tournament's director or scoremaster to enable it for your event.) When finished, click the </t>
    </r>
    <r>
      <rPr>
        <u/>
        <sz val="10"/>
        <color theme="1"/>
        <rFont val="Arial"/>
        <family val="2"/>
      </rPr>
      <t>Save changes</t>
    </r>
    <r>
      <rPr>
        <sz val="10"/>
        <color theme="1"/>
        <rFont val="Arial"/>
        <family val="2"/>
      </rPr>
      <t xml:space="preserve"> button at the lower right.</t>
    </r>
  </si>
  <si>
    <r>
      <t xml:space="preserve">This advanced scoring system (note that there is a separate, simpler scoresheet available) is intended for use with the Digital Structures event run on the </t>
    </r>
    <r>
      <rPr>
        <u/>
        <sz val="10"/>
        <color theme="1"/>
        <rFont val="Arial"/>
        <family val="2"/>
      </rPr>
      <t>Scilympiad</t>
    </r>
    <r>
      <rPr>
        <sz val="10"/>
        <color theme="1"/>
        <rFont val="Arial"/>
        <family val="2"/>
      </rPr>
      <t xml:space="preserve"> and </t>
    </r>
    <r>
      <rPr>
        <u/>
        <sz val="10"/>
        <color theme="1"/>
        <rFont val="Arial"/>
        <family val="2"/>
      </rPr>
      <t>SkyCiv</t>
    </r>
    <r>
      <rPr>
        <sz val="10"/>
        <color theme="1"/>
        <rFont val="Arial"/>
        <family val="2"/>
      </rPr>
      <t xml:space="preserve"> platforms. In this setup, Scilympiad is used to provide construction parameters and record teams' Estimated Load Supported, while SkyCiv is used for Boomilever construction, testing, and submission. Follow the instructions below for downloading and inputting scores.
</t>
    </r>
    <r>
      <rPr>
        <sz val="2"/>
        <color theme="1"/>
        <rFont val="Arial"/>
        <family val="2"/>
      </rPr>
      <t xml:space="preserve">
</t>
    </r>
    <r>
      <rPr>
        <sz val="10"/>
        <color theme="1"/>
        <rFont val="Arial"/>
        <family val="2"/>
      </rPr>
      <t>Notice: You should only manipulate cells that are shades of blue. Do not manipulate any cells that are shaded green, grey, or red, otherwise you might alter the scoring formulas and cause errors in scores.</t>
    </r>
  </si>
  <si>
    <t>Direct all questions to bernard@scioly.org.</t>
  </si>
  <si>
    <t>Participation Only (Y/N)</t>
  </si>
  <si>
    <t>Disqualify (Y/N)</t>
  </si>
  <si>
    <t>Ties</t>
  </si>
  <si>
    <t>Tier Override</t>
  </si>
  <si>
    <t>Tournament Name</t>
  </si>
  <si>
    <r>
      <t xml:space="preserve">Enter the tournament name to be displayed on the </t>
    </r>
    <r>
      <rPr>
        <u/>
        <sz val="10"/>
        <color theme="1"/>
        <rFont val="Arial"/>
        <family val="2"/>
      </rPr>
      <t>Charts</t>
    </r>
    <r>
      <rPr>
        <sz val="10"/>
        <color theme="1"/>
        <rFont val="Arial"/>
        <family val="2"/>
      </rPr>
      <t xml:space="preserve">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</si>
</sst>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0.000"/>
    <numFmt numFmtId="166" formatCode="mm/dd/yy\ hh:mm:ss\ AM/PM"/>
  </numFmts>
  <fonts count="14">
    <font>
      <sz val="12"/>
      <color theme="1"/>
      <name val="Calibri"/>
      <family val="2"/>
      <scheme val="minor"/>
    </font>
    <font>
      <sz val="10"/>
      <color theme="1"/>
      <name val="Arial"/>
      <family val="2"/>
    </font>
    <font>
      <sz val="10"/>
      <name val="Arial"/>
      <family val="2"/>
    </font>
    <font>
      <b/>
      <sz val="10"/>
      <name val="Arial"/>
      <family val="2"/>
    </font>
    <font>
      <b/>
      <sz val="14"/>
      <color theme="1"/>
      <name val="Arial"/>
      <family val="2"/>
    </font>
    <font>
      <b/>
      <sz val="10"/>
      <color theme="1"/>
      <name val="Arial"/>
      <family val="2"/>
    </font>
    <font>
      <b/>
      <i/>
      <sz val="10"/>
      <color theme="1"/>
      <name val="Arial"/>
      <family val="2"/>
    </font>
    <font>
      <i/>
      <sz val="10"/>
      <color theme="1"/>
      <name val="Arial"/>
      <family val="2"/>
    </font>
    <font>
      <u/>
      <sz val="10"/>
      <color theme="1"/>
      <name val="Arial"/>
      <family val="2"/>
    </font>
    <font>
      <i/>
      <u/>
      <sz val="10"/>
      <color theme="1"/>
      <name val="Arial"/>
      <family val="2"/>
    </font>
    <font>
      <b/>
      <u/>
      <sz val="10"/>
      <color theme="1"/>
      <name val="Arial"/>
      <family val="2"/>
    </font>
    <font>
      <sz val="2"/>
      <color theme="1"/>
      <name val="Arial"/>
      <family val="2"/>
    </font>
    <font>
      <i/>
      <sz val="10"/>
      <name val="Arial"/>
      <family val="2"/>
    </font>
    <font>
      <sz val="14"/>
      <color theme="1"/>
      <name val="Arial"/>
      <family val="2"/>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hair">
        <color theme="1" tint="0.24994659260841701"/>
      </right>
      <top style="medium">
        <color auto="1"/>
      </top>
      <bottom style="medium">
        <color auto="1"/>
      </bottom>
      <diagonal/>
    </border>
    <border>
      <left style="hair">
        <color theme="1" tint="0.24994659260841701"/>
      </left>
      <right style="hair">
        <color theme="1" tint="0.24994659260841701"/>
      </right>
      <top style="medium">
        <color auto="1"/>
      </top>
      <bottom style="medium">
        <color auto="1"/>
      </bottom>
      <diagonal/>
    </border>
    <border>
      <left style="hair">
        <color theme="1" tint="0.24994659260841701"/>
      </left>
      <right style="medium">
        <color auto="1"/>
      </right>
      <top style="medium">
        <color auto="1"/>
      </top>
      <bottom style="medium">
        <color auto="1"/>
      </bottom>
      <diagonal/>
    </border>
    <border>
      <left/>
      <right style="hair">
        <color theme="1" tint="0.24994659260841701"/>
      </right>
      <top/>
      <bottom/>
      <diagonal/>
    </border>
    <border>
      <left style="hair">
        <color theme="1" tint="0.24994659260841701"/>
      </left>
      <right style="hair">
        <color theme="1" tint="0.24994659260841701"/>
      </right>
      <top/>
      <bottom/>
      <diagonal/>
    </border>
    <border>
      <left style="hair">
        <color theme="1" tint="0.24994659260841701"/>
      </left>
      <right style="medium">
        <color auto="1"/>
      </right>
      <top/>
      <bottom/>
      <diagonal/>
    </border>
    <border>
      <left/>
      <right style="hair">
        <color theme="1" tint="0.24994659260841701"/>
      </right>
      <top/>
      <bottom style="medium">
        <color auto="1"/>
      </bottom>
      <diagonal/>
    </border>
    <border>
      <left style="hair">
        <color theme="1" tint="0.24994659260841701"/>
      </left>
      <right style="hair">
        <color theme="1" tint="0.24994659260841701"/>
      </right>
      <top/>
      <bottom style="medium">
        <color auto="1"/>
      </bottom>
      <diagonal/>
    </border>
    <border>
      <left style="hair">
        <color theme="1" tint="0.24994659260841701"/>
      </left>
      <right style="medium">
        <color auto="1"/>
      </right>
      <top/>
      <bottom style="medium">
        <color auto="1"/>
      </bottom>
      <diagonal/>
    </border>
    <border>
      <left style="hair">
        <color theme="1" tint="0.24994659260841701"/>
      </left>
      <right/>
      <top style="medium">
        <color auto="1"/>
      </top>
      <bottom style="medium">
        <color auto="1"/>
      </bottom>
      <diagonal/>
    </border>
    <border>
      <left style="hair">
        <color theme="1" tint="0.24994659260841701"/>
      </left>
      <right/>
      <top/>
      <bottom/>
      <diagonal/>
    </border>
    <border>
      <left style="hair">
        <color theme="1" tint="0.24994659260841701"/>
      </left>
      <right/>
      <top/>
      <bottom style="medium">
        <color auto="1"/>
      </bottom>
      <diagonal/>
    </border>
    <border>
      <left style="medium">
        <color auto="1"/>
      </left>
      <right style="medium">
        <color auto="1"/>
      </right>
      <top/>
      <bottom style="medium">
        <color auto="1"/>
      </bottom>
      <diagonal/>
    </border>
    <border>
      <left/>
      <right style="hair">
        <color theme="1" tint="0.24994659260841701"/>
      </right>
      <top style="medium">
        <color auto="1"/>
      </top>
      <bottom/>
      <diagonal/>
    </border>
    <border>
      <left style="hair">
        <color theme="1" tint="0.24994659260841701"/>
      </left>
      <right style="hair">
        <color theme="1" tint="0.24994659260841701"/>
      </right>
      <top style="medium">
        <color auto="1"/>
      </top>
      <bottom/>
      <diagonal/>
    </border>
    <border>
      <left style="hair">
        <color theme="1" tint="0.24994659260841701"/>
      </left>
      <right/>
      <top style="medium">
        <color auto="1"/>
      </top>
      <bottom/>
      <diagonal/>
    </border>
    <border>
      <left style="medium">
        <color auto="1"/>
      </left>
      <right style="medium">
        <color auto="1"/>
      </right>
      <top/>
      <bottom/>
      <diagonal/>
    </border>
    <border>
      <left style="medium">
        <color auto="1"/>
      </left>
      <right style="hair">
        <color theme="1" tint="0.24994659260841701"/>
      </right>
      <top style="medium">
        <color auto="1"/>
      </top>
      <bottom style="medium">
        <color auto="1"/>
      </bottom>
      <diagonal/>
    </border>
    <border>
      <left style="medium">
        <color auto="1"/>
      </left>
      <right style="hair">
        <color theme="1" tint="0.24994659260841701"/>
      </right>
      <top/>
      <bottom/>
      <diagonal/>
    </border>
    <border>
      <left style="medium">
        <color auto="1"/>
      </left>
      <right style="hair">
        <color theme="1" tint="0.24994659260841701"/>
      </right>
      <top/>
      <bottom style="medium">
        <color auto="1"/>
      </bottom>
      <diagonal/>
    </border>
    <border>
      <left style="medium">
        <color auto="1"/>
      </left>
      <right style="hair">
        <color theme="1" tint="0.24994659260841701"/>
      </right>
      <top style="medium">
        <color auto="1"/>
      </top>
      <bottom/>
      <diagonal/>
    </border>
    <border>
      <left style="hair">
        <color theme="1" tint="0.24994659260841701"/>
      </left>
      <right style="medium">
        <color auto="1"/>
      </right>
      <top style="medium">
        <color auto="1"/>
      </top>
      <bottom/>
      <diagonal/>
    </border>
    <border>
      <left style="medium">
        <color auto="1"/>
      </left>
      <right style="hair">
        <color theme="1" tint="0.24994659260841701"/>
      </right>
      <top style="hair">
        <color theme="1" tint="0.24994659260841701"/>
      </top>
      <bottom style="medium">
        <color auto="1"/>
      </bottom>
      <diagonal/>
    </border>
    <border>
      <left style="hair">
        <color theme="1" tint="0.24994659260841701"/>
      </left>
      <right style="hair">
        <color theme="1" tint="0.24994659260841701"/>
      </right>
      <top style="hair">
        <color theme="1" tint="0.24994659260841701"/>
      </top>
      <bottom style="medium">
        <color auto="1"/>
      </bottom>
      <diagonal/>
    </border>
    <border>
      <left style="medium">
        <color indexed="64"/>
      </left>
      <right/>
      <top style="medium">
        <color indexed="64"/>
      </top>
      <bottom/>
      <diagonal/>
    </border>
    <border>
      <left style="medium">
        <color auto="1"/>
      </left>
      <right style="hair">
        <color theme="1" tint="0.24994659260841701"/>
      </right>
      <top style="medium">
        <color auto="1"/>
      </top>
      <bottom style="hair">
        <color theme="1" tint="0.24994659260841701"/>
      </bottom>
      <diagonal/>
    </border>
    <border>
      <left style="hair">
        <color theme="1" tint="0.24994659260841701"/>
      </left>
      <right style="medium">
        <color auto="1"/>
      </right>
      <top style="medium">
        <color auto="1"/>
      </top>
      <bottom style="hair">
        <color theme="1" tint="0.24994659260841701"/>
      </bottom>
      <diagonal/>
    </border>
    <border>
      <left style="hair">
        <color theme="1" tint="0.24994659260841701"/>
      </left>
      <right style="hair">
        <color theme="1" tint="0.24994659260841701"/>
      </right>
      <top style="medium">
        <color auto="1"/>
      </top>
      <bottom style="hair">
        <color theme="1" tint="0.24994659260841701"/>
      </bottom>
      <diagonal/>
    </border>
    <border>
      <left/>
      <right style="hair">
        <color theme="1" tint="0.24994659260841701"/>
      </right>
      <top style="medium">
        <color auto="1"/>
      </top>
      <bottom style="hair">
        <color theme="1" tint="0.24994659260841701"/>
      </bottom>
      <diagonal/>
    </border>
    <border>
      <left style="hair">
        <color theme="1" tint="0.24994659260841701"/>
      </left>
      <right/>
      <top style="medium">
        <color auto="1"/>
      </top>
      <bottom style="hair">
        <color theme="1" tint="0.24994659260841701"/>
      </bottom>
      <diagonal/>
    </border>
    <border>
      <left style="medium">
        <color auto="1"/>
      </left>
      <right/>
      <top style="medium">
        <color auto="1"/>
      </top>
      <bottom style="hair">
        <color theme="1" tint="0.24994659260841701"/>
      </bottom>
      <diagonal/>
    </border>
    <border>
      <left/>
      <right/>
      <top style="medium">
        <color auto="1"/>
      </top>
      <bottom style="hair">
        <color theme="1" tint="0.24994659260841701"/>
      </bottom>
      <diagonal/>
    </border>
    <border>
      <left/>
      <right style="medium">
        <color auto="1"/>
      </right>
      <top style="medium">
        <color auto="1"/>
      </top>
      <bottom style="hair">
        <color theme="1" tint="0.24994659260841701"/>
      </bottom>
      <diagonal/>
    </border>
    <border>
      <left style="hair">
        <color theme="1" tint="0.24994659260841701"/>
      </left>
      <right style="medium">
        <color auto="1"/>
      </right>
      <top style="hair">
        <color theme="1" tint="0.24994659260841701"/>
      </top>
      <bottom style="medium">
        <color auto="1"/>
      </bottom>
      <diagonal/>
    </border>
    <border>
      <left/>
      <right style="hair">
        <color theme="1" tint="0.24994659260841701"/>
      </right>
      <top style="hair">
        <color theme="1" tint="0.24994659260841701"/>
      </top>
      <bottom style="medium">
        <color auto="1"/>
      </bottom>
      <diagonal/>
    </border>
    <border>
      <left/>
      <right/>
      <top style="medium">
        <color auto="1"/>
      </top>
      <bottom/>
      <diagonal/>
    </border>
    <border>
      <left/>
      <right style="medium">
        <color indexed="64"/>
      </right>
      <top style="medium">
        <color indexed="64"/>
      </top>
      <bottom/>
      <diagonal/>
    </border>
    <border>
      <left style="hair">
        <color theme="1" tint="0.24994659260841701"/>
      </left>
      <right/>
      <top style="hair">
        <color theme="1" tint="0.24994659260841701"/>
      </top>
      <bottom style="medium">
        <color auto="1"/>
      </bottom>
      <diagonal/>
    </border>
    <border>
      <left/>
      <right/>
      <top/>
      <bottom style="hair">
        <color theme="1" tint="0.24994659260841701"/>
      </bottom>
      <diagonal/>
    </border>
    <border>
      <left/>
      <right/>
      <top style="hair">
        <color theme="1" tint="0.24994659260841701"/>
      </top>
      <bottom style="hair">
        <color theme="1" tint="0.24994659260841701"/>
      </bottom>
      <diagonal/>
    </border>
    <border>
      <left/>
      <right/>
      <top style="hair">
        <color theme="1" tint="0.24994659260841701"/>
      </top>
      <bottom/>
      <diagonal/>
    </border>
  </borders>
  <cellStyleXfs count="1">
    <xf numFmtId="0" fontId="0" fillId="0" borderId="0"/>
  </cellStyleXfs>
  <cellXfs count="222">
    <xf numFmtId="0" fontId="0" fillId="0" borderId="0" xfId="0"/>
    <xf numFmtId="0" fontId="2" fillId="2" borderId="0" xfId="0" applyFont="1" applyFill="1"/>
    <xf numFmtId="0" fontId="2" fillId="2" borderId="9" xfId="0" applyFont="1" applyFill="1" applyBorder="1"/>
    <xf numFmtId="0" fontId="3" fillId="2" borderId="10" xfId="0" applyFont="1" applyFill="1" applyBorder="1" applyAlignment="1">
      <alignment wrapText="1"/>
    </xf>
    <xf numFmtId="0" fontId="3" fillId="2" borderId="11" xfId="0" applyFont="1" applyFill="1" applyBorder="1" applyAlignment="1">
      <alignment wrapText="1"/>
    </xf>
    <xf numFmtId="0" fontId="3" fillId="2" borderId="19" xfId="0" applyFont="1" applyFill="1" applyBorder="1" applyAlignment="1">
      <alignment wrapText="1"/>
    </xf>
    <xf numFmtId="0" fontId="3" fillId="2" borderId="8" xfId="0" applyFont="1" applyFill="1" applyBorder="1" applyAlignment="1">
      <alignment wrapText="1"/>
    </xf>
    <xf numFmtId="0" fontId="3" fillId="2" borderId="27" xfId="0" applyFont="1" applyFill="1" applyBorder="1" applyAlignment="1">
      <alignment wrapText="1"/>
    </xf>
    <xf numFmtId="0" fontId="3" fillId="2" borderId="12" xfId="0" applyFont="1" applyFill="1" applyBorder="1" applyAlignment="1">
      <alignment wrapText="1"/>
    </xf>
    <xf numFmtId="0" fontId="2" fillId="2" borderId="2" xfId="0" applyFont="1" applyFill="1" applyBorder="1"/>
    <xf numFmtId="0" fontId="2" fillId="2" borderId="14" xfId="0" applyFont="1" applyFill="1" applyBorder="1"/>
    <xf numFmtId="1" fontId="2" fillId="2" borderId="14" xfId="0" applyNumberFormat="1" applyFont="1" applyFill="1" applyBorder="1"/>
    <xf numFmtId="2" fontId="2" fillId="2" borderId="14" xfId="0" applyNumberFormat="1" applyFont="1" applyFill="1" applyBorder="1"/>
    <xf numFmtId="0" fontId="2" fillId="2" borderId="0" xfId="0" applyFont="1" applyFill="1" applyBorder="1"/>
    <xf numFmtId="0" fontId="2" fillId="2" borderId="28" xfId="0" applyFont="1" applyFill="1" applyBorder="1"/>
    <xf numFmtId="0" fontId="2" fillId="2" borderId="15" xfId="0" applyFont="1" applyFill="1" applyBorder="1" applyAlignment="1">
      <alignment horizontal="center"/>
    </xf>
    <xf numFmtId="0" fontId="2" fillId="2" borderId="15" xfId="0" applyFont="1" applyFill="1" applyBorder="1"/>
    <xf numFmtId="0" fontId="2" fillId="2" borderId="4" xfId="0" applyFont="1" applyFill="1" applyBorder="1"/>
    <xf numFmtId="0" fontId="2" fillId="2" borderId="17" xfId="0" applyFont="1" applyFill="1" applyBorder="1"/>
    <xf numFmtId="1" fontId="2" fillId="2" borderId="17" xfId="0" applyNumberFormat="1" applyFont="1" applyFill="1" applyBorder="1"/>
    <xf numFmtId="2" fontId="2" fillId="2" borderId="17" xfId="0" applyNumberFormat="1" applyFont="1" applyFill="1" applyBorder="1"/>
    <xf numFmtId="0" fontId="2" fillId="2" borderId="29" xfId="0" applyFont="1" applyFill="1" applyBorder="1"/>
    <xf numFmtId="0" fontId="2" fillId="2" borderId="18" xfId="0" applyFont="1" applyFill="1" applyBorder="1"/>
    <xf numFmtId="0" fontId="3" fillId="2" borderId="9" xfId="0" applyFont="1" applyFill="1" applyBorder="1"/>
    <xf numFmtId="0" fontId="3" fillId="2" borderId="7" xfId="0" applyFont="1" applyFill="1" applyBorder="1" applyAlignment="1">
      <alignment wrapText="1"/>
    </xf>
    <xf numFmtId="0" fontId="3" fillId="2" borderId="1" xfId="0" applyFont="1" applyFill="1" applyBorder="1" applyAlignment="1">
      <alignment wrapText="1"/>
    </xf>
    <xf numFmtId="0" fontId="2" fillId="2" borderId="27" xfId="0" applyFont="1" applyFill="1" applyBorder="1" applyAlignment="1">
      <alignment wrapText="1"/>
    </xf>
    <xf numFmtId="0" fontId="2" fillId="2" borderId="12" xfId="0" applyFont="1" applyFill="1" applyBorder="1" applyAlignment="1">
      <alignment wrapText="1"/>
    </xf>
    <xf numFmtId="0" fontId="2" fillId="2" borderId="3" xfId="0" applyFont="1" applyFill="1" applyBorder="1"/>
    <xf numFmtId="0" fontId="2" fillId="2" borderId="24" xfId="0" applyFont="1" applyFill="1" applyBorder="1"/>
    <xf numFmtId="0" fontId="2" fillId="2" borderId="26" xfId="0" applyFont="1" applyFill="1" applyBorder="1"/>
    <xf numFmtId="0" fontId="2" fillId="2" borderId="26" xfId="0" applyFont="1" applyFill="1" applyBorder="1" applyAlignment="1">
      <alignment horizontal="center"/>
    </xf>
    <xf numFmtId="0" fontId="2" fillId="2" borderId="6" xfId="0" applyFont="1" applyFill="1" applyBorder="1"/>
    <xf numFmtId="0" fontId="2" fillId="2" borderId="22" xfId="0" applyFont="1" applyFill="1" applyBorder="1"/>
    <xf numFmtId="0" fontId="3" fillId="2" borderId="0" xfId="0" applyFont="1" applyFill="1" applyBorder="1" applyAlignment="1">
      <alignment horizontal="center" wrapText="1"/>
    </xf>
    <xf numFmtId="0" fontId="3" fillId="2" borderId="0" xfId="0" applyFont="1" applyFill="1" applyBorder="1" applyAlignment="1">
      <alignment horizontal="left" wrapText="1"/>
    </xf>
    <xf numFmtId="0" fontId="2" fillId="2" borderId="30" xfId="0" applyFont="1" applyFill="1" applyBorder="1"/>
    <xf numFmtId="165" fontId="2" fillId="2" borderId="24" xfId="0" applyNumberFormat="1" applyFont="1" applyFill="1" applyBorder="1" applyAlignment="1">
      <alignment horizontal="center"/>
    </xf>
    <xf numFmtId="0" fontId="2" fillId="2" borderId="24" xfId="0" applyFont="1" applyFill="1" applyBorder="1" applyAlignment="1">
      <alignment horizontal="center"/>
    </xf>
    <xf numFmtId="2" fontId="2" fillId="2" borderId="24" xfId="0" applyNumberFormat="1" applyFont="1" applyFill="1" applyBorder="1"/>
    <xf numFmtId="164" fontId="2" fillId="2" borderId="24" xfId="0" applyNumberFormat="1" applyFont="1" applyFill="1" applyBorder="1" applyAlignment="1">
      <alignment horizontal="center"/>
    </xf>
    <xf numFmtId="1" fontId="2" fillId="2" borderId="24" xfId="0" applyNumberFormat="1" applyFont="1" applyFill="1" applyBorder="1"/>
    <xf numFmtId="0" fontId="2" fillId="2" borderId="24" xfId="0" applyNumberFormat="1" applyFont="1" applyFill="1" applyBorder="1"/>
    <xf numFmtId="0" fontId="2" fillId="2" borderId="31" xfId="0" applyFont="1" applyFill="1" applyBorder="1" applyAlignment="1">
      <alignment horizontal="center"/>
    </xf>
    <xf numFmtId="165" fontId="2" fillId="2" borderId="14" xfId="0" applyNumberFormat="1" applyFont="1" applyFill="1" applyBorder="1" applyAlignment="1">
      <alignment horizontal="center"/>
    </xf>
    <xf numFmtId="0" fontId="2" fillId="2" borderId="14" xfId="0" applyFont="1" applyFill="1" applyBorder="1" applyAlignment="1">
      <alignment horizontal="center"/>
    </xf>
    <xf numFmtId="164" fontId="2" fillId="2" borderId="14" xfId="0" applyNumberFormat="1" applyFont="1" applyFill="1" applyBorder="1" applyAlignment="1">
      <alignment horizontal="center"/>
    </xf>
    <xf numFmtId="0" fontId="2" fillId="2" borderId="14" xfId="0" applyNumberFormat="1" applyFont="1" applyFill="1" applyBorder="1"/>
    <xf numFmtId="165" fontId="2" fillId="2" borderId="17" xfId="0" applyNumberFormat="1" applyFont="1" applyFill="1" applyBorder="1" applyAlignment="1">
      <alignment horizontal="center"/>
    </xf>
    <xf numFmtId="0" fontId="2" fillId="2" borderId="17" xfId="0" applyFont="1" applyFill="1" applyBorder="1" applyAlignment="1">
      <alignment horizontal="center"/>
    </xf>
    <xf numFmtId="164" fontId="2" fillId="2" borderId="17" xfId="0" applyNumberFormat="1" applyFont="1" applyFill="1" applyBorder="1" applyAlignment="1">
      <alignment horizontal="center"/>
    </xf>
    <xf numFmtId="0" fontId="2" fillId="2" borderId="17" xfId="0" applyNumberFormat="1" applyFont="1" applyFill="1" applyBorder="1"/>
    <xf numFmtId="0" fontId="2" fillId="2" borderId="18" xfId="0" applyFont="1" applyFill="1" applyBorder="1" applyAlignment="1">
      <alignment horizontal="center"/>
    </xf>
    <xf numFmtId="0" fontId="2" fillId="2" borderId="25"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2" borderId="30"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165" fontId="2" fillId="2" borderId="25" xfId="0" applyNumberFormat="1" applyFont="1" applyFill="1" applyBorder="1"/>
    <xf numFmtId="165" fontId="2" fillId="2" borderId="20" xfId="0" applyNumberFormat="1" applyFont="1" applyFill="1" applyBorder="1"/>
    <xf numFmtId="165" fontId="2" fillId="2" borderId="21" xfId="0" applyNumberFormat="1" applyFont="1" applyFill="1" applyBorder="1"/>
    <xf numFmtId="1" fontId="2" fillId="2" borderId="30" xfId="0" applyNumberFormat="1" applyFont="1" applyFill="1" applyBorder="1"/>
    <xf numFmtId="0" fontId="2" fillId="2" borderId="31" xfId="0" applyNumberFormat="1" applyFont="1" applyFill="1" applyBorder="1"/>
    <xf numFmtId="1" fontId="2" fillId="2" borderId="28" xfId="0" applyNumberFormat="1" applyFont="1" applyFill="1" applyBorder="1"/>
    <xf numFmtId="0" fontId="2" fillId="2" borderId="15" xfId="0" applyNumberFormat="1" applyFont="1" applyFill="1" applyBorder="1"/>
    <xf numFmtId="1" fontId="2" fillId="2" borderId="29" xfId="0" applyNumberFormat="1" applyFont="1" applyFill="1" applyBorder="1"/>
    <xf numFmtId="0" fontId="2" fillId="2" borderId="18" xfId="0" applyNumberFormat="1" applyFont="1" applyFill="1" applyBorder="1"/>
    <xf numFmtId="1" fontId="2" fillId="2" borderId="23" xfId="0" applyNumberFormat="1" applyFont="1" applyFill="1" applyBorder="1"/>
    <xf numFmtId="1" fontId="2" fillId="2" borderId="13" xfId="0" applyNumberFormat="1" applyFont="1" applyFill="1" applyBorder="1"/>
    <xf numFmtId="1" fontId="2" fillId="2" borderId="16" xfId="0" applyNumberFormat="1" applyFont="1" applyFill="1" applyBorder="1"/>
    <xf numFmtId="164" fontId="2" fillId="2" borderId="31" xfId="0" applyNumberFormat="1" applyFont="1" applyFill="1" applyBorder="1" applyAlignment="1">
      <alignment horizontal="center"/>
    </xf>
    <xf numFmtId="164" fontId="2" fillId="2" borderId="15" xfId="0" applyNumberFormat="1" applyFont="1" applyFill="1" applyBorder="1" applyAlignment="1">
      <alignment horizontal="center"/>
    </xf>
    <xf numFmtId="164" fontId="2" fillId="2" borderId="18" xfId="0" applyNumberFormat="1" applyFont="1" applyFill="1" applyBorder="1" applyAlignment="1">
      <alignment horizontal="center"/>
    </xf>
    <xf numFmtId="2" fontId="2" fillId="2" borderId="30" xfId="0" applyNumberFormat="1" applyFont="1" applyFill="1" applyBorder="1"/>
    <xf numFmtId="2" fontId="2" fillId="2" borderId="31" xfId="0" applyNumberFormat="1" applyFont="1" applyFill="1" applyBorder="1"/>
    <xf numFmtId="2" fontId="2" fillId="2" borderId="28" xfId="0" applyNumberFormat="1" applyFont="1" applyFill="1" applyBorder="1"/>
    <xf numFmtId="2" fontId="2" fillId="2" borderId="15" xfId="0" applyNumberFormat="1" applyFont="1" applyFill="1" applyBorder="1"/>
    <xf numFmtId="2" fontId="2" fillId="2" borderId="29" xfId="0" applyNumberFormat="1" applyFont="1" applyFill="1" applyBorder="1"/>
    <xf numFmtId="2" fontId="2" fillId="2" borderId="18" xfId="0" applyNumberFormat="1" applyFont="1" applyFill="1" applyBorder="1"/>
    <xf numFmtId="0" fontId="1" fillId="2" borderId="0" xfId="0" applyFont="1" applyFill="1"/>
    <xf numFmtId="0" fontId="1" fillId="2" borderId="0" xfId="0" applyFont="1" applyFill="1" applyBorder="1" applyAlignment="1">
      <alignment horizontal="center"/>
    </xf>
    <xf numFmtId="0" fontId="1" fillId="2" borderId="17" xfId="0" applyFont="1" applyFill="1" applyBorder="1" applyAlignment="1">
      <alignment wrapText="1"/>
    </xf>
    <xf numFmtId="0" fontId="1" fillId="2" borderId="29" xfId="0" applyFont="1" applyFill="1" applyBorder="1" applyAlignment="1">
      <alignment wrapText="1"/>
    </xf>
    <xf numFmtId="0" fontId="1" fillId="2" borderId="18" xfId="0" applyFont="1" applyFill="1" applyBorder="1" applyAlignment="1">
      <alignment wrapText="1"/>
    </xf>
    <xf numFmtId="0" fontId="1" fillId="2" borderId="0" xfId="0" applyFont="1" applyFill="1" applyBorder="1" applyAlignment="1">
      <alignment wrapText="1"/>
    </xf>
    <xf numFmtId="1" fontId="1" fillId="2" borderId="14" xfId="0" applyNumberFormat="1" applyFont="1" applyFill="1" applyBorder="1"/>
    <xf numFmtId="1" fontId="1" fillId="2" borderId="28" xfId="0" applyNumberFormat="1" applyFont="1" applyFill="1" applyBorder="1"/>
    <xf numFmtId="1" fontId="1" fillId="2" borderId="15" xfId="0" applyNumberFormat="1" applyFont="1" applyFill="1" applyBorder="1"/>
    <xf numFmtId="1" fontId="1" fillId="2" borderId="0" xfId="0" applyNumberFormat="1" applyFont="1" applyFill="1" applyBorder="1"/>
    <xf numFmtId="1" fontId="1" fillId="2" borderId="17" xfId="0" applyNumberFormat="1" applyFont="1" applyFill="1" applyBorder="1"/>
    <xf numFmtId="1" fontId="1" fillId="2" borderId="29" xfId="0" applyNumberFormat="1" applyFont="1" applyFill="1" applyBorder="1"/>
    <xf numFmtId="1" fontId="1" fillId="2" borderId="18" xfId="0" applyNumberFormat="1" applyFont="1" applyFill="1" applyBorder="1"/>
    <xf numFmtId="0" fontId="1" fillId="2" borderId="2" xfId="0" applyFont="1" applyFill="1" applyBorder="1"/>
    <xf numFmtId="0" fontId="1" fillId="2" borderId="4" xfId="0" applyFont="1" applyFill="1" applyBorder="1"/>
    <xf numFmtId="0" fontId="2" fillId="2" borderId="13" xfId="0" applyFont="1" applyFill="1" applyBorder="1" applyProtection="1">
      <protection locked="0"/>
    </xf>
    <xf numFmtId="0" fontId="2" fillId="2" borderId="14" xfId="0" applyFont="1" applyFill="1" applyBorder="1" applyProtection="1">
      <protection locked="0"/>
    </xf>
    <xf numFmtId="0" fontId="2" fillId="2" borderId="20" xfId="0" applyFont="1" applyFill="1" applyBorder="1" applyProtection="1">
      <protection locked="0"/>
    </xf>
    <xf numFmtId="0" fontId="2" fillId="2" borderId="16" xfId="0" applyFont="1" applyFill="1" applyBorder="1" applyProtection="1">
      <protection locked="0"/>
    </xf>
    <xf numFmtId="0" fontId="2" fillId="2" borderId="17" xfId="0" applyFont="1" applyFill="1" applyBorder="1" applyProtection="1">
      <protection locked="0"/>
    </xf>
    <xf numFmtId="0" fontId="2" fillId="2" borderId="21" xfId="0" applyFont="1" applyFill="1" applyBorder="1" applyProtection="1">
      <protection locked="0"/>
    </xf>
    <xf numFmtId="0" fontId="2" fillId="2" borderId="23" xfId="0" applyFont="1" applyFill="1" applyBorder="1" applyProtection="1">
      <protection locked="0"/>
    </xf>
    <xf numFmtId="0" fontId="2" fillId="2" borderId="24" xfId="0" applyFont="1" applyFill="1" applyBorder="1" applyProtection="1">
      <protection locked="0"/>
    </xf>
    <xf numFmtId="0" fontId="2" fillId="2" borderId="25" xfId="0" applyFont="1" applyFill="1" applyBorder="1" applyProtection="1">
      <protection locked="0"/>
    </xf>
    <xf numFmtId="0" fontId="2" fillId="2" borderId="0" xfId="0" applyFont="1" applyFill="1" applyBorder="1" applyProtection="1">
      <protection locked="0"/>
    </xf>
    <xf numFmtId="0" fontId="2" fillId="2" borderId="26" xfId="0" applyFont="1" applyFill="1" applyBorder="1" applyProtection="1">
      <protection locked="0"/>
    </xf>
    <xf numFmtId="0" fontId="2" fillId="2" borderId="5" xfId="0" applyFont="1" applyFill="1" applyBorder="1" applyProtection="1">
      <protection locked="0"/>
    </xf>
    <xf numFmtId="0" fontId="2" fillId="2" borderId="22" xfId="0" applyFont="1" applyFill="1" applyBorder="1" applyProtection="1">
      <protection locked="0"/>
    </xf>
    <xf numFmtId="1" fontId="2" fillId="2" borderId="14" xfId="0" applyNumberFormat="1" applyFont="1" applyFill="1" applyBorder="1" applyProtection="1">
      <protection locked="0"/>
    </xf>
    <xf numFmtId="2" fontId="2" fillId="2" borderId="14" xfId="0" applyNumberFormat="1" applyFont="1" applyFill="1" applyBorder="1" applyProtection="1">
      <protection locked="0"/>
    </xf>
    <xf numFmtId="165" fontId="2" fillId="2" borderId="14" xfId="0" applyNumberFormat="1" applyFont="1" applyFill="1" applyBorder="1" applyProtection="1">
      <protection locked="0"/>
    </xf>
    <xf numFmtId="0" fontId="2" fillId="2" borderId="15" xfId="0" applyFont="1" applyFill="1" applyBorder="1" applyProtection="1">
      <protection locked="0"/>
    </xf>
    <xf numFmtId="1" fontId="2" fillId="2" borderId="17" xfId="0" applyNumberFormat="1" applyFont="1" applyFill="1" applyBorder="1" applyProtection="1">
      <protection locked="0"/>
    </xf>
    <xf numFmtId="2" fontId="2" fillId="2" borderId="17" xfId="0" applyNumberFormat="1" applyFont="1" applyFill="1" applyBorder="1" applyProtection="1">
      <protection locked="0"/>
    </xf>
    <xf numFmtId="165" fontId="2" fillId="2" borderId="17" xfId="0" applyNumberFormat="1" applyFont="1" applyFill="1" applyBorder="1" applyProtection="1">
      <protection locked="0"/>
    </xf>
    <xf numFmtId="0" fontId="2" fillId="2" borderId="18" xfId="0" applyFont="1" applyFill="1" applyBorder="1" applyProtection="1">
      <protection locked="0"/>
    </xf>
    <xf numFmtId="0" fontId="3" fillId="2" borderId="32" xfId="0" applyFont="1" applyFill="1" applyBorder="1" applyAlignment="1">
      <alignment horizontal="center" textRotation="90" wrapText="1"/>
    </xf>
    <xf numFmtId="0" fontId="3" fillId="2" borderId="33" xfId="0" applyFont="1" applyFill="1" applyBorder="1" applyAlignment="1">
      <alignment horizontal="center" textRotation="90" wrapText="1"/>
    </xf>
    <xf numFmtId="0" fontId="3" fillId="2" borderId="43" xfId="0" applyFont="1" applyFill="1" applyBorder="1" applyAlignment="1">
      <alignment horizontal="center" textRotation="90" wrapText="1"/>
    </xf>
    <xf numFmtId="0" fontId="3" fillId="2" borderId="44" xfId="0" applyFont="1" applyFill="1" applyBorder="1" applyAlignment="1">
      <alignment horizontal="center" wrapText="1"/>
    </xf>
    <xf numFmtId="0" fontId="3" fillId="2" borderId="33" xfId="0" applyFont="1" applyFill="1" applyBorder="1" applyAlignment="1">
      <alignment horizontal="center" wrapText="1"/>
    </xf>
    <xf numFmtId="0" fontId="3" fillId="2" borderId="43" xfId="0" applyFont="1" applyFill="1" applyBorder="1" applyAlignment="1">
      <alignment horizontal="center" wrapText="1"/>
    </xf>
    <xf numFmtId="0" fontId="2" fillId="2" borderId="28" xfId="0" applyFont="1" applyFill="1" applyBorder="1" applyAlignment="1" applyProtection="1">
      <alignment horizontal="center"/>
      <protection locked="0"/>
    </xf>
    <xf numFmtId="0" fontId="1" fillId="2" borderId="34" xfId="0" applyFont="1" applyFill="1" applyBorder="1"/>
    <xf numFmtId="0" fontId="1" fillId="2" borderId="45" xfId="0" applyFont="1" applyFill="1" applyBorder="1"/>
    <xf numFmtId="0" fontId="1" fillId="2" borderId="0" xfId="0" applyFont="1" applyFill="1" applyBorder="1"/>
    <xf numFmtId="0" fontId="1" fillId="2" borderId="3" xfId="0" applyFont="1" applyFill="1" applyBorder="1"/>
    <xf numFmtId="0" fontId="1" fillId="2" borderId="5" xfId="0" applyFont="1" applyFill="1" applyBorder="1"/>
    <xf numFmtId="0" fontId="1" fillId="2" borderId="6" xfId="0" applyFont="1" applyFill="1" applyBorder="1"/>
    <xf numFmtId="0" fontId="3" fillId="2" borderId="47" xfId="0" applyFont="1" applyFill="1" applyBorder="1" applyAlignment="1">
      <alignment horizontal="center" textRotation="90" wrapText="1"/>
    </xf>
    <xf numFmtId="0" fontId="2" fillId="2" borderId="31" xfId="0" applyNumberFormat="1" applyFont="1" applyFill="1" applyBorder="1" applyAlignment="1" applyProtection="1">
      <alignment horizontal="center"/>
      <protection locked="0"/>
    </xf>
    <xf numFmtId="0" fontId="2" fillId="2" borderId="15" xfId="0" applyNumberFormat="1" applyFont="1" applyFill="1" applyBorder="1" applyAlignment="1" applyProtection="1">
      <alignment horizontal="center"/>
      <protection locked="0"/>
    </xf>
    <xf numFmtId="0" fontId="2" fillId="2" borderId="18" xfId="0" applyNumberFormat="1" applyFont="1" applyFill="1" applyBorder="1" applyAlignment="1" applyProtection="1">
      <alignment horizontal="center"/>
      <protection locked="0"/>
    </xf>
    <xf numFmtId="2" fontId="2" fillId="2" borderId="25" xfId="0" applyNumberFormat="1" applyFont="1" applyFill="1" applyBorder="1"/>
    <xf numFmtId="2" fontId="2" fillId="2" borderId="20" xfId="0" applyNumberFormat="1" applyFont="1" applyFill="1" applyBorder="1"/>
    <xf numFmtId="2" fontId="2" fillId="2" borderId="21" xfId="0" applyNumberFormat="1" applyFont="1" applyFill="1" applyBorder="1"/>
    <xf numFmtId="0" fontId="1" fillId="2" borderId="0" xfId="0" applyFont="1" applyFill="1" applyBorder="1" applyProtection="1"/>
    <xf numFmtId="0" fontId="1" fillId="2" borderId="34" xfId="0" applyFont="1" applyFill="1" applyBorder="1" applyProtection="1"/>
    <xf numFmtId="0" fontId="1" fillId="2" borderId="45" xfId="0" applyFont="1" applyFill="1" applyBorder="1" applyProtection="1"/>
    <xf numFmtId="0" fontId="1" fillId="2" borderId="46" xfId="0" applyFont="1" applyFill="1" applyBorder="1" applyProtection="1"/>
    <xf numFmtId="0" fontId="1" fillId="2" borderId="2" xfId="0" applyFont="1" applyFill="1" applyBorder="1" applyProtection="1"/>
    <xf numFmtId="0" fontId="1" fillId="2" borderId="3" xfId="0" applyFont="1" applyFill="1" applyBorder="1" applyProtection="1"/>
    <xf numFmtId="0" fontId="5" fillId="2" borderId="0" xfId="0" applyFont="1" applyFill="1" applyBorder="1" applyAlignment="1" applyProtection="1">
      <alignment horizontal="left" vertical="top" wrapText="1"/>
    </xf>
    <xf numFmtId="0" fontId="5" fillId="2" borderId="48" xfId="0" applyFont="1" applyFill="1" applyBorder="1" applyAlignment="1" applyProtection="1">
      <alignment horizontal="center"/>
    </xf>
    <xf numFmtId="0" fontId="5" fillId="2" borderId="48" xfId="0" applyFont="1" applyFill="1" applyBorder="1" applyProtection="1"/>
    <xf numFmtId="0" fontId="2" fillId="2" borderId="49" xfId="0" applyFont="1" applyFill="1" applyBorder="1" applyAlignment="1" applyProtection="1">
      <alignment horizontal="center" vertical="center" wrapText="1"/>
      <protection locked="0"/>
    </xf>
    <xf numFmtId="0" fontId="1" fillId="2" borderId="49" xfId="0" applyFont="1" applyFill="1" applyBorder="1" applyAlignment="1" applyProtection="1">
      <alignment vertical="center" wrapText="1"/>
    </xf>
    <xf numFmtId="0" fontId="2" fillId="2" borderId="49"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wrapText="1"/>
      <protection locked="0"/>
    </xf>
    <xf numFmtId="0" fontId="1" fillId="2" borderId="50" xfId="0" applyFont="1" applyFill="1" applyBorder="1" applyAlignment="1" applyProtection="1">
      <alignment vertical="center" wrapText="1"/>
    </xf>
    <xf numFmtId="0" fontId="1" fillId="2" borderId="4" xfId="0" applyFont="1" applyFill="1" applyBorder="1" applyProtection="1"/>
    <xf numFmtId="0" fontId="1" fillId="2" borderId="5" xfId="0" applyFont="1" applyFill="1" applyBorder="1" applyProtection="1"/>
    <xf numFmtId="0" fontId="1" fillId="2" borderId="6" xfId="0" applyFont="1" applyFill="1" applyBorder="1" applyProtection="1"/>
    <xf numFmtId="0" fontId="2" fillId="2" borderId="3" xfId="0" applyFont="1" applyFill="1" applyBorder="1" applyProtection="1">
      <protection locked="0"/>
    </xf>
    <xf numFmtId="0" fontId="2" fillId="2" borderId="6" xfId="0" applyFont="1" applyFill="1" applyBorder="1" applyProtection="1">
      <protection locked="0"/>
    </xf>
    <xf numFmtId="0" fontId="12" fillId="2" borderId="0" xfId="0" applyFont="1" applyFill="1" applyBorder="1" applyAlignment="1">
      <alignment horizontal="right"/>
    </xf>
    <xf numFmtId="0" fontId="12" fillId="2" borderId="0" xfId="0" applyFont="1" applyFill="1" applyAlignment="1">
      <alignment horizontal="right"/>
    </xf>
    <xf numFmtId="0" fontId="7" fillId="2" borderId="0" xfId="0" applyFont="1" applyFill="1" applyAlignment="1">
      <alignment horizontal="right"/>
    </xf>
    <xf numFmtId="164" fontId="2" fillId="2" borderId="30" xfId="0" applyNumberFormat="1" applyFont="1" applyFill="1" applyBorder="1"/>
    <xf numFmtId="164" fontId="2" fillId="2" borderId="24" xfId="0" applyNumberFormat="1" applyFont="1" applyFill="1" applyBorder="1"/>
    <xf numFmtId="164" fontId="2" fillId="2" borderId="28" xfId="0" applyNumberFormat="1" applyFont="1" applyFill="1" applyBorder="1"/>
    <xf numFmtId="164" fontId="2" fillId="2" borderId="14" xfId="0" applyNumberFormat="1" applyFont="1" applyFill="1" applyBorder="1"/>
    <xf numFmtId="164" fontId="2" fillId="2" borderId="29" xfId="0" applyNumberFormat="1" applyFont="1" applyFill="1" applyBorder="1"/>
    <xf numFmtId="164" fontId="2" fillId="2" borderId="17" xfId="0" applyNumberFormat="1" applyFont="1" applyFill="1" applyBorder="1"/>
    <xf numFmtId="0" fontId="2" fillId="2" borderId="25" xfId="0" applyNumberFormat="1" applyFont="1" applyFill="1" applyBorder="1" applyAlignment="1" applyProtection="1">
      <alignment horizontal="center"/>
      <protection locked="0"/>
    </xf>
    <xf numFmtId="0" fontId="2" fillId="2" borderId="20" xfId="0" applyNumberFormat="1" applyFont="1" applyFill="1" applyBorder="1" applyAlignment="1" applyProtection="1">
      <alignment horizontal="center"/>
      <protection locked="0"/>
    </xf>
    <xf numFmtId="0" fontId="2" fillId="2" borderId="21" xfId="0" applyNumberFormat="1" applyFont="1" applyFill="1" applyBorder="1" applyAlignment="1" applyProtection="1">
      <alignment horizontal="center"/>
      <protection locked="0"/>
    </xf>
    <xf numFmtId="166" fontId="2" fillId="2" borderId="24" xfId="0" applyNumberFormat="1" applyFont="1" applyFill="1" applyBorder="1" applyProtection="1">
      <protection locked="0"/>
    </xf>
    <xf numFmtId="166" fontId="2" fillId="2" borderId="14" xfId="0" applyNumberFormat="1" applyFont="1" applyFill="1" applyBorder="1" applyProtection="1">
      <protection locked="0"/>
    </xf>
    <xf numFmtId="166" fontId="2" fillId="2" borderId="17" xfId="0" applyNumberFormat="1" applyFont="1" applyFill="1" applyBorder="1" applyProtection="1">
      <protection locked="0"/>
    </xf>
    <xf numFmtId="166" fontId="2" fillId="2" borderId="13" xfId="0" applyNumberFormat="1" applyFont="1" applyFill="1" applyBorder="1" applyAlignment="1" applyProtection="1">
      <protection locked="0"/>
    </xf>
    <xf numFmtId="166" fontId="2" fillId="2" borderId="16" xfId="0" applyNumberFormat="1" applyFont="1" applyFill="1" applyBorder="1" applyAlignment="1" applyProtection="1">
      <protection locked="0"/>
    </xf>
    <xf numFmtId="2" fontId="2" fillId="2" borderId="24" xfId="0" applyNumberFormat="1" applyFont="1" applyFill="1" applyBorder="1" applyAlignment="1">
      <alignment horizontal="center"/>
    </xf>
    <xf numFmtId="2" fontId="2" fillId="2" borderId="14" xfId="0" applyNumberFormat="1" applyFont="1" applyFill="1" applyBorder="1" applyAlignment="1">
      <alignment horizontal="center"/>
    </xf>
    <xf numFmtId="2" fontId="2" fillId="2" borderId="17" xfId="0" applyNumberFormat="1" applyFont="1" applyFill="1" applyBorder="1" applyAlignment="1">
      <alignment horizontal="center"/>
    </xf>
    <xf numFmtId="0" fontId="2" fillId="2" borderId="0" xfId="0" applyNumberFormat="1" applyFont="1" applyFill="1" applyBorder="1"/>
    <xf numFmtId="0" fontId="3" fillId="2" borderId="47" xfId="0" applyNumberFormat="1" applyFont="1" applyFill="1" applyBorder="1" applyAlignment="1">
      <alignment horizontal="center" textRotation="90" wrapText="1"/>
    </xf>
    <xf numFmtId="0" fontId="1" fillId="2" borderId="48" xfId="0" applyFont="1" applyFill="1" applyBorder="1" applyAlignment="1" applyProtection="1">
      <alignment vertical="center" wrapText="1"/>
    </xf>
    <xf numFmtId="0" fontId="1" fillId="2" borderId="48"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vertical="top" wrapText="1"/>
    </xf>
    <xf numFmtId="0" fontId="4" fillId="2" borderId="0" xfId="0" applyFont="1" applyFill="1" applyBorder="1" applyAlignment="1" applyProtection="1">
      <alignment horizontal="center" vertical="center"/>
    </xf>
    <xf numFmtId="0" fontId="1" fillId="2" borderId="49" xfId="0" applyFont="1" applyFill="1" applyBorder="1" applyAlignment="1" applyProtection="1">
      <alignment vertical="center" wrapText="1"/>
    </xf>
    <xf numFmtId="0" fontId="5" fillId="2" borderId="0" xfId="0" applyFont="1" applyFill="1" applyBorder="1" applyAlignment="1" applyProtection="1">
      <alignment horizontal="left" vertical="top" wrapText="1"/>
    </xf>
    <xf numFmtId="0" fontId="7" fillId="2" borderId="0" xfId="0" applyFont="1" applyFill="1" applyBorder="1" applyAlignment="1" applyProtection="1">
      <alignment horizontal="right"/>
    </xf>
    <xf numFmtId="0" fontId="1" fillId="2" borderId="50" xfId="0" applyFont="1" applyFill="1" applyBorder="1" applyAlignment="1" applyProtection="1">
      <alignment vertical="center" wrapText="1"/>
    </xf>
    <xf numFmtId="0" fontId="5" fillId="2" borderId="48" xfId="0" applyFont="1" applyFill="1" applyBorder="1" applyAlignment="1" applyProtection="1">
      <alignment horizontal="left"/>
    </xf>
    <xf numFmtId="0" fontId="1" fillId="2" borderId="49" xfId="0" applyFont="1" applyFill="1" applyBorder="1" applyAlignment="1" applyProtection="1">
      <alignment horizontal="left" vertical="center"/>
    </xf>
    <xf numFmtId="0" fontId="3" fillId="2" borderId="24" xfId="0" applyFont="1" applyFill="1" applyBorder="1" applyAlignment="1">
      <alignment horizontal="center" wrapText="1"/>
    </xf>
    <xf numFmtId="0" fontId="3" fillId="2" borderId="17" xfId="0" applyFont="1" applyFill="1" applyBorder="1" applyAlignment="1">
      <alignment horizontal="center" wrapText="1"/>
    </xf>
    <xf numFmtId="0" fontId="3" fillId="2" borderId="34" xfId="0" applyFont="1" applyFill="1" applyBorder="1" applyAlignment="1">
      <alignment horizontal="left" wrapText="1"/>
    </xf>
    <xf numFmtId="0" fontId="3" fillId="2" borderId="4" xfId="0" applyFont="1" applyFill="1" applyBorder="1" applyAlignment="1">
      <alignment horizontal="left" wrapText="1"/>
    </xf>
    <xf numFmtId="0" fontId="3" fillId="2" borderId="45" xfId="0" applyFont="1" applyFill="1" applyBorder="1" applyAlignment="1">
      <alignment horizontal="left" wrapText="1"/>
    </xf>
    <xf numFmtId="0" fontId="3" fillId="2" borderId="5" xfId="0" applyFont="1" applyFill="1" applyBorder="1" applyAlignment="1">
      <alignment horizontal="left" wrapText="1"/>
    </xf>
    <xf numFmtId="0" fontId="3" fillId="2" borderId="23" xfId="0" applyFont="1" applyFill="1" applyBorder="1" applyAlignment="1">
      <alignment horizontal="left" wrapText="1"/>
    </xf>
    <xf numFmtId="0" fontId="3" fillId="2" borderId="16" xfId="0" applyFont="1" applyFill="1" applyBorder="1" applyAlignment="1">
      <alignment horizontal="left" wrapText="1"/>
    </xf>
    <xf numFmtId="0" fontId="3" fillId="2" borderId="35" xfId="0" applyFont="1" applyFill="1" applyBorder="1" applyAlignment="1">
      <alignment horizontal="center" wrapText="1"/>
    </xf>
    <xf numFmtId="0" fontId="3" fillId="2" borderId="37" xfId="0" applyFont="1" applyFill="1" applyBorder="1" applyAlignment="1">
      <alignment horizontal="center" wrapText="1"/>
    </xf>
    <xf numFmtId="0" fontId="3" fillId="2" borderId="36" xfId="0" applyFont="1" applyFill="1" applyBorder="1" applyAlignment="1">
      <alignment horizontal="center" wrapText="1"/>
    </xf>
    <xf numFmtId="0" fontId="3" fillId="2" borderId="31" xfId="0" applyFont="1" applyFill="1" applyBorder="1" applyAlignment="1">
      <alignment horizontal="center" wrapText="1"/>
    </xf>
    <xf numFmtId="0" fontId="3" fillId="2" borderId="18" xfId="0" applyFont="1" applyFill="1" applyBorder="1" applyAlignment="1">
      <alignment horizontal="center" wrapText="1"/>
    </xf>
    <xf numFmtId="0" fontId="3" fillId="2" borderId="38" xfId="0" applyFont="1" applyFill="1" applyBorder="1" applyAlignment="1">
      <alignment horizontal="center"/>
    </xf>
    <xf numFmtId="0" fontId="3" fillId="2" borderId="37" xfId="0" applyFont="1" applyFill="1" applyBorder="1" applyAlignment="1">
      <alignment horizontal="center"/>
    </xf>
    <xf numFmtId="0" fontId="3" fillId="2" borderId="39" xfId="0" applyFont="1" applyFill="1" applyBorder="1" applyAlignment="1">
      <alignment horizontal="center"/>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2" borderId="42" xfId="0" applyFont="1" applyFill="1" applyBorder="1" applyAlignment="1">
      <alignment horizontal="center" wrapText="1"/>
    </xf>
    <xf numFmtId="0" fontId="3" fillId="2" borderId="39" xfId="0" applyFont="1" applyFill="1" applyBorder="1" applyAlignment="1">
      <alignment horizontal="center" wrapText="1"/>
    </xf>
    <xf numFmtId="0" fontId="3" fillId="2" borderId="35" xfId="0" applyFont="1" applyFill="1" applyBorder="1" applyAlignment="1">
      <alignment horizontal="center"/>
    </xf>
    <xf numFmtId="0" fontId="3" fillId="2" borderId="36" xfId="0" applyFont="1" applyFill="1" applyBorder="1" applyAlignment="1">
      <alignment horizontal="center"/>
    </xf>
    <xf numFmtId="0" fontId="1" fillId="2" borderId="35" xfId="0" applyFont="1" applyFill="1" applyBorder="1" applyAlignment="1">
      <alignment horizontal="center"/>
    </xf>
    <xf numFmtId="0" fontId="1" fillId="2" borderId="37" xfId="0" applyFont="1" applyFill="1" applyBorder="1" applyAlignment="1">
      <alignment horizontal="center"/>
    </xf>
    <xf numFmtId="0" fontId="1" fillId="2" borderId="36" xfId="0" applyFont="1" applyFill="1" applyBorder="1" applyAlignment="1">
      <alignment horizontal="center"/>
    </xf>
    <xf numFmtId="0" fontId="1" fillId="2" borderId="34" xfId="0" applyFont="1" applyFill="1" applyBorder="1" applyAlignment="1">
      <alignment horizontal="left" wrapText="1"/>
    </xf>
    <xf numFmtId="0" fontId="1" fillId="2" borderId="4" xfId="0" applyFont="1" applyFill="1" applyBorder="1" applyAlignment="1">
      <alignment horizontal="left" wrapText="1"/>
    </xf>
    <xf numFmtId="0" fontId="4" fillId="2" borderId="2" xfId="0" applyFont="1" applyFill="1" applyBorder="1" applyAlignment="1">
      <alignment horizontal="center"/>
    </xf>
    <xf numFmtId="0" fontId="4" fillId="2" borderId="0" xfId="0" applyFont="1" applyFill="1" applyBorder="1" applyAlignment="1">
      <alignment horizontal="center"/>
    </xf>
    <xf numFmtId="0" fontId="4" fillId="2" borderId="3" xfId="0" applyFont="1" applyFill="1" applyBorder="1" applyAlignment="1">
      <alignment horizontal="center"/>
    </xf>
    <xf numFmtId="0" fontId="13" fillId="2" borderId="45" xfId="0" applyFont="1" applyFill="1" applyBorder="1" applyAlignment="1">
      <alignment horizontal="right" vertical="center"/>
    </xf>
    <xf numFmtId="0" fontId="13" fillId="2" borderId="46" xfId="0" applyFont="1" applyFill="1" applyBorder="1" applyAlignment="1">
      <alignment horizontal="right" vertical="center"/>
    </xf>
    <xf numFmtId="0" fontId="13" fillId="2" borderId="0" xfId="0" applyFont="1" applyFill="1" applyBorder="1" applyAlignment="1">
      <alignment horizontal="right" vertical="center"/>
    </xf>
    <xf numFmtId="0" fontId="13" fillId="2" borderId="3" xfId="0" applyFont="1" applyFill="1" applyBorder="1" applyAlignment="1">
      <alignment horizontal="right" vertical="center"/>
    </xf>
    <xf numFmtId="0" fontId="2" fillId="2" borderId="29" xfId="0" applyFont="1" applyFill="1" applyBorder="1" applyAlignment="1" applyProtection="1">
      <alignment horizontal="center"/>
      <protection locked="0"/>
    </xf>
  </cellXfs>
  <cellStyles count="1">
    <cellStyle name="Normal" xfId="0" builtinId="0"/>
  </cellStyles>
  <dxfs count="37">
    <dxf>
      <fill>
        <patternFill>
          <bgColor rgb="FFF2F2F2"/>
        </patternFill>
      </fill>
    </dxf>
    <dxf>
      <fill>
        <patternFill>
          <bgColor rgb="FFD9D9D9"/>
        </patternFill>
      </fill>
    </dxf>
    <dxf>
      <font>
        <b/>
        <i val="0"/>
        <color rgb="FFC00000"/>
      </font>
    </dxf>
    <dxf>
      <font>
        <b/>
        <i val="0"/>
        <color rgb="FFC00000"/>
      </font>
    </dxf>
    <dxf>
      <font>
        <b/>
        <i val="0"/>
        <color rgb="FFC00000"/>
      </font>
    </dxf>
    <dxf>
      <font>
        <b/>
        <i val="0"/>
        <color rgb="FFC00000"/>
      </font>
    </dxf>
    <dxf>
      <fill>
        <patternFill>
          <bgColor rgb="FFF2F2F2"/>
        </patternFill>
      </fill>
    </dxf>
    <dxf>
      <fill>
        <patternFill>
          <bgColor rgb="FFD9D9D9"/>
        </patternFill>
      </fill>
    </dxf>
    <dxf>
      <fill>
        <patternFill>
          <bgColor rgb="FFDEEBF3"/>
        </patternFill>
      </fill>
    </dxf>
    <dxf>
      <fill>
        <patternFill>
          <bgColor rgb="FFB5D3E6"/>
        </patternFill>
      </fill>
    </dxf>
    <dxf>
      <font>
        <b/>
        <i val="0"/>
        <color rgb="FFC00000"/>
      </font>
    </dxf>
    <dxf>
      <font>
        <b/>
        <i val="0"/>
        <color rgb="FFC00000"/>
      </font>
    </dxf>
    <dxf>
      <fill>
        <patternFill>
          <bgColor rgb="FFF2F2F2"/>
        </patternFill>
      </fill>
    </dxf>
    <dxf>
      <fill>
        <patternFill>
          <bgColor rgb="FFD9D9D9"/>
        </patternFill>
      </fill>
    </dxf>
    <dxf>
      <fill>
        <patternFill>
          <bgColor rgb="FFFFE5E5"/>
        </patternFill>
      </fill>
    </dxf>
    <dxf>
      <fill>
        <patternFill>
          <bgColor rgb="FFFFB3B3"/>
        </patternFill>
      </fill>
    </dxf>
    <dxf>
      <font>
        <color auto="1"/>
      </font>
      <fill>
        <patternFill>
          <bgColor rgb="FFDEEBF3"/>
        </patternFill>
      </fill>
    </dxf>
    <dxf>
      <font>
        <color auto="1"/>
      </font>
      <fill>
        <patternFill>
          <bgColor rgb="FFB5D3E6"/>
        </patternFill>
      </fill>
    </dxf>
    <dxf>
      <font>
        <b/>
        <i val="0"/>
        <color rgb="FFC00000"/>
      </font>
    </dxf>
    <dxf>
      <font>
        <b/>
        <i val="0"/>
        <color rgb="FFC00000"/>
      </font>
    </dxf>
    <dxf>
      <fill>
        <patternFill>
          <bgColor rgb="FFDEEBF3"/>
        </patternFill>
      </fill>
    </dxf>
    <dxf>
      <fill>
        <patternFill>
          <bgColor rgb="FFB5D3E6"/>
        </patternFill>
      </fill>
    </dxf>
    <dxf>
      <font>
        <b/>
        <i val="0"/>
        <color rgb="FFC00000"/>
      </font>
    </dxf>
    <dxf>
      <fill>
        <patternFill>
          <bgColor rgb="FFFFE5E5"/>
        </patternFill>
      </fill>
    </dxf>
    <dxf>
      <fill>
        <patternFill>
          <bgColor rgb="FFFFB3B3"/>
        </patternFill>
      </fill>
    </dxf>
    <dxf>
      <fill>
        <patternFill>
          <bgColor rgb="FFEBF1DE"/>
        </patternFill>
      </fill>
    </dxf>
    <dxf>
      <fill>
        <patternFill>
          <bgColor rgb="FFCEEAAE"/>
        </patternFill>
      </fill>
    </dxf>
    <dxf>
      <fill>
        <patternFill>
          <bgColor rgb="FFF2F2F2"/>
        </patternFill>
      </fill>
    </dxf>
    <dxf>
      <fill>
        <patternFill>
          <bgColor rgb="FFD9D9D9"/>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DEEBF3"/>
        </patternFill>
      </fill>
    </dxf>
    <dxf>
      <fill>
        <patternFill>
          <bgColor rgb="FFB5D3E6"/>
        </patternFill>
      </fill>
    </dxf>
  </dxfs>
  <tableStyles count="0" defaultTableStyle="TableStyleMedium2" defaultPivotStyle="PivotStyleLight16"/>
  <colors>
    <mruColors>
      <color rgb="FFB5D3E6"/>
      <color rgb="FFDEEBF3"/>
      <color rgb="FFF2F2F2"/>
      <color rgb="FFCEEAAE"/>
      <color rgb="FFD9D9D9"/>
      <color rgb="FFFFB3B3"/>
      <color rgb="FFFFE5E5"/>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Score vs. Rank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rgbClr val="CEEAAE"/>
              </a:solidFill>
              <a:ln w="9525">
                <a:noFill/>
              </a:ln>
              <a:effectLst/>
            </c:spPr>
          </c:marker>
          <c:xVal>
            <c:numRef>
              <c:f>Charts!$M$4:$M$503</c:f>
              <c:numCache>
                <c:formatCode>0</c:formatCode>
                <c:ptCount val="5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numCache>
            </c:numRef>
          </c:xVal>
          <c:yVal>
            <c:numRef>
              <c:f>Charts!$K$4:$K$503</c:f>
              <c:numCache>
                <c:formatCode>0</c:formatCode>
                <c:ptCount val="5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numCache>
            </c:numRef>
          </c:yVal>
          <c:smooth val="0"/>
          <c:extLst>
            <c:ext xmlns:c16="http://schemas.microsoft.com/office/drawing/2014/chart" uri="{C3380CC4-5D6E-409C-BE32-E72D297353CC}">
              <c16:uniqueId val="{00000000-E0A5-9C48-95FD-14279BD8C877}"/>
            </c:ext>
          </c:extLst>
        </c:ser>
        <c:dLbls>
          <c:showLegendKey val="0"/>
          <c:showVal val="0"/>
          <c:showCatName val="0"/>
          <c:showSerName val="0"/>
          <c:showPercent val="0"/>
          <c:showBubbleSize val="0"/>
        </c:dLbls>
        <c:axId val="441125792"/>
        <c:axId val="437194464"/>
      </c:scatterChart>
      <c:valAx>
        <c:axId val="441125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Rank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7194464"/>
        <c:crosses val="autoZero"/>
        <c:crossBetween val="midCat"/>
      </c:valAx>
      <c:valAx>
        <c:axId val="43719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11257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Score vs. Rank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rgbClr val="B5D3E6"/>
              </a:solidFill>
              <a:ln w="9525">
                <a:noFill/>
              </a:ln>
              <a:effectLst/>
            </c:spPr>
          </c:marker>
          <c:xVal>
            <c:numRef>
              <c:f>Charts!$R$4:$R$503</c:f>
              <c:numCache>
                <c:formatCode>0</c:formatCode>
                <c:ptCount val="5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numCache>
            </c:numRef>
          </c:xVal>
          <c:yVal>
            <c:numRef>
              <c:f>Charts!$P$4:$P$503</c:f>
              <c:numCache>
                <c:formatCode>0</c:formatCode>
                <c:ptCount val="5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numCache>
            </c:numRef>
          </c:yVal>
          <c:smooth val="0"/>
          <c:extLst>
            <c:ext xmlns:c16="http://schemas.microsoft.com/office/drawing/2014/chart" uri="{C3380CC4-5D6E-409C-BE32-E72D297353CC}">
              <c16:uniqueId val="{00000000-DF71-B64F-B0FF-D7D23FF56A0F}"/>
            </c:ext>
          </c:extLst>
        </c:ser>
        <c:dLbls>
          <c:showLegendKey val="0"/>
          <c:showVal val="0"/>
          <c:showCatName val="0"/>
          <c:showSerName val="0"/>
          <c:showPercent val="0"/>
          <c:showBubbleSize val="0"/>
        </c:dLbls>
        <c:axId val="441125792"/>
        <c:axId val="437194464"/>
      </c:scatterChart>
      <c:valAx>
        <c:axId val="441125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Rank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7194464"/>
        <c:crosses val="autoZero"/>
        <c:crossBetween val="midCat"/>
      </c:valAx>
      <c:valAx>
        <c:axId val="43719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11257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Mass of Boomilever vs. Score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rgbClr val="CEEAAE"/>
              </a:solidFill>
              <a:ln w="9525">
                <a:noFill/>
              </a:ln>
              <a:effectLst/>
            </c:spPr>
          </c:marker>
          <c:xVal>
            <c:numRef>
              <c:f>Charts!$J$4:$J$503</c:f>
              <c:numCache>
                <c:formatCode>0</c:formatCode>
                <c:ptCount val="5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numCache>
            </c:numRef>
          </c:xVal>
          <c:yVal>
            <c:numRef>
              <c:f>Charts!$K$4:$K$503</c:f>
              <c:numCache>
                <c:formatCode>0</c:formatCode>
                <c:ptCount val="5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numCache>
            </c:numRef>
          </c:yVal>
          <c:smooth val="0"/>
          <c:extLst>
            <c:ext xmlns:c16="http://schemas.microsoft.com/office/drawing/2014/chart" uri="{C3380CC4-5D6E-409C-BE32-E72D297353CC}">
              <c16:uniqueId val="{00000000-CF7A-BB48-A772-F53F05A50C5F}"/>
            </c:ext>
          </c:extLst>
        </c:ser>
        <c:dLbls>
          <c:showLegendKey val="0"/>
          <c:showVal val="0"/>
          <c:showCatName val="0"/>
          <c:showSerName val="0"/>
          <c:showPercent val="0"/>
          <c:showBubbleSize val="0"/>
        </c:dLbls>
        <c:axId val="441125792"/>
        <c:axId val="437194464"/>
      </c:scatterChart>
      <c:valAx>
        <c:axId val="441125792"/>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Mass of Boomilever in Grams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7194464"/>
        <c:crosses val="autoZero"/>
        <c:crossBetween val="midCat"/>
        <c:majorUnit val="10"/>
      </c:valAx>
      <c:valAx>
        <c:axId val="43719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11257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Mass of Boomilever vs. Score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rgbClr val="B5D3E6"/>
              </a:solidFill>
              <a:ln w="9525">
                <a:noFill/>
              </a:ln>
              <a:effectLst/>
            </c:spPr>
          </c:marker>
          <c:xVal>
            <c:numRef>
              <c:f>Charts!$O$4:$O$503</c:f>
              <c:numCache>
                <c:formatCode>0</c:formatCode>
                <c:ptCount val="5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numCache>
            </c:numRef>
          </c:xVal>
          <c:yVal>
            <c:numRef>
              <c:f>Charts!$P$4:$P$503</c:f>
              <c:numCache>
                <c:formatCode>0</c:formatCode>
                <c:ptCount val="5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numCache>
            </c:numRef>
          </c:yVal>
          <c:smooth val="0"/>
          <c:extLst>
            <c:ext xmlns:c16="http://schemas.microsoft.com/office/drawing/2014/chart" uri="{C3380CC4-5D6E-409C-BE32-E72D297353CC}">
              <c16:uniqueId val="{00000000-CEDA-304E-A4B3-D0E4F5C9B6F3}"/>
            </c:ext>
          </c:extLst>
        </c:ser>
        <c:dLbls>
          <c:showLegendKey val="0"/>
          <c:showVal val="0"/>
          <c:showCatName val="0"/>
          <c:showSerName val="0"/>
          <c:showPercent val="0"/>
          <c:showBubbleSize val="0"/>
        </c:dLbls>
        <c:axId val="441125792"/>
        <c:axId val="437194464"/>
      </c:scatterChart>
      <c:valAx>
        <c:axId val="441125792"/>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Mass of Boomilever in Grams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7194464"/>
        <c:crosses val="autoZero"/>
        <c:crossBetween val="midCat"/>
        <c:majorUnit val="10"/>
      </c:valAx>
      <c:valAx>
        <c:axId val="43719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11257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_xlchart.v1.11</cx:f>
      </cx:numDim>
    </cx:data>
  </cx:chartData>
  <cx:chart>
    <cx:title pos="t" align="ctr" overlay="0">
      <cx:tx>
        <cx:txData>
          <cx:v>Load Supported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Load Supported In Grams</a:t>
          </a:r>
        </a:p>
      </cx:txPr>
    </cx:title>
    <cx:plotArea>
      <cx:plotAreaRegion>
        <cx:series layoutId="clusteredColumn" uniqueId="{0293705D-7ACD-FF4F-941C-76AC71D5D38E}" formatIdx="0">
          <cx:tx>
            <cx:txData>
              <cx:f>_xlchart.v1.10</cx:f>
              <cx:v/>
            </cx:txData>
          </cx:tx>
          <cx:spPr>
            <a:solidFill>
              <a:srgbClr val="CEEAAE"/>
            </a:solidFill>
          </cx:spPr>
          <cx:dataId val="0"/>
          <cx:layoutPr>
            <cx:binning intervalClosed="r">
              <cx:binCount val="10"/>
            </cx:binning>
          </cx:layoutPr>
        </cx:series>
      </cx:plotAreaRegion>
      <cx:axis id="0">
        <cx:catScaling gapWidth="0"/>
        <cx:title>
          <cx:tx>
            <cx:txData>
              <cx:v>Load Supported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Load Supported In Grams</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Tier</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Tier</a:t>
          </a:r>
        </a:p>
      </cx:txPr>
    </cx:title>
    <cx:plotArea>
      <cx:plotAreaRegion>
        <cx:series layoutId="clusteredColumn" uniqueId="{BB1A8851-309F-EF4D-88A0-731E9D29A8BF}" formatIdx="0">
          <cx:tx>
            <cx:txData>
              <cx:f>_xlchart.v1.0</cx:f>
              <cx:v/>
            </cx:txData>
          </cx:tx>
          <cx:spPr>
            <a:solidFill>
              <a:srgbClr val="CEEAAE"/>
            </a:solidFill>
          </cx:spPr>
          <cx:dataId val="0"/>
          <cx:layoutPr>
            <cx:binning intervalClosed="r" underflow="1" overflow="3">
              <cx:binSize val="1"/>
            </cx:binning>
          </cx:layoutPr>
        </cx:series>
      </cx:plotAreaRegion>
      <cx:axis id="0">
        <cx:catScaling gapWidth="0"/>
        <cx:title>
          <cx:tx>
            <cx:txData>
              <cx:v>Tier</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Tier</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_xlchart.v1.3</cx:f>
      </cx:numDim>
    </cx:data>
  </cx:chartData>
  <cx:chart>
    <cx:title pos="t" align="ctr" overlay="0">
      <cx:tx>
        <cx:txData>
          <cx:v>Mass of Boomilever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Mass of Boomilever In Grams</a:t>
          </a:r>
        </a:p>
      </cx:txPr>
    </cx:title>
    <cx:plotArea>
      <cx:plotAreaRegion>
        <cx:series layoutId="clusteredColumn" uniqueId="{7E935E0A-C922-BA49-AC0C-BDC03811F274}" formatIdx="0">
          <cx:tx>
            <cx:txData>
              <cx:f>_xlchart.v1.2</cx:f>
              <cx:v/>
            </cx:txData>
          </cx:tx>
          <cx:spPr>
            <a:solidFill>
              <a:srgbClr val="B5D3E6"/>
            </a:solidFill>
          </cx:spPr>
          <cx:dataId val="0"/>
          <cx:layoutPr>
            <cx:binning intervalClosed="r" overflow="50">
              <cx:binCount val="10"/>
            </cx:binning>
          </cx:layoutPr>
        </cx:series>
      </cx:plotAreaRegion>
      <cx:axis id="0">
        <cx:catScaling gapWidth="0"/>
        <cx:title>
          <cx:tx>
            <cx:txData>
              <cx:v>Mass of Boomliever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Mass of Boomliever In Grams</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_xlchart.v1.9</cx:f>
      </cx:numDim>
    </cx:data>
  </cx:chartData>
  <cx:chart>
    <cx:title pos="t" align="ctr" overlay="0">
      <cx:tx>
        <cx:txData>
          <cx:v>Load Supported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Load Supported In Grams</a:t>
          </a:r>
        </a:p>
      </cx:txPr>
    </cx:title>
    <cx:plotArea>
      <cx:plotAreaRegion>
        <cx:series layoutId="clusteredColumn" uniqueId="{294D5EF9-0814-6847-80C2-1E487382A01E}" formatIdx="0">
          <cx:tx>
            <cx:txData>
              <cx:f>_xlchart.v1.8</cx:f>
              <cx:v/>
            </cx:txData>
          </cx:tx>
          <cx:spPr>
            <a:solidFill>
              <a:srgbClr val="B5D3E6"/>
            </a:solidFill>
          </cx:spPr>
          <cx:dataId val="0"/>
          <cx:layoutPr>
            <cx:binning intervalClosed="r">
              <cx:binCount val="10"/>
            </cx:binning>
          </cx:layoutPr>
        </cx:series>
      </cx:plotAreaRegion>
      <cx:axis id="0">
        <cx:catScaling gapWidth="0"/>
        <cx:title>
          <cx:tx>
            <cx:txData>
              <cx:v>Load Supported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Load Supported In Grams</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numDim type="val">
        <cx:f>_xlchart.v1.13</cx:f>
      </cx:numDim>
    </cx:data>
  </cx:chartData>
  <cx:chart>
    <cx:title pos="t" align="ctr" overlay="0">
      <cx:tx>
        <cx:txData>
          <cx:v>Score</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Score</a:t>
          </a:r>
        </a:p>
      </cx:txPr>
    </cx:title>
    <cx:plotArea>
      <cx:plotAreaRegion>
        <cx:series layoutId="clusteredColumn" uniqueId="{976D09AE-C774-194C-99A3-D17FF334289D}" formatIdx="0">
          <cx:tx>
            <cx:txData>
              <cx:f>_xlchart.v1.12</cx:f>
              <cx:v/>
            </cx:txData>
          </cx:tx>
          <cx:spPr>
            <a:solidFill>
              <a:srgbClr val="B5D3E6"/>
            </a:solidFill>
          </cx:spPr>
          <cx:dataId val="0"/>
          <cx:layoutPr>
            <cx:binning intervalClosed="r">
              <cx:binCount val="10"/>
            </cx:binning>
          </cx:layoutPr>
        </cx:series>
      </cx:plotAreaRegion>
      <cx:axis id="0">
        <cx:catScaling gapWidth="0"/>
        <cx:title>
          <cx:tx>
            <cx:txData>
              <cx:v>Score</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Score</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numDim type="val">
        <cx:f>_xlchart.v1.7</cx:f>
      </cx:numDim>
    </cx:data>
  </cx:chartData>
  <cx:chart>
    <cx:title pos="t" align="ctr" overlay="0">
      <cx:tx>
        <cx:txData>
          <cx:v>Tier</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Tier</a:t>
          </a:r>
        </a:p>
      </cx:txPr>
    </cx:title>
    <cx:plotArea>
      <cx:plotAreaRegion>
        <cx:series layoutId="clusteredColumn" uniqueId="{802E9C46-A288-C740-A0BE-A99128FD41AD}" formatIdx="0">
          <cx:tx>
            <cx:txData>
              <cx:f>_xlchart.v1.6</cx:f>
              <cx:v/>
            </cx:txData>
          </cx:tx>
          <cx:spPr>
            <a:solidFill>
              <a:srgbClr val="B5D3E6"/>
            </a:solidFill>
          </cx:spPr>
          <cx:dataId val="0"/>
          <cx:layoutPr>
            <cx:binning intervalClosed="r" underflow="1" overflow="auto">
              <cx:binSize val="1"/>
            </cx:binning>
          </cx:layoutPr>
        </cx:series>
      </cx:plotAreaRegion>
      <cx:axis id="0">
        <cx:catScaling gapWidth="0"/>
        <cx:title>
          <cx:tx>
            <cx:txData>
              <cx:v>Tier</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Tier</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numDim type="val">
        <cx:f>_xlchart.v1.15</cx:f>
      </cx:numDim>
    </cx:data>
  </cx:chartData>
  <cx:chart>
    <cx:title pos="t" align="ctr" overlay="0">
      <cx:tx>
        <cx:txData>
          <cx:v>Mass of Boomilever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Mass of Boomilever In Grams</a:t>
          </a:r>
        </a:p>
      </cx:txPr>
    </cx:title>
    <cx:plotArea>
      <cx:plotAreaRegion>
        <cx:series layoutId="clusteredColumn" uniqueId="{EBCCB686-7AA5-E245-A5F8-33803E1E5412}">
          <cx:tx>
            <cx:txData>
              <cx:f>_xlchart.v1.14</cx:f>
              <cx:v/>
            </cx:txData>
          </cx:tx>
          <cx:spPr>
            <a:solidFill>
              <a:srgbClr val="CEEAAE"/>
            </a:solidFill>
          </cx:spPr>
          <cx:dataId val="0"/>
          <cx:layoutPr>
            <cx:binning intervalClosed="r" overflow="50">
              <cx:binCount val="10"/>
            </cx:binning>
          </cx:layoutPr>
        </cx:series>
      </cx:plotAreaRegion>
      <cx:axis id="0">
        <cx:catScaling gapWidth="0"/>
        <cx:title>
          <cx:tx>
            <cx:txData>
              <cx:v>Mass of Boomliever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Mass of Boomliever In Grams</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numDim type="val">
        <cx:f>_xlchart.v1.5</cx:f>
      </cx:numDim>
    </cx:data>
  </cx:chartData>
  <cx:chart>
    <cx:title pos="t" align="ctr" overlay="0">
      <cx:tx>
        <cx:txData>
          <cx:v>Score</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Score</a:t>
          </a:r>
        </a:p>
      </cx:txPr>
    </cx:title>
    <cx:plotArea>
      <cx:plotAreaRegion>
        <cx:series layoutId="clusteredColumn" uniqueId="{8B0F3BA7-663B-C445-B652-9C882AA13371}">
          <cx:tx>
            <cx:txData>
              <cx:f>_xlchart.v1.4</cx:f>
              <cx:v/>
            </cx:txData>
          </cx:tx>
          <cx:spPr>
            <a:solidFill>
              <a:srgbClr val="CEEAAE"/>
            </a:solidFill>
          </cx:spPr>
          <cx:dataId val="0"/>
          <cx:layoutPr>
            <cx:binning intervalClosed="r">
              <cx:binCount val="10"/>
            </cx:binning>
          </cx:layoutPr>
        </cx:series>
      </cx:plotAreaRegion>
      <cx:axis id="0">
        <cx:catScaling gapWidth="0"/>
        <cx:title>
          <cx:tx>
            <cx:txData>
              <cx:v>Score</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Score</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8" Type="http://schemas.openxmlformats.org/officeDocument/2006/relationships/chart" Target="../charts/chart2.xml"/><Relationship Id="rId13" Type="http://schemas.microsoft.com/office/2014/relationships/chartEx" Target="../charts/chartEx8.xml"/><Relationship Id="rId3" Type="http://schemas.microsoft.com/office/2014/relationships/chartEx" Target="../charts/chartEx3.xml"/><Relationship Id="rId7" Type="http://schemas.openxmlformats.org/officeDocument/2006/relationships/chart" Target="../charts/chart1.xml"/><Relationship Id="rId12" Type="http://schemas.microsoft.com/office/2014/relationships/chartEx" Target="../charts/chartEx7.xml"/><Relationship Id="rId2" Type="http://schemas.microsoft.com/office/2014/relationships/chartEx" Target="../charts/chartEx2.xml"/><Relationship Id="rId1" Type="http://schemas.microsoft.com/office/2014/relationships/chartEx" Target="../charts/chartEx1.xml"/><Relationship Id="rId6" Type="http://schemas.microsoft.com/office/2014/relationships/chartEx" Target="../charts/chartEx6.xml"/><Relationship Id="rId11" Type="http://schemas.openxmlformats.org/officeDocument/2006/relationships/image" Target="../media/image8.emf"/><Relationship Id="rId5" Type="http://schemas.microsoft.com/office/2014/relationships/chartEx" Target="../charts/chartEx5.xml"/><Relationship Id="rId10" Type="http://schemas.openxmlformats.org/officeDocument/2006/relationships/chart" Target="../charts/chart4.xml"/><Relationship Id="rId4" Type="http://schemas.microsoft.com/office/2014/relationships/chartEx" Target="../charts/chartEx4.xml"/><Relationship Id="rId9"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1257300</xdr:colOff>
      <xdr:row>5</xdr:row>
      <xdr:rowOff>50800</xdr:rowOff>
    </xdr:to>
    <xdr:pic>
      <xdr:nvPicPr>
        <xdr:cNvPr id="3" name="Picture 2">
          <a:extLst>
            <a:ext uri="{FF2B5EF4-FFF2-40B4-BE49-F238E27FC236}">
              <a16:creationId xmlns:a16="http://schemas.microsoft.com/office/drawing/2014/main" id="{941061F6-5919-9A47-8A20-6842EE959BF3}"/>
            </a:ext>
          </a:extLst>
        </xdr:cNvPr>
        <xdr:cNvPicPr>
          <a:picLocks noChangeAspect="1"/>
        </xdr:cNvPicPr>
      </xdr:nvPicPr>
      <xdr:blipFill>
        <a:blip xmlns:r="http://schemas.openxmlformats.org/officeDocument/2006/relationships" r:embed="rId1"/>
        <a:stretch>
          <a:fillRect/>
        </a:stretch>
      </xdr:blipFill>
      <xdr:spPr>
        <a:xfrm>
          <a:off x="825500" y="203200"/>
          <a:ext cx="3276600" cy="660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812800</xdr:colOff>
      <xdr:row>2</xdr:row>
      <xdr:rowOff>444500</xdr:rowOff>
    </xdr:to>
    <xdr:pic>
      <xdr:nvPicPr>
        <xdr:cNvPr id="6" name="Picture 5">
          <a:extLst>
            <a:ext uri="{FF2B5EF4-FFF2-40B4-BE49-F238E27FC236}">
              <a16:creationId xmlns:a16="http://schemas.microsoft.com/office/drawing/2014/main" id="{C2006EBA-DD84-4844-8DA3-0F164445D4E6}"/>
            </a:ext>
          </a:extLst>
        </xdr:cNvPr>
        <xdr:cNvPicPr>
          <a:picLocks noChangeAspect="1"/>
        </xdr:cNvPicPr>
      </xdr:nvPicPr>
      <xdr:blipFill>
        <a:blip xmlns:r="http://schemas.openxmlformats.org/officeDocument/2006/relationships" r:embed="rId1"/>
        <a:stretch>
          <a:fillRect/>
        </a:stretch>
      </xdr:blipFill>
      <xdr:spPr>
        <a:xfrm>
          <a:off x="241300" y="241300"/>
          <a:ext cx="3276600"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152400</xdr:colOff>
      <xdr:row>1</xdr:row>
      <xdr:rowOff>647700</xdr:rowOff>
    </xdr:to>
    <xdr:pic>
      <xdr:nvPicPr>
        <xdr:cNvPr id="2" name="Picture 1">
          <a:extLst>
            <a:ext uri="{FF2B5EF4-FFF2-40B4-BE49-F238E27FC236}">
              <a16:creationId xmlns:a16="http://schemas.microsoft.com/office/drawing/2014/main" id="{5AEC30B8-05AE-8249-975F-CC854EF94CAB}"/>
            </a:ext>
          </a:extLst>
        </xdr:cNvPr>
        <xdr:cNvPicPr>
          <a:picLocks noChangeAspect="1"/>
        </xdr:cNvPicPr>
      </xdr:nvPicPr>
      <xdr:blipFill>
        <a:blip xmlns:r="http://schemas.openxmlformats.org/officeDocument/2006/relationships" r:embed="rId1"/>
        <a:stretch>
          <a:fillRect/>
        </a:stretch>
      </xdr:blipFill>
      <xdr:spPr>
        <a:xfrm>
          <a:off x="254000" y="241300"/>
          <a:ext cx="3263900" cy="647700"/>
        </a:xfrm>
        <a:prstGeom prst="rect">
          <a:avLst/>
        </a:prstGeom>
      </xdr:spPr>
    </xdr:pic>
    <xdr:clientData/>
  </xdr:twoCellAnchor>
  <xdr:twoCellAnchor editAs="oneCell">
    <xdr:from>
      <xdr:col>8</xdr:col>
      <xdr:colOff>0</xdr:colOff>
      <xdr:row>1</xdr:row>
      <xdr:rowOff>0</xdr:rowOff>
    </xdr:from>
    <xdr:to>
      <xdr:col>12</xdr:col>
      <xdr:colOff>800100</xdr:colOff>
      <xdr:row>1</xdr:row>
      <xdr:rowOff>647700</xdr:rowOff>
    </xdr:to>
    <xdr:pic>
      <xdr:nvPicPr>
        <xdr:cNvPr id="4" name="Picture 3">
          <a:extLst>
            <a:ext uri="{FF2B5EF4-FFF2-40B4-BE49-F238E27FC236}">
              <a16:creationId xmlns:a16="http://schemas.microsoft.com/office/drawing/2014/main" id="{6FDFAD02-ED28-E947-A73D-8B03145B9253}"/>
            </a:ext>
          </a:extLst>
        </xdr:cNvPr>
        <xdr:cNvPicPr>
          <a:picLocks noChangeAspect="1"/>
        </xdr:cNvPicPr>
      </xdr:nvPicPr>
      <xdr:blipFill>
        <a:blip xmlns:r="http://schemas.openxmlformats.org/officeDocument/2006/relationships" r:embed="rId2"/>
        <a:stretch>
          <a:fillRect/>
        </a:stretch>
      </xdr:blipFill>
      <xdr:spPr>
        <a:xfrm>
          <a:off x="5346700" y="241300"/>
          <a:ext cx="3263900"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850900</xdr:colOff>
      <xdr:row>1</xdr:row>
      <xdr:rowOff>647700</xdr:rowOff>
    </xdr:to>
    <xdr:pic>
      <xdr:nvPicPr>
        <xdr:cNvPr id="2" name="Picture 1">
          <a:extLst>
            <a:ext uri="{FF2B5EF4-FFF2-40B4-BE49-F238E27FC236}">
              <a16:creationId xmlns:a16="http://schemas.microsoft.com/office/drawing/2014/main" id="{B762CD00-2ECB-314E-BC8E-3502686416DE}"/>
            </a:ext>
          </a:extLst>
        </xdr:cNvPr>
        <xdr:cNvPicPr>
          <a:picLocks noChangeAspect="1"/>
        </xdr:cNvPicPr>
      </xdr:nvPicPr>
      <xdr:blipFill>
        <a:blip xmlns:r="http://schemas.openxmlformats.org/officeDocument/2006/relationships" r:embed="rId1"/>
        <a:stretch>
          <a:fillRect/>
        </a:stretch>
      </xdr:blipFill>
      <xdr:spPr>
        <a:xfrm>
          <a:off x="254000" y="241300"/>
          <a:ext cx="3263900"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177800</xdr:colOff>
      <xdr:row>4</xdr:row>
      <xdr:rowOff>25400</xdr:rowOff>
    </xdr:from>
    <xdr:to>
      <xdr:col>3</xdr:col>
      <xdr:colOff>2730500</xdr:colOff>
      <xdr:row>20</xdr:row>
      <xdr:rowOff>127000</xdr:rowOff>
    </xdr:to>
    <mc:AlternateContent xmlns:mc="http://schemas.openxmlformats.org/markup-compatibility/2006">
      <mc:Choice xmlns:cx1="http://schemas.microsoft.com/office/drawing/2015/9/8/chartex" Requires="cx1">
        <xdr:graphicFrame macro="">
          <xdr:nvGraphicFramePr>
            <xdr:cNvPr id="14" name="Chart 13">
              <a:extLst>
                <a:ext uri="{FF2B5EF4-FFF2-40B4-BE49-F238E27FC236}">
                  <a16:creationId xmlns:a16="http://schemas.microsoft.com/office/drawing/2014/main" id="{CBBB88E6-523F-E94C-8BAE-C1332A4F7C4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162300" y="10668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114300</xdr:colOff>
      <xdr:row>21</xdr:row>
      <xdr:rowOff>38100</xdr:rowOff>
    </xdr:from>
    <xdr:to>
      <xdr:col>2</xdr:col>
      <xdr:colOff>114300</xdr:colOff>
      <xdr:row>37</xdr:row>
      <xdr:rowOff>139700</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501BA047-452A-B445-ACFF-2EA68AA9BC1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55600" y="38862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114300</xdr:colOff>
      <xdr:row>39</xdr:row>
      <xdr:rowOff>38100</xdr:rowOff>
    </xdr:from>
    <xdr:to>
      <xdr:col>2</xdr:col>
      <xdr:colOff>114300</xdr:colOff>
      <xdr:row>55</xdr:row>
      <xdr:rowOff>139700</xdr:rowOff>
    </xdr:to>
    <mc:AlternateContent xmlns:mc="http://schemas.openxmlformats.org/markup-compatibility/2006">
      <mc:Choice xmlns:cx1="http://schemas.microsoft.com/office/drawing/2015/9/8/chartex" Requires="cx1">
        <xdr:graphicFrame macro="">
          <xdr:nvGraphicFramePr>
            <xdr:cNvPr id="20" name="Chart 19">
              <a:extLst>
                <a:ext uri="{FF2B5EF4-FFF2-40B4-BE49-F238E27FC236}">
                  <a16:creationId xmlns:a16="http://schemas.microsoft.com/office/drawing/2014/main" id="{E063C99E-E6EA-EF42-AD36-7FF84336C3B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55600" y="69215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177800</xdr:colOff>
      <xdr:row>39</xdr:row>
      <xdr:rowOff>38100</xdr:rowOff>
    </xdr:from>
    <xdr:to>
      <xdr:col>3</xdr:col>
      <xdr:colOff>2730500</xdr:colOff>
      <xdr:row>55</xdr:row>
      <xdr:rowOff>139700</xdr:rowOff>
    </xdr:to>
    <mc:AlternateContent xmlns:mc="http://schemas.openxmlformats.org/markup-compatibility/2006">
      <mc:Choice xmlns:cx1="http://schemas.microsoft.com/office/drawing/2015/9/8/chartex" Requires="cx1">
        <xdr:graphicFrame macro="">
          <xdr:nvGraphicFramePr>
            <xdr:cNvPr id="21" name="Chart 20">
              <a:extLst>
                <a:ext uri="{FF2B5EF4-FFF2-40B4-BE49-F238E27FC236}">
                  <a16:creationId xmlns:a16="http://schemas.microsoft.com/office/drawing/2014/main" id="{FF27F301-914F-684A-ADE7-BA316073794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162300" y="69215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50800</xdr:colOff>
      <xdr:row>39</xdr:row>
      <xdr:rowOff>38100</xdr:rowOff>
    </xdr:from>
    <xdr:to>
      <xdr:col>5</xdr:col>
      <xdr:colOff>2603500</xdr:colOff>
      <xdr:row>55</xdr:row>
      <xdr:rowOff>139700</xdr:rowOff>
    </xdr:to>
    <mc:AlternateContent xmlns:mc="http://schemas.openxmlformats.org/markup-compatibility/2006">
      <mc:Choice xmlns:cx1="http://schemas.microsoft.com/office/drawing/2015/9/8/chartex" Requires="cx1">
        <xdr:graphicFrame macro="">
          <xdr:nvGraphicFramePr>
            <xdr:cNvPr id="22" name="Chart 21">
              <a:extLst>
                <a:ext uri="{FF2B5EF4-FFF2-40B4-BE49-F238E27FC236}">
                  <a16:creationId xmlns:a16="http://schemas.microsoft.com/office/drawing/2014/main" id="{33131AD4-BFA5-824C-8F37-7A4F02584C1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5969000" y="69215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114300</xdr:colOff>
      <xdr:row>56</xdr:row>
      <xdr:rowOff>76200</xdr:rowOff>
    </xdr:from>
    <xdr:to>
      <xdr:col>2</xdr:col>
      <xdr:colOff>114300</xdr:colOff>
      <xdr:row>73</xdr:row>
      <xdr:rowOff>12700</xdr:rowOff>
    </xdr:to>
    <mc:AlternateContent xmlns:mc="http://schemas.openxmlformats.org/markup-compatibility/2006">
      <mc:Choice xmlns:cx1="http://schemas.microsoft.com/office/drawing/2015/9/8/chartex" Requires="cx1">
        <xdr:graphicFrame macro="">
          <xdr:nvGraphicFramePr>
            <xdr:cNvPr id="23" name="Chart 22">
              <a:extLst>
                <a:ext uri="{FF2B5EF4-FFF2-40B4-BE49-F238E27FC236}">
                  <a16:creationId xmlns:a16="http://schemas.microsoft.com/office/drawing/2014/main" id="{2CB11E1A-1EC1-D341-893B-3A7296417EC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355600" y="97663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177800</xdr:colOff>
      <xdr:row>21</xdr:row>
      <xdr:rowOff>38100</xdr:rowOff>
    </xdr:from>
    <xdr:to>
      <xdr:col>3</xdr:col>
      <xdr:colOff>2730500</xdr:colOff>
      <xdr:row>37</xdr:row>
      <xdr:rowOff>139700</xdr:rowOff>
    </xdr:to>
    <xdr:graphicFrame macro="">
      <xdr:nvGraphicFramePr>
        <xdr:cNvPr id="25" name="Chart 24">
          <a:extLst>
            <a:ext uri="{FF2B5EF4-FFF2-40B4-BE49-F238E27FC236}">
              <a16:creationId xmlns:a16="http://schemas.microsoft.com/office/drawing/2014/main" id="{FD3450EF-AC1D-764C-8C7C-4128CCD8C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177800</xdr:colOff>
      <xdr:row>56</xdr:row>
      <xdr:rowOff>76200</xdr:rowOff>
    </xdr:from>
    <xdr:to>
      <xdr:col>3</xdr:col>
      <xdr:colOff>2730500</xdr:colOff>
      <xdr:row>73</xdr:row>
      <xdr:rowOff>12700</xdr:rowOff>
    </xdr:to>
    <xdr:graphicFrame macro="">
      <xdr:nvGraphicFramePr>
        <xdr:cNvPr id="26" name="Chart 25">
          <a:extLst>
            <a:ext uri="{FF2B5EF4-FFF2-40B4-BE49-F238E27FC236}">
              <a16:creationId xmlns:a16="http://schemas.microsoft.com/office/drawing/2014/main" id="{7791BAE0-4C53-5F4D-95E0-80FEDD9F72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50800</xdr:colOff>
      <xdr:row>21</xdr:row>
      <xdr:rowOff>38100</xdr:rowOff>
    </xdr:from>
    <xdr:to>
      <xdr:col>5</xdr:col>
      <xdr:colOff>2603500</xdr:colOff>
      <xdr:row>37</xdr:row>
      <xdr:rowOff>139700</xdr:rowOff>
    </xdr:to>
    <xdr:graphicFrame macro="">
      <xdr:nvGraphicFramePr>
        <xdr:cNvPr id="27" name="Chart 26">
          <a:extLst>
            <a:ext uri="{FF2B5EF4-FFF2-40B4-BE49-F238E27FC236}">
              <a16:creationId xmlns:a16="http://schemas.microsoft.com/office/drawing/2014/main" id="{DE70F398-76AE-284E-BBD5-433D160B0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50800</xdr:colOff>
      <xdr:row>56</xdr:row>
      <xdr:rowOff>76200</xdr:rowOff>
    </xdr:from>
    <xdr:to>
      <xdr:col>5</xdr:col>
      <xdr:colOff>2603500</xdr:colOff>
      <xdr:row>73</xdr:row>
      <xdr:rowOff>12700</xdr:rowOff>
    </xdr:to>
    <xdr:graphicFrame macro="">
      <xdr:nvGraphicFramePr>
        <xdr:cNvPr id="28" name="Chart 27">
          <a:extLst>
            <a:ext uri="{FF2B5EF4-FFF2-40B4-BE49-F238E27FC236}">
              <a16:creationId xmlns:a16="http://schemas.microsoft.com/office/drawing/2014/main" id="{D3EC96C5-4435-2141-A98E-20AC99526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0</xdr:colOff>
      <xdr:row>1</xdr:row>
      <xdr:rowOff>0</xdr:rowOff>
    </xdr:from>
    <xdr:to>
      <xdr:col>3</xdr:col>
      <xdr:colOff>330200</xdr:colOff>
      <xdr:row>3</xdr:row>
      <xdr:rowOff>76200</xdr:rowOff>
    </xdr:to>
    <xdr:pic>
      <xdr:nvPicPr>
        <xdr:cNvPr id="2" name="Picture 1">
          <a:extLst>
            <a:ext uri="{FF2B5EF4-FFF2-40B4-BE49-F238E27FC236}">
              <a16:creationId xmlns:a16="http://schemas.microsoft.com/office/drawing/2014/main" id="{84F41E29-4ABD-5140-9957-F2F5A4B827EE}"/>
            </a:ext>
          </a:extLst>
        </xdr:cNvPr>
        <xdr:cNvPicPr>
          <a:picLocks noChangeAspect="1"/>
        </xdr:cNvPicPr>
      </xdr:nvPicPr>
      <xdr:blipFill>
        <a:blip xmlns:r="http://schemas.openxmlformats.org/officeDocument/2006/relationships" r:embed="rId11"/>
        <a:stretch>
          <a:fillRect/>
        </a:stretch>
      </xdr:blipFill>
      <xdr:spPr>
        <a:xfrm>
          <a:off x="241300" y="241300"/>
          <a:ext cx="3263900" cy="647700"/>
        </a:xfrm>
        <a:prstGeom prst="rect">
          <a:avLst/>
        </a:prstGeom>
      </xdr:spPr>
    </xdr:pic>
    <xdr:clientData/>
  </xdr:twoCellAnchor>
  <xdr:twoCellAnchor>
    <xdr:from>
      <xdr:col>1</xdr:col>
      <xdr:colOff>114300</xdr:colOff>
      <xdr:row>4</xdr:row>
      <xdr:rowOff>25400</xdr:rowOff>
    </xdr:from>
    <xdr:to>
      <xdr:col>2</xdr:col>
      <xdr:colOff>114300</xdr:colOff>
      <xdr:row>20</xdr:row>
      <xdr:rowOff>127000</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2142CF3B-6860-514D-A1D7-0B08951AA0D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355600" y="10668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50800</xdr:colOff>
      <xdr:row>4</xdr:row>
      <xdr:rowOff>25400</xdr:rowOff>
    </xdr:from>
    <xdr:to>
      <xdr:col>5</xdr:col>
      <xdr:colOff>2603500</xdr:colOff>
      <xdr:row>20</xdr:row>
      <xdr:rowOff>127000</xdr:rowOff>
    </xdr:to>
    <mc:AlternateContent xmlns:mc="http://schemas.openxmlformats.org/markup-compatibility/2006">
      <mc:Choice xmlns:cx1="http://schemas.microsoft.com/office/drawing/2015/9/8/chartex" Requires="cx1">
        <xdr:graphicFrame macro="">
          <xdr:nvGraphicFramePr>
            <xdr:cNvPr id="17" name="Chart 16">
              <a:extLst>
                <a:ext uri="{FF2B5EF4-FFF2-40B4-BE49-F238E27FC236}">
                  <a16:creationId xmlns:a16="http://schemas.microsoft.com/office/drawing/2014/main" id="{5CA26E1F-91FA-C742-A15D-B0F6DA7CB56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3"/>
            </a:graphicData>
          </a:graphic>
        </xdr:graphicFrame>
      </mc:Choice>
      <mc:Fallback>
        <xdr:sp macro="" textlink="">
          <xdr:nvSpPr>
            <xdr:cNvPr id="0" name=""/>
            <xdr:cNvSpPr>
              <a:spLocks noTextEdit="1"/>
            </xdr:cNvSpPr>
          </xdr:nvSpPr>
          <xdr:spPr>
            <a:xfrm>
              <a:off x="5969000" y="10668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5136-9233-F046-9160-7499E0D625AD}">
  <dimension ref="B1:G25"/>
  <sheetViews>
    <sheetView showGridLines="0" showRowColHeaders="0" tabSelected="1" zoomScaleNormal="100" workbookViewId="0">
      <selection activeCell="C6" sqref="C6:F6"/>
    </sheetView>
  </sheetViews>
  <sheetFormatPr baseColWidth="10" defaultRowHeight="13"/>
  <cols>
    <col min="1" max="1" width="3.1640625" style="136" customWidth="1"/>
    <col min="2" max="2" width="1.5" style="136" customWidth="1"/>
    <col min="3" max="3" width="6.5" style="136" customWidth="1"/>
    <col min="4" max="4" width="18.5" style="136" customWidth="1"/>
    <col min="5" max="5" width="20.83203125" style="136" bestFit="1" customWidth="1"/>
    <col min="6" max="6" width="46" style="136" customWidth="1"/>
    <col min="7" max="7" width="1.5" style="136" customWidth="1"/>
    <col min="8" max="16384" width="10.83203125" style="136"/>
  </cols>
  <sheetData>
    <row r="1" spans="2:7" ht="19" customHeight="1" thickBot="1"/>
    <row r="2" spans="2:7">
      <c r="B2" s="137"/>
      <c r="C2" s="138"/>
      <c r="D2" s="138"/>
      <c r="E2" s="138"/>
      <c r="F2" s="138"/>
      <c r="G2" s="139"/>
    </row>
    <row r="3" spans="2:7">
      <c r="B3" s="140"/>
      <c r="G3" s="141"/>
    </row>
    <row r="4" spans="2:7">
      <c r="B4" s="140"/>
      <c r="G4" s="141"/>
    </row>
    <row r="5" spans="2:7" ht="9" customHeight="1">
      <c r="B5" s="140"/>
      <c r="G5" s="141"/>
    </row>
    <row r="6" spans="2:7" ht="92" customHeight="1">
      <c r="B6" s="140"/>
      <c r="C6" s="179" t="s">
        <v>90</v>
      </c>
      <c r="D6" s="179"/>
      <c r="E6" s="179"/>
      <c r="F6" s="179"/>
      <c r="G6" s="141"/>
    </row>
    <row r="7" spans="2:7" ht="30" customHeight="1">
      <c r="B7" s="140"/>
      <c r="C7" s="180" t="s">
        <v>73</v>
      </c>
      <c r="D7" s="180"/>
      <c r="E7" s="180"/>
      <c r="F7" s="180"/>
      <c r="G7" s="141"/>
    </row>
    <row r="8" spans="2:7" ht="192" customHeight="1">
      <c r="B8" s="140"/>
      <c r="C8" s="142" t="s">
        <v>63</v>
      </c>
      <c r="D8" s="179" t="s">
        <v>86</v>
      </c>
      <c r="E8" s="179"/>
      <c r="F8" s="179"/>
      <c r="G8" s="141"/>
    </row>
    <row r="9" spans="2:7" ht="158" customHeight="1">
      <c r="B9" s="140"/>
      <c r="C9" s="142" t="s">
        <v>64</v>
      </c>
      <c r="D9" s="179" t="s">
        <v>87</v>
      </c>
      <c r="E9" s="179"/>
      <c r="F9" s="179"/>
      <c r="G9" s="141"/>
    </row>
    <row r="10" spans="2:7" ht="258" customHeight="1">
      <c r="B10" s="140"/>
      <c r="C10" s="142" t="s">
        <v>66</v>
      </c>
      <c r="D10" s="179" t="s">
        <v>88</v>
      </c>
      <c r="E10" s="179"/>
      <c r="F10" s="179"/>
      <c r="G10" s="141"/>
    </row>
    <row r="11" spans="2:7" ht="47" customHeight="1">
      <c r="B11" s="140"/>
      <c r="C11" s="142" t="s">
        <v>71</v>
      </c>
      <c r="D11" s="182" t="s">
        <v>85</v>
      </c>
      <c r="E11" s="182"/>
      <c r="F11" s="182"/>
      <c r="G11" s="141"/>
    </row>
    <row r="12" spans="2:7" ht="122" customHeight="1">
      <c r="B12" s="140"/>
      <c r="C12" s="142" t="s">
        <v>72</v>
      </c>
      <c r="D12" s="182" t="s">
        <v>89</v>
      </c>
      <c r="E12" s="182"/>
      <c r="F12" s="182"/>
      <c r="G12" s="141"/>
    </row>
    <row r="13" spans="2:7" ht="30" customHeight="1">
      <c r="B13" s="140"/>
      <c r="C13" s="180" t="s">
        <v>74</v>
      </c>
      <c r="D13" s="180"/>
      <c r="E13" s="180"/>
      <c r="F13" s="180"/>
      <c r="G13" s="141"/>
    </row>
    <row r="14" spans="2:7">
      <c r="B14" s="140"/>
      <c r="C14" s="185" t="s">
        <v>75</v>
      </c>
      <c r="D14" s="185"/>
      <c r="E14" s="143" t="s">
        <v>68</v>
      </c>
      <c r="F14" s="144" t="s">
        <v>69</v>
      </c>
      <c r="G14" s="141"/>
    </row>
    <row r="15" spans="2:7" ht="28">
      <c r="B15" s="140"/>
      <c r="C15" s="186" t="s">
        <v>96</v>
      </c>
      <c r="D15" s="186"/>
      <c r="E15" s="178"/>
      <c r="F15" s="177" t="s">
        <v>97</v>
      </c>
      <c r="G15" s="141"/>
    </row>
    <row r="16" spans="2:7" ht="42">
      <c r="B16" s="140"/>
      <c r="C16" s="181" t="s">
        <v>82</v>
      </c>
      <c r="D16" s="181"/>
      <c r="E16" s="145"/>
      <c r="F16" s="146" t="s">
        <v>76</v>
      </c>
      <c r="G16" s="141"/>
    </row>
    <row r="17" spans="2:7" ht="56">
      <c r="B17" s="140"/>
      <c r="C17" s="181" t="s">
        <v>81</v>
      </c>
      <c r="D17" s="181"/>
      <c r="E17" s="145"/>
      <c r="F17" s="146" t="s">
        <v>77</v>
      </c>
      <c r="G17" s="141"/>
    </row>
    <row r="18" spans="2:7" ht="42">
      <c r="B18" s="140"/>
      <c r="C18" s="181" t="s">
        <v>80</v>
      </c>
      <c r="D18" s="181"/>
      <c r="E18" s="145"/>
      <c r="F18" s="146" t="s">
        <v>76</v>
      </c>
      <c r="G18" s="141"/>
    </row>
    <row r="19" spans="2:7" ht="56">
      <c r="B19" s="140"/>
      <c r="C19" s="181" t="s">
        <v>79</v>
      </c>
      <c r="D19" s="181"/>
      <c r="E19" s="145"/>
      <c r="F19" s="146" t="s">
        <v>77</v>
      </c>
      <c r="G19" s="141"/>
    </row>
    <row r="20" spans="2:7" ht="70">
      <c r="B20" s="140"/>
      <c r="C20" s="181" t="s">
        <v>58</v>
      </c>
      <c r="D20" s="181"/>
      <c r="E20" s="147"/>
      <c r="F20" s="146" t="s">
        <v>84</v>
      </c>
      <c r="G20" s="141"/>
    </row>
    <row r="21" spans="2:7" ht="98">
      <c r="B21" s="140"/>
      <c r="C21" s="181" t="s">
        <v>57</v>
      </c>
      <c r="D21" s="181"/>
      <c r="E21" s="145"/>
      <c r="F21" s="146" t="s">
        <v>83</v>
      </c>
      <c r="G21" s="141"/>
    </row>
    <row r="22" spans="2:7" ht="56">
      <c r="B22" s="140"/>
      <c r="C22" s="184" t="s">
        <v>67</v>
      </c>
      <c r="D22" s="184"/>
      <c r="E22" s="148"/>
      <c r="F22" s="149" t="s">
        <v>78</v>
      </c>
      <c r="G22" s="141"/>
    </row>
    <row r="23" spans="2:7" ht="14" thickBot="1">
      <c r="B23" s="150"/>
      <c r="C23" s="151"/>
      <c r="D23" s="151"/>
      <c r="E23" s="151"/>
      <c r="F23" s="151"/>
      <c r="G23" s="152"/>
    </row>
    <row r="25" spans="2:7" ht="16" customHeight="1">
      <c r="B25" s="183" t="s">
        <v>91</v>
      </c>
      <c r="C25" s="183"/>
      <c r="D25" s="183"/>
      <c r="E25" s="183"/>
      <c r="F25" s="183"/>
      <c r="G25" s="183"/>
    </row>
  </sheetData>
  <sheetProtection sheet="1" objects="1" scenarios="1" formatCells="0" formatColumns="0" formatRows="0" sort="0" autoFilter="0"/>
  <mergeCells count="18">
    <mergeCell ref="B25:G25"/>
    <mergeCell ref="C20:D20"/>
    <mergeCell ref="C21:D21"/>
    <mergeCell ref="C22:D22"/>
    <mergeCell ref="C14:D14"/>
    <mergeCell ref="C15:D15"/>
    <mergeCell ref="C6:F6"/>
    <mergeCell ref="C7:F7"/>
    <mergeCell ref="C18:D18"/>
    <mergeCell ref="C19:D19"/>
    <mergeCell ref="C17:D17"/>
    <mergeCell ref="C16:D16"/>
    <mergeCell ref="C13:F13"/>
    <mergeCell ref="D12:F12"/>
    <mergeCell ref="D11:F11"/>
    <mergeCell ref="D10:F10"/>
    <mergeCell ref="D9:F9"/>
    <mergeCell ref="D8:F8"/>
  </mergeCells>
  <conditionalFormatting sqref="E15:E22">
    <cfRule type="expression" dxfId="36" priority="1">
      <formula>MOD(ROW(),2)=1</formula>
    </cfRule>
    <cfRule type="expression" dxfId="35" priority="2">
      <formula>MOD(ROW(),2)=0</formula>
    </cfRule>
  </conditionalFormatting>
  <dataValidations count="7">
    <dataValidation type="list" allowBlank="1" showInputMessage="1" showErrorMessage="1" promptTitle="Scilympiad Timezone" prompt="Select the timezone of the times in Scilympiad; this is usually the local time of the tournament location." sqref="E20" xr:uid="{9CBE58E5-FB87-2F46-B7A6-AD4164ADC042}">
      <formula1>"Eastern (GMT-05),Central (GMT-06),Mountain (GMT-07),Pacific (GMT-08),Alaska (GMT-09),Hawaii/Aleutian (GMT-10)"</formula1>
    </dataValidation>
    <dataValidation allowBlank="1" showInputMessage="1" showErrorMessage="1" promptTitle="Time Allowed" prompt="Specify the time allowed from when students access the Scilympiad test to submission of their structure in SkyCiv." sqref="E21" xr:uid="{19EEEBFF-AD1E-B549-BD6B-45F6A5A6C76D}"/>
    <dataValidation type="list" allowBlank="1" showInputMessage="1" showErrorMessage="1" promptTitle="Set Penalty For Overtime" prompt="Specify whether students should be penalized for going over the time allowed." sqref="E22" xr:uid="{B062A386-EF7C-8443-ADF8-0B6E24C6F5E6}">
      <formula1>"YES,NO"</formula1>
    </dataValidation>
    <dataValidation type="decimal" allowBlank="1" showInputMessage="1" showErrorMessage="1" promptTitle="Minimum Loading Distance—Div. C" prompt="Type the minimum distance, in millimeters, between the Testing Wall and the Loading Point closest to the Testing Wall. This value should be between 200 and 450, inclusive." sqref="E19" xr:uid="{71C515A1-F300-BD4B-A9AD-15FD52C7D172}">
      <formula1>200</formula1>
      <formula2>450</formula2>
    </dataValidation>
    <dataValidation type="decimal" allowBlank="1" showInputMessage="1" showErrorMessage="1" promptTitle="Contact Width—Div. B" prompt="Type the distance, in millimeters, from the origin to each of the Contact Width Lines. This value should be between 30 and 70, inclusive." sqref="E16" xr:uid="{3B35377A-13DD-4343-AAB5-026730AF2056}">
      <formula1>30</formula1>
      <formula2>70</formula2>
    </dataValidation>
    <dataValidation type="decimal" allowBlank="1" showInputMessage="1" showErrorMessage="1" promptTitle="Contact Width—Div. C" prompt="Type the distance, in millimeters, from the origin to each of the Contact Width Lines. This value should be between 30 and 70, inclusive." sqref="E18" xr:uid="{D901C66C-D04F-AE4B-829A-5487BE586393}">
      <formula1>30</formula1>
      <formula2>70</formula2>
    </dataValidation>
    <dataValidation type="decimal" allowBlank="1" showInputMessage="1" showErrorMessage="1" promptTitle="Minimum Loading Distance—Div. B" prompt="Type the minimum distance, in millimeters, between the Testing Wall and the Loading Point closest to the Testing Wall. This value should be between 200 and 450, inclusive." sqref="E17" xr:uid="{C3C97B74-3BF4-5344-BDC5-55033D8476BB}">
      <formula1>200</formula1>
      <formula2>450</formula2>
    </dataValidation>
  </dataValidations>
  <pageMargins left="0.3" right="0.3" top="0.3" bottom="0.5" header="0.3" footer="0.2"/>
  <pageSetup orientation="portrait" horizontalDpi="0" verticalDpi="0"/>
  <headerFooter scaleWithDoc="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2743-3468-524D-A2F3-A3F40D5B25EE}">
  <sheetPr>
    <pageSetUpPr fitToPage="1"/>
  </sheetPr>
  <dimension ref="B1:AX505"/>
  <sheetViews>
    <sheetView showGridLines="0" showRowColHeaders="0" zoomScaleNormal="100" workbookViewId="0">
      <pane xSplit="9" ySplit="3" topLeftCell="J4" activePane="bottomRight" state="frozen"/>
      <selection pane="topRight" activeCell="I1" sqref="I1"/>
      <selection pane="bottomLeft" activeCell="A8" sqref="A8"/>
      <selection pane="bottomRight" activeCell="B4" sqref="B4"/>
    </sheetView>
  </sheetViews>
  <sheetFormatPr baseColWidth="10" defaultRowHeight="13"/>
  <cols>
    <col min="1" max="1" width="3.1640625" style="13" customWidth="1"/>
    <col min="2" max="2" width="7.33203125" style="13" customWidth="1"/>
    <col min="3" max="3" width="25" style="13" customWidth="1"/>
    <col min="4" max="4" width="16.6640625" style="13" customWidth="1"/>
    <col min="5" max="5" width="10.83203125" style="13" bestFit="1" customWidth="1"/>
    <col min="6" max="6" width="4.1640625" style="13" customWidth="1"/>
    <col min="7" max="8" width="5" style="13" customWidth="1"/>
    <col min="9" max="9" width="6.33203125" style="13" customWidth="1"/>
    <col min="10" max="11" width="6.6640625" style="13" customWidth="1"/>
    <col min="12" max="12" width="10.83203125" style="13" customWidth="1"/>
    <col min="13" max="13" width="10.83203125" style="13" hidden="1" customWidth="1"/>
    <col min="14" max="15" width="10.83203125" style="13" customWidth="1"/>
    <col min="16" max="17" width="9.1640625" style="13" bestFit="1" customWidth="1"/>
    <col min="18" max="18" width="10.83203125" style="13" hidden="1" customWidth="1"/>
    <col min="19" max="20" width="9.33203125" style="13" hidden="1" customWidth="1"/>
    <col min="21" max="23" width="6.6640625" style="13" customWidth="1"/>
    <col min="24" max="27" width="5" style="13" customWidth="1"/>
    <col min="28" max="29" width="6.1640625" style="13" bestFit="1" customWidth="1"/>
    <col min="30" max="30" width="5.1640625" style="13" bestFit="1" customWidth="1"/>
    <col min="31" max="31" width="6.1640625" style="13" bestFit="1" customWidth="1"/>
    <col min="32" max="32" width="7.6640625" style="13" customWidth="1"/>
    <col min="33" max="33" width="8.6640625" style="13" bestFit="1" customWidth="1"/>
    <col min="34" max="34" width="3.33203125" style="175" customWidth="1"/>
    <col min="35" max="35" width="5" style="13" customWidth="1"/>
    <col min="36" max="36" width="3.33203125" style="13" customWidth="1"/>
    <col min="37" max="39" width="9.6640625" style="13" hidden="1" customWidth="1"/>
    <col min="40" max="40" width="4.1640625" style="13" customWidth="1"/>
    <col min="41" max="42" width="9.5" style="13" hidden="1" customWidth="1"/>
    <col min="43" max="43" width="4.1640625" style="13" hidden="1" customWidth="1"/>
    <col min="44" max="45" width="4.1640625" style="13" customWidth="1"/>
    <col min="46" max="46" width="9.1640625" style="13" hidden="1" customWidth="1"/>
    <col min="47" max="47" width="10.1640625" style="13" hidden="1" customWidth="1"/>
    <col min="48" max="48" width="4.1640625" style="13" hidden="1" customWidth="1"/>
    <col min="49" max="49" width="4.1640625" style="13" customWidth="1"/>
    <col min="50" max="50" width="3.1640625" style="13" customWidth="1"/>
    <col min="51" max="16384" width="10.83203125" style="13"/>
  </cols>
  <sheetData>
    <row r="1" spans="2:50" ht="19" customHeight="1" thickBot="1"/>
    <row r="2" spans="2:50" ht="16" customHeight="1">
      <c r="B2" s="189" t="s">
        <v>17</v>
      </c>
      <c r="C2" s="191" t="s">
        <v>15</v>
      </c>
      <c r="D2" s="193" t="s">
        <v>16</v>
      </c>
      <c r="E2" s="187" t="s">
        <v>4</v>
      </c>
      <c r="F2" s="187" t="s">
        <v>41</v>
      </c>
      <c r="G2" s="187" t="s">
        <v>94</v>
      </c>
      <c r="H2" s="187" t="s">
        <v>24</v>
      </c>
      <c r="I2" s="198" t="s">
        <v>59</v>
      </c>
      <c r="J2" s="207" t="s">
        <v>25</v>
      </c>
      <c r="K2" s="208"/>
      <c r="L2" s="207" t="s">
        <v>54</v>
      </c>
      <c r="M2" s="201"/>
      <c r="N2" s="201"/>
      <c r="O2" s="201"/>
      <c r="P2" s="201"/>
      <c r="Q2" s="208"/>
      <c r="R2" s="200" t="s">
        <v>55</v>
      </c>
      <c r="S2" s="201"/>
      <c r="T2" s="202"/>
      <c r="U2" s="195" t="s">
        <v>43</v>
      </c>
      <c r="V2" s="196"/>
      <c r="W2" s="197"/>
      <c r="X2" s="196" t="s">
        <v>26</v>
      </c>
      <c r="Y2" s="196"/>
      <c r="Z2" s="196"/>
      <c r="AA2" s="206"/>
      <c r="AB2" s="203" t="s">
        <v>32</v>
      </c>
      <c r="AC2" s="204"/>
      <c r="AD2" s="204"/>
      <c r="AE2" s="204"/>
      <c r="AF2" s="204"/>
      <c r="AG2" s="204"/>
      <c r="AH2" s="204"/>
      <c r="AI2" s="204"/>
      <c r="AJ2" s="205"/>
      <c r="AK2" s="195" t="s">
        <v>40</v>
      </c>
      <c r="AL2" s="196"/>
      <c r="AM2" s="197"/>
      <c r="AN2" s="195" t="s">
        <v>33</v>
      </c>
      <c r="AO2" s="196"/>
      <c r="AP2" s="196"/>
      <c r="AQ2" s="196"/>
      <c r="AR2" s="197"/>
      <c r="AS2" s="195" t="s">
        <v>34</v>
      </c>
      <c r="AT2" s="196"/>
      <c r="AU2" s="196"/>
      <c r="AV2" s="196"/>
      <c r="AW2" s="197"/>
      <c r="AX2" s="34"/>
    </row>
    <row r="3" spans="2:50" ht="95" customHeight="1" thickBot="1">
      <c r="B3" s="190"/>
      <c r="C3" s="192"/>
      <c r="D3" s="194"/>
      <c r="E3" s="188"/>
      <c r="F3" s="188"/>
      <c r="G3" s="188"/>
      <c r="H3" s="188"/>
      <c r="I3" s="199"/>
      <c r="J3" s="116" t="s">
        <v>42</v>
      </c>
      <c r="K3" s="118" t="s">
        <v>43</v>
      </c>
      <c r="L3" s="116" t="s">
        <v>18</v>
      </c>
      <c r="M3" s="117" t="s">
        <v>19</v>
      </c>
      <c r="N3" s="117" t="s">
        <v>44</v>
      </c>
      <c r="O3" s="117" t="s">
        <v>53</v>
      </c>
      <c r="P3" s="117" t="s">
        <v>35</v>
      </c>
      <c r="Q3" s="118" t="s">
        <v>56</v>
      </c>
      <c r="R3" s="119" t="s">
        <v>2</v>
      </c>
      <c r="S3" s="120" t="s">
        <v>3</v>
      </c>
      <c r="T3" s="121" t="s">
        <v>4</v>
      </c>
      <c r="U3" s="116" t="s">
        <v>5</v>
      </c>
      <c r="V3" s="117" t="s">
        <v>6</v>
      </c>
      <c r="W3" s="118" t="s">
        <v>60</v>
      </c>
      <c r="X3" s="117" t="s">
        <v>5</v>
      </c>
      <c r="Y3" s="117" t="s">
        <v>6</v>
      </c>
      <c r="Z3" s="117" t="s">
        <v>60</v>
      </c>
      <c r="AA3" s="118" t="s">
        <v>26</v>
      </c>
      <c r="AB3" s="116" t="s">
        <v>30</v>
      </c>
      <c r="AC3" s="117" t="s">
        <v>65</v>
      </c>
      <c r="AD3" s="117" t="s">
        <v>31</v>
      </c>
      <c r="AE3" s="117" t="s">
        <v>28</v>
      </c>
      <c r="AF3" s="117" t="s">
        <v>27</v>
      </c>
      <c r="AG3" s="117" t="s">
        <v>4</v>
      </c>
      <c r="AH3" s="176" t="s">
        <v>95</v>
      </c>
      <c r="AI3" s="129" t="s">
        <v>92</v>
      </c>
      <c r="AJ3" s="118" t="s">
        <v>93</v>
      </c>
      <c r="AK3" s="116" t="s">
        <v>37</v>
      </c>
      <c r="AL3" s="117" t="s">
        <v>38</v>
      </c>
      <c r="AM3" s="118" t="s">
        <v>39</v>
      </c>
      <c r="AN3" s="116" t="s">
        <v>41</v>
      </c>
      <c r="AO3" s="117" t="s">
        <v>62</v>
      </c>
      <c r="AP3" s="117" t="s">
        <v>61</v>
      </c>
      <c r="AQ3" s="117" t="s">
        <v>36</v>
      </c>
      <c r="AR3" s="118" t="s">
        <v>24</v>
      </c>
      <c r="AS3" s="116" t="s">
        <v>41</v>
      </c>
      <c r="AT3" s="117" t="s">
        <v>62</v>
      </c>
      <c r="AU3" s="117" t="s">
        <v>61</v>
      </c>
      <c r="AV3" s="117" t="s">
        <v>36</v>
      </c>
      <c r="AW3" s="118" t="s">
        <v>24</v>
      </c>
      <c r="AX3" s="35"/>
    </row>
    <row r="4" spans="2:50">
      <c r="B4" s="36" t="str">
        <f>IF(Scilympiad!C3="",
    "",
    Scilympiad!C3
)</f>
        <v/>
      </c>
      <c r="C4" s="29" t="str">
        <f>IF(Scilympiad!D3="",
    "",
    Scilympiad!D3
)</f>
        <v/>
      </c>
      <c r="D4" s="29" t="str">
        <f>IF(Scilympiad!E3="",
    "",
    Scilympiad!E3
)</f>
        <v/>
      </c>
      <c r="E4" s="37" t="str">
        <f>IF(AG4="",
    F4,
    AG4
)</f>
        <v/>
      </c>
      <c r="F4" s="38" t="str">
        <f>IF(AN4="",
    AS4,
    AN4
)</f>
        <v/>
      </c>
      <c r="G4" s="172" t="str">
        <f>IF(OR(AR4="?",AW4="?"),
    "?",
    IF(NOT(AR4=""),
        IF(NOT(ISNUMBER(AR4)),
            "-",
            IF(COUNTIFS(AP:AP,"&gt;="&amp;FLOOR(AP4,1),AP:AP,"&lt;"&amp;FLOOR(AP4,1)+1)&gt;1,
                (COUNTIFS(AP:AP,"&gt;="&amp;FLOOR(AP4,1),AP:AP,"&lt;"&amp;FLOOR(AP4,1)+1)-(AR4-FLOOR(AP4,1))-1)*0.01,
                "-"
            )
        ),
        IF(NOT(AW4=""),
            IF(NOT(ISNUMBER(AW4)),
                "-",
                IF(COUNTIFS(AU:AU,"&gt;="&amp;FLOOR(AU4,1),AU:AU,"&lt;"&amp;FLOOR(AU4,1)+1)&gt;1,
                    (COUNTIFS(AU:AU,"&gt;="&amp;FLOOR(AU4,1),AU:AU,"&lt;"&amp;FLOOR(AU4,1)+1)-(AW4-FLOOR(AU4,1))-1)*0.01,
                    "-"
                )
            ),
            ""
        )
    )
)</f>
        <v/>
      </c>
      <c r="H4" s="38" t="str">
        <f>IF(AR4="",
    AW4,
    AR4
)</f>
        <v/>
      </c>
      <c r="I4" s="53" t="str">
        <f>IF(ISNUMBER(H4),
    H4,
    IF(H4="P",
        IF(LEFT(B4)="B",COUNTIF(B$4:B$503,"B*"),COUNTIF(B$4:B$503,"C*")),
        IF(H4="NS",
            IF(LEFT(B4)="B",COUNTIF(B$4:B$503,"B*")+1,COUNTIF(B$4:B$503,"C*")+1),
            IF(H4="DQ",
                IF(LEFT(B4)="B",COUNTIF(B$4:B$503,"B*")+2,COUNTIF(B$4:B$503,"C*")+2),
                H4
            )
        )
    )
)</f>
        <v/>
      </c>
      <c r="J4" s="56" t="str">
        <f>IF($B4="",
    "",
    IF(COUNTIF(Scilympiad!U:U,Scores!$B4)+COUNTIF(SkyCiv!U:U,Scores!$B4)=0,
        "",
        IF(COUNTIF(Scilympiad!U:U,Scores!$B4)=0,
            "NO",
            IF(COUNTIF(Scilympiad!U:U,Scores!$B4)=1,
                "YES",
                IF(COUNTIF(Scilympiad!U:U,Scores!$B4)&gt;1,
                    "MANY",
                    "ERROR"
                )
            )
        )
    )
)</f>
        <v/>
      </c>
      <c r="K4" s="43" t="str">
        <f>IF($B4="",
    "",
    IF(COUNTIF(Scilympiad!U:U,Scores!$B4)+COUNTIF(SkyCiv!U:U,Scores!$B4)=0,
        "",
        IF(COUNTIF(SkyCiv!U:U,Scores!$B4)=0,
            "NO",
            IF(COUNTIF(SkyCiv!U:U,Scores!$B4)=1,
                "YES",
                IF(COUNTIF(SkyCiv!U:U,Scores!$B4)&gt;1,
                    "MANY",
                    "ERROR"
                )
            )
        )
    )
)</f>
        <v/>
      </c>
      <c r="L4" s="158" t="str">
        <f>IF($B4="",
    "",
    IF(NOT(ISERROR(MATCH($B4,Scilympiad!$U:$U,0))),
        INDEX(Scilympiad!M:M,MATCH($B4,Scilympiad!$U:$U,0)),
        ""
    )
)</f>
        <v/>
      </c>
      <c r="M4" s="159" t="str">
        <f>IF($B4="",
    "",
    IF(NOT(ISERROR(MATCH($B4,Scilympiad!$U:$U,0))),
        INDEX(Scilympiad!N:N,MATCH($B4,Scilympiad!$U:$U,0)),
        ""
    )
)</f>
        <v/>
      </c>
      <c r="N4" s="159" t="str">
        <f>IF($B4="",
    "",
    IF(NOT(ISERROR(MATCH($B4,SkyCiv!$U:$U,0))),
        INDEX(SkyCiv!C:C,MATCH($B4,SkyCiv!$U:$U,0))+(_xlfn.NUMBERVALUE(LEFT(RIGHT(Instructions!$E$20,4),3))+6)/24,
        ""
    )
)</f>
        <v/>
      </c>
      <c r="O4" s="39" t="str">
        <f>IF(N4="",
    "",
    IF(Instructions!E$20="",
        "TIMEZONE?",
        IF(L4="",
            "START?",
            IF(N4&lt;L4,
                "NEGATIVE",
                (N4-L4)*24*60
            )
        )
    )
)</f>
        <v/>
      </c>
      <c r="P4" s="40" t="str">
        <f>IF(Instructions!$E$21="",
    "",
    IF(AND(ISNUMBER(O4),O4&gt;Instructions!E$21),
        "YES",
        IF(AND(ISNUMBER(O4),O4&lt;=Instructions!E$21),
            "NO",
            IF(O4="NEGATIVE",
                "UNCLEAR",
                ""
            )
        )
    )
)</f>
        <v/>
      </c>
      <c r="Q4" s="71" t="str">
        <f>IF(LEFT(Instructions!E$22)="Y",
    P4,
    ""
)</f>
        <v/>
      </c>
      <c r="R4" s="68" t="str">
        <f>IF($B4="",
    "",
    IF(NOT(ISERROR(MATCH($B4,SkyCiv!$U:$U,0))),
        INDEX(SkyCiv!I:I,MATCH($B4,SkyCiv!$U:$U,0)),
        ""
    )
)</f>
        <v/>
      </c>
      <c r="S4" s="39" t="str">
        <f>IF($B4="",
    "",
    IF(NOT(ISERROR(MATCH($B4,SkyCiv!$U:$U,0))),
        INDEX(SkyCiv!J:J,MATCH($B4,SkyCiv!$U:$U,0)),
        ""
    )
)</f>
        <v/>
      </c>
      <c r="T4" s="59" t="str">
        <f>IF($B4="",
    "",
    IF(NOT(ISERROR(MATCH($B4,SkyCiv!$U:$U,0))),
        INDEX(SkyCiv!K:K,MATCH($B4,SkyCiv!$U:$U,0)),
        ""
    )
)</f>
        <v/>
      </c>
      <c r="U4" s="74" t="str">
        <f>IF($B4="",
    "",
    IF(NOT(ISERROR(MATCH($B4,SkyCiv!$U:$U,0))),
        INDEX(SkyCiv!L:L,MATCH($B4,SkyCiv!$U:$U,0)),
        ""
    )
)</f>
        <v/>
      </c>
      <c r="V4" s="39" t="str">
        <f>IF($B4="",
    "",
    IF(NOT(ISERROR(MATCH($B4,SkyCiv!$U:$U,0))),
        INDEX(SkyCiv!M:M,MATCH($B4,SkyCiv!$U:$U,0)),
        ""
    )
)</f>
        <v/>
      </c>
      <c r="W4" s="75" t="str">
        <f>IF($B4="",
    "",
    IF(NOT(ISERROR(MATCH($B4,SkyCiv!$U:$U,0))),
        INDEX(SkyCiv!N:N,MATCH($B4,SkyCiv!$U:$U,0)),
        ""
    )
)</f>
        <v/>
      </c>
      <c r="X4" s="38" t="str">
        <f>IF(AND(U4=0,V4=0,W4=0),
    "-",
    IF(U4="",
        "",
        IF(LEFT($B4)="B",
            IF(Instructions!E$16="",
                "",
                IF(ROUND(U4,3)&lt;Instructions!E$16,
                    "YES",
                    "NO"
                )
            ),
            IF(LEFT($B4)="C",
                IF(Instructions!E$18="",
                    "",
                    IF(ROUND(U4,3)&lt;Instructions!E$18,
                        "YES",
                        "NO"
                    )
                ),
                "ERR"
            )
        )
    )
)</f>
        <v/>
      </c>
      <c r="Y4" s="38" t="str">
        <f>IF(AND(U4=0,V4=0,W4=0),
    "-",
    IF(V4="",
        "",
        IF(LEFT($B4)="B",
            IF(ROUND(V4,3)&gt;200,
                "YES",
                "NO"
            ),
            IF(LEFT($B4)="C",
                IF(ROUND(V4,3)&gt;150,
                    "YES",
                    "NO"
                ),
                "ERR"
            )
        )
    )
)</f>
        <v/>
      </c>
      <c r="Z4" s="38" t="str">
        <f>IF(AND(U4=0,V4=0,W4=0),
    "-",
    IF(W4="",
        "",
        IF(LEFT($B4)="B",
            IF(Instructions!E$17="",
                "",
                IF(ROUND(W4,3)&lt;Instructions!E$17,
                    "YES",
                    "NO"
                )
            ),
            IF(LEFT($B4)="C",
                IF(Instructions!E$19="",
                    "",
                    IF(ROUND(W4,3)&lt;Instructions!E$19,
                        "YES",
                        "NO"
                    )
                ),
                "ERR"
            )
        )
    )
)</f>
        <v/>
      </c>
      <c r="AA4" s="53" t="str">
        <f>IF(AND(U4=0,V4=0,W4=0),
    "-",
    IF(COUNTIF(X4:Z4,"")+COUNTIF(X4:Z4,"ERR")=0,
        IF(COUNTIF(X4:Z4,"YES")&gt;0,
            "YES",
            "NO"
        ),
        IF(OR(COUNTIF(X4:Z4,"")&lt;3,COUNTIF(X4:Z4,"ERR")&gt;0),
            "?",
            ""
        )
    )
)</f>
        <v/>
      </c>
      <c r="AB4" s="36" t="str">
        <f>IF(AND(NOT(ISERROR(MATCH($B4,Scilympiad!$U:$U,0))),ISNUMBER(INDEX(Scilympiad!Y:Y,MATCH($B4,Scilympiad!$U:$U,0)))),
    INDEX(Scilympiad!Y:Y,MATCH($B4,Scilympiad!$U:$U,0)),
    ""
)</f>
        <v/>
      </c>
      <c r="AC4" s="41" t="str">
        <f t="shared" ref="AC4" si="0">IF(R4="",
    "",
    IF(R4&gt;15000,
        15000,
        R4
    )
)</f>
        <v/>
      </c>
      <c r="AD4" s="29" t="str">
        <f>IF(AC4="",
    "",
    IF(AC4=15000,
        5000,
        0
    )
)</f>
        <v/>
      </c>
      <c r="AE4" s="41" t="str">
        <f>IF(AC4="",
    "",
    AC4+AD4
)</f>
        <v/>
      </c>
      <c r="AF4" s="39" t="str">
        <f t="shared" ref="AF4" si="1">IF(S4="",
    "",
    S4
)</f>
        <v/>
      </c>
      <c r="AG4" s="133" t="str">
        <f>IF(AND(AE4="",AF4=""),
    "",
    IF(OR(AE4="",AF4="",AF4=0),
        0,
        AE4/AF4
    )
)</f>
        <v/>
      </c>
      <c r="AH4" s="164"/>
      <c r="AI4" s="164"/>
      <c r="AJ4" s="130"/>
      <c r="AK4" s="62" t="str">
        <f>IF(AND(AB4="",AC4=""),
    "",
    IF(OR(AB4="",AB4="N/A",AC4=""),
        -15000,
        IF((AC4-AB4)&gt;=0,
            15000-(AC4-AB4),
            AC4-AB4
        )
    )
)</f>
        <v/>
      </c>
      <c r="AL4" s="42" t="str">
        <f t="shared" ref="AL4" si="2">IF(AK4="",
    "",
    RANK(AK4,AK:AK)
)</f>
        <v/>
      </c>
      <c r="AM4" s="63" t="str">
        <f>IF(AND(AF4="",AG4=""),
    "",
    IF(AF4="",
        COUNTA(AB:AG),
        RANK(AF4,AF:AF,-1)
    )
)</f>
        <v/>
      </c>
      <c r="AN4" s="56" t="str">
        <f>IF(LEFT($B4)=RIGHT(AN$2),
    IF(OR(LEFT($AJ4)="Y",LEFT($AJ4)="T",$AJ4=1),
        "DQ",
        IF(AND($J4="",$K4=""),
            "NS",
            IF(OR(LEFT($AI4)="Y",LEFT($AI4)="T",$AI4=1,AND($J4="YES",$K4="NO")),
                "P",
                IF($AA4="?",
                    "?",
                    IF(AND(ISNUMBER($AH4),$AH4&gt;=1,$AH4&lt;=3),
                        $AH4,
                        IF(OR($AC4=0,$AG4=0,$AH4&gt;3),
                            3,
                            IF(OR($Q4="YES",$AA4="YES",$AH4=2),
                                2,
                                1
                            )
                        )
                    )
                )
            )
        )
    ),
    ""
)</f>
        <v/>
      </c>
      <c r="AO4" s="39" t="str">
        <f>IF(ISNUMBER(AN4),
    IF(AND(LEFT($B4)=RIGHT(AN$2)),
        $AG4-(AN4-1)*POWER(10,LEN(ROUND(MAX($AG:$AG),0))),
        ""
    ),
    ""
)</f>
        <v/>
      </c>
      <c r="AP4" s="29" t="str">
        <f t="shared" ref="AP4" si="3">IF(AO4="",
    "",
    RANK(AO4,AO:AO)+$AL4*POWER(0.1,LEN(MAX($AL:$AL)))+$AM4*POWER(0.1,LEN(MAX($AL:$AL))+LEN(MAX($AM:$AM)))
)</f>
        <v/>
      </c>
      <c r="AQ4" s="29" t="str">
        <f t="shared" ref="AQ4" si="4">IF(AP4="",
    "",
    RANK(AP4,AP:AP,1)
)</f>
        <v/>
      </c>
      <c r="AR4" s="43" t="str">
        <f>IF(AND(NOT(AN4=""),COUNTIF(AN:AN,"~?")&gt;0),
    "?",
    IF(AQ4="",
        AN4,
        AQ4
    )
)</f>
        <v/>
      </c>
      <c r="AS4" s="56" t="str">
        <f>IF(LEFT($B4)=RIGHT(AS$2),
    IF(OR(LEFT($AJ4)="Y",LEFT($AJ4)="T",$AJ4=1),
        "DQ",
        IF(AND($J4="",$K4=""),
            "NS",
            IF(OR(LEFT($AI4)="Y",LEFT($AI4)="T",$AI4=1,AND($J4="YES",$K4="NO")),
                "P",
                IF($AA4="?",
                    "?",
                    IF(AND(ISNUMBER($AH4),$AH4&gt;=1,$AH4&lt;=3),
                        $AH4,
                        IF(OR($AC4=0,$AG4=0,$AH4&gt;3),
                            3,
                            IF(OR($Q4="YES",$AA4="YES",$AH4=2),
                                2,
                                1
                            )
                        )
                    )
                )
            )
        )
    ),
    ""
)</f>
        <v/>
      </c>
      <c r="AT4" s="39" t="str">
        <f>IF(ISNUMBER(AS4),
    IF(AND(LEFT($B4)=RIGHT(AS$2)),
        $AG4-(AS4-1)*POWER(10,LEN(ROUND(MAX($AG:$AG),0))),
        ""
    ),
    ""
)</f>
        <v/>
      </c>
      <c r="AU4" s="29" t="str">
        <f t="shared" ref="AU4" si="5">IF(AT4="",
    "",
    RANK(AT4,AT:AT)+$AL4*POWER(0.1,LEN(MAX($AL:$AL)))+$AM4*POWER(0.1,LEN(MAX($AL:$AL))+LEN(MAX($AM:$AM)))
)</f>
        <v/>
      </c>
      <c r="AV4" s="29" t="str">
        <f t="shared" ref="AV4" si="6">IF(AU4="",
    "",
    RANK(AU4,AU:AU,1)
)</f>
        <v/>
      </c>
      <c r="AW4" s="43" t="str">
        <f>IF(AND(NOT(AS4=""),COUNTIF(AS:AS,"~?")&gt;0),
    "?",
    IF(AV4="",
        AS4,
        AV4
    )
)</f>
        <v/>
      </c>
    </row>
    <row r="5" spans="2:50">
      <c r="B5" s="14" t="str">
        <f>IF(Scilympiad!C4="",
    "",
    Scilympiad!C4
)</f>
        <v/>
      </c>
      <c r="C5" s="10" t="str">
        <f>IF(Scilympiad!D4="",
    "",
    Scilympiad!D4
)</f>
        <v/>
      </c>
      <c r="D5" s="10" t="str">
        <f>IF(Scilympiad!E4="",
    "",
    Scilympiad!E4
)</f>
        <v/>
      </c>
      <c r="E5" s="44" t="str">
        <f t="shared" ref="E5:E68" si="7">IF(AG5="",
    F5,
    AG5
)</f>
        <v/>
      </c>
      <c r="F5" s="45" t="str">
        <f t="shared" ref="F5:F68" si="8">IF(AN5="",
    AS5,
    AN5
)</f>
        <v/>
      </c>
      <c r="G5" s="173" t="str">
        <f t="shared" ref="G5:G68" si="9">IF(OR(AR5="?",AW5="?"),
    "?",
    IF(NOT(AR5=""),
        IF(NOT(ISNUMBER(AR5)),
            "-",
            IF(COUNTIFS(AP:AP,"&gt;="&amp;FLOOR(AP5,1),AP:AP,"&lt;"&amp;FLOOR(AP5,1)+1)&gt;1,
                (COUNTIFS(AP:AP,"&gt;="&amp;FLOOR(AP5,1),AP:AP,"&lt;"&amp;FLOOR(AP5,1)+1)-(AR5-FLOOR(AP5,1))-1)*0.01,
                "-"
            )
        ),
        IF(NOT(AW5=""),
            IF(NOT(ISNUMBER(AW5)),
                "-",
                IF(COUNTIFS(AU:AU,"&gt;="&amp;FLOOR(AU5,1),AU:AU,"&lt;"&amp;FLOOR(AU5,1)+1)&gt;1,
                    (COUNTIFS(AU:AU,"&gt;="&amp;FLOOR(AU5,1),AU:AU,"&lt;"&amp;FLOOR(AU5,1)+1)-(AW5-FLOOR(AU5,1))-1)*0.01,
                    "-"
                )
            ),
            ""
        )
    )
)</f>
        <v/>
      </c>
      <c r="H5" s="45" t="str">
        <f t="shared" ref="H5:H68" si="10">IF(AR5="",
    AW5,
    AR5
)</f>
        <v/>
      </c>
      <c r="I5" s="54" t="str">
        <f t="shared" ref="I5:I68" si="11">IF(ISNUMBER(H5),
    H5,
    IF(H5="P",
        IF(LEFT(B5)="B",COUNTIF(B$4:B$503,"B*"),COUNTIF(B$4:B$503,"C*")),
        IF(H5="NS",
            IF(LEFT(B5)="B",COUNTIF(B$4:B$503,"B*")+1,COUNTIF(B$4:B$503,"C*")+1),
            IF(H5="DQ",
                IF(LEFT(B5)="B",COUNTIF(B$4:B$503,"B*")+2,COUNTIF(B$4:B$503,"C*")+2),
                H5
            )
        )
    )
)</f>
        <v/>
      </c>
      <c r="J5" s="57" t="str">
        <f>IF($B5="",
    "",
    IF(COUNTIF(Scilympiad!U:U,Scores!$B5)+COUNTIF(SkyCiv!U:U,Scores!$B5)=0,
        "",
        IF(COUNTIF(Scilympiad!U:U,Scores!$B5)=0,
            "NO",
            IF(COUNTIF(Scilympiad!U:U,Scores!$B5)=1,
                "YES",
                IF(COUNTIF(Scilympiad!U:U,Scores!$B5)&gt;1,
                    "MANY",
                    "ERROR"
                )
            )
        )
    )
)</f>
        <v/>
      </c>
      <c r="K5" s="15" t="str">
        <f>IF($B5="",
    "",
    IF(COUNTIF(Scilympiad!U:U,Scores!$B5)+COUNTIF(SkyCiv!U:U,Scores!$B5)=0,
        "",
        IF(COUNTIF(SkyCiv!U:U,Scores!$B5)=0,
            "NO",
            IF(COUNTIF(SkyCiv!U:U,Scores!$B5)=1,
                "YES",
                IF(COUNTIF(SkyCiv!U:U,Scores!$B5)&gt;1,
                    "MANY",
                    "ERROR"
                )
            )
        )
    )
)</f>
        <v/>
      </c>
      <c r="L5" s="160" t="str">
        <f>IF($B5="",
    "",
    IF(NOT(ISERROR(MATCH($B5,Scilympiad!$U:$U,0))),
        INDEX(Scilympiad!M:M,MATCH($B5,Scilympiad!$U:$U,0)),
        ""
    )
)</f>
        <v/>
      </c>
      <c r="M5" s="161" t="str">
        <f>IF($B5="",
    "",
    IF(NOT(ISERROR(MATCH($B5,Scilympiad!$U:$U,0))),
        INDEX(Scilympiad!N:N,MATCH($B5,Scilympiad!$U:$U,0)),
        ""
    )
)</f>
        <v/>
      </c>
      <c r="N5" s="161" t="str">
        <f>IF($B5="",
    "",
    IF(NOT(ISERROR(MATCH($B5,SkyCiv!$U:$U,0))),
        INDEX(SkyCiv!C:C,MATCH($B5,SkyCiv!$U:$U,0))+(_xlfn.NUMBERVALUE(LEFT(RIGHT(Instructions!$E$20,4),3))+6)/24,
        ""
    )
)</f>
        <v/>
      </c>
      <c r="O5" s="12" t="str">
        <f>IF(N5="",
    "",
    IF(Instructions!E$20="",
        "TIMEZONE?",
        IF(L5="",
            "START?",
            IF(N5&lt;L5,
                "NEGATIVE",
                (N5-L5)*24*60
            )
        )
    )
)</f>
        <v/>
      </c>
      <c r="P5" s="46" t="str">
        <f>IF(Instructions!$E$21="",
    "",
    IF(AND(ISNUMBER(O5),O5&gt;Instructions!E$21),
        "YES",
        IF(AND(ISNUMBER(O5),O5&lt;=Instructions!E$21),
            "NO",
            IF(O5="NEGATIVE",
                "UNCLEAR",
                ""
            )
        )
    )
)</f>
        <v/>
      </c>
      <c r="Q5" s="72" t="str">
        <f>IF(LEFT(Instructions!E$22)="Y",
    P5,
    ""
)</f>
        <v/>
      </c>
      <c r="R5" s="69" t="str">
        <f>IF($B5="",
    "",
    IF(NOT(ISERROR(MATCH($B5,SkyCiv!$U:$U,0))),
        INDEX(SkyCiv!I:I,MATCH($B5,SkyCiv!$U:$U,0)),
        ""
    )
)</f>
        <v/>
      </c>
      <c r="S5" s="12" t="str">
        <f>IF($B5="",
    "",
    IF(NOT(ISERROR(MATCH($B5,SkyCiv!$U:$U,0))),
        INDEX(SkyCiv!J:J,MATCH($B5,SkyCiv!$U:$U,0)),
        ""
    )
)</f>
        <v/>
      </c>
      <c r="T5" s="60" t="str">
        <f>IF($B5="",
    "",
    IF(NOT(ISERROR(MATCH($B5,SkyCiv!$U:$U,0))),
        INDEX(SkyCiv!K:K,MATCH($B5,SkyCiv!$U:$U,0)),
        ""
    )
)</f>
        <v/>
      </c>
      <c r="U5" s="76" t="str">
        <f>IF($B5="",
    "",
    IF(NOT(ISERROR(MATCH($B5,SkyCiv!$U:$U,0))),
        INDEX(SkyCiv!L:L,MATCH($B5,SkyCiv!$U:$U,0)),
        ""
    )
)</f>
        <v/>
      </c>
      <c r="V5" s="12" t="str">
        <f>IF($B5="",
    "",
    IF(NOT(ISERROR(MATCH($B5,SkyCiv!$U:$U,0))),
        INDEX(SkyCiv!M:M,MATCH($B5,SkyCiv!$U:$U,0)),
        ""
    )
)</f>
        <v/>
      </c>
      <c r="W5" s="77" t="str">
        <f>IF($B5="",
    "",
    IF(NOT(ISERROR(MATCH($B5,SkyCiv!$U:$U,0))),
        INDEX(SkyCiv!N:N,MATCH($B5,SkyCiv!$U:$U,0)),
        ""
    )
)</f>
        <v/>
      </c>
      <c r="X5" s="45" t="str">
        <f>IF(AND(U5=0,V5=0,W5=0),
    "-",
    IF(U5="",
        "",
        IF(LEFT($B5)="B",
            IF(Instructions!E$16="",
                "",
                IF(ROUND(U5,3)&lt;Instructions!E$16,
                    "YES",
                    "NO"
                )
            ),
            IF(LEFT($B5)="C",
                IF(Instructions!E$18="",
                    "",
                    IF(ROUND(U5,3)&lt;Instructions!E$18,
                        "YES",
                        "NO"
                    )
                ),
                "ERR"
            )
        )
    )
)</f>
        <v/>
      </c>
      <c r="Y5" s="45" t="str">
        <f t="shared" ref="Y5:Y68" si="12">IF(AND(U5=0,V5=0,W5=0),
    "-",
    IF(V5="",
        "",
        IF(LEFT($B5)="B",
            IF(ROUND(V5,3)&gt;200,
                "YES",
                "NO"
            ),
            IF(LEFT($B5)="C",
                IF(ROUND(V5,3)&gt;150,
                    "YES",
                    "NO"
                ),
                "ERR"
            )
        )
    )
)</f>
        <v/>
      </c>
      <c r="Z5" s="45" t="str">
        <f>IF(AND(U5=0,V5=0,W5=0),
    "-",
    IF(W5="",
        "",
        IF(LEFT($B5)="B",
            IF(Instructions!E$17="",
                "",
                IF(ROUND(W5,3)&lt;Instructions!E$17,
                    "YES",
                    "NO"
                )
            ),
            IF(LEFT($B5)="C",
                IF(Instructions!E$19="",
                    "",
                    IF(ROUND(W5,3)&lt;Instructions!E$19,
                        "YES",
                        "NO"
                    )
                ),
                "ERR"
            )
        )
    )
)</f>
        <v/>
      </c>
      <c r="AA5" s="54" t="str">
        <f t="shared" ref="AA5:AA68" si="13">IF(AND(U5=0,V5=0,W5=0),
    "-",
    IF(COUNTIF(X5:Z5,"")+COUNTIF(X5:Z5,"ERR")=0,
        IF(COUNTIF(X5:Z5,"YES")&gt;0,
            "YES",
            "NO"
        ),
        IF(OR(COUNTIF(X5:Z5,"")&lt;3,COUNTIF(X5:Z5,"ERR")&gt;0),
            "?",
            ""
        )
    )
)</f>
        <v/>
      </c>
      <c r="AB5" s="14" t="str">
        <f>IF(AND(NOT(ISERROR(MATCH($B5,Scilympiad!$U:$U,0))),ISNUMBER(INDEX(Scilympiad!Y:Y,MATCH($B5,Scilympiad!$U:$U,0)))),
    INDEX(Scilympiad!Y:Y,MATCH($B5,Scilympiad!$U:$U,0)),
    ""
)</f>
        <v/>
      </c>
      <c r="AC5" s="11" t="str">
        <f t="shared" ref="AC5:AC68" si="14">IF(R5="",
    "",
    IF(R5&gt;15000,
        15000,
        R5
    )
)</f>
        <v/>
      </c>
      <c r="AD5" s="10" t="str">
        <f t="shared" ref="AD5:AD68" si="15">IF(AC5="",
    "",
    IF(AC5=15000,
        5000,
        0
    )
)</f>
        <v/>
      </c>
      <c r="AE5" s="11" t="str">
        <f t="shared" ref="AE5:AE68" si="16">IF(AC5="",
    "",
    AC5+AD5
)</f>
        <v/>
      </c>
      <c r="AF5" s="12" t="str">
        <f t="shared" ref="AF5:AF68" si="17">IF(S5="",
    "",
    S5
)</f>
        <v/>
      </c>
      <c r="AG5" s="134" t="str">
        <f t="shared" ref="AG5:AG68" si="18">IF(AND(AE5="",AF5=""),
    "",
    IF(OR(AE5="",AF5="",AF5=0),
        0,
        AE5/AF5
    )
)</f>
        <v/>
      </c>
      <c r="AH5" s="165"/>
      <c r="AI5" s="165"/>
      <c r="AJ5" s="131"/>
      <c r="AK5" s="64" t="str">
        <f t="shared" ref="AK5:AK68" si="19">IF(AND(AB5="",AC5=""),
    "",
    IF(OR(AB5="",AB5="N/A",AC5=""),
        -15000,
        IF((AC5-AB5)&gt;=0,
            15000-(AC5-AB5),
            AC5-AB5
        )
    )
)</f>
        <v/>
      </c>
      <c r="AL5" s="47" t="str">
        <f t="shared" ref="AL5:AL68" si="20">IF(AK5="",
    "",
    RANK(AK5,AK:AK)
)</f>
        <v/>
      </c>
      <c r="AM5" s="65" t="str">
        <f t="shared" ref="AM5:AM68" si="21">IF(AND(AF5="",AG5=""),
    "",
    IF(AF5="",
        COUNTA(AB:AG),
        RANK(AF5,AF:AF,-1)
    )
)</f>
        <v/>
      </c>
      <c r="AN5" s="57" t="str">
        <f t="shared" ref="AN5:AN68" si="22">IF(LEFT($B5)=RIGHT(AN$2),
    IF(OR(LEFT($AJ5)="Y",LEFT($AJ5)="T",$AJ5=1),
        "DQ",
        IF(AND($J5="",$K5=""),
            "NS",
            IF(OR(LEFT($AI5)="Y",LEFT($AI5)="T",$AI5=1,AND($J5="YES",$K5="NO")),
                "P",
                IF($AA5="?",
                    "?",
                    IF(AND(ISNUMBER($AH5),$AH5&gt;=1,$AH5&lt;=3),
                        $AH5,
                        IF(OR($AC5=0,$AG5=0,$AH5&gt;3),
                            3,
                            IF(OR($Q5="YES",$AA5="YES",$AH5=2),
                                2,
                                1
                            )
                        )
                    )
                )
            )
        )
    ),
    ""
)</f>
        <v/>
      </c>
      <c r="AO5" s="12" t="str">
        <f t="shared" ref="AO5:AO68" si="23">IF(ISNUMBER(AN5),
    IF(AND(LEFT($B5)=RIGHT(AN$2)),
        $AG5-(AN5-1)*POWER(10,LEN(ROUND(MAX($AG:$AG),0))),
        ""
    ),
    ""
)</f>
        <v/>
      </c>
      <c r="AP5" s="10" t="str">
        <f t="shared" ref="AP5:AP68" si="24">IF(AO5="",
    "",
    RANK(AO5,AO:AO)+$AL5*POWER(0.1,LEN(MAX($AL:$AL)))+$AM5*POWER(0.1,LEN(MAX($AL:$AL))+LEN(MAX($AM:$AM)))
)</f>
        <v/>
      </c>
      <c r="AQ5" s="10" t="str">
        <f t="shared" ref="AQ5:AQ68" si="25">IF(AP5="",
    "",
    RANK(AP5,AP:AP,1)
)</f>
        <v/>
      </c>
      <c r="AR5" s="15" t="str">
        <f t="shared" ref="AR5:AR68" si="26">IF(AND(NOT(AN5=""),COUNTIF(AN:AN,"~?")&gt;0),
    "?",
    IF(AQ5="",
        AN5,
        AQ5
    )
)</f>
        <v/>
      </c>
      <c r="AS5" s="57" t="str">
        <f t="shared" ref="AS5:AS68" si="27">IF(LEFT($B5)=RIGHT(AS$2),
    IF(OR(LEFT($AJ5)="Y",LEFT($AJ5)="T",$AJ5=1),
        "DQ",
        IF(AND($J5="",$K5=""),
            "NS",
            IF(OR(LEFT($AI5)="Y",LEFT($AI5)="T",$AI5=1,AND($J5="YES",$K5="NO")),
                "P",
                IF($AA5="?",
                    "?",
                    IF(AND(ISNUMBER($AH5),$AH5&gt;=1,$AH5&lt;=3),
                        $AH5,
                        IF(OR($AC5=0,$AG5=0,$AH5&gt;3),
                            3,
                            IF(OR($Q5="YES",$AA5="YES",$AH5=2),
                                2,
                                1
                            )
                        )
                    )
                )
            )
        )
    ),
    ""
)</f>
        <v/>
      </c>
      <c r="AT5" s="12" t="str">
        <f t="shared" ref="AT5:AT68" si="28">IF(ISNUMBER(AS5),
    IF(AND(LEFT($B5)=RIGHT(AS$2)),
        $AG5-(AS5-1)*POWER(10,LEN(ROUND(MAX($AG:$AG),0))),
        ""
    ),
    ""
)</f>
        <v/>
      </c>
      <c r="AU5" s="10" t="str">
        <f t="shared" ref="AU5:AU68" si="29">IF(AT5="",
    "",
    RANK(AT5,AT:AT)+$AL5*POWER(0.1,LEN(MAX($AL:$AL)))+$AM5*POWER(0.1,LEN(MAX($AL:$AL))+LEN(MAX($AM:$AM)))
)</f>
        <v/>
      </c>
      <c r="AV5" s="10" t="str">
        <f t="shared" ref="AV5:AV68" si="30">IF(AU5="",
    "",
    RANK(AU5,AU:AU,1)
)</f>
        <v/>
      </c>
      <c r="AW5" s="15" t="str">
        <f t="shared" ref="AW5:AW68" si="31">IF(AND(NOT(AS5=""),COUNTIF(AS:AS,"~?")&gt;0),
    "?",
    IF(AV5="",
        AS5,
        AV5
    )
)</f>
        <v/>
      </c>
    </row>
    <row r="6" spans="2:50">
      <c r="B6" s="14" t="str">
        <f>IF(Scilympiad!C5="",
    "",
    Scilympiad!C5
)</f>
        <v/>
      </c>
      <c r="C6" s="10" t="str">
        <f>IF(Scilympiad!D5="",
    "",
    Scilympiad!D5
)</f>
        <v/>
      </c>
      <c r="D6" s="10" t="str">
        <f>IF(Scilympiad!E5="",
    "",
    Scilympiad!E5
)</f>
        <v/>
      </c>
      <c r="E6" s="44" t="str">
        <f t="shared" si="7"/>
        <v/>
      </c>
      <c r="F6" s="45" t="str">
        <f t="shared" si="8"/>
        <v/>
      </c>
      <c r="G6" s="173" t="str">
        <f t="shared" si="9"/>
        <v/>
      </c>
      <c r="H6" s="45" t="str">
        <f t="shared" si="10"/>
        <v/>
      </c>
      <c r="I6" s="54" t="str">
        <f t="shared" si="11"/>
        <v/>
      </c>
      <c r="J6" s="57" t="str">
        <f>IF($B6="",
    "",
    IF(COUNTIF(Scilympiad!U:U,Scores!$B6)+COUNTIF(SkyCiv!U:U,Scores!$B6)=0,
        "",
        IF(COUNTIF(Scilympiad!U:U,Scores!$B6)=0,
            "NO",
            IF(COUNTIF(Scilympiad!U:U,Scores!$B6)=1,
                "YES",
                IF(COUNTIF(Scilympiad!U:U,Scores!$B6)&gt;1,
                    "MANY",
                    "ERROR"
                )
            )
        )
    )
)</f>
        <v/>
      </c>
      <c r="K6" s="15" t="str">
        <f>IF($B6="",
    "",
    IF(COUNTIF(Scilympiad!U:U,Scores!$B6)+COUNTIF(SkyCiv!U:U,Scores!$B6)=0,
        "",
        IF(COUNTIF(SkyCiv!U:U,Scores!$B6)=0,
            "NO",
            IF(COUNTIF(SkyCiv!U:U,Scores!$B6)=1,
                "YES",
                IF(COUNTIF(SkyCiv!U:U,Scores!$B6)&gt;1,
                    "MANY",
                    "ERROR"
                )
            )
        )
    )
)</f>
        <v/>
      </c>
      <c r="L6" s="160" t="str">
        <f>IF($B6="",
    "",
    IF(NOT(ISERROR(MATCH($B6,Scilympiad!$U:$U,0))),
        INDEX(Scilympiad!M:M,MATCH($B6,Scilympiad!$U:$U,0)),
        ""
    )
)</f>
        <v/>
      </c>
      <c r="M6" s="161" t="str">
        <f>IF($B6="",
    "",
    IF(NOT(ISERROR(MATCH($B6,Scilympiad!$U:$U,0))),
        INDEX(Scilympiad!N:N,MATCH($B6,Scilympiad!$U:$U,0)),
        ""
    )
)</f>
        <v/>
      </c>
      <c r="N6" s="161" t="str">
        <f>IF($B6="",
    "",
    IF(NOT(ISERROR(MATCH($B6,SkyCiv!$U:$U,0))),
        INDEX(SkyCiv!C:C,MATCH($B6,SkyCiv!$U:$U,0))+(_xlfn.NUMBERVALUE(LEFT(RIGHT(Instructions!$E$20,4),3))+6)/24,
        ""
    )
)</f>
        <v/>
      </c>
      <c r="O6" s="12" t="str">
        <f>IF(N6="",
    "",
    IF(Instructions!E$20="",
        "TIMEZONE?",
        IF(L6="",
            "START?",
            IF(N6&lt;L6,
                "NEGATIVE",
                (N6-L6)*24*60
            )
        )
    )
)</f>
        <v/>
      </c>
      <c r="P6" s="46" t="str">
        <f>IF(Instructions!$E$21="",
    "",
    IF(AND(ISNUMBER(O6),O6&gt;Instructions!E$21),
        "YES",
        IF(AND(ISNUMBER(O6),O6&lt;=Instructions!E$21),
            "NO",
            IF(O6="NEGATIVE",
                "UNCLEAR",
                ""
            )
        )
    )
)</f>
        <v/>
      </c>
      <c r="Q6" s="72" t="str">
        <f>IF(LEFT(Instructions!E$22)="Y",
    P6,
    ""
)</f>
        <v/>
      </c>
      <c r="R6" s="69" t="str">
        <f>IF($B6="",
    "",
    IF(NOT(ISERROR(MATCH($B6,SkyCiv!$U:$U,0))),
        INDEX(SkyCiv!I:I,MATCH($B6,SkyCiv!$U:$U,0)),
        ""
    )
)</f>
        <v/>
      </c>
      <c r="S6" s="12" t="str">
        <f>IF($B6="",
    "",
    IF(NOT(ISERROR(MATCH($B6,SkyCiv!$U:$U,0))),
        INDEX(SkyCiv!J:J,MATCH($B6,SkyCiv!$U:$U,0)),
        ""
    )
)</f>
        <v/>
      </c>
      <c r="T6" s="60" t="str">
        <f>IF($B6="",
    "",
    IF(NOT(ISERROR(MATCH($B6,SkyCiv!$U:$U,0))),
        INDEX(SkyCiv!K:K,MATCH($B6,SkyCiv!$U:$U,0)),
        ""
    )
)</f>
        <v/>
      </c>
      <c r="U6" s="76" t="str">
        <f>IF($B6="",
    "",
    IF(NOT(ISERROR(MATCH($B6,SkyCiv!$U:$U,0))),
        INDEX(SkyCiv!L:L,MATCH($B6,SkyCiv!$U:$U,0)),
        ""
    )
)</f>
        <v/>
      </c>
      <c r="V6" s="12" t="str">
        <f>IF($B6="",
    "",
    IF(NOT(ISERROR(MATCH($B6,SkyCiv!$U:$U,0))),
        INDEX(SkyCiv!M:M,MATCH($B6,SkyCiv!$U:$U,0)),
        ""
    )
)</f>
        <v/>
      </c>
      <c r="W6" s="77" t="str">
        <f>IF($B6="",
    "",
    IF(NOT(ISERROR(MATCH($B6,SkyCiv!$U:$U,0))),
        INDEX(SkyCiv!N:N,MATCH($B6,SkyCiv!$U:$U,0)),
        ""
    )
)</f>
        <v/>
      </c>
      <c r="X6" s="45" t="str">
        <f>IF(AND(U6=0,V6=0,W6=0),
    "-",
    IF(U6="",
        "",
        IF(LEFT($B6)="B",
            IF(Instructions!E$16="",
                "",
                IF(ROUND(U6,3)&lt;Instructions!E$16,
                    "YES",
                    "NO"
                )
            ),
            IF(LEFT($B6)="C",
                IF(Instructions!E$18="",
                    "",
                    IF(ROUND(U6,3)&lt;Instructions!E$18,
                        "YES",
                        "NO"
                    )
                ),
                "ERR"
            )
        )
    )
)</f>
        <v/>
      </c>
      <c r="Y6" s="45" t="str">
        <f t="shared" si="12"/>
        <v/>
      </c>
      <c r="Z6" s="45" t="str">
        <f>IF(AND(U6=0,V6=0,W6=0),
    "-",
    IF(W6="",
        "",
        IF(LEFT($B6)="B",
            IF(Instructions!E$17="",
                "",
                IF(ROUND(W6,3)&lt;Instructions!E$17,
                    "YES",
                    "NO"
                )
            ),
            IF(LEFT($B6)="C",
                IF(Instructions!E$19="",
                    "",
                    IF(ROUND(W6,3)&lt;Instructions!E$19,
                        "YES",
                        "NO"
                    )
                ),
                "ERR"
            )
        )
    )
)</f>
        <v/>
      </c>
      <c r="AA6" s="54" t="str">
        <f t="shared" si="13"/>
        <v/>
      </c>
      <c r="AB6" s="14" t="str">
        <f>IF(AND(NOT(ISERROR(MATCH($B6,Scilympiad!$U:$U,0))),ISNUMBER(INDEX(Scilympiad!Y:Y,MATCH($B6,Scilympiad!$U:$U,0)))),
    INDEX(Scilympiad!Y:Y,MATCH($B6,Scilympiad!$U:$U,0)),
    ""
)</f>
        <v/>
      </c>
      <c r="AC6" s="11" t="str">
        <f t="shared" si="14"/>
        <v/>
      </c>
      <c r="AD6" s="10" t="str">
        <f t="shared" si="15"/>
        <v/>
      </c>
      <c r="AE6" s="11" t="str">
        <f t="shared" si="16"/>
        <v/>
      </c>
      <c r="AF6" s="12" t="str">
        <f t="shared" si="17"/>
        <v/>
      </c>
      <c r="AG6" s="134" t="str">
        <f t="shared" si="18"/>
        <v/>
      </c>
      <c r="AH6" s="165"/>
      <c r="AI6" s="165"/>
      <c r="AJ6" s="131"/>
      <c r="AK6" s="64" t="str">
        <f t="shared" si="19"/>
        <v/>
      </c>
      <c r="AL6" s="47" t="str">
        <f t="shared" si="20"/>
        <v/>
      </c>
      <c r="AM6" s="65" t="str">
        <f t="shared" si="21"/>
        <v/>
      </c>
      <c r="AN6" s="57" t="str">
        <f t="shared" si="22"/>
        <v/>
      </c>
      <c r="AO6" s="12" t="str">
        <f t="shared" si="23"/>
        <v/>
      </c>
      <c r="AP6" s="10" t="str">
        <f t="shared" si="24"/>
        <v/>
      </c>
      <c r="AQ6" s="10" t="str">
        <f t="shared" si="25"/>
        <v/>
      </c>
      <c r="AR6" s="15" t="str">
        <f t="shared" si="26"/>
        <v/>
      </c>
      <c r="AS6" s="57" t="str">
        <f t="shared" si="27"/>
        <v/>
      </c>
      <c r="AT6" s="12" t="str">
        <f t="shared" si="28"/>
        <v/>
      </c>
      <c r="AU6" s="10" t="str">
        <f t="shared" si="29"/>
        <v/>
      </c>
      <c r="AV6" s="10" t="str">
        <f t="shared" si="30"/>
        <v/>
      </c>
      <c r="AW6" s="15" t="str">
        <f t="shared" si="31"/>
        <v/>
      </c>
    </row>
    <row r="7" spans="2:50">
      <c r="B7" s="14" t="str">
        <f>IF(Scilympiad!C6="",
    "",
    Scilympiad!C6
)</f>
        <v/>
      </c>
      <c r="C7" s="10" t="str">
        <f>IF(Scilympiad!D6="",
    "",
    Scilympiad!D6
)</f>
        <v/>
      </c>
      <c r="D7" s="10" t="str">
        <f>IF(Scilympiad!E6="",
    "",
    Scilympiad!E6
)</f>
        <v/>
      </c>
      <c r="E7" s="44" t="str">
        <f t="shared" si="7"/>
        <v/>
      </c>
      <c r="F7" s="45" t="str">
        <f t="shared" si="8"/>
        <v/>
      </c>
      <c r="G7" s="173" t="str">
        <f t="shared" si="9"/>
        <v/>
      </c>
      <c r="H7" s="45" t="str">
        <f t="shared" si="10"/>
        <v/>
      </c>
      <c r="I7" s="54" t="str">
        <f t="shared" si="11"/>
        <v/>
      </c>
      <c r="J7" s="57" t="str">
        <f>IF($B7="",
    "",
    IF(COUNTIF(Scilympiad!U:U,Scores!$B7)+COUNTIF(SkyCiv!U:U,Scores!$B7)=0,
        "",
        IF(COUNTIF(Scilympiad!U:U,Scores!$B7)=0,
            "NO",
            IF(COUNTIF(Scilympiad!U:U,Scores!$B7)=1,
                "YES",
                IF(COUNTIF(Scilympiad!U:U,Scores!$B7)&gt;1,
                    "MANY",
                    "ERROR"
                )
            )
        )
    )
)</f>
        <v/>
      </c>
      <c r="K7" s="15" t="str">
        <f>IF($B7="",
    "",
    IF(COUNTIF(Scilympiad!U:U,Scores!$B7)+COUNTIF(SkyCiv!U:U,Scores!$B7)=0,
        "",
        IF(COUNTIF(SkyCiv!U:U,Scores!$B7)=0,
            "NO",
            IF(COUNTIF(SkyCiv!U:U,Scores!$B7)=1,
                "YES",
                IF(COUNTIF(SkyCiv!U:U,Scores!$B7)&gt;1,
                    "MANY",
                    "ERROR"
                )
            )
        )
    )
)</f>
        <v/>
      </c>
      <c r="L7" s="160" t="str">
        <f>IF($B7="",
    "",
    IF(NOT(ISERROR(MATCH($B7,Scilympiad!$U:$U,0))),
        INDEX(Scilympiad!M:M,MATCH($B7,Scilympiad!$U:$U,0)),
        ""
    )
)</f>
        <v/>
      </c>
      <c r="M7" s="161" t="str">
        <f>IF($B7="",
    "",
    IF(NOT(ISERROR(MATCH($B7,Scilympiad!$U:$U,0))),
        INDEX(Scilympiad!N:N,MATCH($B7,Scilympiad!$U:$U,0)),
        ""
    )
)</f>
        <v/>
      </c>
      <c r="N7" s="161" t="str">
        <f>IF($B7="",
    "",
    IF(NOT(ISERROR(MATCH($B7,SkyCiv!$U:$U,0))),
        INDEX(SkyCiv!C:C,MATCH($B7,SkyCiv!$U:$U,0))+(_xlfn.NUMBERVALUE(LEFT(RIGHT(Instructions!$E$20,4),3))+6)/24,
        ""
    )
)</f>
        <v/>
      </c>
      <c r="O7" s="12" t="str">
        <f>IF(N7="",
    "",
    IF(Instructions!E$20="",
        "TIMEZONE?",
        IF(L7="",
            "START?",
            IF(N7&lt;L7,
                "NEGATIVE",
                (N7-L7)*24*60
            )
        )
    )
)</f>
        <v/>
      </c>
      <c r="P7" s="46" t="str">
        <f>IF(Instructions!$E$21="",
    "",
    IF(AND(ISNUMBER(O7),O7&gt;Instructions!E$21),
        "YES",
        IF(AND(ISNUMBER(O7),O7&lt;=Instructions!E$21),
            "NO",
            IF(O7="NEGATIVE",
                "UNCLEAR",
                ""
            )
        )
    )
)</f>
        <v/>
      </c>
      <c r="Q7" s="72" t="str">
        <f>IF(LEFT(Instructions!E$22)="Y",
    P7,
    ""
)</f>
        <v/>
      </c>
      <c r="R7" s="69" t="str">
        <f>IF($B7="",
    "",
    IF(NOT(ISERROR(MATCH($B7,SkyCiv!$U:$U,0))),
        INDEX(SkyCiv!I:I,MATCH($B7,SkyCiv!$U:$U,0)),
        ""
    )
)</f>
        <v/>
      </c>
      <c r="S7" s="12" t="str">
        <f>IF($B7="",
    "",
    IF(NOT(ISERROR(MATCH($B7,SkyCiv!$U:$U,0))),
        INDEX(SkyCiv!J:J,MATCH($B7,SkyCiv!$U:$U,0)),
        ""
    )
)</f>
        <v/>
      </c>
      <c r="T7" s="60" t="str">
        <f>IF($B7="",
    "",
    IF(NOT(ISERROR(MATCH($B7,SkyCiv!$U:$U,0))),
        INDEX(SkyCiv!K:K,MATCH($B7,SkyCiv!$U:$U,0)),
        ""
    )
)</f>
        <v/>
      </c>
      <c r="U7" s="76" t="str">
        <f>IF($B7="",
    "",
    IF(NOT(ISERROR(MATCH($B7,SkyCiv!$U:$U,0))),
        INDEX(SkyCiv!L:L,MATCH($B7,SkyCiv!$U:$U,0)),
        ""
    )
)</f>
        <v/>
      </c>
      <c r="V7" s="12" t="str">
        <f>IF($B7="",
    "",
    IF(NOT(ISERROR(MATCH($B7,SkyCiv!$U:$U,0))),
        INDEX(SkyCiv!M:M,MATCH($B7,SkyCiv!$U:$U,0)),
        ""
    )
)</f>
        <v/>
      </c>
      <c r="W7" s="77" t="str">
        <f>IF($B7="",
    "",
    IF(NOT(ISERROR(MATCH($B7,SkyCiv!$U:$U,0))),
        INDEX(SkyCiv!N:N,MATCH($B7,SkyCiv!$U:$U,0)),
        ""
    )
)</f>
        <v/>
      </c>
      <c r="X7" s="45" t="str">
        <f>IF(AND(U7=0,V7=0,W7=0),
    "-",
    IF(U7="",
        "",
        IF(LEFT($B7)="B",
            IF(Instructions!E$16="",
                "",
                IF(ROUND(U7,3)&lt;Instructions!E$16,
                    "YES",
                    "NO"
                )
            ),
            IF(LEFT($B7)="C",
                IF(Instructions!E$18="",
                    "",
                    IF(ROUND(U7,3)&lt;Instructions!E$18,
                        "YES",
                        "NO"
                    )
                ),
                "ERR"
            )
        )
    )
)</f>
        <v/>
      </c>
      <c r="Y7" s="45" t="str">
        <f t="shared" si="12"/>
        <v/>
      </c>
      <c r="Z7" s="45" t="str">
        <f>IF(AND(U7=0,V7=0,W7=0),
    "-",
    IF(W7="",
        "",
        IF(LEFT($B7)="B",
            IF(Instructions!E$17="",
                "",
                IF(ROUND(W7,3)&lt;Instructions!E$17,
                    "YES",
                    "NO"
                )
            ),
            IF(LEFT($B7)="C",
                IF(Instructions!E$19="",
                    "",
                    IF(ROUND(W7,3)&lt;Instructions!E$19,
                        "YES",
                        "NO"
                    )
                ),
                "ERR"
            )
        )
    )
)</f>
        <v/>
      </c>
      <c r="AA7" s="54" t="str">
        <f t="shared" si="13"/>
        <v/>
      </c>
      <c r="AB7" s="14" t="str">
        <f>IF(AND(NOT(ISERROR(MATCH($B7,Scilympiad!$U:$U,0))),ISNUMBER(INDEX(Scilympiad!Y:Y,MATCH($B7,Scilympiad!$U:$U,0)))),
    INDEX(Scilympiad!Y:Y,MATCH($B7,Scilympiad!$U:$U,0)),
    ""
)</f>
        <v/>
      </c>
      <c r="AC7" s="11" t="str">
        <f t="shared" si="14"/>
        <v/>
      </c>
      <c r="AD7" s="10" t="str">
        <f t="shared" si="15"/>
        <v/>
      </c>
      <c r="AE7" s="11" t="str">
        <f t="shared" si="16"/>
        <v/>
      </c>
      <c r="AF7" s="12" t="str">
        <f t="shared" si="17"/>
        <v/>
      </c>
      <c r="AG7" s="134" t="str">
        <f t="shared" si="18"/>
        <v/>
      </c>
      <c r="AH7" s="165"/>
      <c r="AI7" s="165"/>
      <c r="AJ7" s="131"/>
      <c r="AK7" s="64" t="str">
        <f t="shared" si="19"/>
        <v/>
      </c>
      <c r="AL7" s="47" t="str">
        <f t="shared" si="20"/>
        <v/>
      </c>
      <c r="AM7" s="65" t="str">
        <f t="shared" si="21"/>
        <v/>
      </c>
      <c r="AN7" s="57" t="str">
        <f t="shared" si="22"/>
        <v/>
      </c>
      <c r="AO7" s="12" t="str">
        <f t="shared" si="23"/>
        <v/>
      </c>
      <c r="AP7" s="10" t="str">
        <f t="shared" si="24"/>
        <v/>
      </c>
      <c r="AQ7" s="10" t="str">
        <f t="shared" si="25"/>
        <v/>
      </c>
      <c r="AR7" s="15" t="str">
        <f t="shared" si="26"/>
        <v/>
      </c>
      <c r="AS7" s="57" t="str">
        <f t="shared" si="27"/>
        <v/>
      </c>
      <c r="AT7" s="12" t="str">
        <f t="shared" si="28"/>
        <v/>
      </c>
      <c r="AU7" s="10" t="str">
        <f t="shared" si="29"/>
        <v/>
      </c>
      <c r="AV7" s="10" t="str">
        <f t="shared" si="30"/>
        <v/>
      </c>
      <c r="AW7" s="15" t="str">
        <f t="shared" si="31"/>
        <v/>
      </c>
    </row>
    <row r="8" spans="2:50">
      <c r="B8" s="14" t="str">
        <f>IF(Scilympiad!C7="",
    "",
    Scilympiad!C7
)</f>
        <v/>
      </c>
      <c r="C8" s="10" t="str">
        <f>IF(Scilympiad!D7="",
    "",
    Scilympiad!D7
)</f>
        <v/>
      </c>
      <c r="D8" s="10" t="str">
        <f>IF(Scilympiad!E7="",
    "",
    Scilympiad!E7
)</f>
        <v/>
      </c>
      <c r="E8" s="44" t="str">
        <f t="shared" si="7"/>
        <v/>
      </c>
      <c r="F8" s="45" t="str">
        <f t="shared" si="8"/>
        <v/>
      </c>
      <c r="G8" s="173" t="str">
        <f t="shared" si="9"/>
        <v/>
      </c>
      <c r="H8" s="45" t="str">
        <f t="shared" si="10"/>
        <v/>
      </c>
      <c r="I8" s="54" t="str">
        <f t="shared" si="11"/>
        <v/>
      </c>
      <c r="J8" s="57" t="str">
        <f>IF($B8="",
    "",
    IF(COUNTIF(Scilympiad!U:U,Scores!$B8)+COUNTIF(SkyCiv!U:U,Scores!$B8)=0,
        "",
        IF(COUNTIF(Scilympiad!U:U,Scores!$B8)=0,
            "NO",
            IF(COUNTIF(Scilympiad!U:U,Scores!$B8)=1,
                "YES",
                IF(COUNTIF(Scilympiad!U:U,Scores!$B8)&gt;1,
                    "MANY",
                    "ERROR"
                )
            )
        )
    )
)</f>
        <v/>
      </c>
      <c r="K8" s="15" t="str">
        <f>IF($B8="",
    "",
    IF(COUNTIF(Scilympiad!U:U,Scores!$B8)+COUNTIF(SkyCiv!U:U,Scores!$B8)=0,
        "",
        IF(COUNTIF(SkyCiv!U:U,Scores!$B8)=0,
            "NO",
            IF(COUNTIF(SkyCiv!U:U,Scores!$B8)=1,
                "YES",
                IF(COUNTIF(SkyCiv!U:U,Scores!$B8)&gt;1,
                    "MANY",
                    "ERROR"
                )
            )
        )
    )
)</f>
        <v/>
      </c>
      <c r="L8" s="160" t="str">
        <f>IF($B8="",
    "",
    IF(NOT(ISERROR(MATCH($B8,Scilympiad!$U:$U,0))),
        INDEX(Scilympiad!M:M,MATCH($B8,Scilympiad!$U:$U,0)),
        ""
    )
)</f>
        <v/>
      </c>
      <c r="M8" s="161" t="str">
        <f>IF($B8="",
    "",
    IF(NOT(ISERROR(MATCH($B8,Scilympiad!$U:$U,0))),
        INDEX(Scilympiad!N:N,MATCH($B8,Scilympiad!$U:$U,0)),
        ""
    )
)</f>
        <v/>
      </c>
      <c r="N8" s="161" t="str">
        <f>IF($B8="",
    "",
    IF(NOT(ISERROR(MATCH($B8,SkyCiv!$U:$U,0))),
        INDEX(SkyCiv!C:C,MATCH($B8,SkyCiv!$U:$U,0))+(_xlfn.NUMBERVALUE(LEFT(RIGHT(Instructions!$E$20,4),3))+6)/24,
        ""
    )
)</f>
        <v/>
      </c>
      <c r="O8" s="12" t="str">
        <f>IF(N8="",
    "",
    IF(Instructions!E$20="",
        "TIMEZONE?",
        IF(L8="",
            "START?",
            IF(N8&lt;L8,
                "NEGATIVE",
                (N8-L8)*24*60
            )
        )
    )
)</f>
        <v/>
      </c>
      <c r="P8" s="46" t="str">
        <f>IF(Instructions!$E$21="",
    "",
    IF(AND(ISNUMBER(O8),O8&gt;Instructions!E$21),
        "YES",
        IF(AND(ISNUMBER(O8),O8&lt;=Instructions!E$21),
            "NO",
            IF(O8="NEGATIVE",
                "UNCLEAR",
                ""
            )
        )
    )
)</f>
        <v/>
      </c>
      <c r="Q8" s="72" t="str">
        <f>IF(LEFT(Instructions!E$22)="Y",
    P8,
    ""
)</f>
        <v/>
      </c>
      <c r="R8" s="69" t="str">
        <f>IF($B8="",
    "",
    IF(NOT(ISERROR(MATCH($B8,SkyCiv!$U:$U,0))),
        INDEX(SkyCiv!I:I,MATCH($B8,SkyCiv!$U:$U,0)),
        ""
    )
)</f>
        <v/>
      </c>
      <c r="S8" s="12" t="str">
        <f>IF($B8="",
    "",
    IF(NOT(ISERROR(MATCH($B8,SkyCiv!$U:$U,0))),
        INDEX(SkyCiv!J:J,MATCH($B8,SkyCiv!$U:$U,0)),
        ""
    )
)</f>
        <v/>
      </c>
      <c r="T8" s="60" t="str">
        <f>IF($B8="",
    "",
    IF(NOT(ISERROR(MATCH($B8,SkyCiv!$U:$U,0))),
        INDEX(SkyCiv!K:K,MATCH($B8,SkyCiv!$U:$U,0)),
        ""
    )
)</f>
        <v/>
      </c>
      <c r="U8" s="76" t="str">
        <f>IF($B8="",
    "",
    IF(NOT(ISERROR(MATCH($B8,SkyCiv!$U:$U,0))),
        INDEX(SkyCiv!L:L,MATCH($B8,SkyCiv!$U:$U,0)),
        ""
    )
)</f>
        <v/>
      </c>
      <c r="V8" s="12" t="str">
        <f>IF($B8="",
    "",
    IF(NOT(ISERROR(MATCH($B8,SkyCiv!$U:$U,0))),
        INDEX(SkyCiv!M:M,MATCH($B8,SkyCiv!$U:$U,0)),
        ""
    )
)</f>
        <v/>
      </c>
      <c r="W8" s="77" t="str">
        <f>IF($B8="",
    "",
    IF(NOT(ISERROR(MATCH($B8,SkyCiv!$U:$U,0))),
        INDEX(SkyCiv!N:N,MATCH($B8,SkyCiv!$U:$U,0)),
        ""
    )
)</f>
        <v/>
      </c>
      <c r="X8" s="45" t="str">
        <f>IF(AND(U8=0,V8=0,W8=0),
    "-",
    IF(U8="",
        "",
        IF(LEFT($B8)="B",
            IF(Instructions!E$16="",
                "",
                IF(ROUND(U8,3)&lt;Instructions!E$16,
                    "YES",
                    "NO"
                )
            ),
            IF(LEFT($B8)="C",
                IF(Instructions!E$18="",
                    "",
                    IF(ROUND(U8,3)&lt;Instructions!E$18,
                        "YES",
                        "NO"
                    )
                ),
                "ERR"
            )
        )
    )
)</f>
        <v/>
      </c>
      <c r="Y8" s="45" t="str">
        <f t="shared" si="12"/>
        <v/>
      </c>
      <c r="Z8" s="45" t="str">
        <f>IF(AND(U8=0,V8=0,W8=0),
    "-",
    IF(W8="",
        "",
        IF(LEFT($B8)="B",
            IF(Instructions!E$17="",
                "",
                IF(ROUND(W8,3)&lt;Instructions!E$17,
                    "YES",
                    "NO"
                )
            ),
            IF(LEFT($B8)="C",
                IF(Instructions!E$19="",
                    "",
                    IF(ROUND(W8,3)&lt;Instructions!E$19,
                        "YES",
                        "NO"
                    )
                ),
                "ERR"
            )
        )
    )
)</f>
        <v/>
      </c>
      <c r="AA8" s="54" t="str">
        <f t="shared" si="13"/>
        <v/>
      </c>
      <c r="AB8" s="14" t="str">
        <f>IF(AND(NOT(ISERROR(MATCH($B8,Scilympiad!$U:$U,0))),ISNUMBER(INDEX(Scilympiad!Y:Y,MATCH($B8,Scilympiad!$U:$U,0)))),
    INDEX(Scilympiad!Y:Y,MATCH($B8,Scilympiad!$U:$U,0)),
    ""
)</f>
        <v/>
      </c>
      <c r="AC8" s="11" t="str">
        <f t="shared" si="14"/>
        <v/>
      </c>
      <c r="AD8" s="10" t="str">
        <f t="shared" si="15"/>
        <v/>
      </c>
      <c r="AE8" s="11" t="str">
        <f t="shared" si="16"/>
        <v/>
      </c>
      <c r="AF8" s="12" t="str">
        <f t="shared" si="17"/>
        <v/>
      </c>
      <c r="AG8" s="134" t="str">
        <f t="shared" si="18"/>
        <v/>
      </c>
      <c r="AH8" s="165"/>
      <c r="AI8" s="165"/>
      <c r="AJ8" s="131"/>
      <c r="AK8" s="64" t="str">
        <f t="shared" si="19"/>
        <v/>
      </c>
      <c r="AL8" s="47" t="str">
        <f t="shared" si="20"/>
        <v/>
      </c>
      <c r="AM8" s="65" t="str">
        <f t="shared" si="21"/>
        <v/>
      </c>
      <c r="AN8" s="57" t="str">
        <f t="shared" si="22"/>
        <v/>
      </c>
      <c r="AO8" s="12" t="str">
        <f t="shared" si="23"/>
        <v/>
      </c>
      <c r="AP8" s="10" t="str">
        <f t="shared" si="24"/>
        <v/>
      </c>
      <c r="AQ8" s="10" t="str">
        <f t="shared" si="25"/>
        <v/>
      </c>
      <c r="AR8" s="15" t="str">
        <f t="shared" si="26"/>
        <v/>
      </c>
      <c r="AS8" s="57" t="str">
        <f t="shared" si="27"/>
        <v/>
      </c>
      <c r="AT8" s="12" t="str">
        <f t="shared" si="28"/>
        <v/>
      </c>
      <c r="AU8" s="10" t="str">
        <f t="shared" si="29"/>
        <v/>
      </c>
      <c r="AV8" s="10" t="str">
        <f t="shared" si="30"/>
        <v/>
      </c>
      <c r="AW8" s="15" t="str">
        <f t="shared" si="31"/>
        <v/>
      </c>
    </row>
    <row r="9" spans="2:50">
      <c r="B9" s="14" t="str">
        <f>IF(Scilympiad!C8="",
    "",
    Scilympiad!C8
)</f>
        <v/>
      </c>
      <c r="C9" s="10" t="str">
        <f>IF(Scilympiad!D8="",
    "",
    Scilympiad!D8
)</f>
        <v/>
      </c>
      <c r="D9" s="10" t="str">
        <f>IF(Scilympiad!E8="",
    "",
    Scilympiad!E8
)</f>
        <v/>
      </c>
      <c r="E9" s="44" t="str">
        <f t="shared" si="7"/>
        <v/>
      </c>
      <c r="F9" s="45" t="str">
        <f t="shared" si="8"/>
        <v/>
      </c>
      <c r="G9" s="173" t="str">
        <f t="shared" si="9"/>
        <v/>
      </c>
      <c r="H9" s="45" t="str">
        <f t="shared" si="10"/>
        <v/>
      </c>
      <c r="I9" s="54" t="str">
        <f t="shared" si="11"/>
        <v/>
      </c>
      <c r="J9" s="57" t="str">
        <f>IF($B9="",
    "",
    IF(COUNTIF(Scilympiad!U:U,Scores!$B9)+COUNTIF(SkyCiv!U:U,Scores!$B9)=0,
        "",
        IF(COUNTIF(Scilympiad!U:U,Scores!$B9)=0,
            "NO",
            IF(COUNTIF(Scilympiad!U:U,Scores!$B9)=1,
                "YES",
                IF(COUNTIF(Scilympiad!U:U,Scores!$B9)&gt;1,
                    "MANY",
                    "ERROR"
                )
            )
        )
    )
)</f>
        <v/>
      </c>
      <c r="K9" s="15" t="str">
        <f>IF($B9="",
    "",
    IF(COUNTIF(Scilympiad!U:U,Scores!$B9)+COUNTIF(SkyCiv!U:U,Scores!$B9)=0,
        "",
        IF(COUNTIF(SkyCiv!U:U,Scores!$B9)=0,
            "NO",
            IF(COUNTIF(SkyCiv!U:U,Scores!$B9)=1,
                "YES",
                IF(COUNTIF(SkyCiv!U:U,Scores!$B9)&gt;1,
                    "MANY",
                    "ERROR"
                )
            )
        )
    )
)</f>
        <v/>
      </c>
      <c r="L9" s="160" t="str">
        <f>IF($B9="",
    "",
    IF(NOT(ISERROR(MATCH($B9,Scilympiad!$U:$U,0))),
        INDEX(Scilympiad!M:M,MATCH($B9,Scilympiad!$U:$U,0)),
        ""
    )
)</f>
        <v/>
      </c>
      <c r="M9" s="161" t="str">
        <f>IF($B9="",
    "",
    IF(NOT(ISERROR(MATCH($B9,Scilympiad!$U:$U,0))),
        INDEX(Scilympiad!N:N,MATCH($B9,Scilympiad!$U:$U,0)),
        ""
    )
)</f>
        <v/>
      </c>
      <c r="N9" s="161" t="str">
        <f>IF($B9="",
    "",
    IF(NOT(ISERROR(MATCH($B9,SkyCiv!$U:$U,0))),
        INDEX(SkyCiv!C:C,MATCH($B9,SkyCiv!$U:$U,0))+(_xlfn.NUMBERVALUE(LEFT(RIGHT(Instructions!$E$20,4),3))+6)/24,
        ""
    )
)</f>
        <v/>
      </c>
      <c r="O9" s="12" t="str">
        <f>IF(N9="",
    "",
    IF(Instructions!E$20="",
        "TIMEZONE?",
        IF(L9="",
            "START?",
            IF(N9&lt;L9,
                "NEGATIVE",
                (N9-L9)*24*60
            )
        )
    )
)</f>
        <v/>
      </c>
      <c r="P9" s="46" t="str">
        <f>IF(Instructions!$E$21="",
    "",
    IF(AND(ISNUMBER(O9),O9&gt;Instructions!E$21),
        "YES",
        IF(AND(ISNUMBER(O9),O9&lt;=Instructions!E$21),
            "NO",
            IF(O9="NEGATIVE",
                "UNCLEAR",
                ""
            )
        )
    )
)</f>
        <v/>
      </c>
      <c r="Q9" s="72" t="str">
        <f>IF(LEFT(Instructions!E$22)="Y",
    P9,
    ""
)</f>
        <v/>
      </c>
      <c r="R9" s="69" t="str">
        <f>IF($B9="",
    "",
    IF(NOT(ISERROR(MATCH($B9,SkyCiv!$U:$U,0))),
        INDEX(SkyCiv!I:I,MATCH($B9,SkyCiv!$U:$U,0)),
        ""
    )
)</f>
        <v/>
      </c>
      <c r="S9" s="12" t="str">
        <f>IF($B9="",
    "",
    IF(NOT(ISERROR(MATCH($B9,SkyCiv!$U:$U,0))),
        INDEX(SkyCiv!J:J,MATCH($B9,SkyCiv!$U:$U,0)),
        ""
    )
)</f>
        <v/>
      </c>
      <c r="T9" s="60" t="str">
        <f>IF($B9="",
    "",
    IF(NOT(ISERROR(MATCH($B9,SkyCiv!$U:$U,0))),
        INDEX(SkyCiv!K:K,MATCH($B9,SkyCiv!$U:$U,0)),
        ""
    )
)</f>
        <v/>
      </c>
      <c r="U9" s="76" t="str">
        <f>IF($B9="",
    "",
    IF(NOT(ISERROR(MATCH($B9,SkyCiv!$U:$U,0))),
        INDEX(SkyCiv!L:L,MATCH($B9,SkyCiv!$U:$U,0)),
        ""
    )
)</f>
        <v/>
      </c>
      <c r="V9" s="12" t="str">
        <f>IF($B9="",
    "",
    IF(NOT(ISERROR(MATCH($B9,SkyCiv!$U:$U,0))),
        INDEX(SkyCiv!M:M,MATCH($B9,SkyCiv!$U:$U,0)),
        ""
    )
)</f>
        <v/>
      </c>
      <c r="W9" s="77" t="str">
        <f>IF($B9="",
    "",
    IF(NOT(ISERROR(MATCH($B9,SkyCiv!$U:$U,0))),
        INDEX(SkyCiv!N:N,MATCH($B9,SkyCiv!$U:$U,0)),
        ""
    )
)</f>
        <v/>
      </c>
      <c r="X9" s="45" t="str">
        <f>IF(AND(U9=0,V9=0,W9=0),
    "-",
    IF(U9="",
        "",
        IF(LEFT($B9)="B",
            IF(Instructions!E$16="",
                "",
                IF(ROUND(U9,3)&lt;Instructions!E$16,
                    "YES",
                    "NO"
                )
            ),
            IF(LEFT($B9)="C",
                IF(Instructions!E$18="",
                    "",
                    IF(ROUND(U9,3)&lt;Instructions!E$18,
                        "YES",
                        "NO"
                    )
                ),
                "ERR"
            )
        )
    )
)</f>
        <v/>
      </c>
      <c r="Y9" s="45" t="str">
        <f t="shared" si="12"/>
        <v/>
      </c>
      <c r="Z9" s="45" t="str">
        <f>IF(AND(U9=0,V9=0,W9=0),
    "-",
    IF(W9="",
        "",
        IF(LEFT($B9)="B",
            IF(Instructions!E$17="",
                "",
                IF(ROUND(W9,3)&lt;Instructions!E$17,
                    "YES",
                    "NO"
                )
            ),
            IF(LEFT($B9)="C",
                IF(Instructions!E$19="",
                    "",
                    IF(ROUND(W9,3)&lt;Instructions!E$19,
                        "YES",
                        "NO"
                    )
                ),
                "ERR"
            )
        )
    )
)</f>
        <v/>
      </c>
      <c r="AA9" s="54" t="str">
        <f t="shared" si="13"/>
        <v/>
      </c>
      <c r="AB9" s="14" t="str">
        <f>IF(AND(NOT(ISERROR(MATCH($B9,Scilympiad!$U:$U,0))),ISNUMBER(INDEX(Scilympiad!Y:Y,MATCH($B9,Scilympiad!$U:$U,0)))),
    INDEX(Scilympiad!Y:Y,MATCH($B9,Scilympiad!$U:$U,0)),
    ""
)</f>
        <v/>
      </c>
      <c r="AC9" s="11" t="str">
        <f t="shared" si="14"/>
        <v/>
      </c>
      <c r="AD9" s="10" t="str">
        <f t="shared" si="15"/>
        <v/>
      </c>
      <c r="AE9" s="11" t="str">
        <f t="shared" si="16"/>
        <v/>
      </c>
      <c r="AF9" s="12" t="str">
        <f t="shared" si="17"/>
        <v/>
      </c>
      <c r="AG9" s="134" t="str">
        <f t="shared" si="18"/>
        <v/>
      </c>
      <c r="AH9" s="165"/>
      <c r="AI9" s="165"/>
      <c r="AJ9" s="131"/>
      <c r="AK9" s="64" t="str">
        <f t="shared" si="19"/>
        <v/>
      </c>
      <c r="AL9" s="47" t="str">
        <f t="shared" si="20"/>
        <v/>
      </c>
      <c r="AM9" s="65" t="str">
        <f t="shared" si="21"/>
        <v/>
      </c>
      <c r="AN9" s="57" t="str">
        <f t="shared" si="22"/>
        <v/>
      </c>
      <c r="AO9" s="12" t="str">
        <f t="shared" si="23"/>
        <v/>
      </c>
      <c r="AP9" s="10" t="str">
        <f t="shared" si="24"/>
        <v/>
      </c>
      <c r="AQ9" s="10" t="str">
        <f t="shared" si="25"/>
        <v/>
      </c>
      <c r="AR9" s="15" t="str">
        <f t="shared" si="26"/>
        <v/>
      </c>
      <c r="AS9" s="57" t="str">
        <f t="shared" si="27"/>
        <v/>
      </c>
      <c r="AT9" s="12" t="str">
        <f t="shared" si="28"/>
        <v/>
      </c>
      <c r="AU9" s="10" t="str">
        <f t="shared" si="29"/>
        <v/>
      </c>
      <c r="AV9" s="10" t="str">
        <f t="shared" si="30"/>
        <v/>
      </c>
      <c r="AW9" s="15" t="str">
        <f t="shared" si="31"/>
        <v/>
      </c>
    </row>
    <row r="10" spans="2:50">
      <c r="B10" s="14" t="str">
        <f>IF(Scilympiad!C9="",
    "",
    Scilympiad!C9
)</f>
        <v/>
      </c>
      <c r="C10" s="10" t="str">
        <f>IF(Scilympiad!D9="",
    "",
    Scilympiad!D9
)</f>
        <v/>
      </c>
      <c r="D10" s="10" t="str">
        <f>IF(Scilympiad!E9="",
    "",
    Scilympiad!E9
)</f>
        <v/>
      </c>
      <c r="E10" s="44" t="str">
        <f t="shared" si="7"/>
        <v/>
      </c>
      <c r="F10" s="45" t="str">
        <f t="shared" si="8"/>
        <v/>
      </c>
      <c r="G10" s="173" t="str">
        <f t="shared" si="9"/>
        <v/>
      </c>
      <c r="H10" s="45" t="str">
        <f t="shared" si="10"/>
        <v/>
      </c>
      <c r="I10" s="54" t="str">
        <f t="shared" si="11"/>
        <v/>
      </c>
      <c r="J10" s="57" t="str">
        <f>IF($B10="",
    "",
    IF(COUNTIF(Scilympiad!U:U,Scores!$B10)+COUNTIF(SkyCiv!U:U,Scores!$B10)=0,
        "",
        IF(COUNTIF(Scilympiad!U:U,Scores!$B10)=0,
            "NO",
            IF(COUNTIF(Scilympiad!U:U,Scores!$B10)=1,
                "YES",
                IF(COUNTIF(Scilympiad!U:U,Scores!$B10)&gt;1,
                    "MANY",
                    "ERROR"
                )
            )
        )
    )
)</f>
        <v/>
      </c>
      <c r="K10" s="15" t="str">
        <f>IF($B10="",
    "",
    IF(COUNTIF(Scilympiad!U:U,Scores!$B10)+COUNTIF(SkyCiv!U:U,Scores!$B10)=0,
        "",
        IF(COUNTIF(SkyCiv!U:U,Scores!$B10)=0,
            "NO",
            IF(COUNTIF(SkyCiv!U:U,Scores!$B10)=1,
                "YES",
                IF(COUNTIF(SkyCiv!U:U,Scores!$B10)&gt;1,
                    "MANY",
                    "ERROR"
                )
            )
        )
    )
)</f>
        <v/>
      </c>
      <c r="L10" s="160" t="str">
        <f>IF($B10="",
    "",
    IF(NOT(ISERROR(MATCH($B10,Scilympiad!$U:$U,0))),
        INDEX(Scilympiad!M:M,MATCH($B10,Scilympiad!$U:$U,0)),
        ""
    )
)</f>
        <v/>
      </c>
      <c r="M10" s="161" t="str">
        <f>IF($B10="",
    "",
    IF(NOT(ISERROR(MATCH($B10,Scilympiad!$U:$U,0))),
        INDEX(Scilympiad!N:N,MATCH($B10,Scilympiad!$U:$U,0)),
        ""
    )
)</f>
        <v/>
      </c>
      <c r="N10" s="161" t="str">
        <f>IF($B10="",
    "",
    IF(NOT(ISERROR(MATCH($B10,SkyCiv!$U:$U,0))),
        INDEX(SkyCiv!C:C,MATCH($B10,SkyCiv!$U:$U,0))+(_xlfn.NUMBERVALUE(LEFT(RIGHT(Instructions!$E$20,4),3))+6)/24,
        ""
    )
)</f>
        <v/>
      </c>
      <c r="O10" s="12" t="str">
        <f>IF(N10="",
    "",
    IF(Instructions!E$20="",
        "TIMEZONE?",
        IF(L10="",
            "START?",
            IF(N10&lt;L10,
                "NEGATIVE",
                (N10-L10)*24*60
            )
        )
    )
)</f>
        <v/>
      </c>
      <c r="P10" s="46" t="str">
        <f>IF(Instructions!$E$21="",
    "",
    IF(AND(ISNUMBER(O10),O10&gt;Instructions!E$21),
        "YES",
        IF(AND(ISNUMBER(O10),O10&lt;=Instructions!E$21),
            "NO",
            IF(O10="NEGATIVE",
                "UNCLEAR",
                ""
            )
        )
    )
)</f>
        <v/>
      </c>
      <c r="Q10" s="72" t="str">
        <f>IF(LEFT(Instructions!E$22)="Y",
    P10,
    ""
)</f>
        <v/>
      </c>
      <c r="R10" s="69" t="str">
        <f>IF($B10="",
    "",
    IF(NOT(ISERROR(MATCH($B10,SkyCiv!$U:$U,0))),
        INDEX(SkyCiv!I:I,MATCH($B10,SkyCiv!$U:$U,0)),
        ""
    )
)</f>
        <v/>
      </c>
      <c r="S10" s="12" t="str">
        <f>IF($B10="",
    "",
    IF(NOT(ISERROR(MATCH($B10,SkyCiv!$U:$U,0))),
        INDEX(SkyCiv!J:J,MATCH($B10,SkyCiv!$U:$U,0)),
        ""
    )
)</f>
        <v/>
      </c>
      <c r="T10" s="60" t="str">
        <f>IF($B10="",
    "",
    IF(NOT(ISERROR(MATCH($B10,SkyCiv!$U:$U,0))),
        INDEX(SkyCiv!K:K,MATCH($B10,SkyCiv!$U:$U,0)),
        ""
    )
)</f>
        <v/>
      </c>
      <c r="U10" s="76" t="str">
        <f>IF($B10="",
    "",
    IF(NOT(ISERROR(MATCH($B10,SkyCiv!$U:$U,0))),
        INDEX(SkyCiv!L:L,MATCH($B10,SkyCiv!$U:$U,0)),
        ""
    )
)</f>
        <v/>
      </c>
      <c r="V10" s="12" t="str">
        <f>IF($B10="",
    "",
    IF(NOT(ISERROR(MATCH($B10,SkyCiv!$U:$U,0))),
        INDEX(SkyCiv!M:M,MATCH($B10,SkyCiv!$U:$U,0)),
        ""
    )
)</f>
        <v/>
      </c>
      <c r="W10" s="77" t="str">
        <f>IF($B10="",
    "",
    IF(NOT(ISERROR(MATCH($B10,SkyCiv!$U:$U,0))),
        INDEX(SkyCiv!N:N,MATCH($B10,SkyCiv!$U:$U,0)),
        ""
    )
)</f>
        <v/>
      </c>
      <c r="X10" s="45" t="str">
        <f>IF(AND(U10=0,V10=0,W10=0),
    "-",
    IF(U10="",
        "",
        IF(LEFT($B10)="B",
            IF(Instructions!E$16="",
                "",
                IF(ROUND(U10,3)&lt;Instructions!E$16,
                    "YES",
                    "NO"
                )
            ),
            IF(LEFT($B10)="C",
                IF(Instructions!E$18="",
                    "",
                    IF(ROUND(U10,3)&lt;Instructions!E$18,
                        "YES",
                        "NO"
                    )
                ),
                "ERR"
            )
        )
    )
)</f>
        <v/>
      </c>
      <c r="Y10" s="45" t="str">
        <f t="shared" si="12"/>
        <v/>
      </c>
      <c r="Z10" s="45" t="str">
        <f>IF(AND(U10=0,V10=0,W10=0),
    "-",
    IF(W10="",
        "",
        IF(LEFT($B10)="B",
            IF(Instructions!E$17="",
                "",
                IF(ROUND(W10,3)&lt;Instructions!E$17,
                    "YES",
                    "NO"
                )
            ),
            IF(LEFT($B10)="C",
                IF(Instructions!E$19="",
                    "",
                    IF(ROUND(W10,3)&lt;Instructions!E$19,
                        "YES",
                        "NO"
                    )
                ),
                "ERR"
            )
        )
    )
)</f>
        <v/>
      </c>
      <c r="AA10" s="54" t="str">
        <f t="shared" si="13"/>
        <v/>
      </c>
      <c r="AB10" s="14" t="str">
        <f>IF(AND(NOT(ISERROR(MATCH($B10,Scilympiad!$U:$U,0))),ISNUMBER(INDEX(Scilympiad!Y:Y,MATCH($B10,Scilympiad!$U:$U,0)))),
    INDEX(Scilympiad!Y:Y,MATCH($B10,Scilympiad!$U:$U,0)),
    ""
)</f>
        <v/>
      </c>
      <c r="AC10" s="11" t="str">
        <f t="shared" si="14"/>
        <v/>
      </c>
      <c r="AD10" s="10" t="str">
        <f t="shared" si="15"/>
        <v/>
      </c>
      <c r="AE10" s="11" t="str">
        <f t="shared" si="16"/>
        <v/>
      </c>
      <c r="AF10" s="12" t="str">
        <f t="shared" si="17"/>
        <v/>
      </c>
      <c r="AG10" s="134" t="str">
        <f t="shared" si="18"/>
        <v/>
      </c>
      <c r="AH10" s="165"/>
      <c r="AI10" s="165"/>
      <c r="AJ10" s="131"/>
      <c r="AK10" s="64" t="str">
        <f t="shared" si="19"/>
        <v/>
      </c>
      <c r="AL10" s="47" t="str">
        <f t="shared" si="20"/>
        <v/>
      </c>
      <c r="AM10" s="65" t="str">
        <f t="shared" si="21"/>
        <v/>
      </c>
      <c r="AN10" s="57" t="str">
        <f t="shared" si="22"/>
        <v/>
      </c>
      <c r="AO10" s="12" t="str">
        <f t="shared" si="23"/>
        <v/>
      </c>
      <c r="AP10" s="10" t="str">
        <f t="shared" si="24"/>
        <v/>
      </c>
      <c r="AQ10" s="10" t="str">
        <f t="shared" si="25"/>
        <v/>
      </c>
      <c r="AR10" s="15" t="str">
        <f t="shared" si="26"/>
        <v/>
      </c>
      <c r="AS10" s="57" t="str">
        <f t="shared" si="27"/>
        <v/>
      </c>
      <c r="AT10" s="12" t="str">
        <f t="shared" si="28"/>
        <v/>
      </c>
      <c r="AU10" s="10" t="str">
        <f t="shared" si="29"/>
        <v/>
      </c>
      <c r="AV10" s="10" t="str">
        <f t="shared" si="30"/>
        <v/>
      </c>
      <c r="AW10" s="15" t="str">
        <f t="shared" si="31"/>
        <v/>
      </c>
    </row>
    <row r="11" spans="2:50">
      <c r="B11" s="14" t="str">
        <f>IF(Scilympiad!C10="",
    "",
    Scilympiad!C10
)</f>
        <v/>
      </c>
      <c r="C11" s="10" t="str">
        <f>IF(Scilympiad!D10="",
    "",
    Scilympiad!D10
)</f>
        <v/>
      </c>
      <c r="D11" s="10" t="str">
        <f>IF(Scilympiad!E10="",
    "",
    Scilympiad!E10
)</f>
        <v/>
      </c>
      <c r="E11" s="44" t="str">
        <f t="shared" si="7"/>
        <v/>
      </c>
      <c r="F11" s="45" t="str">
        <f t="shared" si="8"/>
        <v/>
      </c>
      <c r="G11" s="173" t="str">
        <f t="shared" si="9"/>
        <v/>
      </c>
      <c r="H11" s="45" t="str">
        <f t="shared" si="10"/>
        <v/>
      </c>
      <c r="I11" s="54" t="str">
        <f t="shared" si="11"/>
        <v/>
      </c>
      <c r="J11" s="57" t="str">
        <f>IF($B11="",
    "",
    IF(COUNTIF(Scilympiad!U:U,Scores!$B11)+COUNTIF(SkyCiv!U:U,Scores!$B11)=0,
        "",
        IF(COUNTIF(Scilympiad!U:U,Scores!$B11)=0,
            "NO",
            IF(COUNTIF(Scilympiad!U:U,Scores!$B11)=1,
                "YES",
                IF(COUNTIF(Scilympiad!U:U,Scores!$B11)&gt;1,
                    "MANY",
                    "ERROR"
                )
            )
        )
    )
)</f>
        <v/>
      </c>
      <c r="K11" s="15" t="str">
        <f>IF($B11="",
    "",
    IF(COUNTIF(Scilympiad!U:U,Scores!$B11)+COUNTIF(SkyCiv!U:U,Scores!$B11)=0,
        "",
        IF(COUNTIF(SkyCiv!U:U,Scores!$B11)=0,
            "NO",
            IF(COUNTIF(SkyCiv!U:U,Scores!$B11)=1,
                "YES",
                IF(COUNTIF(SkyCiv!U:U,Scores!$B11)&gt;1,
                    "MANY",
                    "ERROR"
                )
            )
        )
    )
)</f>
        <v/>
      </c>
      <c r="L11" s="160" t="str">
        <f>IF($B11="",
    "",
    IF(NOT(ISERROR(MATCH($B11,Scilympiad!$U:$U,0))),
        INDEX(Scilympiad!M:M,MATCH($B11,Scilympiad!$U:$U,0)),
        ""
    )
)</f>
        <v/>
      </c>
      <c r="M11" s="161" t="str">
        <f>IF($B11="",
    "",
    IF(NOT(ISERROR(MATCH($B11,Scilympiad!$U:$U,0))),
        INDEX(Scilympiad!N:N,MATCH($B11,Scilympiad!$U:$U,0)),
        ""
    )
)</f>
        <v/>
      </c>
      <c r="N11" s="161" t="str">
        <f>IF($B11="",
    "",
    IF(NOT(ISERROR(MATCH($B11,SkyCiv!$U:$U,0))),
        INDEX(SkyCiv!C:C,MATCH($B11,SkyCiv!$U:$U,0))+(_xlfn.NUMBERVALUE(LEFT(RIGHT(Instructions!$E$20,4),3))+6)/24,
        ""
    )
)</f>
        <v/>
      </c>
      <c r="O11" s="12" t="str">
        <f>IF(N11="",
    "",
    IF(Instructions!E$20="",
        "TIMEZONE?",
        IF(L11="",
            "START?",
            IF(N11&lt;L11,
                "NEGATIVE",
                (N11-L11)*24*60
            )
        )
    )
)</f>
        <v/>
      </c>
      <c r="P11" s="46" t="str">
        <f>IF(Instructions!$E$21="",
    "",
    IF(AND(ISNUMBER(O11),O11&gt;Instructions!E$21),
        "YES",
        IF(AND(ISNUMBER(O11),O11&lt;=Instructions!E$21),
            "NO",
            IF(O11="NEGATIVE",
                "UNCLEAR",
                ""
            )
        )
    )
)</f>
        <v/>
      </c>
      <c r="Q11" s="72" t="str">
        <f>IF(LEFT(Instructions!E$22)="Y",
    P11,
    ""
)</f>
        <v/>
      </c>
      <c r="R11" s="69" t="str">
        <f>IF($B11="",
    "",
    IF(NOT(ISERROR(MATCH($B11,SkyCiv!$U:$U,0))),
        INDEX(SkyCiv!I:I,MATCH($B11,SkyCiv!$U:$U,0)),
        ""
    )
)</f>
        <v/>
      </c>
      <c r="S11" s="12" t="str">
        <f>IF($B11="",
    "",
    IF(NOT(ISERROR(MATCH($B11,SkyCiv!$U:$U,0))),
        INDEX(SkyCiv!J:J,MATCH($B11,SkyCiv!$U:$U,0)),
        ""
    )
)</f>
        <v/>
      </c>
      <c r="T11" s="60" t="str">
        <f>IF($B11="",
    "",
    IF(NOT(ISERROR(MATCH($B11,SkyCiv!$U:$U,0))),
        INDEX(SkyCiv!K:K,MATCH($B11,SkyCiv!$U:$U,0)),
        ""
    )
)</f>
        <v/>
      </c>
      <c r="U11" s="76" t="str">
        <f>IF($B11="",
    "",
    IF(NOT(ISERROR(MATCH($B11,SkyCiv!$U:$U,0))),
        INDEX(SkyCiv!L:L,MATCH($B11,SkyCiv!$U:$U,0)),
        ""
    )
)</f>
        <v/>
      </c>
      <c r="V11" s="12" t="str">
        <f>IF($B11="",
    "",
    IF(NOT(ISERROR(MATCH($B11,SkyCiv!$U:$U,0))),
        INDEX(SkyCiv!M:M,MATCH($B11,SkyCiv!$U:$U,0)),
        ""
    )
)</f>
        <v/>
      </c>
      <c r="W11" s="77" t="str">
        <f>IF($B11="",
    "",
    IF(NOT(ISERROR(MATCH($B11,SkyCiv!$U:$U,0))),
        INDEX(SkyCiv!N:N,MATCH($B11,SkyCiv!$U:$U,0)),
        ""
    )
)</f>
        <v/>
      </c>
      <c r="X11" s="45" t="str">
        <f>IF(AND(U11=0,V11=0,W11=0),
    "-",
    IF(U11="",
        "",
        IF(LEFT($B11)="B",
            IF(Instructions!E$16="",
                "",
                IF(ROUND(U11,3)&lt;Instructions!E$16,
                    "YES",
                    "NO"
                )
            ),
            IF(LEFT($B11)="C",
                IF(Instructions!E$18="",
                    "",
                    IF(ROUND(U11,3)&lt;Instructions!E$18,
                        "YES",
                        "NO"
                    )
                ),
                "ERR"
            )
        )
    )
)</f>
        <v/>
      </c>
      <c r="Y11" s="45" t="str">
        <f t="shared" si="12"/>
        <v/>
      </c>
      <c r="Z11" s="45" t="str">
        <f>IF(AND(U11=0,V11=0,W11=0),
    "-",
    IF(W11="",
        "",
        IF(LEFT($B11)="B",
            IF(Instructions!E$17="",
                "",
                IF(ROUND(W11,3)&lt;Instructions!E$17,
                    "YES",
                    "NO"
                )
            ),
            IF(LEFT($B11)="C",
                IF(Instructions!E$19="",
                    "",
                    IF(ROUND(W11,3)&lt;Instructions!E$19,
                        "YES",
                        "NO"
                    )
                ),
                "ERR"
            )
        )
    )
)</f>
        <v/>
      </c>
      <c r="AA11" s="54" t="str">
        <f t="shared" si="13"/>
        <v/>
      </c>
      <c r="AB11" s="14" t="str">
        <f>IF(AND(NOT(ISERROR(MATCH($B11,Scilympiad!$U:$U,0))),ISNUMBER(INDEX(Scilympiad!Y:Y,MATCH($B11,Scilympiad!$U:$U,0)))),
    INDEX(Scilympiad!Y:Y,MATCH($B11,Scilympiad!$U:$U,0)),
    ""
)</f>
        <v/>
      </c>
      <c r="AC11" s="11" t="str">
        <f t="shared" si="14"/>
        <v/>
      </c>
      <c r="AD11" s="10" t="str">
        <f t="shared" si="15"/>
        <v/>
      </c>
      <c r="AE11" s="11" t="str">
        <f t="shared" si="16"/>
        <v/>
      </c>
      <c r="AF11" s="12" t="str">
        <f t="shared" si="17"/>
        <v/>
      </c>
      <c r="AG11" s="134" t="str">
        <f t="shared" si="18"/>
        <v/>
      </c>
      <c r="AH11" s="165"/>
      <c r="AI11" s="165"/>
      <c r="AJ11" s="131"/>
      <c r="AK11" s="64" t="str">
        <f t="shared" si="19"/>
        <v/>
      </c>
      <c r="AL11" s="47" t="str">
        <f t="shared" si="20"/>
        <v/>
      </c>
      <c r="AM11" s="65" t="str">
        <f t="shared" si="21"/>
        <v/>
      </c>
      <c r="AN11" s="57" t="str">
        <f t="shared" si="22"/>
        <v/>
      </c>
      <c r="AO11" s="12" t="str">
        <f t="shared" si="23"/>
        <v/>
      </c>
      <c r="AP11" s="10" t="str">
        <f t="shared" si="24"/>
        <v/>
      </c>
      <c r="AQ11" s="10" t="str">
        <f t="shared" si="25"/>
        <v/>
      </c>
      <c r="AR11" s="15" t="str">
        <f t="shared" si="26"/>
        <v/>
      </c>
      <c r="AS11" s="57" t="str">
        <f t="shared" si="27"/>
        <v/>
      </c>
      <c r="AT11" s="12" t="str">
        <f t="shared" si="28"/>
        <v/>
      </c>
      <c r="AU11" s="10" t="str">
        <f t="shared" si="29"/>
        <v/>
      </c>
      <c r="AV11" s="10" t="str">
        <f t="shared" si="30"/>
        <v/>
      </c>
      <c r="AW11" s="15" t="str">
        <f t="shared" si="31"/>
        <v/>
      </c>
    </row>
    <row r="12" spans="2:50">
      <c r="B12" s="14" t="str">
        <f>IF(Scilympiad!C11="",
    "",
    Scilympiad!C11
)</f>
        <v/>
      </c>
      <c r="C12" s="10" t="str">
        <f>IF(Scilympiad!D11="",
    "",
    Scilympiad!D11
)</f>
        <v/>
      </c>
      <c r="D12" s="10" t="str">
        <f>IF(Scilympiad!E11="",
    "",
    Scilympiad!E11
)</f>
        <v/>
      </c>
      <c r="E12" s="44" t="str">
        <f t="shared" si="7"/>
        <v/>
      </c>
      <c r="F12" s="45" t="str">
        <f t="shared" si="8"/>
        <v/>
      </c>
      <c r="G12" s="173" t="str">
        <f t="shared" si="9"/>
        <v/>
      </c>
      <c r="H12" s="45" t="str">
        <f t="shared" si="10"/>
        <v/>
      </c>
      <c r="I12" s="54" t="str">
        <f t="shared" si="11"/>
        <v/>
      </c>
      <c r="J12" s="57" t="str">
        <f>IF($B12="",
    "",
    IF(COUNTIF(Scilympiad!U:U,Scores!$B12)+COUNTIF(SkyCiv!U:U,Scores!$B12)=0,
        "",
        IF(COUNTIF(Scilympiad!U:U,Scores!$B12)=0,
            "NO",
            IF(COUNTIF(Scilympiad!U:U,Scores!$B12)=1,
                "YES",
                IF(COUNTIF(Scilympiad!U:U,Scores!$B12)&gt;1,
                    "MANY",
                    "ERROR"
                )
            )
        )
    )
)</f>
        <v/>
      </c>
      <c r="K12" s="15" t="str">
        <f>IF($B12="",
    "",
    IF(COUNTIF(Scilympiad!U:U,Scores!$B12)+COUNTIF(SkyCiv!U:U,Scores!$B12)=0,
        "",
        IF(COUNTIF(SkyCiv!U:U,Scores!$B12)=0,
            "NO",
            IF(COUNTIF(SkyCiv!U:U,Scores!$B12)=1,
                "YES",
                IF(COUNTIF(SkyCiv!U:U,Scores!$B12)&gt;1,
                    "MANY",
                    "ERROR"
                )
            )
        )
    )
)</f>
        <v/>
      </c>
      <c r="L12" s="160" t="str">
        <f>IF($B12="",
    "",
    IF(NOT(ISERROR(MATCH($B12,Scilympiad!$U:$U,0))),
        INDEX(Scilympiad!M:M,MATCH($B12,Scilympiad!$U:$U,0)),
        ""
    )
)</f>
        <v/>
      </c>
      <c r="M12" s="161" t="str">
        <f>IF($B12="",
    "",
    IF(NOT(ISERROR(MATCH($B12,Scilympiad!$U:$U,0))),
        INDEX(Scilympiad!N:N,MATCH($B12,Scilympiad!$U:$U,0)),
        ""
    )
)</f>
        <v/>
      </c>
      <c r="N12" s="161" t="str">
        <f>IF($B12="",
    "",
    IF(NOT(ISERROR(MATCH($B12,SkyCiv!$U:$U,0))),
        INDEX(SkyCiv!C:C,MATCH($B12,SkyCiv!$U:$U,0))+(_xlfn.NUMBERVALUE(LEFT(RIGHT(Instructions!$E$20,4),3))+6)/24,
        ""
    )
)</f>
        <v/>
      </c>
      <c r="O12" s="12" t="str">
        <f>IF(N12="",
    "",
    IF(Instructions!E$20="",
        "TIMEZONE?",
        IF(L12="",
            "START?",
            IF(N12&lt;L12,
                "NEGATIVE",
                (N12-L12)*24*60
            )
        )
    )
)</f>
        <v/>
      </c>
      <c r="P12" s="46" t="str">
        <f>IF(Instructions!$E$21="",
    "",
    IF(AND(ISNUMBER(O12),O12&gt;Instructions!E$21),
        "YES",
        IF(AND(ISNUMBER(O12),O12&lt;=Instructions!E$21),
            "NO",
            IF(O12="NEGATIVE",
                "UNCLEAR",
                ""
            )
        )
    )
)</f>
        <v/>
      </c>
      <c r="Q12" s="72" t="str">
        <f>IF(LEFT(Instructions!E$22)="Y",
    P12,
    ""
)</f>
        <v/>
      </c>
      <c r="R12" s="69" t="str">
        <f>IF($B12="",
    "",
    IF(NOT(ISERROR(MATCH($B12,SkyCiv!$U:$U,0))),
        INDEX(SkyCiv!I:I,MATCH($B12,SkyCiv!$U:$U,0)),
        ""
    )
)</f>
        <v/>
      </c>
      <c r="S12" s="12" t="str">
        <f>IF($B12="",
    "",
    IF(NOT(ISERROR(MATCH($B12,SkyCiv!$U:$U,0))),
        INDEX(SkyCiv!J:J,MATCH($B12,SkyCiv!$U:$U,0)),
        ""
    )
)</f>
        <v/>
      </c>
      <c r="T12" s="60" t="str">
        <f>IF($B12="",
    "",
    IF(NOT(ISERROR(MATCH($B12,SkyCiv!$U:$U,0))),
        INDEX(SkyCiv!K:K,MATCH($B12,SkyCiv!$U:$U,0)),
        ""
    )
)</f>
        <v/>
      </c>
      <c r="U12" s="76" t="str">
        <f>IF($B12="",
    "",
    IF(NOT(ISERROR(MATCH($B12,SkyCiv!$U:$U,0))),
        INDEX(SkyCiv!L:L,MATCH($B12,SkyCiv!$U:$U,0)),
        ""
    )
)</f>
        <v/>
      </c>
      <c r="V12" s="12" t="str">
        <f>IF($B12="",
    "",
    IF(NOT(ISERROR(MATCH($B12,SkyCiv!$U:$U,0))),
        INDEX(SkyCiv!M:M,MATCH($B12,SkyCiv!$U:$U,0)),
        ""
    )
)</f>
        <v/>
      </c>
      <c r="W12" s="77" t="str">
        <f>IF($B12="",
    "",
    IF(NOT(ISERROR(MATCH($B12,SkyCiv!$U:$U,0))),
        INDEX(SkyCiv!N:N,MATCH($B12,SkyCiv!$U:$U,0)),
        ""
    )
)</f>
        <v/>
      </c>
      <c r="X12" s="45" t="str">
        <f>IF(AND(U12=0,V12=0,W12=0),
    "-",
    IF(U12="",
        "",
        IF(LEFT($B12)="B",
            IF(Instructions!E$16="",
                "",
                IF(ROUND(U12,3)&lt;Instructions!E$16,
                    "YES",
                    "NO"
                )
            ),
            IF(LEFT($B12)="C",
                IF(Instructions!E$18="",
                    "",
                    IF(ROUND(U12,3)&lt;Instructions!E$18,
                        "YES",
                        "NO"
                    )
                ),
                "ERR"
            )
        )
    )
)</f>
        <v/>
      </c>
      <c r="Y12" s="45" t="str">
        <f t="shared" si="12"/>
        <v/>
      </c>
      <c r="Z12" s="45" t="str">
        <f>IF(AND(U12=0,V12=0,W12=0),
    "-",
    IF(W12="",
        "",
        IF(LEFT($B12)="B",
            IF(Instructions!E$17="",
                "",
                IF(ROUND(W12,3)&lt;Instructions!E$17,
                    "YES",
                    "NO"
                )
            ),
            IF(LEFT($B12)="C",
                IF(Instructions!E$19="",
                    "",
                    IF(ROUND(W12,3)&lt;Instructions!E$19,
                        "YES",
                        "NO"
                    )
                ),
                "ERR"
            )
        )
    )
)</f>
        <v/>
      </c>
      <c r="AA12" s="54" t="str">
        <f t="shared" si="13"/>
        <v/>
      </c>
      <c r="AB12" s="14" t="str">
        <f>IF(AND(NOT(ISERROR(MATCH($B12,Scilympiad!$U:$U,0))),ISNUMBER(INDEX(Scilympiad!Y:Y,MATCH($B12,Scilympiad!$U:$U,0)))),
    INDEX(Scilympiad!Y:Y,MATCH($B12,Scilympiad!$U:$U,0)),
    ""
)</f>
        <v/>
      </c>
      <c r="AC12" s="11" t="str">
        <f t="shared" si="14"/>
        <v/>
      </c>
      <c r="AD12" s="10" t="str">
        <f t="shared" si="15"/>
        <v/>
      </c>
      <c r="AE12" s="11" t="str">
        <f t="shared" si="16"/>
        <v/>
      </c>
      <c r="AF12" s="12" t="str">
        <f t="shared" si="17"/>
        <v/>
      </c>
      <c r="AG12" s="134" t="str">
        <f t="shared" si="18"/>
        <v/>
      </c>
      <c r="AH12" s="165"/>
      <c r="AI12" s="165"/>
      <c r="AJ12" s="131"/>
      <c r="AK12" s="64" t="str">
        <f t="shared" si="19"/>
        <v/>
      </c>
      <c r="AL12" s="47" t="str">
        <f t="shared" si="20"/>
        <v/>
      </c>
      <c r="AM12" s="65" t="str">
        <f t="shared" si="21"/>
        <v/>
      </c>
      <c r="AN12" s="57" t="str">
        <f t="shared" si="22"/>
        <v/>
      </c>
      <c r="AO12" s="12" t="str">
        <f t="shared" si="23"/>
        <v/>
      </c>
      <c r="AP12" s="10" t="str">
        <f t="shared" si="24"/>
        <v/>
      </c>
      <c r="AQ12" s="10" t="str">
        <f t="shared" si="25"/>
        <v/>
      </c>
      <c r="AR12" s="15" t="str">
        <f t="shared" si="26"/>
        <v/>
      </c>
      <c r="AS12" s="57" t="str">
        <f t="shared" si="27"/>
        <v/>
      </c>
      <c r="AT12" s="12" t="str">
        <f t="shared" si="28"/>
        <v/>
      </c>
      <c r="AU12" s="10" t="str">
        <f t="shared" si="29"/>
        <v/>
      </c>
      <c r="AV12" s="10" t="str">
        <f t="shared" si="30"/>
        <v/>
      </c>
      <c r="AW12" s="15" t="str">
        <f t="shared" si="31"/>
        <v/>
      </c>
    </row>
    <row r="13" spans="2:50">
      <c r="B13" s="14" t="str">
        <f>IF(Scilympiad!C12="",
    "",
    Scilympiad!C12
)</f>
        <v/>
      </c>
      <c r="C13" s="10" t="str">
        <f>IF(Scilympiad!D12="",
    "",
    Scilympiad!D12
)</f>
        <v/>
      </c>
      <c r="D13" s="10" t="str">
        <f>IF(Scilympiad!E12="",
    "",
    Scilympiad!E12
)</f>
        <v/>
      </c>
      <c r="E13" s="44" t="str">
        <f t="shared" si="7"/>
        <v/>
      </c>
      <c r="F13" s="45" t="str">
        <f t="shared" si="8"/>
        <v/>
      </c>
      <c r="G13" s="173" t="str">
        <f t="shared" si="9"/>
        <v/>
      </c>
      <c r="H13" s="45" t="str">
        <f t="shared" si="10"/>
        <v/>
      </c>
      <c r="I13" s="54" t="str">
        <f t="shared" si="11"/>
        <v/>
      </c>
      <c r="J13" s="57" t="str">
        <f>IF($B13="",
    "",
    IF(COUNTIF(Scilympiad!U:U,Scores!$B13)+COUNTIF(SkyCiv!U:U,Scores!$B13)=0,
        "",
        IF(COUNTIF(Scilympiad!U:U,Scores!$B13)=0,
            "NO",
            IF(COUNTIF(Scilympiad!U:U,Scores!$B13)=1,
                "YES",
                IF(COUNTIF(Scilympiad!U:U,Scores!$B13)&gt;1,
                    "MANY",
                    "ERROR"
                )
            )
        )
    )
)</f>
        <v/>
      </c>
      <c r="K13" s="15" t="str">
        <f>IF($B13="",
    "",
    IF(COUNTIF(Scilympiad!U:U,Scores!$B13)+COUNTIF(SkyCiv!U:U,Scores!$B13)=0,
        "",
        IF(COUNTIF(SkyCiv!U:U,Scores!$B13)=0,
            "NO",
            IF(COUNTIF(SkyCiv!U:U,Scores!$B13)=1,
                "YES",
                IF(COUNTIF(SkyCiv!U:U,Scores!$B13)&gt;1,
                    "MANY",
                    "ERROR"
                )
            )
        )
    )
)</f>
        <v/>
      </c>
      <c r="L13" s="160" t="str">
        <f>IF($B13="",
    "",
    IF(NOT(ISERROR(MATCH($B13,Scilympiad!$U:$U,0))),
        INDEX(Scilympiad!M:M,MATCH($B13,Scilympiad!$U:$U,0)),
        ""
    )
)</f>
        <v/>
      </c>
      <c r="M13" s="161" t="str">
        <f>IF($B13="",
    "",
    IF(NOT(ISERROR(MATCH($B13,Scilympiad!$U:$U,0))),
        INDEX(Scilympiad!N:N,MATCH($B13,Scilympiad!$U:$U,0)),
        ""
    )
)</f>
        <v/>
      </c>
      <c r="N13" s="161" t="str">
        <f>IF($B13="",
    "",
    IF(NOT(ISERROR(MATCH($B13,SkyCiv!$U:$U,0))),
        INDEX(SkyCiv!C:C,MATCH($B13,SkyCiv!$U:$U,0))+(_xlfn.NUMBERVALUE(LEFT(RIGHT(Instructions!$E$20,4),3))+6)/24,
        ""
    )
)</f>
        <v/>
      </c>
      <c r="O13" s="12" t="str">
        <f>IF(N13="",
    "",
    IF(Instructions!E$20="",
        "TIMEZONE?",
        IF(L13="",
            "START?",
            IF(N13&lt;L13,
                "NEGATIVE",
                (N13-L13)*24*60
            )
        )
    )
)</f>
        <v/>
      </c>
      <c r="P13" s="46" t="str">
        <f>IF(Instructions!$E$21="",
    "",
    IF(AND(ISNUMBER(O13),O13&gt;Instructions!E$21),
        "YES",
        IF(AND(ISNUMBER(O13),O13&lt;=Instructions!E$21),
            "NO",
            IF(O13="NEGATIVE",
                "UNCLEAR",
                ""
            )
        )
    )
)</f>
        <v/>
      </c>
      <c r="Q13" s="72" t="str">
        <f>IF(LEFT(Instructions!E$22)="Y",
    P13,
    ""
)</f>
        <v/>
      </c>
      <c r="R13" s="69" t="str">
        <f>IF($B13="",
    "",
    IF(NOT(ISERROR(MATCH($B13,SkyCiv!$U:$U,0))),
        INDEX(SkyCiv!I:I,MATCH($B13,SkyCiv!$U:$U,0)),
        ""
    )
)</f>
        <v/>
      </c>
      <c r="S13" s="12" t="str">
        <f>IF($B13="",
    "",
    IF(NOT(ISERROR(MATCH($B13,SkyCiv!$U:$U,0))),
        INDEX(SkyCiv!J:J,MATCH($B13,SkyCiv!$U:$U,0)),
        ""
    )
)</f>
        <v/>
      </c>
      <c r="T13" s="60" t="str">
        <f>IF($B13="",
    "",
    IF(NOT(ISERROR(MATCH($B13,SkyCiv!$U:$U,0))),
        INDEX(SkyCiv!K:K,MATCH($B13,SkyCiv!$U:$U,0)),
        ""
    )
)</f>
        <v/>
      </c>
      <c r="U13" s="76" t="str">
        <f>IF($B13="",
    "",
    IF(NOT(ISERROR(MATCH($B13,SkyCiv!$U:$U,0))),
        INDEX(SkyCiv!L:L,MATCH($B13,SkyCiv!$U:$U,0)),
        ""
    )
)</f>
        <v/>
      </c>
      <c r="V13" s="12" t="str">
        <f>IF($B13="",
    "",
    IF(NOT(ISERROR(MATCH($B13,SkyCiv!$U:$U,0))),
        INDEX(SkyCiv!M:M,MATCH($B13,SkyCiv!$U:$U,0)),
        ""
    )
)</f>
        <v/>
      </c>
      <c r="W13" s="77" t="str">
        <f>IF($B13="",
    "",
    IF(NOT(ISERROR(MATCH($B13,SkyCiv!$U:$U,0))),
        INDEX(SkyCiv!N:N,MATCH($B13,SkyCiv!$U:$U,0)),
        ""
    )
)</f>
        <v/>
      </c>
      <c r="X13" s="45" t="str">
        <f>IF(AND(U13=0,V13=0,W13=0),
    "-",
    IF(U13="",
        "",
        IF(LEFT($B13)="B",
            IF(Instructions!E$16="",
                "",
                IF(ROUND(U13,3)&lt;Instructions!E$16,
                    "YES",
                    "NO"
                )
            ),
            IF(LEFT($B13)="C",
                IF(Instructions!E$18="",
                    "",
                    IF(ROUND(U13,3)&lt;Instructions!E$18,
                        "YES",
                        "NO"
                    )
                ),
                "ERR"
            )
        )
    )
)</f>
        <v/>
      </c>
      <c r="Y13" s="45" t="str">
        <f t="shared" si="12"/>
        <v/>
      </c>
      <c r="Z13" s="45" t="str">
        <f>IF(AND(U13=0,V13=0,W13=0),
    "-",
    IF(W13="",
        "",
        IF(LEFT($B13)="B",
            IF(Instructions!E$17="",
                "",
                IF(ROUND(W13,3)&lt;Instructions!E$17,
                    "YES",
                    "NO"
                )
            ),
            IF(LEFT($B13)="C",
                IF(Instructions!E$19="",
                    "",
                    IF(ROUND(W13,3)&lt;Instructions!E$19,
                        "YES",
                        "NO"
                    )
                ),
                "ERR"
            )
        )
    )
)</f>
        <v/>
      </c>
      <c r="AA13" s="54" t="str">
        <f t="shared" si="13"/>
        <v/>
      </c>
      <c r="AB13" s="14" t="str">
        <f>IF(AND(NOT(ISERROR(MATCH($B13,Scilympiad!$U:$U,0))),ISNUMBER(INDEX(Scilympiad!Y:Y,MATCH($B13,Scilympiad!$U:$U,0)))),
    INDEX(Scilympiad!Y:Y,MATCH($B13,Scilympiad!$U:$U,0)),
    ""
)</f>
        <v/>
      </c>
      <c r="AC13" s="11" t="str">
        <f t="shared" si="14"/>
        <v/>
      </c>
      <c r="AD13" s="10" t="str">
        <f t="shared" si="15"/>
        <v/>
      </c>
      <c r="AE13" s="11" t="str">
        <f t="shared" si="16"/>
        <v/>
      </c>
      <c r="AF13" s="12" t="str">
        <f t="shared" si="17"/>
        <v/>
      </c>
      <c r="AG13" s="134" t="str">
        <f t="shared" si="18"/>
        <v/>
      </c>
      <c r="AH13" s="165"/>
      <c r="AI13" s="165"/>
      <c r="AJ13" s="131"/>
      <c r="AK13" s="64" t="str">
        <f t="shared" si="19"/>
        <v/>
      </c>
      <c r="AL13" s="47" t="str">
        <f t="shared" si="20"/>
        <v/>
      </c>
      <c r="AM13" s="65" t="str">
        <f t="shared" si="21"/>
        <v/>
      </c>
      <c r="AN13" s="57" t="str">
        <f t="shared" si="22"/>
        <v/>
      </c>
      <c r="AO13" s="12" t="str">
        <f t="shared" si="23"/>
        <v/>
      </c>
      <c r="AP13" s="10" t="str">
        <f t="shared" si="24"/>
        <v/>
      </c>
      <c r="AQ13" s="10" t="str">
        <f t="shared" si="25"/>
        <v/>
      </c>
      <c r="AR13" s="15" t="str">
        <f t="shared" si="26"/>
        <v/>
      </c>
      <c r="AS13" s="57" t="str">
        <f t="shared" si="27"/>
        <v/>
      </c>
      <c r="AT13" s="12" t="str">
        <f t="shared" si="28"/>
        <v/>
      </c>
      <c r="AU13" s="10" t="str">
        <f t="shared" si="29"/>
        <v/>
      </c>
      <c r="AV13" s="10" t="str">
        <f t="shared" si="30"/>
        <v/>
      </c>
      <c r="AW13" s="15" t="str">
        <f t="shared" si="31"/>
        <v/>
      </c>
    </row>
    <row r="14" spans="2:50">
      <c r="B14" s="14" t="str">
        <f>IF(Scilympiad!C13="",
    "",
    Scilympiad!C13
)</f>
        <v/>
      </c>
      <c r="C14" s="10" t="str">
        <f>IF(Scilympiad!D13="",
    "",
    Scilympiad!D13
)</f>
        <v/>
      </c>
      <c r="D14" s="10" t="str">
        <f>IF(Scilympiad!E13="",
    "",
    Scilympiad!E13
)</f>
        <v/>
      </c>
      <c r="E14" s="44" t="str">
        <f t="shared" si="7"/>
        <v/>
      </c>
      <c r="F14" s="45" t="str">
        <f t="shared" si="8"/>
        <v/>
      </c>
      <c r="G14" s="173" t="str">
        <f t="shared" si="9"/>
        <v/>
      </c>
      <c r="H14" s="45" t="str">
        <f t="shared" si="10"/>
        <v/>
      </c>
      <c r="I14" s="54" t="str">
        <f t="shared" si="11"/>
        <v/>
      </c>
      <c r="J14" s="57" t="str">
        <f>IF($B14="",
    "",
    IF(COUNTIF(Scilympiad!U:U,Scores!$B14)+COUNTIF(SkyCiv!U:U,Scores!$B14)=0,
        "",
        IF(COUNTIF(Scilympiad!U:U,Scores!$B14)=0,
            "NO",
            IF(COUNTIF(Scilympiad!U:U,Scores!$B14)=1,
                "YES",
                IF(COUNTIF(Scilympiad!U:U,Scores!$B14)&gt;1,
                    "MANY",
                    "ERROR"
                )
            )
        )
    )
)</f>
        <v/>
      </c>
      <c r="K14" s="15" t="str">
        <f>IF($B14="",
    "",
    IF(COUNTIF(Scilympiad!U:U,Scores!$B14)+COUNTIF(SkyCiv!U:U,Scores!$B14)=0,
        "",
        IF(COUNTIF(SkyCiv!U:U,Scores!$B14)=0,
            "NO",
            IF(COUNTIF(SkyCiv!U:U,Scores!$B14)=1,
                "YES",
                IF(COUNTIF(SkyCiv!U:U,Scores!$B14)&gt;1,
                    "MANY",
                    "ERROR"
                )
            )
        )
    )
)</f>
        <v/>
      </c>
      <c r="L14" s="160" t="str">
        <f>IF($B14="",
    "",
    IF(NOT(ISERROR(MATCH($B14,Scilympiad!$U:$U,0))),
        INDEX(Scilympiad!M:M,MATCH($B14,Scilympiad!$U:$U,0)),
        ""
    )
)</f>
        <v/>
      </c>
      <c r="M14" s="161" t="str">
        <f>IF($B14="",
    "",
    IF(NOT(ISERROR(MATCH($B14,Scilympiad!$U:$U,0))),
        INDEX(Scilympiad!N:N,MATCH($B14,Scilympiad!$U:$U,0)),
        ""
    )
)</f>
        <v/>
      </c>
      <c r="N14" s="161" t="str">
        <f>IF($B14="",
    "",
    IF(NOT(ISERROR(MATCH($B14,SkyCiv!$U:$U,0))),
        INDEX(SkyCiv!C:C,MATCH($B14,SkyCiv!$U:$U,0))+(_xlfn.NUMBERVALUE(LEFT(RIGHT(Instructions!$E$20,4),3))+6)/24,
        ""
    )
)</f>
        <v/>
      </c>
      <c r="O14" s="12" t="str">
        <f>IF(N14="",
    "",
    IF(Instructions!E$20="",
        "TIMEZONE?",
        IF(L14="",
            "START?",
            IF(N14&lt;L14,
                "NEGATIVE",
                (N14-L14)*24*60
            )
        )
    )
)</f>
        <v/>
      </c>
      <c r="P14" s="46" t="str">
        <f>IF(Instructions!$E$21="",
    "",
    IF(AND(ISNUMBER(O14),O14&gt;Instructions!E$21),
        "YES",
        IF(AND(ISNUMBER(O14),O14&lt;=Instructions!E$21),
            "NO",
            IF(O14="NEGATIVE",
                "UNCLEAR",
                ""
            )
        )
    )
)</f>
        <v/>
      </c>
      <c r="Q14" s="72" t="str">
        <f>IF(LEFT(Instructions!E$22)="Y",
    P14,
    ""
)</f>
        <v/>
      </c>
      <c r="R14" s="69" t="str">
        <f>IF($B14="",
    "",
    IF(NOT(ISERROR(MATCH($B14,SkyCiv!$U:$U,0))),
        INDEX(SkyCiv!I:I,MATCH($B14,SkyCiv!$U:$U,0)),
        ""
    )
)</f>
        <v/>
      </c>
      <c r="S14" s="12" t="str">
        <f>IF($B14="",
    "",
    IF(NOT(ISERROR(MATCH($B14,SkyCiv!$U:$U,0))),
        INDEX(SkyCiv!J:J,MATCH($B14,SkyCiv!$U:$U,0)),
        ""
    )
)</f>
        <v/>
      </c>
      <c r="T14" s="60" t="str">
        <f>IF($B14="",
    "",
    IF(NOT(ISERROR(MATCH($B14,SkyCiv!$U:$U,0))),
        INDEX(SkyCiv!K:K,MATCH($B14,SkyCiv!$U:$U,0)),
        ""
    )
)</f>
        <v/>
      </c>
      <c r="U14" s="76" t="str">
        <f>IF($B14="",
    "",
    IF(NOT(ISERROR(MATCH($B14,SkyCiv!$U:$U,0))),
        INDEX(SkyCiv!L:L,MATCH($B14,SkyCiv!$U:$U,0)),
        ""
    )
)</f>
        <v/>
      </c>
      <c r="V14" s="12" t="str">
        <f>IF($B14="",
    "",
    IF(NOT(ISERROR(MATCH($B14,SkyCiv!$U:$U,0))),
        INDEX(SkyCiv!M:M,MATCH($B14,SkyCiv!$U:$U,0)),
        ""
    )
)</f>
        <v/>
      </c>
      <c r="W14" s="77" t="str">
        <f>IF($B14="",
    "",
    IF(NOT(ISERROR(MATCH($B14,SkyCiv!$U:$U,0))),
        INDEX(SkyCiv!N:N,MATCH($B14,SkyCiv!$U:$U,0)),
        ""
    )
)</f>
        <v/>
      </c>
      <c r="X14" s="45" t="str">
        <f>IF(AND(U14=0,V14=0,W14=0),
    "-",
    IF(U14="",
        "",
        IF(LEFT($B14)="B",
            IF(Instructions!E$16="",
                "",
                IF(ROUND(U14,3)&lt;Instructions!E$16,
                    "YES",
                    "NO"
                )
            ),
            IF(LEFT($B14)="C",
                IF(Instructions!E$18="",
                    "",
                    IF(ROUND(U14,3)&lt;Instructions!E$18,
                        "YES",
                        "NO"
                    )
                ),
                "ERR"
            )
        )
    )
)</f>
        <v/>
      </c>
      <c r="Y14" s="45" t="str">
        <f t="shared" si="12"/>
        <v/>
      </c>
      <c r="Z14" s="45" t="str">
        <f>IF(AND(U14=0,V14=0,W14=0),
    "-",
    IF(W14="",
        "",
        IF(LEFT($B14)="B",
            IF(Instructions!E$17="",
                "",
                IF(ROUND(W14,3)&lt;Instructions!E$17,
                    "YES",
                    "NO"
                )
            ),
            IF(LEFT($B14)="C",
                IF(Instructions!E$19="",
                    "",
                    IF(ROUND(W14,3)&lt;Instructions!E$19,
                        "YES",
                        "NO"
                    )
                ),
                "ERR"
            )
        )
    )
)</f>
        <v/>
      </c>
      <c r="AA14" s="54" t="str">
        <f t="shared" si="13"/>
        <v/>
      </c>
      <c r="AB14" s="14" t="str">
        <f>IF(AND(NOT(ISERROR(MATCH($B14,Scilympiad!$U:$U,0))),ISNUMBER(INDEX(Scilympiad!Y:Y,MATCH($B14,Scilympiad!$U:$U,0)))),
    INDEX(Scilympiad!Y:Y,MATCH($B14,Scilympiad!$U:$U,0)),
    ""
)</f>
        <v/>
      </c>
      <c r="AC14" s="11" t="str">
        <f t="shared" si="14"/>
        <v/>
      </c>
      <c r="AD14" s="10" t="str">
        <f t="shared" si="15"/>
        <v/>
      </c>
      <c r="AE14" s="11" t="str">
        <f t="shared" si="16"/>
        <v/>
      </c>
      <c r="AF14" s="12" t="str">
        <f t="shared" si="17"/>
        <v/>
      </c>
      <c r="AG14" s="134" t="str">
        <f t="shared" si="18"/>
        <v/>
      </c>
      <c r="AH14" s="165"/>
      <c r="AI14" s="165"/>
      <c r="AJ14" s="131"/>
      <c r="AK14" s="64" t="str">
        <f t="shared" si="19"/>
        <v/>
      </c>
      <c r="AL14" s="47" t="str">
        <f t="shared" si="20"/>
        <v/>
      </c>
      <c r="AM14" s="65" t="str">
        <f t="shared" si="21"/>
        <v/>
      </c>
      <c r="AN14" s="57" t="str">
        <f t="shared" si="22"/>
        <v/>
      </c>
      <c r="AO14" s="12" t="str">
        <f t="shared" si="23"/>
        <v/>
      </c>
      <c r="AP14" s="10" t="str">
        <f t="shared" si="24"/>
        <v/>
      </c>
      <c r="AQ14" s="10" t="str">
        <f t="shared" si="25"/>
        <v/>
      </c>
      <c r="AR14" s="15" t="str">
        <f t="shared" si="26"/>
        <v/>
      </c>
      <c r="AS14" s="57" t="str">
        <f t="shared" si="27"/>
        <v/>
      </c>
      <c r="AT14" s="12" t="str">
        <f t="shared" si="28"/>
        <v/>
      </c>
      <c r="AU14" s="10" t="str">
        <f t="shared" si="29"/>
        <v/>
      </c>
      <c r="AV14" s="10" t="str">
        <f t="shared" si="30"/>
        <v/>
      </c>
      <c r="AW14" s="15" t="str">
        <f t="shared" si="31"/>
        <v/>
      </c>
    </row>
    <row r="15" spans="2:50">
      <c r="B15" s="14" t="str">
        <f>IF(Scilympiad!C14="",
    "",
    Scilympiad!C14
)</f>
        <v/>
      </c>
      <c r="C15" s="10" t="str">
        <f>IF(Scilympiad!D14="",
    "",
    Scilympiad!D14
)</f>
        <v/>
      </c>
      <c r="D15" s="10" t="str">
        <f>IF(Scilympiad!E14="",
    "",
    Scilympiad!E14
)</f>
        <v/>
      </c>
      <c r="E15" s="44" t="str">
        <f t="shared" si="7"/>
        <v/>
      </c>
      <c r="F15" s="45" t="str">
        <f t="shared" si="8"/>
        <v/>
      </c>
      <c r="G15" s="173" t="str">
        <f t="shared" si="9"/>
        <v/>
      </c>
      <c r="H15" s="45" t="str">
        <f t="shared" si="10"/>
        <v/>
      </c>
      <c r="I15" s="54" t="str">
        <f t="shared" si="11"/>
        <v/>
      </c>
      <c r="J15" s="57" t="str">
        <f>IF($B15="",
    "",
    IF(COUNTIF(Scilympiad!U:U,Scores!$B15)+COUNTIF(SkyCiv!U:U,Scores!$B15)=0,
        "",
        IF(COUNTIF(Scilympiad!U:U,Scores!$B15)=0,
            "NO",
            IF(COUNTIF(Scilympiad!U:U,Scores!$B15)=1,
                "YES",
                IF(COUNTIF(Scilympiad!U:U,Scores!$B15)&gt;1,
                    "MANY",
                    "ERROR"
                )
            )
        )
    )
)</f>
        <v/>
      </c>
      <c r="K15" s="15" t="str">
        <f>IF($B15="",
    "",
    IF(COUNTIF(Scilympiad!U:U,Scores!$B15)+COUNTIF(SkyCiv!U:U,Scores!$B15)=0,
        "",
        IF(COUNTIF(SkyCiv!U:U,Scores!$B15)=0,
            "NO",
            IF(COUNTIF(SkyCiv!U:U,Scores!$B15)=1,
                "YES",
                IF(COUNTIF(SkyCiv!U:U,Scores!$B15)&gt;1,
                    "MANY",
                    "ERROR"
                )
            )
        )
    )
)</f>
        <v/>
      </c>
      <c r="L15" s="160" t="str">
        <f>IF($B15="",
    "",
    IF(NOT(ISERROR(MATCH($B15,Scilympiad!$U:$U,0))),
        INDEX(Scilympiad!M:M,MATCH($B15,Scilympiad!$U:$U,0)),
        ""
    )
)</f>
        <v/>
      </c>
      <c r="M15" s="161" t="str">
        <f>IF($B15="",
    "",
    IF(NOT(ISERROR(MATCH($B15,Scilympiad!$U:$U,0))),
        INDEX(Scilympiad!N:N,MATCH($B15,Scilympiad!$U:$U,0)),
        ""
    )
)</f>
        <v/>
      </c>
      <c r="N15" s="161" t="str">
        <f>IF($B15="",
    "",
    IF(NOT(ISERROR(MATCH($B15,SkyCiv!$U:$U,0))),
        INDEX(SkyCiv!C:C,MATCH($B15,SkyCiv!$U:$U,0))+(_xlfn.NUMBERVALUE(LEFT(RIGHT(Instructions!$E$20,4),3))+6)/24,
        ""
    )
)</f>
        <v/>
      </c>
      <c r="O15" s="12" t="str">
        <f>IF(N15="",
    "",
    IF(Instructions!E$20="",
        "TIMEZONE?",
        IF(L15="",
            "START?",
            IF(N15&lt;L15,
                "NEGATIVE",
                (N15-L15)*24*60
            )
        )
    )
)</f>
        <v/>
      </c>
      <c r="P15" s="46" t="str">
        <f>IF(Instructions!$E$21="",
    "",
    IF(AND(ISNUMBER(O15),O15&gt;Instructions!E$21),
        "YES",
        IF(AND(ISNUMBER(O15),O15&lt;=Instructions!E$21),
            "NO",
            IF(O15="NEGATIVE",
                "UNCLEAR",
                ""
            )
        )
    )
)</f>
        <v/>
      </c>
      <c r="Q15" s="72" t="str">
        <f>IF(LEFT(Instructions!E$22)="Y",
    P15,
    ""
)</f>
        <v/>
      </c>
      <c r="R15" s="69" t="str">
        <f>IF($B15="",
    "",
    IF(NOT(ISERROR(MATCH($B15,SkyCiv!$U:$U,0))),
        INDEX(SkyCiv!I:I,MATCH($B15,SkyCiv!$U:$U,0)),
        ""
    )
)</f>
        <v/>
      </c>
      <c r="S15" s="12" t="str">
        <f>IF($B15="",
    "",
    IF(NOT(ISERROR(MATCH($B15,SkyCiv!$U:$U,0))),
        INDEX(SkyCiv!J:J,MATCH($B15,SkyCiv!$U:$U,0)),
        ""
    )
)</f>
        <v/>
      </c>
      <c r="T15" s="60" t="str">
        <f>IF($B15="",
    "",
    IF(NOT(ISERROR(MATCH($B15,SkyCiv!$U:$U,0))),
        INDEX(SkyCiv!K:K,MATCH($B15,SkyCiv!$U:$U,0)),
        ""
    )
)</f>
        <v/>
      </c>
      <c r="U15" s="76" t="str">
        <f>IF($B15="",
    "",
    IF(NOT(ISERROR(MATCH($B15,SkyCiv!$U:$U,0))),
        INDEX(SkyCiv!L:L,MATCH($B15,SkyCiv!$U:$U,0)),
        ""
    )
)</f>
        <v/>
      </c>
      <c r="V15" s="12" t="str">
        <f>IF($B15="",
    "",
    IF(NOT(ISERROR(MATCH($B15,SkyCiv!$U:$U,0))),
        INDEX(SkyCiv!M:M,MATCH($B15,SkyCiv!$U:$U,0)),
        ""
    )
)</f>
        <v/>
      </c>
      <c r="W15" s="77" t="str">
        <f>IF($B15="",
    "",
    IF(NOT(ISERROR(MATCH($B15,SkyCiv!$U:$U,0))),
        INDEX(SkyCiv!N:N,MATCH($B15,SkyCiv!$U:$U,0)),
        ""
    )
)</f>
        <v/>
      </c>
      <c r="X15" s="45" t="str">
        <f>IF(AND(U15=0,V15=0,W15=0),
    "-",
    IF(U15="",
        "",
        IF(LEFT($B15)="B",
            IF(Instructions!E$16="",
                "",
                IF(ROUND(U15,3)&lt;Instructions!E$16,
                    "YES",
                    "NO"
                )
            ),
            IF(LEFT($B15)="C",
                IF(Instructions!E$18="",
                    "",
                    IF(ROUND(U15,3)&lt;Instructions!E$18,
                        "YES",
                        "NO"
                    )
                ),
                "ERR"
            )
        )
    )
)</f>
        <v/>
      </c>
      <c r="Y15" s="45" t="str">
        <f t="shared" si="12"/>
        <v/>
      </c>
      <c r="Z15" s="45" t="str">
        <f>IF(AND(U15=0,V15=0,W15=0),
    "-",
    IF(W15="",
        "",
        IF(LEFT($B15)="B",
            IF(Instructions!E$17="",
                "",
                IF(ROUND(W15,3)&lt;Instructions!E$17,
                    "YES",
                    "NO"
                )
            ),
            IF(LEFT($B15)="C",
                IF(Instructions!E$19="",
                    "",
                    IF(ROUND(W15,3)&lt;Instructions!E$19,
                        "YES",
                        "NO"
                    )
                ),
                "ERR"
            )
        )
    )
)</f>
        <v/>
      </c>
      <c r="AA15" s="54" t="str">
        <f t="shared" si="13"/>
        <v/>
      </c>
      <c r="AB15" s="14" t="str">
        <f>IF(AND(NOT(ISERROR(MATCH($B15,Scilympiad!$U:$U,0))),ISNUMBER(INDEX(Scilympiad!Y:Y,MATCH($B15,Scilympiad!$U:$U,0)))),
    INDEX(Scilympiad!Y:Y,MATCH($B15,Scilympiad!$U:$U,0)),
    ""
)</f>
        <v/>
      </c>
      <c r="AC15" s="11" t="str">
        <f t="shared" si="14"/>
        <v/>
      </c>
      <c r="AD15" s="10" t="str">
        <f t="shared" si="15"/>
        <v/>
      </c>
      <c r="AE15" s="11" t="str">
        <f t="shared" si="16"/>
        <v/>
      </c>
      <c r="AF15" s="12" t="str">
        <f t="shared" si="17"/>
        <v/>
      </c>
      <c r="AG15" s="134" t="str">
        <f t="shared" si="18"/>
        <v/>
      </c>
      <c r="AH15" s="165"/>
      <c r="AI15" s="165"/>
      <c r="AJ15" s="131"/>
      <c r="AK15" s="64" t="str">
        <f t="shared" si="19"/>
        <v/>
      </c>
      <c r="AL15" s="47" t="str">
        <f t="shared" si="20"/>
        <v/>
      </c>
      <c r="AM15" s="65" t="str">
        <f t="shared" si="21"/>
        <v/>
      </c>
      <c r="AN15" s="57" t="str">
        <f t="shared" si="22"/>
        <v/>
      </c>
      <c r="AO15" s="12" t="str">
        <f t="shared" si="23"/>
        <v/>
      </c>
      <c r="AP15" s="10" t="str">
        <f t="shared" si="24"/>
        <v/>
      </c>
      <c r="AQ15" s="10" t="str">
        <f t="shared" si="25"/>
        <v/>
      </c>
      <c r="AR15" s="15" t="str">
        <f t="shared" si="26"/>
        <v/>
      </c>
      <c r="AS15" s="57" t="str">
        <f t="shared" si="27"/>
        <v/>
      </c>
      <c r="AT15" s="12" t="str">
        <f t="shared" si="28"/>
        <v/>
      </c>
      <c r="AU15" s="10" t="str">
        <f t="shared" si="29"/>
        <v/>
      </c>
      <c r="AV15" s="10" t="str">
        <f t="shared" si="30"/>
        <v/>
      </c>
      <c r="AW15" s="15" t="str">
        <f t="shared" si="31"/>
        <v/>
      </c>
    </row>
    <row r="16" spans="2:50">
      <c r="B16" s="14" t="str">
        <f>IF(Scilympiad!C15="",
    "",
    Scilympiad!C15
)</f>
        <v/>
      </c>
      <c r="C16" s="10" t="str">
        <f>IF(Scilympiad!D15="",
    "",
    Scilympiad!D15
)</f>
        <v/>
      </c>
      <c r="D16" s="10" t="str">
        <f>IF(Scilympiad!E15="",
    "",
    Scilympiad!E15
)</f>
        <v/>
      </c>
      <c r="E16" s="44" t="str">
        <f t="shared" si="7"/>
        <v/>
      </c>
      <c r="F16" s="45" t="str">
        <f t="shared" si="8"/>
        <v/>
      </c>
      <c r="G16" s="173" t="str">
        <f t="shared" si="9"/>
        <v/>
      </c>
      <c r="H16" s="45" t="str">
        <f t="shared" si="10"/>
        <v/>
      </c>
      <c r="I16" s="54" t="str">
        <f t="shared" si="11"/>
        <v/>
      </c>
      <c r="J16" s="57" t="str">
        <f>IF($B16="",
    "",
    IF(COUNTIF(Scilympiad!U:U,Scores!$B16)+COUNTIF(SkyCiv!U:U,Scores!$B16)=0,
        "",
        IF(COUNTIF(Scilympiad!U:U,Scores!$B16)=0,
            "NO",
            IF(COUNTIF(Scilympiad!U:U,Scores!$B16)=1,
                "YES",
                IF(COUNTIF(Scilympiad!U:U,Scores!$B16)&gt;1,
                    "MANY",
                    "ERROR"
                )
            )
        )
    )
)</f>
        <v/>
      </c>
      <c r="K16" s="15" t="str">
        <f>IF($B16="",
    "",
    IF(COUNTIF(Scilympiad!U:U,Scores!$B16)+COUNTIF(SkyCiv!U:U,Scores!$B16)=0,
        "",
        IF(COUNTIF(SkyCiv!U:U,Scores!$B16)=0,
            "NO",
            IF(COUNTIF(SkyCiv!U:U,Scores!$B16)=1,
                "YES",
                IF(COUNTIF(SkyCiv!U:U,Scores!$B16)&gt;1,
                    "MANY",
                    "ERROR"
                )
            )
        )
    )
)</f>
        <v/>
      </c>
      <c r="L16" s="160" t="str">
        <f>IF($B16="",
    "",
    IF(NOT(ISERROR(MATCH($B16,Scilympiad!$U:$U,0))),
        INDEX(Scilympiad!M:M,MATCH($B16,Scilympiad!$U:$U,0)),
        ""
    )
)</f>
        <v/>
      </c>
      <c r="M16" s="161" t="str">
        <f>IF($B16="",
    "",
    IF(NOT(ISERROR(MATCH($B16,Scilympiad!$U:$U,0))),
        INDEX(Scilympiad!N:N,MATCH($B16,Scilympiad!$U:$U,0)),
        ""
    )
)</f>
        <v/>
      </c>
      <c r="N16" s="161" t="str">
        <f>IF($B16="",
    "",
    IF(NOT(ISERROR(MATCH($B16,SkyCiv!$U:$U,0))),
        INDEX(SkyCiv!C:C,MATCH($B16,SkyCiv!$U:$U,0))+(_xlfn.NUMBERVALUE(LEFT(RIGHT(Instructions!$E$20,4),3))+6)/24,
        ""
    )
)</f>
        <v/>
      </c>
      <c r="O16" s="12" t="str">
        <f>IF(N16="",
    "",
    IF(Instructions!E$20="",
        "TIMEZONE?",
        IF(L16="",
            "START?",
            IF(N16&lt;L16,
                "NEGATIVE",
                (N16-L16)*24*60
            )
        )
    )
)</f>
        <v/>
      </c>
      <c r="P16" s="46" t="str">
        <f>IF(Instructions!$E$21="",
    "",
    IF(AND(ISNUMBER(O16),O16&gt;Instructions!E$21),
        "YES",
        IF(AND(ISNUMBER(O16),O16&lt;=Instructions!E$21),
            "NO",
            IF(O16="NEGATIVE",
                "UNCLEAR",
                ""
            )
        )
    )
)</f>
        <v/>
      </c>
      <c r="Q16" s="72" t="str">
        <f>IF(LEFT(Instructions!E$22)="Y",
    P16,
    ""
)</f>
        <v/>
      </c>
      <c r="R16" s="69" t="str">
        <f>IF($B16="",
    "",
    IF(NOT(ISERROR(MATCH($B16,SkyCiv!$U:$U,0))),
        INDEX(SkyCiv!I:I,MATCH($B16,SkyCiv!$U:$U,0)),
        ""
    )
)</f>
        <v/>
      </c>
      <c r="S16" s="12" t="str">
        <f>IF($B16="",
    "",
    IF(NOT(ISERROR(MATCH($B16,SkyCiv!$U:$U,0))),
        INDEX(SkyCiv!J:J,MATCH($B16,SkyCiv!$U:$U,0)),
        ""
    )
)</f>
        <v/>
      </c>
      <c r="T16" s="60" t="str">
        <f>IF($B16="",
    "",
    IF(NOT(ISERROR(MATCH($B16,SkyCiv!$U:$U,0))),
        INDEX(SkyCiv!K:K,MATCH($B16,SkyCiv!$U:$U,0)),
        ""
    )
)</f>
        <v/>
      </c>
      <c r="U16" s="76" t="str">
        <f>IF($B16="",
    "",
    IF(NOT(ISERROR(MATCH($B16,SkyCiv!$U:$U,0))),
        INDEX(SkyCiv!L:L,MATCH($B16,SkyCiv!$U:$U,0)),
        ""
    )
)</f>
        <v/>
      </c>
      <c r="V16" s="12" t="str">
        <f>IF($B16="",
    "",
    IF(NOT(ISERROR(MATCH($B16,SkyCiv!$U:$U,0))),
        INDEX(SkyCiv!M:M,MATCH($B16,SkyCiv!$U:$U,0)),
        ""
    )
)</f>
        <v/>
      </c>
      <c r="W16" s="77" t="str">
        <f>IF($B16="",
    "",
    IF(NOT(ISERROR(MATCH($B16,SkyCiv!$U:$U,0))),
        INDEX(SkyCiv!N:N,MATCH($B16,SkyCiv!$U:$U,0)),
        ""
    )
)</f>
        <v/>
      </c>
      <c r="X16" s="45" t="str">
        <f>IF(AND(U16=0,V16=0,W16=0),
    "-",
    IF(U16="",
        "",
        IF(LEFT($B16)="B",
            IF(Instructions!E$16="",
                "",
                IF(ROUND(U16,3)&lt;Instructions!E$16,
                    "YES",
                    "NO"
                )
            ),
            IF(LEFT($B16)="C",
                IF(Instructions!E$18="",
                    "",
                    IF(ROUND(U16,3)&lt;Instructions!E$18,
                        "YES",
                        "NO"
                    )
                ),
                "ERR"
            )
        )
    )
)</f>
        <v/>
      </c>
      <c r="Y16" s="45" t="str">
        <f t="shared" si="12"/>
        <v/>
      </c>
      <c r="Z16" s="45" t="str">
        <f>IF(AND(U16=0,V16=0,W16=0),
    "-",
    IF(W16="",
        "",
        IF(LEFT($B16)="B",
            IF(Instructions!E$17="",
                "",
                IF(ROUND(W16,3)&lt;Instructions!E$17,
                    "YES",
                    "NO"
                )
            ),
            IF(LEFT($B16)="C",
                IF(Instructions!E$19="",
                    "",
                    IF(ROUND(W16,3)&lt;Instructions!E$19,
                        "YES",
                        "NO"
                    )
                ),
                "ERR"
            )
        )
    )
)</f>
        <v/>
      </c>
      <c r="AA16" s="54" t="str">
        <f t="shared" si="13"/>
        <v/>
      </c>
      <c r="AB16" s="14" t="str">
        <f>IF(AND(NOT(ISERROR(MATCH($B16,Scilympiad!$U:$U,0))),ISNUMBER(INDEX(Scilympiad!Y:Y,MATCH($B16,Scilympiad!$U:$U,0)))),
    INDEX(Scilympiad!Y:Y,MATCH($B16,Scilympiad!$U:$U,0)),
    ""
)</f>
        <v/>
      </c>
      <c r="AC16" s="11" t="str">
        <f t="shared" si="14"/>
        <v/>
      </c>
      <c r="AD16" s="10" t="str">
        <f t="shared" si="15"/>
        <v/>
      </c>
      <c r="AE16" s="11" t="str">
        <f t="shared" si="16"/>
        <v/>
      </c>
      <c r="AF16" s="12" t="str">
        <f t="shared" si="17"/>
        <v/>
      </c>
      <c r="AG16" s="134" t="str">
        <f t="shared" si="18"/>
        <v/>
      </c>
      <c r="AH16" s="165"/>
      <c r="AI16" s="165"/>
      <c r="AJ16" s="131"/>
      <c r="AK16" s="64" t="str">
        <f t="shared" si="19"/>
        <v/>
      </c>
      <c r="AL16" s="47" t="str">
        <f t="shared" si="20"/>
        <v/>
      </c>
      <c r="AM16" s="65" t="str">
        <f t="shared" si="21"/>
        <v/>
      </c>
      <c r="AN16" s="57" t="str">
        <f t="shared" si="22"/>
        <v/>
      </c>
      <c r="AO16" s="12" t="str">
        <f t="shared" si="23"/>
        <v/>
      </c>
      <c r="AP16" s="10" t="str">
        <f t="shared" si="24"/>
        <v/>
      </c>
      <c r="AQ16" s="10" t="str">
        <f t="shared" si="25"/>
        <v/>
      </c>
      <c r="AR16" s="15" t="str">
        <f t="shared" si="26"/>
        <v/>
      </c>
      <c r="AS16" s="57" t="str">
        <f t="shared" si="27"/>
        <v/>
      </c>
      <c r="AT16" s="12" t="str">
        <f t="shared" si="28"/>
        <v/>
      </c>
      <c r="AU16" s="10" t="str">
        <f t="shared" si="29"/>
        <v/>
      </c>
      <c r="AV16" s="10" t="str">
        <f t="shared" si="30"/>
        <v/>
      </c>
      <c r="AW16" s="15" t="str">
        <f t="shared" si="31"/>
        <v/>
      </c>
    </row>
    <row r="17" spans="2:49">
      <c r="B17" s="14" t="str">
        <f>IF(Scilympiad!C16="",
    "",
    Scilympiad!C16
)</f>
        <v/>
      </c>
      <c r="C17" s="10" t="str">
        <f>IF(Scilympiad!D16="",
    "",
    Scilympiad!D16
)</f>
        <v/>
      </c>
      <c r="D17" s="10" t="str">
        <f>IF(Scilympiad!E16="",
    "",
    Scilympiad!E16
)</f>
        <v/>
      </c>
      <c r="E17" s="44" t="str">
        <f t="shared" si="7"/>
        <v/>
      </c>
      <c r="F17" s="45" t="str">
        <f t="shared" si="8"/>
        <v/>
      </c>
      <c r="G17" s="173" t="str">
        <f t="shared" si="9"/>
        <v/>
      </c>
      <c r="H17" s="45" t="str">
        <f t="shared" si="10"/>
        <v/>
      </c>
      <c r="I17" s="54" t="str">
        <f t="shared" si="11"/>
        <v/>
      </c>
      <c r="J17" s="57" t="str">
        <f>IF($B17="",
    "",
    IF(COUNTIF(Scilympiad!U:U,Scores!$B17)+COUNTIF(SkyCiv!U:U,Scores!$B17)=0,
        "",
        IF(COUNTIF(Scilympiad!U:U,Scores!$B17)=0,
            "NO",
            IF(COUNTIF(Scilympiad!U:U,Scores!$B17)=1,
                "YES",
                IF(COUNTIF(Scilympiad!U:U,Scores!$B17)&gt;1,
                    "MANY",
                    "ERROR"
                )
            )
        )
    )
)</f>
        <v/>
      </c>
      <c r="K17" s="15" t="str">
        <f>IF($B17="",
    "",
    IF(COUNTIF(Scilympiad!U:U,Scores!$B17)+COUNTIF(SkyCiv!U:U,Scores!$B17)=0,
        "",
        IF(COUNTIF(SkyCiv!U:U,Scores!$B17)=0,
            "NO",
            IF(COUNTIF(SkyCiv!U:U,Scores!$B17)=1,
                "YES",
                IF(COUNTIF(SkyCiv!U:U,Scores!$B17)&gt;1,
                    "MANY",
                    "ERROR"
                )
            )
        )
    )
)</f>
        <v/>
      </c>
      <c r="L17" s="160" t="str">
        <f>IF($B17="",
    "",
    IF(NOT(ISERROR(MATCH($B17,Scilympiad!$U:$U,0))),
        INDEX(Scilympiad!M:M,MATCH($B17,Scilympiad!$U:$U,0)),
        ""
    )
)</f>
        <v/>
      </c>
      <c r="M17" s="161" t="str">
        <f>IF($B17="",
    "",
    IF(NOT(ISERROR(MATCH($B17,Scilympiad!$U:$U,0))),
        INDEX(Scilympiad!N:N,MATCH($B17,Scilympiad!$U:$U,0)),
        ""
    )
)</f>
        <v/>
      </c>
      <c r="N17" s="161" t="str">
        <f>IF($B17="",
    "",
    IF(NOT(ISERROR(MATCH($B17,SkyCiv!$U:$U,0))),
        INDEX(SkyCiv!C:C,MATCH($B17,SkyCiv!$U:$U,0))+(_xlfn.NUMBERVALUE(LEFT(RIGHT(Instructions!$E$20,4),3))+6)/24,
        ""
    )
)</f>
        <v/>
      </c>
      <c r="O17" s="12" t="str">
        <f>IF(N17="",
    "",
    IF(Instructions!E$20="",
        "TIMEZONE?",
        IF(L17="",
            "START?",
            IF(N17&lt;L17,
                "NEGATIVE",
                (N17-L17)*24*60
            )
        )
    )
)</f>
        <v/>
      </c>
      <c r="P17" s="46" t="str">
        <f>IF(Instructions!$E$21="",
    "",
    IF(AND(ISNUMBER(O17),O17&gt;Instructions!E$21),
        "YES",
        IF(AND(ISNUMBER(O17),O17&lt;=Instructions!E$21),
            "NO",
            IF(O17="NEGATIVE",
                "UNCLEAR",
                ""
            )
        )
    )
)</f>
        <v/>
      </c>
      <c r="Q17" s="72" t="str">
        <f>IF(LEFT(Instructions!E$22)="Y",
    P17,
    ""
)</f>
        <v/>
      </c>
      <c r="R17" s="69" t="str">
        <f>IF($B17="",
    "",
    IF(NOT(ISERROR(MATCH($B17,SkyCiv!$U:$U,0))),
        INDEX(SkyCiv!I:I,MATCH($B17,SkyCiv!$U:$U,0)),
        ""
    )
)</f>
        <v/>
      </c>
      <c r="S17" s="12" t="str">
        <f>IF($B17="",
    "",
    IF(NOT(ISERROR(MATCH($B17,SkyCiv!$U:$U,0))),
        INDEX(SkyCiv!J:J,MATCH($B17,SkyCiv!$U:$U,0)),
        ""
    )
)</f>
        <v/>
      </c>
      <c r="T17" s="60" t="str">
        <f>IF($B17="",
    "",
    IF(NOT(ISERROR(MATCH($B17,SkyCiv!$U:$U,0))),
        INDEX(SkyCiv!K:K,MATCH($B17,SkyCiv!$U:$U,0)),
        ""
    )
)</f>
        <v/>
      </c>
      <c r="U17" s="76" t="str">
        <f>IF($B17="",
    "",
    IF(NOT(ISERROR(MATCH($B17,SkyCiv!$U:$U,0))),
        INDEX(SkyCiv!L:L,MATCH($B17,SkyCiv!$U:$U,0)),
        ""
    )
)</f>
        <v/>
      </c>
      <c r="V17" s="12" t="str">
        <f>IF($B17="",
    "",
    IF(NOT(ISERROR(MATCH($B17,SkyCiv!$U:$U,0))),
        INDEX(SkyCiv!M:M,MATCH($B17,SkyCiv!$U:$U,0)),
        ""
    )
)</f>
        <v/>
      </c>
      <c r="W17" s="77" t="str">
        <f>IF($B17="",
    "",
    IF(NOT(ISERROR(MATCH($B17,SkyCiv!$U:$U,0))),
        INDEX(SkyCiv!N:N,MATCH($B17,SkyCiv!$U:$U,0)),
        ""
    )
)</f>
        <v/>
      </c>
      <c r="X17" s="45" t="str">
        <f>IF(AND(U17=0,V17=0,W17=0),
    "-",
    IF(U17="",
        "",
        IF(LEFT($B17)="B",
            IF(Instructions!E$16="",
                "",
                IF(ROUND(U17,3)&lt;Instructions!E$16,
                    "YES",
                    "NO"
                )
            ),
            IF(LEFT($B17)="C",
                IF(Instructions!E$18="",
                    "",
                    IF(ROUND(U17,3)&lt;Instructions!E$18,
                        "YES",
                        "NO"
                    )
                ),
                "ERR"
            )
        )
    )
)</f>
        <v/>
      </c>
      <c r="Y17" s="45" t="str">
        <f t="shared" si="12"/>
        <v/>
      </c>
      <c r="Z17" s="45" t="str">
        <f>IF(AND(U17=0,V17=0,W17=0),
    "-",
    IF(W17="",
        "",
        IF(LEFT($B17)="B",
            IF(Instructions!E$17="",
                "",
                IF(ROUND(W17,3)&lt;Instructions!E$17,
                    "YES",
                    "NO"
                )
            ),
            IF(LEFT($B17)="C",
                IF(Instructions!E$19="",
                    "",
                    IF(ROUND(W17,3)&lt;Instructions!E$19,
                        "YES",
                        "NO"
                    )
                ),
                "ERR"
            )
        )
    )
)</f>
        <v/>
      </c>
      <c r="AA17" s="54" t="str">
        <f t="shared" si="13"/>
        <v/>
      </c>
      <c r="AB17" s="14" t="str">
        <f>IF(AND(NOT(ISERROR(MATCH($B17,Scilympiad!$U:$U,0))),ISNUMBER(INDEX(Scilympiad!Y:Y,MATCH($B17,Scilympiad!$U:$U,0)))),
    INDEX(Scilympiad!Y:Y,MATCH($B17,Scilympiad!$U:$U,0)),
    ""
)</f>
        <v/>
      </c>
      <c r="AC17" s="11" t="str">
        <f t="shared" si="14"/>
        <v/>
      </c>
      <c r="AD17" s="10" t="str">
        <f t="shared" si="15"/>
        <v/>
      </c>
      <c r="AE17" s="11" t="str">
        <f t="shared" si="16"/>
        <v/>
      </c>
      <c r="AF17" s="12" t="str">
        <f t="shared" si="17"/>
        <v/>
      </c>
      <c r="AG17" s="134" t="str">
        <f t="shared" si="18"/>
        <v/>
      </c>
      <c r="AH17" s="165"/>
      <c r="AI17" s="165"/>
      <c r="AJ17" s="131"/>
      <c r="AK17" s="64" t="str">
        <f t="shared" si="19"/>
        <v/>
      </c>
      <c r="AL17" s="47" t="str">
        <f t="shared" si="20"/>
        <v/>
      </c>
      <c r="AM17" s="65" t="str">
        <f t="shared" si="21"/>
        <v/>
      </c>
      <c r="AN17" s="57" t="str">
        <f t="shared" si="22"/>
        <v/>
      </c>
      <c r="AO17" s="12" t="str">
        <f t="shared" si="23"/>
        <v/>
      </c>
      <c r="AP17" s="10" t="str">
        <f t="shared" si="24"/>
        <v/>
      </c>
      <c r="AQ17" s="10" t="str">
        <f t="shared" si="25"/>
        <v/>
      </c>
      <c r="AR17" s="15" t="str">
        <f t="shared" si="26"/>
        <v/>
      </c>
      <c r="AS17" s="57" t="str">
        <f t="shared" si="27"/>
        <v/>
      </c>
      <c r="AT17" s="12" t="str">
        <f t="shared" si="28"/>
        <v/>
      </c>
      <c r="AU17" s="10" t="str">
        <f t="shared" si="29"/>
        <v/>
      </c>
      <c r="AV17" s="10" t="str">
        <f t="shared" si="30"/>
        <v/>
      </c>
      <c r="AW17" s="15" t="str">
        <f t="shared" si="31"/>
        <v/>
      </c>
    </row>
    <row r="18" spans="2:49">
      <c r="B18" s="14" t="str">
        <f>IF(Scilympiad!C17="",
    "",
    Scilympiad!C17
)</f>
        <v/>
      </c>
      <c r="C18" s="10" t="str">
        <f>IF(Scilympiad!D17="",
    "",
    Scilympiad!D17
)</f>
        <v/>
      </c>
      <c r="D18" s="10" t="str">
        <f>IF(Scilympiad!E17="",
    "",
    Scilympiad!E17
)</f>
        <v/>
      </c>
      <c r="E18" s="44" t="str">
        <f t="shared" si="7"/>
        <v/>
      </c>
      <c r="F18" s="45" t="str">
        <f t="shared" si="8"/>
        <v/>
      </c>
      <c r="G18" s="173" t="str">
        <f t="shared" si="9"/>
        <v/>
      </c>
      <c r="H18" s="45" t="str">
        <f t="shared" si="10"/>
        <v/>
      </c>
      <c r="I18" s="54" t="str">
        <f t="shared" si="11"/>
        <v/>
      </c>
      <c r="J18" s="57" t="str">
        <f>IF($B18="",
    "",
    IF(COUNTIF(Scilympiad!U:U,Scores!$B18)+COUNTIF(SkyCiv!U:U,Scores!$B18)=0,
        "",
        IF(COUNTIF(Scilympiad!U:U,Scores!$B18)=0,
            "NO",
            IF(COUNTIF(Scilympiad!U:U,Scores!$B18)=1,
                "YES",
                IF(COUNTIF(Scilympiad!U:U,Scores!$B18)&gt;1,
                    "MANY",
                    "ERROR"
                )
            )
        )
    )
)</f>
        <v/>
      </c>
      <c r="K18" s="15" t="str">
        <f>IF($B18="",
    "",
    IF(COUNTIF(Scilympiad!U:U,Scores!$B18)+COUNTIF(SkyCiv!U:U,Scores!$B18)=0,
        "",
        IF(COUNTIF(SkyCiv!U:U,Scores!$B18)=0,
            "NO",
            IF(COUNTIF(SkyCiv!U:U,Scores!$B18)=1,
                "YES",
                IF(COUNTIF(SkyCiv!U:U,Scores!$B18)&gt;1,
                    "MANY",
                    "ERROR"
                )
            )
        )
    )
)</f>
        <v/>
      </c>
      <c r="L18" s="160" t="str">
        <f>IF($B18="",
    "",
    IF(NOT(ISERROR(MATCH($B18,Scilympiad!$U:$U,0))),
        INDEX(Scilympiad!M:M,MATCH($B18,Scilympiad!$U:$U,0)),
        ""
    )
)</f>
        <v/>
      </c>
      <c r="M18" s="161" t="str">
        <f>IF($B18="",
    "",
    IF(NOT(ISERROR(MATCH($B18,Scilympiad!$U:$U,0))),
        INDEX(Scilympiad!N:N,MATCH($B18,Scilympiad!$U:$U,0)),
        ""
    )
)</f>
        <v/>
      </c>
      <c r="N18" s="161" t="str">
        <f>IF($B18="",
    "",
    IF(NOT(ISERROR(MATCH($B18,SkyCiv!$U:$U,0))),
        INDEX(SkyCiv!C:C,MATCH($B18,SkyCiv!$U:$U,0))+(_xlfn.NUMBERVALUE(LEFT(RIGHT(Instructions!$E$20,4),3))+6)/24,
        ""
    )
)</f>
        <v/>
      </c>
      <c r="O18" s="12" t="str">
        <f>IF(N18="",
    "",
    IF(Instructions!E$20="",
        "TIMEZONE?",
        IF(L18="",
            "START?",
            IF(N18&lt;L18,
                "NEGATIVE",
                (N18-L18)*24*60
            )
        )
    )
)</f>
        <v/>
      </c>
      <c r="P18" s="46" t="str">
        <f>IF(Instructions!$E$21="",
    "",
    IF(AND(ISNUMBER(O18),O18&gt;Instructions!E$21),
        "YES",
        IF(AND(ISNUMBER(O18),O18&lt;=Instructions!E$21),
            "NO",
            IF(O18="NEGATIVE",
                "UNCLEAR",
                ""
            )
        )
    )
)</f>
        <v/>
      </c>
      <c r="Q18" s="72" t="str">
        <f>IF(LEFT(Instructions!E$22)="Y",
    P18,
    ""
)</f>
        <v/>
      </c>
      <c r="R18" s="69" t="str">
        <f>IF($B18="",
    "",
    IF(NOT(ISERROR(MATCH($B18,SkyCiv!$U:$U,0))),
        INDEX(SkyCiv!I:I,MATCH($B18,SkyCiv!$U:$U,0)),
        ""
    )
)</f>
        <v/>
      </c>
      <c r="S18" s="12" t="str">
        <f>IF($B18="",
    "",
    IF(NOT(ISERROR(MATCH($B18,SkyCiv!$U:$U,0))),
        INDEX(SkyCiv!J:J,MATCH($B18,SkyCiv!$U:$U,0)),
        ""
    )
)</f>
        <v/>
      </c>
      <c r="T18" s="60" t="str">
        <f>IF($B18="",
    "",
    IF(NOT(ISERROR(MATCH($B18,SkyCiv!$U:$U,0))),
        INDEX(SkyCiv!K:K,MATCH($B18,SkyCiv!$U:$U,0)),
        ""
    )
)</f>
        <v/>
      </c>
      <c r="U18" s="76" t="str">
        <f>IF($B18="",
    "",
    IF(NOT(ISERROR(MATCH($B18,SkyCiv!$U:$U,0))),
        INDEX(SkyCiv!L:L,MATCH($B18,SkyCiv!$U:$U,0)),
        ""
    )
)</f>
        <v/>
      </c>
      <c r="V18" s="12" t="str">
        <f>IF($B18="",
    "",
    IF(NOT(ISERROR(MATCH($B18,SkyCiv!$U:$U,0))),
        INDEX(SkyCiv!M:M,MATCH($B18,SkyCiv!$U:$U,0)),
        ""
    )
)</f>
        <v/>
      </c>
      <c r="W18" s="77" t="str">
        <f>IF($B18="",
    "",
    IF(NOT(ISERROR(MATCH($B18,SkyCiv!$U:$U,0))),
        INDEX(SkyCiv!N:N,MATCH($B18,SkyCiv!$U:$U,0)),
        ""
    )
)</f>
        <v/>
      </c>
      <c r="X18" s="45" t="str">
        <f>IF(AND(U18=0,V18=0,W18=0),
    "-",
    IF(U18="",
        "",
        IF(LEFT($B18)="B",
            IF(Instructions!E$16="",
                "",
                IF(ROUND(U18,3)&lt;Instructions!E$16,
                    "YES",
                    "NO"
                )
            ),
            IF(LEFT($B18)="C",
                IF(Instructions!E$18="",
                    "",
                    IF(ROUND(U18,3)&lt;Instructions!E$18,
                        "YES",
                        "NO"
                    )
                ),
                "ERR"
            )
        )
    )
)</f>
        <v/>
      </c>
      <c r="Y18" s="45" t="str">
        <f t="shared" si="12"/>
        <v/>
      </c>
      <c r="Z18" s="45" t="str">
        <f>IF(AND(U18=0,V18=0,W18=0),
    "-",
    IF(W18="",
        "",
        IF(LEFT($B18)="B",
            IF(Instructions!E$17="",
                "",
                IF(ROUND(W18,3)&lt;Instructions!E$17,
                    "YES",
                    "NO"
                )
            ),
            IF(LEFT($B18)="C",
                IF(Instructions!E$19="",
                    "",
                    IF(ROUND(W18,3)&lt;Instructions!E$19,
                        "YES",
                        "NO"
                    )
                ),
                "ERR"
            )
        )
    )
)</f>
        <v/>
      </c>
      <c r="AA18" s="54" t="str">
        <f t="shared" si="13"/>
        <v/>
      </c>
      <c r="AB18" s="14" t="str">
        <f>IF(AND(NOT(ISERROR(MATCH($B18,Scilympiad!$U:$U,0))),ISNUMBER(INDEX(Scilympiad!Y:Y,MATCH($B18,Scilympiad!$U:$U,0)))),
    INDEX(Scilympiad!Y:Y,MATCH($B18,Scilympiad!$U:$U,0)),
    ""
)</f>
        <v/>
      </c>
      <c r="AC18" s="11" t="str">
        <f t="shared" si="14"/>
        <v/>
      </c>
      <c r="AD18" s="10" t="str">
        <f t="shared" si="15"/>
        <v/>
      </c>
      <c r="AE18" s="11" t="str">
        <f t="shared" si="16"/>
        <v/>
      </c>
      <c r="AF18" s="12" t="str">
        <f t="shared" si="17"/>
        <v/>
      </c>
      <c r="AG18" s="134" t="str">
        <f t="shared" si="18"/>
        <v/>
      </c>
      <c r="AH18" s="165"/>
      <c r="AI18" s="165"/>
      <c r="AJ18" s="131"/>
      <c r="AK18" s="64" t="str">
        <f t="shared" si="19"/>
        <v/>
      </c>
      <c r="AL18" s="47" t="str">
        <f t="shared" si="20"/>
        <v/>
      </c>
      <c r="AM18" s="65" t="str">
        <f t="shared" si="21"/>
        <v/>
      </c>
      <c r="AN18" s="57" t="str">
        <f t="shared" si="22"/>
        <v/>
      </c>
      <c r="AO18" s="12" t="str">
        <f t="shared" si="23"/>
        <v/>
      </c>
      <c r="AP18" s="10" t="str">
        <f t="shared" si="24"/>
        <v/>
      </c>
      <c r="AQ18" s="10" t="str">
        <f t="shared" si="25"/>
        <v/>
      </c>
      <c r="AR18" s="15" t="str">
        <f t="shared" si="26"/>
        <v/>
      </c>
      <c r="AS18" s="57" t="str">
        <f t="shared" si="27"/>
        <v/>
      </c>
      <c r="AT18" s="12" t="str">
        <f t="shared" si="28"/>
        <v/>
      </c>
      <c r="AU18" s="10" t="str">
        <f t="shared" si="29"/>
        <v/>
      </c>
      <c r="AV18" s="10" t="str">
        <f t="shared" si="30"/>
        <v/>
      </c>
      <c r="AW18" s="15" t="str">
        <f t="shared" si="31"/>
        <v/>
      </c>
    </row>
    <row r="19" spans="2:49">
      <c r="B19" s="14" t="str">
        <f>IF(Scilympiad!C18="",
    "",
    Scilympiad!C18
)</f>
        <v/>
      </c>
      <c r="C19" s="10" t="str">
        <f>IF(Scilympiad!D18="",
    "",
    Scilympiad!D18
)</f>
        <v/>
      </c>
      <c r="D19" s="10" t="str">
        <f>IF(Scilympiad!E18="",
    "",
    Scilympiad!E18
)</f>
        <v/>
      </c>
      <c r="E19" s="44" t="str">
        <f t="shared" si="7"/>
        <v/>
      </c>
      <c r="F19" s="45" t="str">
        <f t="shared" si="8"/>
        <v/>
      </c>
      <c r="G19" s="173" t="str">
        <f t="shared" si="9"/>
        <v/>
      </c>
      <c r="H19" s="45" t="str">
        <f t="shared" si="10"/>
        <v/>
      </c>
      <c r="I19" s="54" t="str">
        <f t="shared" si="11"/>
        <v/>
      </c>
      <c r="J19" s="57" t="str">
        <f>IF($B19="",
    "",
    IF(COUNTIF(Scilympiad!U:U,Scores!$B19)+COUNTIF(SkyCiv!U:U,Scores!$B19)=0,
        "",
        IF(COUNTIF(Scilympiad!U:U,Scores!$B19)=0,
            "NO",
            IF(COUNTIF(Scilympiad!U:U,Scores!$B19)=1,
                "YES",
                IF(COUNTIF(Scilympiad!U:U,Scores!$B19)&gt;1,
                    "MANY",
                    "ERROR"
                )
            )
        )
    )
)</f>
        <v/>
      </c>
      <c r="K19" s="15" t="str">
        <f>IF($B19="",
    "",
    IF(COUNTIF(Scilympiad!U:U,Scores!$B19)+COUNTIF(SkyCiv!U:U,Scores!$B19)=0,
        "",
        IF(COUNTIF(SkyCiv!U:U,Scores!$B19)=0,
            "NO",
            IF(COUNTIF(SkyCiv!U:U,Scores!$B19)=1,
                "YES",
                IF(COUNTIF(SkyCiv!U:U,Scores!$B19)&gt;1,
                    "MANY",
                    "ERROR"
                )
            )
        )
    )
)</f>
        <v/>
      </c>
      <c r="L19" s="160" t="str">
        <f>IF($B19="",
    "",
    IF(NOT(ISERROR(MATCH($B19,Scilympiad!$U:$U,0))),
        INDEX(Scilympiad!M:M,MATCH($B19,Scilympiad!$U:$U,0)),
        ""
    )
)</f>
        <v/>
      </c>
      <c r="M19" s="161" t="str">
        <f>IF($B19="",
    "",
    IF(NOT(ISERROR(MATCH($B19,Scilympiad!$U:$U,0))),
        INDEX(Scilympiad!N:N,MATCH($B19,Scilympiad!$U:$U,0)),
        ""
    )
)</f>
        <v/>
      </c>
      <c r="N19" s="161" t="str">
        <f>IF($B19="",
    "",
    IF(NOT(ISERROR(MATCH($B19,SkyCiv!$U:$U,0))),
        INDEX(SkyCiv!C:C,MATCH($B19,SkyCiv!$U:$U,0))+(_xlfn.NUMBERVALUE(LEFT(RIGHT(Instructions!$E$20,4),3))+6)/24,
        ""
    )
)</f>
        <v/>
      </c>
      <c r="O19" s="12" t="str">
        <f>IF(N19="",
    "",
    IF(Instructions!E$20="",
        "TIMEZONE?",
        IF(L19="",
            "START?",
            IF(N19&lt;L19,
                "NEGATIVE",
                (N19-L19)*24*60
            )
        )
    )
)</f>
        <v/>
      </c>
      <c r="P19" s="46" t="str">
        <f>IF(Instructions!$E$21="",
    "",
    IF(AND(ISNUMBER(O19),O19&gt;Instructions!E$21),
        "YES",
        IF(AND(ISNUMBER(O19),O19&lt;=Instructions!E$21),
            "NO",
            IF(O19="NEGATIVE",
                "UNCLEAR",
                ""
            )
        )
    )
)</f>
        <v/>
      </c>
      <c r="Q19" s="72" t="str">
        <f>IF(LEFT(Instructions!E$22)="Y",
    P19,
    ""
)</f>
        <v/>
      </c>
      <c r="R19" s="69" t="str">
        <f>IF($B19="",
    "",
    IF(NOT(ISERROR(MATCH($B19,SkyCiv!$U:$U,0))),
        INDEX(SkyCiv!I:I,MATCH($B19,SkyCiv!$U:$U,0)),
        ""
    )
)</f>
        <v/>
      </c>
      <c r="S19" s="12" t="str">
        <f>IF($B19="",
    "",
    IF(NOT(ISERROR(MATCH($B19,SkyCiv!$U:$U,0))),
        INDEX(SkyCiv!J:J,MATCH($B19,SkyCiv!$U:$U,0)),
        ""
    )
)</f>
        <v/>
      </c>
      <c r="T19" s="60" t="str">
        <f>IF($B19="",
    "",
    IF(NOT(ISERROR(MATCH($B19,SkyCiv!$U:$U,0))),
        INDEX(SkyCiv!K:K,MATCH($B19,SkyCiv!$U:$U,0)),
        ""
    )
)</f>
        <v/>
      </c>
      <c r="U19" s="76" t="str">
        <f>IF($B19="",
    "",
    IF(NOT(ISERROR(MATCH($B19,SkyCiv!$U:$U,0))),
        INDEX(SkyCiv!L:L,MATCH($B19,SkyCiv!$U:$U,0)),
        ""
    )
)</f>
        <v/>
      </c>
      <c r="V19" s="12" t="str">
        <f>IF($B19="",
    "",
    IF(NOT(ISERROR(MATCH($B19,SkyCiv!$U:$U,0))),
        INDEX(SkyCiv!M:M,MATCH($B19,SkyCiv!$U:$U,0)),
        ""
    )
)</f>
        <v/>
      </c>
      <c r="W19" s="77" t="str">
        <f>IF($B19="",
    "",
    IF(NOT(ISERROR(MATCH($B19,SkyCiv!$U:$U,0))),
        INDEX(SkyCiv!N:N,MATCH($B19,SkyCiv!$U:$U,0)),
        ""
    )
)</f>
        <v/>
      </c>
      <c r="X19" s="45" t="str">
        <f>IF(AND(U19=0,V19=0,W19=0),
    "-",
    IF(U19="",
        "",
        IF(LEFT($B19)="B",
            IF(Instructions!E$16="",
                "",
                IF(ROUND(U19,3)&lt;Instructions!E$16,
                    "YES",
                    "NO"
                )
            ),
            IF(LEFT($B19)="C",
                IF(Instructions!E$18="",
                    "",
                    IF(ROUND(U19,3)&lt;Instructions!E$18,
                        "YES",
                        "NO"
                    )
                ),
                "ERR"
            )
        )
    )
)</f>
        <v/>
      </c>
      <c r="Y19" s="45" t="str">
        <f t="shared" si="12"/>
        <v/>
      </c>
      <c r="Z19" s="45" t="str">
        <f>IF(AND(U19=0,V19=0,W19=0),
    "-",
    IF(W19="",
        "",
        IF(LEFT($B19)="B",
            IF(Instructions!E$17="",
                "",
                IF(ROUND(W19,3)&lt;Instructions!E$17,
                    "YES",
                    "NO"
                )
            ),
            IF(LEFT($B19)="C",
                IF(Instructions!E$19="",
                    "",
                    IF(ROUND(W19,3)&lt;Instructions!E$19,
                        "YES",
                        "NO"
                    )
                ),
                "ERR"
            )
        )
    )
)</f>
        <v/>
      </c>
      <c r="AA19" s="54" t="str">
        <f t="shared" si="13"/>
        <v/>
      </c>
      <c r="AB19" s="14" t="str">
        <f>IF(AND(NOT(ISERROR(MATCH($B19,Scilympiad!$U:$U,0))),ISNUMBER(INDEX(Scilympiad!Y:Y,MATCH($B19,Scilympiad!$U:$U,0)))),
    INDEX(Scilympiad!Y:Y,MATCH($B19,Scilympiad!$U:$U,0)),
    ""
)</f>
        <v/>
      </c>
      <c r="AC19" s="11" t="str">
        <f t="shared" si="14"/>
        <v/>
      </c>
      <c r="AD19" s="10" t="str">
        <f t="shared" si="15"/>
        <v/>
      </c>
      <c r="AE19" s="11" t="str">
        <f t="shared" si="16"/>
        <v/>
      </c>
      <c r="AF19" s="12" t="str">
        <f t="shared" si="17"/>
        <v/>
      </c>
      <c r="AG19" s="134" t="str">
        <f t="shared" si="18"/>
        <v/>
      </c>
      <c r="AH19" s="165"/>
      <c r="AI19" s="165"/>
      <c r="AJ19" s="131"/>
      <c r="AK19" s="64" t="str">
        <f t="shared" si="19"/>
        <v/>
      </c>
      <c r="AL19" s="47" t="str">
        <f t="shared" si="20"/>
        <v/>
      </c>
      <c r="AM19" s="65" t="str">
        <f t="shared" si="21"/>
        <v/>
      </c>
      <c r="AN19" s="57" t="str">
        <f t="shared" si="22"/>
        <v/>
      </c>
      <c r="AO19" s="12" t="str">
        <f t="shared" si="23"/>
        <v/>
      </c>
      <c r="AP19" s="10" t="str">
        <f t="shared" si="24"/>
        <v/>
      </c>
      <c r="AQ19" s="10" t="str">
        <f t="shared" si="25"/>
        <v/>
      </c>
      <c r="AR19" s="15" t="str">
        <f t="shared" si="26"/>
        <v/>
      </c>
      <c r="AS19" s="57" t="str">
        <f t="shared" si="27"/>
        <v/>
      </c>
      <c r="AT19" s="12" t="str">
        <f t="shared" si="28"/>
        <v/>
      </c>
      <c r="AU19" s="10" t="str">
        <f t="shared" si="29"/>
        <v/>
      </c>
      <c r="AV19" s="10" t="str">
        <f t="shared" si="30"/>
        <v/>
      </c>
      <c r="AW19" s="15" t="str">
        <f t="shared" si="31"/>
        <v/>
      </c>
    </row>
    <row r="20" spans="2:49">
      <c r="B20" s="14" t="str">
        <f>IF(Scilympiad!C19="",
    "",
    Scilympiad!C19
)</f>
        <v/>
      </c>
      <c r="C20" s="10" t="str">
        <f>IF(Scilympiad!D19="",
    "",
    Scilympiad!D19
)</f>
        <v/>
      </c>
      <c r="D20" s="10" t="str">
        <f>IF(Scilympiad!E19="",
    "",
    Scilympiad!E19
)</f>
        <v/>
      </c>
      <c r="E20" s="44" t="str">
        <f t="shared" si="7"/>
        <v/>
      </c>
      <c r="F20" s="45" t="str">
        <f t="shared" si="8"/>
        <v/>
      </c>
      <c r="G20" s="173" t="str">
        <f t="shared" si="9"/>
        <v/>
      </c>
      <c r="H20" s="45" t="str">
        <f t="shared" si="10"/>
        <v/>
      </c>
      <c r="I20" s="54" t="str">
        <f t="shared" si="11"/>
        <v/>
      </c>
      <c r="J20" s="57" t="str">
        <f>IF($B20="",
    "",
    IF(COUNTIF(Scilympiad!U:U,Scores!$B20)+COUNTIF(SkyCiv!U:U,Scores!$B20)=0,
        "",
        IF(COUNTIF(Scilympiad!U:U,Scores!$B20)=0,
            "NO",
            IF(COUNTIF(Scilympiad!U:U,Scores!$B20)=1,
                "YES",
                IF(COUNTIF(Scilympiad!U:U,Scores!$B20)&gt;1,
                    "MANY",
                    "ERROR"
                )
            )
        )
    )
)</f>
        <v/>
      </c>
      <c r="K20" s="15" t="str">
        <f>IF($B20="",
    "",
    IF(COUNTIF(Scilympiad!U:U,Scores!$B20)+COUNTIF(SkyCiv!U:U,Scores!$B20)=0,
        "",
        IF(COUNTIF(SkyCiv!U:U,Scores!$B20)=0,
            "NO",
            IF(COUNTIF(SkyCiv!U:U,Scores!$B20)=1,
                "YES",
                IF(COUNTIF(SkyCiv!U:U,Scores!$B20)&gt;1,
                    "MANY",
                    "ERROR"
                )
            )
        )
    )
)</f>
        <v/>
      </c>
      <c r="L20" s="160" t="str">
        <f>IF($B20="",
    "",
    IF(NOT(ISERROR(MATCH($B20,Scilympiad!$U:$U,0))),
        INDEX(Scilympiad!M:M,MATCH($B20,Scilympiad!$U:$U,0)),
        ""
    )
)</f>
        <v/>
      </c>
      <c r="M20" s="161" t="str">
        <f>IF($B20="",
    "",
    IF(NOT(ISERROR(MATCH($B20,Scilympiad!$U:$U,0))),
        INDEX(Scilympiad!N:N,MATCH($B20,Scilympiad!$U:$U,0)),
        ""
    )
)</f>
        <v/>
      </c>
      <c r="N20" s="161" t="str">
        <f>IF($B20="",
    "",
    IF(NOT(ISERROR(MATCH($B20,SkyCiv!$U:$U,0))),
        INDEX(SkyCiv!C:C,MATCH($B20,SkyCiv!$U:$U,0))+(_xlfn.NUMBERVALUE(LEFT(RIGHT(Instructions!$E$20,4),3))+6)/24,
        ""
    )
)</f>
        <v/>
      </c>
      <c r="O20" s="12" t="str">
        <f>IF(N20="",
    "",
    IF(Instructions!E$20="",
        "TIMEZONE?",
        IF(L20="",
            "START?",
            IF(N20&lt;L20,
                "NEGATIVE",
                (N20-L20)*24*60
            )
        )
    )
)</f>
        <v/>
      </c>
      <c r="P20" s="46" t="str">
        <f>IF(Instructions!$E$21="",
    "",
    IF(AND(ISNUMBER(O20),O20&gt;Instructions!E$21),
        "YES",
        IF(AND(ISNUMBER(O20),O20&lt;=Instructions!E$21),
            "NO",
            IF(O20="NEGATIVE",
                "UNCLEAR",
                ""
            )
        )
    )
)</f>
        <v/>
      </c>
      <c r="Q20" s="72" t="str">
        <f>IF(LEFT(Instructions!E$22)="Y",
    P20,
    ""
)</f>
        <v/>
      </c>
      <c r="R20" s="69" t="str">
        <f>IF($B20="",
    "",
    IF(NOT(ISERROR(MATCH($B20,SkyCiv!$U:$U,0))),
        INDEX(SkyCiv!I:I,MATCH($B20,SkyCiv!$U:$U,0)),
        ""
    )
)</f>
        <v/>
      </c>
      <c r="S20" s="12" t="str">
        <f>IF($B20="",
    "",
    IF(NOT(ISERROR(MATCH($B20,SkyCiv!$U:$U,0))),
        INDEX(SkyCiv!J:J,MATCH($B20,SkyCiv!$U:$U,0)),
        ""
    )
)</f>
        <v/>
      </c>
      <c r="T20" s="60" t="str">
        <f>IF($B20="",
    "",
    IF(NOT(ISERROR(MATCH($B20,SkyCiv!$U:$U,0))),
        INDEX(SkyCiv!K:K,MATCH($B20,SkyCiv!$U:$U,0)),
        ""
    )
)</f>
        <v/>
      </c>
      <c r="U20" s="76" t="str">
        <f>IF($B20="",
    "",
    IF(NOT(ISERROR(MATCH($B20,SkyCiv!$U:$U,0))),
        INDEX(SkyCiv!L:L,MATCH($B20,SkyCiv!$U:$U,0)),
        ""
    )
)</f>
        <v/>
      </c>
      <c r="V20" s="12" t="str">
        <f>IF($B20="",
    "",
    IF(NOT(ISERROR(MATCH($B20,SkyCiv!$U:$U,0))),
        INDEX(SkyCiv!M:M,MATCH($B20,SkyCiv!$U:$U,0)),
        ""
    )
)</f>
        <v/>
      </c>
      <c r="W20" s="77" t="str">
        <f>IF($B20="",
    "",
    IF(NOT(ISERROR(MATCH($B20,SkyCiv!$U:$U,0))),
        INDEX(SkyCiv!N:N,MATCH($B20,SkyCiv!$U:$U,0)),
        ""
    )
)</f>
        <v/>
      </c>
      <c r="X20" s="45" t="str">
        <f>IF(AND(U20=0,V20=0,W20=0),
    "-",
    IF(U20="",
        "",
        IF(LEFT($B20)="B",
            IF(Instructions!E$16="",
                "",
                IF(ROUND(U20,3)&lt;Instructions!E$16,
                    "YES",
                    "NO"
                )
            ),
            IF(LEFT($B20)="C",
                IF(Instructions!E$18="",
                    "",
                    IF(ROUND(U20,3)&lt;Instructions!E$18,
                        "YES",
                        "NO"
                    )
                ),
                "ERR"
            )
        )
    )
)</f>
        <v/>
      </c>
      <c r="Y20" s="45" t="str">
        <f t="shared" si="12"/>
        <v/>
      </c>
      <c r="Z20" s="45" t="str">
        <f>IF(AND(U20=0,V20=0,W20=0),
    "-",
    IF(W20="",
        "",
        IF(LEFT($B20)="B",
            IF(Instructions!E$17="",
                "",
                IF(ROUND(W20,3)&lt;Instructions!E$17,
                    "YES",
                    "NO"
                )
            ),
            IF(LEFT($B20)="C",
                IF(Instructions!E$19="",
                    "",
                    IF(ROUND(W20,3)&lt;Instructions!E$19,
                        "YES",
                        "NO"
                    )
                ),
                "ERR"
            )
        )
    )
)</f>
        <v/>
      </c>
      <c r="AA20" s="54" t="str">
        <f t="shared" si="13"/>
        <v/>
      </c>
      <c r="AB20" s="14" t="str">
        <f>IF(AND(NOT(ISERROR(MATCH($B20,Scilympiad!$U:$U,0))),ISNUMBER(INDEX(Scilympiad!Y:Y,MATCH($B20,Scilympiad!$U:$U,0)))),
    INDEX(Scilympiad!Y:Y,MATCH($B20,Scilympiad!$U:$U,0)),
    ""
)</f>
        <v/>
      </c>
      <c r="AC20" s="11" t="str">
        <f t="shared" si="14"/>
        <v/>
      </c>
      <c r="AD20" s="10" t="str">
        <f t="shared" si="15"/>
        <v/>
      </c>
      <c r="AE20" s="11" t="str">
        <f t="shared" si="16"/>
        <v/>
      </c>
      <c r="AF20" s="12" t="str">
        <f t="shared" si="17"/>
        <v/>
      </c>
      <c r="AG20" s="134" t="str">
        <f t="shared" si="18"/>
        <v/>
      </c>
      <c r="AH20" s="165"/>
      <c r="AI20" s="165"/>
      <c r="AJ20" s="131"/>
      <c r="AK20" s="64" t="str">
        <f t="shared" si="19"/>
        <v/>
      </c>
      <c r="AL20" s="47" t="str">
        <f t="shared" si="20"/>
        <v/>
      </c>
      <c r="AM20" s="65" t="str">
        <f t="shared" si="21"/>
        <v/>
      </c>
      <c r="AN20" s="57" t="str">
        <f t="shared" si="22"/>
        <v/>
      </c>
      <c r="AO20" s="12" t="str">
        <f t="shared" si="23"/>
        <v/>
      </c>
      <c r="AP20" s="10" t="str">
        <f t="shared" si="24"/>
        <v/>
      </c>
      <c r="AQ20" s="10" t="str">
        <f t="shared" si="25"/>
        <v/>
      </c>
      <c r="AR20" s="15" t="str">
        <f t="shared" si="26"/>
        <v/>
      </c>
      <c r="AS20" s="57" t="str">
        <f t="shared" si="27"/>
        <v/>
      </c>
      <c r="AT20" s="12" t="str">
        <f t="shared" si="28"/>
        <v/>
      </c>
      <c r="AU20" s="10" t="str">
        <f t="shared" si="29"/>
        <v/>
      </c>
      <c r="AV20" s="10" t="str">
        <f t="shared" si="30"/>
        <v/>
      </c>
      <c r="AW20" s="15" t="str">
        <f t="shared" si="31"/>
        <v/>
      </c>
    </row>
    <row r="21" spans="2:49">
      <c r="B21" s="14" t="str">
        <f>IF(Scilympiad!C20="",
    "",
    Scilympiad!C20
)</f>
        <v/>
      </c>
      <c r="C21" s="10" t="str">
        <f>IF(Scilympiad!D20="",
    "",
    Scilympiad!D20
)</f>
        <v/>
      </c>
      <c r="D21" s="10" t="str">
        <f>IF(Scilympiad!E20="",
    "",
    Scilympiad!E20
)</f>
        <v/>
      </c>
      <c r="E21" s="44" t="str">
        <f t="shared" si="7"/>
        <v/>
      </c>
      <c r="F21" s="45" t="str">
        <f t="shared" si="8"/>
        <v/>
      </c>
      <c r="G21" s="173" t="str">
        <f t="shared" si="9"/>
        <v/>
      </c>
      <c r="H21" s="45" t="str">
        <f t="shared" si="10"/>
        <v/>
      </c>
      <c r="I21" s="54" t="str">
        <f t="shared" si="11"/>
        <v/>
      </c>
      <c r="J21" s="57" t="str">
        <f>IF($B21="",
    "",
    IF(COUNTIF(Scilympiad!U:U,Scores!$B21)+COUNTIF(SkyCiv!U:U,Scores!$B21)=0,
        "",
        IF(COUNTIF(Scilympiad!U:U,Scores!$B21)=0,
            "NO",
            IF(COUNTIF(Scilympiad!U:U,Scores!$B21)=1,
                "YES",
                IF(COUNTIF(Scilympiad!U:U,Scores!$B21)&gt;1,
                    "MANY",
                    "ERROR"
                )
            )
        )
    )
)</f>
        <v/>
      </c>
      <c r="K21" s="15" t="str">
        <f>IF($B21="",
    "",
    IF(COUNTIF(Scilympiad!U:U,Scores!$B21)+COUNTIF(SkyCiv!U:U,Scores!$B21)=0,
        "",
        IF(COUNTIF(SkyCiv!U:U,Scores!$B21)=0,
            "NO",
            IF(COUNTIF(SkyCiv!U:U,Scores!$B21)=1,
                "YES",
                IF(COUNTIF(SkyCiv!U:U,Scores!$B21)&gt;1,
                    "MANY",
                    "ERROR"
                )
            )
        )
    )
)</f>
        <v/>
      </c>
      <c r="L21" s="160" t="str">
        <f>IF($B21="",
    "",
    IF(NOT(ISERROR(MATCH($B21,Scilympiad!$U:$U,0))),
        INDEX(Scilympiad!M:M,MATCH($B21,Scilympiad!$U:$U,0)),
        ""
    )
)</f>
        <v/>
      </c>
      <c r="M21" s="161" t="str">
        <f>IF($B21="",
    "",
    IF(NOT(ISERROR(MATCH($B21,Scilympiad!$U:$U,0))),
        INDEX(Scilympiad!N:N,MATCH($B21,Scilympiad!$U:$U,0)),
        ""
    )
)</f>
        <v/>
      </c>
      <c r="N21" s="161" t="str">
        <f>IF($B21="",
    "",
    IF(NOT(ISERROR(MATCH($B21,SkyCiv!$U:$U,0))),
        INDEX(SkyCiv!C:C,MATCH($B21,SkyCiv!$U:$U,0))+(_xlfn.NUMBERVALUE(LEFT(RIGHT(Instructions!$E$20,4),3))+6)/24,
        ""
    )
)</f>
        <v/>
      </c>
      <c r="O21" s="12" t="str">
        <f>IF(N21="",
    "",
    IF(Instructions!E$20="",
        "TIMEZONE?",
        IF(L21="",
            "START?",
            IF(N21&lt;L21,
                "NEGATIVE",
                (N21-L21)*24*60
            )
        )
    )
)</f>
        <v/>
      </c>
      <c r="P21" s="46" t="str">
        <f>IF(Instructions!$E$21="",
    "",
    IF(AND(ISNUMBER(O21),O21&gt;Instructions!E$21),
        "YES",
        IF(AND(ISNUMBER(O21),O21&lt;=Instructions!E$21),
            "NO",
            IF(O21="NEGATIVE",
                "UNCLEAR",
                ""
            )
        )
    )
)</f>
        <v/>
      </c>
      <c r="Q21" s="72" t="str">
        <f>IF(LEFT(Instructions!E$22)="Y",
    P21,
    ""
)</f>
        <v/>
      </c>
      <c r="R21" s="69" t="str">
        <f>IF($B21="",
    "",
    IF(NOT(ISERROR(MATCH($B21,SkyCiv!$U:$U,0))),
        INDEX(SkyCiv!I:I,MATCH($B21,SkyCiv!$U:$U,0)),
        ""
    )
)</f>
        <v/>
      </c>
      <c r="S21" s="12" t="str">
        <f>IF($B21="",
    "",
    IF(NOT(ISERROR(MATCH($B21,SkyCiv!$U:$U,0))),
        INDEX(SkyCiv!J:J,MATCH($B21,SkyCiv!$U:$U,0)),
        ""
    )
)</f>
        <v/>
      </c>
      <c r="T21" s="60" t="str">
        <f>IF($B21="",
    "",
    IF(NOT(ISERROR(MATCH($B21,SkyCiv!$U:$U,0))),
        INDEX(SkyCiv!K:K,MATCH($B21,SkyCiv!$U:$U,0)),
        ""
    )
)</f>
        <v/>
      </c>
      <c r="U21" s="76" t="str">
        <f>IF($B21="",
    "",
    IF(NOT(ISERROR(MATCH($B21,SkyCiv!$U:$U,0))),
        INDEX(SkyCiv!L:L,MATCH($B21,SkyCiv!$U:$U,0)),
        ""
    )
)</f>
        <v/>
      </c>
      <c r="V21" s="12" t="str">
        <f>IF($B21="",
    "",
    IF(NOT(ISERROR(MATCH($B21,SkyCiv!$U:$U,0))),
        INDEX(SkyCiv!M:M,MATCH($B21,SkyCiv!$U:$U,0)),
        ""
    )
)</f>
        <v/>
      </c>
      <c r="W21" s="77" t="str">
        <f>IF($B21="",
    "",
    IF(NOT(ISERROR(MATCH($B21,SkyCiv!$U:$U,0))),
        INDEX(SkyCiv!N:N,MATCH($B21,SkyCiv!$U:$U,0)),
        ""
    )
)</f>
        <v/>
      </c>
      <c r="X21" s="45" t="str">
        <f>IF(AND(U21=0,V21=0,W21=0),
    "-",
    IF(U21="",
        "",
        IF(LEFT($B21)="B",
            IF(Instructions!E$16="",
                "",
                IF(ROUND(U21,3)&lt;Instructions!E$16,
                    "YES",
                    "NO"
                )
            ),
            IF(LEFT($B21)="C",
                IF(Instructions!E$18="",
                    "",
                    IF(ROUND(U21,3)&lt;Instructions!E$18,
                        "YES",
                        "NO"
                    )
                ),
                "ERR"
            )
        )
    )
)</f>
        <v/>
      </c>
      <c r="Y21" s="45" t="str">
        <f t="shared" si="12"/>
        <v/>
      </c>
      <c r="Z21" s="45" t="str">
        <f>IF(AND(U21=0,V21=0,W21=0),
    "-",
    IF(W21="",
        "",
        IF(LEFT($B21)="B",
            IF(Instructions!E$17="",
                "",
                IF(ROUND(W21,3)&lt;Instructions!E$17,
                    "YES",
                    "NO"
                )
            ),
            IF(LEFT($B21)="C",
                IF(Instructions!E$19="",
                    "",
                    IF(ROUND(W21,3)&lt;Instructions!E$19,
                        "YES",
                        "NO"
                    )
                ),
                "ERR"
            )
        )
    )
)</f>
        <v/>
      </c>
      <c r="AA21" s="54" t="str">
        <f t="shared" si="13"/>
        <v/>
      </c>
      <c r="AB21" s="14" t="str">
        <f>IF(AND(NOT(ISERROR(MATCH($B21,Scilympiad!$U:$U,0))),ISNUMBER(INDEX(Scilympiad!Y:Y,MATCH($B21,Scilympiad!$U:$U,0)))),
    INDEX(Scilympiad!Y:Y,MATCH($B21,Scilympiad!$U:$U,0)),
    ""
)</f>
        <v/>
      </c>
      <c r="AC21" s="11" t="str">
        <f t="shared" si="14"/>
        <v/>
      </c>
      <c r="AD21" s="10" t="str">
        <f t="shared" si="15"/>
        <v/>
      </c>
      <c r="AE21" s="11" t="str">
        <f t="shared" si="16"/>
        <v/>
      </c>
      <c r="AF21" s="12" t="str">
        <f t="shared" si="17"/>
        <v/>
      </c>
      <c r="AG21" s="134" t="str">
        <f t="shared" si="18"/>
        <v/>
      </c>
      <c r="AH21" s="165"/>
      <c r="AI21" s="165"/>
      <c r="AJ21" s="131"/>
      <c r="AK21" s="64" t="str">
        <f t="shared" si="19"/>
        <v/>
      </c>
      <c r="AL21" s="47" t="str">
        <f t="shared" si="20"/>
        <v/>
      </c>
      <c r="AM21" s="65" t="str">
        <f t="shared" si="21"/>
        <v/>
      </c>
      <c r="AN21" s="57" t="str">
        <f t="shared" si="22"/>
        <v/>
      </c>
      <c r="AO21" s="12" t="str">
        <f t="shared" si="23"/>
        <v/>
      </c>
      <c r="AP21" s="10" t="str">
        <f t="shared" si="24"/>
        <v/>
      </c>
      <c r="AQ21" s="10" t="str">
        <f t="shared" si="25"/>
        <v/>
      </c>
      <c r="AR21" s="15" t="str">
        <f t="shared" si="26"/>
        <v/>
      </c>
      <c r="AS21" s="57" t="str">
        <f t="shared" si="27"/>
        <v/>
      </c>
      <c r="AT21" s="12" t="str">
        <f t="shared" si="28"/>
        <v/>
      </c>
      <c r="AU21" s="10" t="str">
        <f t="shared" si="29"/>
        <v/>
      </c>
      <c r="AV21" s="10" t="str">
        <f t="shared" si="30"/>
        <v/>
      </c>
      <c r="AW21" s="15" t="str">
        <f t="shared" si="31"/>
        <v/>
      </c>
    </row>
    <row r="22" spans="2:49">
      <c r="B22" s="14" t="str">
        <f>IF(Scilympiad!C21="",
    "",
    Scilympiad!C21
)</f>
        <v/>
      </c>
      <c r="C22" s="10" t="str">
        <f>IF(Scilympiad!D21="",
    "",
    Scilympiad!D21
)</f>
        <v/>
      </c>
      <c r="D22" s="10" t="str">
        <f>IF(Scilympiad!E21="",
    "",
    Scilympiad!E21
)</f>
        <v/>
      </c>
      <c r="E22" s="44" t="str">
        <f t="shared" si="7"/>
        <v/>
      </c>
      <c r="F22" s="45" t="str">
        <f t="shared" si="8"/>
        <v/>
      </c>
      <c r="G22" s="173" t="str">
        <f t="shared" si="9"/>
        <v/>
      </c>
      <c r="H22" s="45" t="str">
        <f t="shared" si="10"/>
        <v/>
      </c>
      <c r="I22" s="54" t="str">
        <f t="shared" si="11"/>
        <v/>
      </c>
      <c r="J22" s="57" t="str">
        <f>IF($B22="",
    "",
    IF(COUNTIF(Scilympiad!U:U,Scores!$B22)+COUNTIF(SkyCiv!U:U,Scores!$B22)=0,
        "",
        IF(COUNTIF(Scilympiad!U:U,Scores!$B22)=0,
            "NO",
            IF(COUNTIF(Scilympiad!U:U,Scores!$B22)=1,
                "YES",
                IF(COUNTIF(Scilympiad!U:U,Scores!$B22)&gt;1,
                    "MANY",
                    "ERROR"
                )
            )
        )
    )
)</f>
        <v/>
      </c>
      <c r="K22" s="15" t="str">
        <f>IF($B22="",
    "",
    IF(COUNTIF(Scilympiad!U:U,Scores!$B22)+COUNTIF(SkyCiv!U:U,Scores!$B22)=0,
        "",
        IF(COUNTIF(SkyCiv!U:U,Scores!$B22)=0,
            "NO",
            IF(COUNTIF(SkyCiv!U:U,Scores!$B22)=1,
                "YES",
                IF(COUNTIF(SkyCiv!U:U,Scores!$B22)&gt;1,
                    "MANY",
                    "ERROR"
                )
            )
        )
    )
)</f>
        <v/>
      </c>
      <c r="L22" s="160" t="str">
        <f>IF($B22="",
    "",
    IF(NOT(ISERROR(MATCH($B22,Scilympiad!$U:$U,0))),
        INDEX(Scilympiad!M:M,MATCH($B22,Scilympiad!$U:$U,0)),
        ""
    )
)</f>
        <v/>
      </c>
      <c r="M22" s="161" t="str">
        <f>IF($B22="",
    "",
    IF(NOT(ISERROR(MATCH($B22,Scilympiad!$U:$U,0))),
        INDEX(Scilympiad!N:N,MATCH($B22,Scilympiad!$U:$U,0)),
        ""
    )
)</f>
        <v/>
      </c>
      <c r="N22" s="161" t="str">
        <f>IF($B22="",
    "",
    IF(NOT(ISERROR(MATCH($B22,SkyCiv!$U:$U,0))),
        INDEX(SkyCiv!C:C,MATCH($B22,SkyCiv!$U:$U,0))+(_xlfn.NUMBERVALUE(LEFT(RIGHT(Instructions!$E$20,4),3))+6)/24,
        ""
    )
)</f>
        <v/>
      </c>
      <c r="O22" s="12" t="str">
        <f>IF(N22="",
    "",
    IF(Instructions!E$20="",
        "TIMEZONE?",
        IF(L22="",
            "START?",
            IF(N22&lt;L22,
                "NEGATIVE",
                (N22-L22)*24*60
            )
        )
    )
)</f>
        <v/>
      </c>
      <c r="P22" s="46" t="str">
        <f>IF(Instructions!$E$21="",
    "",
    IF(AND(ISNUMBER(O22),O22&gt;Instructions!E$21),
        "YES",
        IF(AND(ISNUMBER(O22),O22&lt;=Instructions!E$21),
            "NO",
            IF(O22="NEGATIVE",
                "UNCLEAR",
                ""
            )
        )
    )
)</f>
        <v/>
      </c>
      <c r="Q22" s="72" t="str">
        <f>IF(LEFT(Instructions!E$22)="Y",
    P22,
    ""
)</f>
        <v/>
      </c>
      <c r="R22" s="69" t="str">
        <f>IF($B22="",
    "",
    IF(NOT(ISERROR(MATCH($B22,SkyCiv!$U:$U,0))),
        INDEX(SkyCiv!I:I,MATCH($B22,SkyCiv!$U:$U,0)),
        ""
    )
)</f>
        <v/>
      </c>
      <c r="S22" s="12" t="str">
        <f>IF($B22="",
    "",
    IF(NOT(ISERROR(MATCH($B22,SkyCiv!$U:$U,0))),
        INDEX(SkyCiv!J:J,MATCH($B22,SkyCiv!$U:$U,0)),
        ""
    )
)</f>
        <v/>
      </c>
      <c r="T22" s="60" t="str">
        <f>IF($B22="",
    "",
    IF(NOT(ISERROR(MATCH($B22,SkyCiv!$U:$U,0))),
        INDEX(SkyCiv!K:K,MATCH($B22,SkyCiv!$U:$U,0)),
        ""
    )
)</f>
        <v/>
      </c>
      <c r="U22" s="76" t="str">
        <f>IF($B22="",
    "",
    IF(NOT(ISERROR(MATCH($B22,SkyCiv!$U:$U,0))),
        INDEX(SkyCiv!L:L,MATCH($B22,SkyCiv!$U:$U,0)),
        ""
    )
)</f>
        <v/>
      </c>
      <c r="V22" s="12" t="str">
        <f>IF($B22="",
    "",
    IF(NOT(ISERROR(MATCH($B22,SkyCiv!$U:$U,0))),
        INDEX(SkyCiv!M:M,MATCH($B22,SkyCiv!$U:$U,0)),
        ""
    )
)</f>
        <v/>
      </c>
      <c r="W22" s="77" t="str">
        <f>IF($B22="",
    "",
    IF(NOT(ISERROR(MATCH($B22,SkyCiv!$U:$U,0))),
        INDEX(SkyCiv!N:N,MATCH($B22,SkyCiv!$U:$U,0)),
        ""
    )
)</f>
        <v/>
      </c>
      <c r="X22" s="45" t="str">
        <f>IF(AND(U22=0,V22=0,W22=0),
    "-",
    IF(U22="",
        "",
        IF(LEFT($B22)="B",
            IF(Instructions!E$16="",
                "",
                IF(ROUND(U22,3)&lt;Instructions!E$16,
                    "YES",
                    "NO"
                )
            ),
            IF(LEFT($B22)="C",
                IF(Instructions!E$18="",
                    "",
                    IF(ROUND(U22,3)&lt;Instructions!E$18,
                        "YES",
                        "NO"
                    )
                ),
                "ERR"
            )
        )
    )
)</f>
        <v/>
      </c>
      <c r="Y22" s="45" t="str">
        <f t="shared" si="12"/>
        <v/>
      </c>
      <c r="Z22" s="45" t="str">
        <f>IF(AND(U22=0,V22=0,W22=0),
    "-",
    IF(W22="",
        "",
        IF(LEFT($B22)="B",
            IF(Instructions!E$17="",
                "",
                IF(ROUND(W22,3)&lt;Instructions!E$17,
                    "YES",
                    "NO"
                )
            ),
            IF(LEFT($B22)="C",
                IF(Instructions!E$19="",
                    "",
                    IF(ROUND(W22,3)&lt;Instructions!E$19,
                        "YES",
                        "NO"
                    )
                ),
                "ERR"
            )
        )
    )
)</f>
        <v/>
      </c>
      <c r="AA22" s="54" t="str">
        <f t="shared" si="13"/>
        <v/>
      </c>
      <c r="AB22" s="14" t="str">
        <f>IF(AND(NOT(ISERROR(MATCH($B22,Scilympiad!$U:$U,0))),ISNUMBER(INDEX(Scilympiad!Y:Y,MATCH($B22,Scilympiad!$U:$U,0)))),
    INDEX(Scilympiad!Y:Y,MATCH($B22,Scilympiad!$U:$U,0)),
    ""
)</f>
        <v/>
      </c>
      <c r="AC22" s="11" t="str">
        <f t="shared" si="14"/>
        <v/>
      </c>
      <c r="AD22" s="10" t="str">
        <f t="shared" si="15"/>
        <v/>
      </c>
      <c r="AE22" s="11" t="str">
        <f t="shared" si="16"/>
        <v/>
      </c>
      <c r="AF22" s="12" t="str">
        <f t="shared" si="17"/>
        <v/>
      </c>
      <c r="AG22" s="134" t="str">
        <f t="shared" si="18"/>
        <v/>
      </c>
      <c r="AH22" s="165"/>
      <c r="AI22" s="165"/>
      <c r="AJ22" s="131"/>
      <c r="AK22" s="64" t="str">
        <f t="shared" si="19"/>
        <v/>
      </c>
      <c r="AL22" s="47" t="str">
        <f t="shared" si="20"/>
        <v/>
      </c>
      <c r="AM22" s="65" t="str">
        <f t="shared" si="21"/>
        <v/>
      </c>
      <c r="AN22" s="57" t="str">
        <f t="shared" si="22"/>
        <v/>
      </c>
      <c r="AO22" s="12" t="str">
        <f t="shared" si="23"/>
        <v/>
      </c>
      <c r="AP22" s="10" t="str">
        <f t="shared" si="24"/>
        <v/>
      </c>
      <c r="AQ22" s="10" t="str">
        <f t="shared" si="25"/>
        <v/>
      </c>
      <c r="AR22" s="15" t="str">
        <f t="shared" si="26"/>
        <v/>
      </c>
      <c r="AS22" s="57" t="str">
        <f t="shared" si="27"/>
        <v/>
      </c>
      <c r="AT22" s="12" t="str">
        <f t="shared" si="28"/>
        <v/>
      </c>
      <c r="AU22" s="10" t="str">
        <f t="shared" si="29"/>
        <v/>
      </c>
      <c r="AV22" s="10" t="str">
        <f t="shared" si="30"/>
        <v/>
      </c>
      <c r="AW22" s="15" t="str">
        <f t="shared" si="31"/>
        <v/>
      </c>
    </row>
    <row r="23" spans="2:49">
      <c r="B23" s="14" t="str">
        <f>IF(Scilympiad!C22="",
    "",
    Scilympiad!C22
)</f>
        <v/>
      </c>
      <c r="C23" s="10" t="str">
        <f>IF(Scilympiad!D22="",
    "",
    Scilympiad!D22
)</f>
        <v/>
      </c>
      <c r="D23" s="10" t="str">
        <f>IF(Scilympiad!E22="",
    "",
    Scilympiad!E22
)</f>
        <v/>
      </c>
      <c r="E23" s="44" t="str">
        <f t="shared" si="7"/>
        <v/>
      </c>
      <c r="F23" s="45" t="str">
        <f t="shared" si="8"/>
        <v/>
      </c>
      <c r="G23" s="173" t="str">
        <f t="shared" si="9"/>
        <v/>
      </c>
      <c r="H23" s="45" t="str">
        <f t="shared" si="10"/>
        <v/>
      </c>
      <c r="I23" s="54" t="str">
        <f t="shared" si="11"/>
        <v/>
      </c>
      <c r="J23" s="57" t="str">
        <f>IF($B23="",
    "",
    IF(COUNTIF(Scilympiad!U:U,Scores!$B23)+COUNTIF(SkyCiv!U:U,Scores!$B23)=0,
        "",
        IF(COUNTIF(Scilympiad!U:U,Scores!$B23)=0,
            "NO",
            IF(COUNTIF(Scilympiad!U:U,Scores!$B23)=1,
                "YES",
                IF(COUNTIF(Scilympiad!U:U,Scores!$B23)&gt;1,
                    "MANY",
                    "ERROR"
                )
            )
        )
    )
)</f>
        <v/>
      </c>
      <c r="K23" s="15" t="str">
        <f>IF($B23="",
    "",
    IF(COUNTIF(Scilympiad!U:U,Scores!$B23)+COUNTIF(SkyCiv!U:U,Scores!$B23)=0,
        "",
        IF(COUNTIF(SkyCiv!U:U,Scores!$B23)=0,
            "NO",
            IF(COUNTIF(SkyCiv!U:U,Scores!$B23)=1,
                "YES",
                IF(COUNTIF(SkyCiv!U:U,Scores!$B23)&gt;1,
                    "MANY",
                    "ERROR"
                )
            )
        )
    )
)</f>
        <v/>
      </c>
      <c r="L23" s="160" t="str">
        <f>IF($B23="",
    "",
    IF(NOT(ISERROR(MATCH($B23,Scilympiad!$U:$U,0))),
        INDEX(Scilympiad!M:M,MATCH($B23,Scilympiad!$U:$U,0)),
        ""
    )
)</f>
        <v/>
      </c>
      <c r="M23" s="161" t="str">
        <f>IF($B23="",
    "",
    IF(NOT(ISERROR(MATCH($B23,Scilympiad!$U:$U,0))),
        INDEX(Scilympiad!N:N,MATCH($B23,Scilympiad!$U:$U,0)),
        ""
    )
)</f>
        <v/>
      </c>
      <c r="N23" s="161" t="str">
        <f>IF($B23="",
    "",
    IF(NOT(ISERROR(MATCH($B23,SkyCiv!$U:$U,0))),
        INDEX(SkyCiv!C:C,MATCH($B23,SkyCiv!$U:$U,0))+(_xlfn.NUMBERVALUE(LEFT(RIGHT(Instructions!$E$20,4),3))+6)/24,
        ""
    )
)</f>
        <v/>
      </c>
      <c r="O23" s="12" t="str">
        <f>IF(N23="",
    "",
    IF(Instructions!E$20="",
        "TIMEZONE?",
        IF(L23="",
            "START?",
            IF(N23&lt;L23,
                "NEGATIVE",
                (N23-L23)*24*60
            )
        )
    )
)</f>
        <v/>
      </c>
      <c r="P23" s="46" t="str">
        <f>IF(Instructions!$E$21="",
    "",
    IF(AND(ISNUMBER(O23),O23&gt;Instructions!E$21),
        "YES",
        IF(AND(ISNUMBER(O23),O23&lt;=Instructions!E$21),
            "NO",
            IF(O23="NEGATIVE",
                "UNCLEAR",
                ""
            )
        )
    )
)</f>
        <v/>
      </c>
      <c r="Q23" s="72" t="str">
        <f>IF(LEFT(Instructions!E$22)="Y",
    P23,
    ""
)</f>
        <v/>
      </c>
      <c r="R23" s="69" t="str">
        <f>IF($B23="",
    "",
    IF(NOT(ISERROR(MATCH($B23,SkyCiv!$U:$U,0))),
        INDEX(SkyCiv!I:I,MATCH($B23,SkyCiv!$U:$U,0)),
        ""
    )
)</f>
        <v/>
      </c>
      <c r="S23" s="12" t="str">
        <f>IF($B23="",
    "",
    IF(NOT(ISERROR(MATCH($B23,SkyCiv!$U:$U,0))),
        INDEX(SkyCiv!J:J,MATCH($B23,SkyCiv!$U:$U,0)),
        ""
    )
)</f>
        <v/>
      </c>
      <c r="T23" s="60" t="str">
        <f>IF($B23="",
    "",
    IF(NOT(ISERROR(MATCH($B23,SkyCiv!$U:$U,0))),
        INDEX(SkyCiv!K:K,MATCH($B23,SkyCiv!$U:$U,0)),
        ""
    )
)</f>
        <v/>
      </c>
      <c r="U23" s="76" t="str">
        <f>IF($B23="",
    "",
    IF(NOT(ISERROR(MATCH($B23,SkyCiv!$U:$U,0))),
        INDEX(SkyCiv!L:L,MATCH($B23,SkyCiv!$U:$U,0)),
        ""
    )
)</f>
        <v/>
      </c>
      <c r="V23" s="12" t="str">
        <f>IF($B23="",
    "",
    IF(NOT(ISERROR(MATCH($B23,SkyCiv!$U:$U,0))),
        INDEX(SkyCiv!M:M,MATCH($B23,SkyCiv!$U:$U,0)),
        ""
    )
)</f>
        <v/>
      </c>
      <c r="W23" s="77" t="str">
        <f>IF($B23="",
    "",
    IF(NOT(ISERROR(MATCH($B23,SkyCiv!$U:$U,0))),
        INDEX(SkyCiv!N:N,MATCH($B23,SkyCiv!$U:$U,0)),
        ""
    )
)</f>
        <v/>
      </c>
      <c r="X23" s="45" t="str">
        <f>IF(AND(U23=0,V23=0,W23=0),
    "-",
    IF(U23="",
        "",
        IF(LEFT($B23)="B",
            IF(Instructions!E$16="",
                "",
                IF(ROUND(U23,3)&lt;Instructions!E$16,
                    "YES",
                    "NO"
                )
            ),
            IF(LEFT($B23)="C",
                IF(Instructions!E$18="",
                    "",
                    IF(ROUND(U23,3)&lt;Instructions!E$18,
                        "YES",
                        "NO"
                    )
                ),
                "ERR"
            )
        )
    )
)</f>
        <v/>
      </c>
      <c r="Y23" s="45" t="str">
        <f t="shared" si="12"/>
        <v/>
      </c>
      <c r="Z23" s="45" t="str">
        <f>IF(AND(U23=0,V23=0,W23=0),
    "-",
    IF(W23="",
        "",
        IF(LEFT($B23)="B",
            IF(Instructions!E$17="",
                "",
                IF(ROUND(W23,3)&lt;Instructions!E$17,
                    "YES",
                    "NO"
                )
            ),
            IF(LEFT($B23)="C",
                IF(Instructions!E$19="",
                    "",
                    IF(ROUND(W23,3)&lt;Instructions!E$19,
                        "YES",
                        "NO"
                    )
                ),
                "ERR"
            )
        )
    )
)</f>
        <v/>
      </c>
      <c r="AA23" s="54" t="str">
        <f t="shared" si="13"/>
        <v/>
      </c>
      <c r="AB23" s="14" t="str">
        <f>IF(AND(NOT(ISERROR(MATCH($B23,Scilympiad!$U:$U,0))),ISNUMBER(INDEX(Scilympiad!Y:Y,MATCH($B23,Scilympiad!$U:$U,0)))),
    INDEX(Scilympiad!Y:Y,MATCH($B23,Scilympiad!$U:$U,0)),
    ""
)</f>
        <v/>
      </c>
      <c r="AC23" s="11" t="str">
        <f t="shared" si="14"/>
        <v/>
      </c>
      <c r="AD23" s="10" t="str">
        <f t="shared" si="15"/>
        <v/>
      </c>
      <c r="AE23" s="11" t="str">
        <f t="shared" si="16"/>
        <v/>
      </c>
      <c r="AF23" s="12" t="str">
        <f t="shared" si="17"/>
        <v/>
      </c>
      <c r="AG23" s="134" t="str">
        <f t="shared" si="18"/>
        <v/>
      </c>
      <c r="AH23" s="165"/>
      <c r="AI23" s="165"/>
      <c r="AJ23" s="131"/>
      <c r="AK23" s="64" t="str">
        <f t="shared" si="19"/>
        <v/>
      </c>
      <c r="AL23" s="47" t="str">
        <f t="shared" si="20"/>
        <v/>
      </c>
      <c r="AM23" s="65" t="str">
        <f t="shared" si="21"/>
        <v/>
      </c>
      <c r="AN23" s="57" t="str">
        <f t="shared" si="22"/>
        <v/>
      </c>
      <c r="AO23" s="12" t="str">
        <f t="shared" si="23"/>
        <v/>
      </c>
      <c r="AP23" s="10" t="str">
        <f t="shared" si="24"/>
        <v/>
      </c>
      <c r="AQ23" s="10" t="str">
        <f t="shared" si="25"/>
        <v/>
      </c>
      <c r="AR23" s="15" t="str">
        <f t="shared" si="26"/>
        <v/>
      </c>
      <c r="AS23" s="57" t="str">
        <f t="shared" si="27"/>
        <v/>
      </c>
      <c r="AT23" s="12" t="str">
        <f t="shared" si="28"/>
        <v/>
      </c>
      <c r="AU23" s="10" t="str">
        <f t="shared" si="29"/>
        <v/>
      </c>
      <c r="AV23" s="10" t="str">
        <f t="shared" si="30"/>
        <v/>
      </c>
      <c r="AW23" s="15" t="str">
        <f t="shared" si="31"/>
        <v/>
      </c>
    </row>
    <row r="24" spans="2:49">
      <c r="B24" s="14" t="str">
        <f>IF(Scilympiad!C23="",
    "",
    Scilympiad!C23
)</f>
        <v/>
      </c>
      <c r="C24" s="10" t="str">
        <f>IF(Scilympiad!D23="",
    "",
    Scilympiad!D23
)</f>
        <v/>
      </c>
      <c r="D24" s="10" t="str">
        <f>IF(Scilympiad!E23="",
    "",
    Scilympiad!E23
)</f>
        <v/>
      </c>
      <c r="E24" s="44" t="str">
        <f t="shared" si="7"/>
        <v/>
      </c>
      <c r="F24" s="45" t="str">
        <f t="shared" si="8"/>
        <v/>
      </c>
      <c r="G24" s="173" t="str">
        <f t="shared" si="9"/>
        <v/>
      </c>
      <c r="H24" s="45" t="str">
        <f t="shared" si="10"/>
        <v/>
      </c>
      <c r="I24" s="54" t="str">
        <f t="shared" si="11"/>
        <v/>
      </c>
      <c r="J24" s="57" t="str">
        <f>IF($B24="",
    "",
    IF(COUNTIF(Scilympiad!U:U,Scores!$B24)+COUNTIF(SkyCiv!U:U,Scores!$B24)=0,
        "",
        IF(COUNTIF(Scilympiad!U:U,Scores!$B24)=0,
            "NO",
            IF(COUNTIF(Scilympiad!U:U,Scores!$B24)=1,
                "YES",
                IF(COUNTIF(Scilympiad!U:U,Scores!$B24)&gt;1,
                    "MANY",
                    "ERROR"
                )
            )
        )
    )
)</f>
        <v/>
      </c>
      <c r="K24" s="15" t="str">
        <f>IF($B24="",
    "",
    IF(COUNTIF(Scilympiad!U:U,Scores!$B24)+COUNTIF(SkyCiv!U:U,Scores!$B24)=0,
        "",
        IF(COUNTIF(SkyCiv!U:U,Scores!$B24)=0,
            "NO",
            IF(COUNTIF(SkyCiv!U:U,Scores!$B24)=1,
                "YES",
                IF(COUNTIF(SkyCiv!U:U,Scores!$B24)&gt;1,
                    "MANY",
                    "ERROR"
                )
            )
        )
    )
)</f>
        <v/>
      </c>
      <c r="L24" s="160" t="str">
        <f>IF($B24="",
    "",
    IF(NOT(ISERROR(MATCH($B24,Scilympiad!$U:$U,0))),
        INDEX(Scilympiad!M:M,MATCH($B24,Scilympiad!$U:$U,0)),
        ""
    )
)</f>
        <v/>
      </c>
      <c r="M24" s="161" t="str">
        <f>IF($B24="",
    "",
    IF(NOT(ISERROR(MATCH($B24,Scilympiad!$U:$U,0))),
        INDEX(Scilympiad!N:N,MATCH($B24,Scilympiad!$U:$U,0)),
        ""
    )
)</f>
        <v/>
      </c>
      <c r="N24" s="161" t="str">
        <f>IF($B24="",
    "",
    IF(NOT(ISERROR(MATCH($B24,SkyCiv!$U:$U,0))),
        INDEX(SkyCiv!C:C,MATCH($B24,SkyCiv!$U:$U,0))+(_xlfn.NUMBERVALUE(LEFT(RIGHT(Instructions!$E$20,4),3))+6)/24,
        ""
    )
)</f>
        <v/>
      </c>
      <c r="O24" s="12" t="str">
        <f>IF(N24="",
    "",
    IF(Instructions!E$20="",
        "TIMEZONE?",
        IF(L24="",
            "START?",
            IF(N24&lt;L24,
                "NEGATIVE",
                (N24-L24)*24*60
            )
        )
    )
)</f>
        <v/>
      </c>
      <c r="P24" s="46" t="str">
        <f>IF(Instructions!$E$21="",
    "",
    IF(AND(ISNUMBER(O24),O24&gt;Instructions!E$21),
        "YES",
        IF(AND(ISNUMBER(O24),O24&lt;=Instructions!E$21),
            "NO",
            IF(O24="NEGATIVE",
                "UNCLEAR",
                ""
            )
        )
    )
)</f>
        <v/>
      </c>
      <c r="Q24" s="72" t="str">
        <f>IF(LEFT(Instructions!E$22)="Y",
    P24,
    ""
)</f>
        <v/>
      </c>
      <c r="R24" s="69" t="str">
        <f>IF($B24="",
    "",
    IF(NOT(ISERROR(MATCH($B24,SkyCiv!$U:$U,0))),
        INDEX(SkyCiv!I:I,MATCH($B24,SkyCiv!$U:$U,0)),
        ""
    )
)</f>
        <v/>
      </c>
      <c r="S24" s="12" t="str">
        <f>IF($B24="",
    "",
    IF(NOT(ISERROR(MATCH($B24,SkyCiv!$U:$U,0))),
        INDEX(SkyCiv!J:J,MATCH($B24,SkyCiv!$U:$U,0)),
        ""
    )
)</f>
        <v/>
      </c>
      <c r="T24" s="60" t="str">
        <f>IF($B24="",
    "",
    IF(NOT(ISERROR(MATCH($B24,SkyCiv!$U:$U,0))),
        INDEX(SkyCiv!K:K,MATCH($B24,SkyCiv!$U:$U,0)),
        ""
    )
)</f>
        <v/>
      </c>
      <c r="U24" s="76" t="str">
        <f>IF($B24="",
    "",
    IF(NOT(ISERROR(MATCH($B24,SkyCiv!$U:$U,0))),
        INDEX(SkyCiv!L:L,MATCH($B24,SkyCiv!$U:$U,0)),
        ""
    )
)</f>
        <v/>
      </c>
      <c r="V24" s="12" t="str">
        <f>IF($B24="",
    "",
    IF(NOT(ISERROR(MATCH($B24,SkyCiv!$U:$U,0))),
        INDEX(SkyCiv!M:M,MATCH($B24,SkyCiv!$U:$U,0)),
        ""
    )
)</f>
        <v/>
      </c>
      <c r="W24" s="77" t="str">
        <f>IF($B24="",
    "",
    IF(NOT(ISERROR(MATCH($B24,SkyCiv!$U:$U,0))),
        INDEX(SkyCiv!N:N,MATCH($B24,SkyCiv!$U:$U,0)),
        ""
    )
)</f>
        <v/>
      </c>
      <c r="X24" s="45" t="str">
        <f>IF(AND(U24=0,V24=0,W24=0),
    "-",
    IF(U24="",
        "",
        IF(LEFT($B24)="B",
            IF(Instructions!E$16="",
                "",
                IF(ROUND(U24,3)&lt;Instructions!E$16,
                    "YES",
                    "NO"
                )
            ),
            IF(LEFT($B24)="C",
                IF(Instructions!E$18="",
                    "",
                    IF(ROUND(U24,3)&lt;Instructions!E$18,
                        "YES",
                        "NO"
                    )
                ),
                "ERR"
            )
        )
    )
)</f>
        <v/>
      </c>
      <c r="Y24" s="45" t="str">
        <f t="shared" si="12"/>
        <v/>
      </c>
      <c r="Z24" s="45" t="str">
        <f>IF(AND(U24=0,V24=0,W24=0),
    "-",
    IF(W24="",
        "",
        IF(LEFT($B24)="B",
            IF(Instructions!E$17="",
                "",
                IF(ROUND(W24,3)&lt;Instructions!E$17,
                    "YES",
                    "NO"
                )
            ),
            IF(LEFT($B24)="C",
                IF(Instructions!E$19="",
                    "",
                    IF(ROUND(W24,3)&lt;Instructions!E$19,
                        "YES",
                        "NO"
                    )
                ),
                "ERR"
            )
        )
    )
)</f>
        <v/>
      </c>
      <c r="AA24" s="54" t="str">
        <f t="shared" si="13"/>
        <v/>
      </c>
      <c r="AB24" s="14" t="str">
        <f>IF(AND(NOT(ISERROR(MATCH($B24,Scilympiad!$U:$U,0))),ISNUMBER(INDEX(Scilympiad!Y:Y,MATCH($B24,Scilympiad!$U:$U,0)))),
    INDEX(Scilympiad!Y:Y,MATCH($B24,Scilympiad!$U:$U,0)),
    ""
)</f>
        <v/>
      </c>
      <c r="AC24" s="11" t="str">
        <f t="shared" si="14"/>
        <v/>
      </c>
      <c r="AD24" s="10" t="str">
        <f t="shared" si="15"/>
        <v/>
      </c>
      <c r="AE24" s="11" t="str">
        <f t="shared" si="16"/>
        <v/>
      </c>
      <c r="AF24" s="12" t="str">
        <f t="shared" si="17"/>
        <v/>
      </c>
      <c r="AG24" s="134" t="str">
        <f t="shared" si="18"/>
        <v/>
      </c>
      <c r="AH24" s="165"/>
      <c r="AI24" s="165"/>
      <c r="AJ24" s="131"/>
      <c r="AK24" s="64" t="str">
        <f t="shared" si="19"/>
        <v/>
      </c>
      <c r="AL24" s="47" t="str">
        <f t="shared" si="20"/>
        <v/>
      </c>
      <c r="AM24" s="65" t="str">
        <f t="shared" si="21"/>
        <v/>
      </c>
      <c r="AN24" s="57" t="str">
        <f t="shared" si="22"/>
        <v/>
      </c>
      <c r="AO24" s="12" t="str">
        <f t="shared" si="23"/>
        <v/>
      </c>
      <c r="AP24" s="10" t="str">
        <f t="shared" si="24"/>
        <v/>
      </c>
      <c r="AQ24" s="10" t="str">
        <f t="shared" si="25"/>
        <v/>
      </c>
      <c r="AR24" s="15" t="str">
        <f t="shared" si="26"/>
        <v/>
      </c>
      <c r="AS24" s="57" t="str">
        <f t="shared" si="27"/>
        <v/>
      </c>
      <c r="AT24" s="12" t="str">
        <f t="shared" si="28"/>
        <v/>
      </c>
      <c r="AU24" s="10" t="str">
        <f t="shared" si="29"/>
        <v/>
      </c>
      <c r="AV24" s="10" t="str">
        <f t="shared" si="30"/>
        <v/>
      </c>
      <c r="AW24" s="15" t="str">
        <f t="shared" si="31"/>
        <v/>
      </c>
    </row>
    <row r="25" spans="2:49">
      <c r="B25" s="14" t="str">
        <f>IF(Scilympiad!C24="",
    "",
    Scilympiad!C24
)</f>
        <v/>
      </c>
      <c r="C25" s="10" t="str">
        <f>IF(Scilympiad!D24="",
    "",
    Scilympiad!D24
)</f>
        <v/>
      </c>
      <c r="D25" s="10" t="str">
        <f>IF(Scilympiad!E24="",
    "",
    Scilympiad!E24
)</f>
        <v/>
      </c>
      <c r="E25" s="44" t="str">
        <f t="shared" si="7"/>
        <v/>
      </c>
      <c r="F25" s="45" t="str">
        <f t="shared" si="8"/>
        <v/>
      </c>
      <c r="G25" s="173" t="str">
        <f t="shared" si="9"/>
        <v/>
      </c>
      <c r="H25" s="45" t="str">
        <f t="shared" si="10"/>
        <v/>
      </c>
      <c r="I25" s="54" t="str">
        <f t="shared" si="11"/>
        <v/>
      </c>
      <c r="J25" s="57" t="str">
        <f>IF($B25="",
    "",
    IF(COUNTIF(Scilympiad!U:U,Scores!$B25)+COUNTIF(SkyCiv!U:U,Scores!$B25)=0,
        "",
        IF(COUNTIF(Scilympiad!U:U,Scores!$B25)=0,
            "NO",
            IF(COUNTIF(Scilympiad!U:U,Scores!$B25)=1,
                "YES",
                IF(COUNTIF(Scilympiad!U:U,Scores!$B25)&gt;1,
                    "MANY",
                    "ERROR"
                )
            )
        )
    )
)</f>
        <v/>
      </c>
      <c r="K25" s="15" t="str">
        <f>IF($B25="",
    "",
    IF(COUNTIF(Scilympiad!U:U,Scores!$B25)+COUNTIF(SkyCiv!U:U,Scores!$B25)=0,
        "",
        IF(COUNTIF(SkyCiv!U:U,Scores!$B25)=0,
            "NO",
            IF(COUNTIF(SkyCiv!U:U,Scores!$B25)=1,
                "YES",
                IF(COUNTIF(SkyCiv!U:U,Scores!$B25)&gt;1,
                    "MANY",
                    "ERROR"
                )
            )
        )
    )
)</f>
        <v/>
      </c>
      <c r="L25" s="160" t="str">
        <f>IF($B25="",
    "",
    IF(NOT(ISERROR(MATCH($B25,Scilympiad!$U:$U,0))),
        INDEX(Scilympiad!M:M,MATCH($B25,Scilympiad!$U:$U,0)),
        ""
    )
)</f>
        <v/>
      </c>
      <c r="M25" s="161" t="str">
        <f>IF($B25="",
    "",
    IF(NOT(ISERROR(MATCH($B25,Scilympiad!$U:$U,0))),
        INDEX(Scilympiad!N:N,MATCH($B25,Scilympiad!$U:$U,0)),
        ""
    )
)</f>
        <v/>
      </c>
      <c r="N25" s="161" t="str">
        <f>IF($B25="",
    "",
    IF(NOT(ISERROR(MATCH($B25,SkyCiv!$U:$U,0))),
        INDEX(SkyCiv!C:C,MATCH($B25,SkyCiv!$U:$U,0))+(_xlfn.NUMBERVALUE(LEFT(RIGHT(Instructions!$E$20,4),3))+6)/24,
        ""
    )
)</f>
        <v/>
      </c>
      <c r="O25" s="12" t="str">
        <f>IF(N25="",
    "",
    IF(Instructions!E$20="",
        "TIMEZONE?",
        IF(L25="",
            "START?",
            IF(N25&lt;L25,
                "NEGATIVE",
                (N25-L25)*24*60
            )
        )
    )
)</f>
        <v/>
      </c>
      <c r="P25" s="46" t="str">
        <f>IF(Instructions!$E$21="",
    "",
    IF(AND(ISNUMBER(O25),O25&gt;Instructions!E$21),
        "YES",
        IF(AND(ISNUMBER(O25),O25&lt;=Instructions!E$21),
            "NO",
            IF(O25="NEGATIVE",
                "UNCLEAR",
                ""
            )
        )
    )
)</f>
        <v/>
      </c>
      <c r="Q25" s="72" t="str">
        <f>IF(LEFT(Instructions!E$22)="Y",
    P25,
    ""
)</f>
        <v/>
      </c>
      <c r="R25" s="69" t="str">
        <f>IF($B25="",
    "",
    IF(NOT(ISERROR(MATCH($B25,SkyCiv!$U:$U,0))),
        INDEX(SkyCiv!I:I,MATCH($B25,SkyCiv!$U:$U,0)),
        ""
    )
)</f>
        <v/>
      </c>
      <c r="S25" s="12" t="str">
        <f>IF($B25="",
    "",
    IF(NOT(ISERROR(MATCH($B25,SkyCiv!$U:$U,0))),
        INDEX(SkyCiv!J:J,MATCH($B25,SkyCiv!$U:$U,0)),
        ""
    )
)</f>
        <v/>
      </c>
      <c r="T25" s="60" t="str">
        <f>IF($B25="",
    "",
    IF(NOT(ISERROR(MATCH($B25,SkyCiv!$U:$U,0))),
        INDEX(SkyCiv!K:K,MATCH($B25,SkyCiv!$U:$U,0)),
        ""
    )
)</f>
        <v/>
      </c>
      <c r="U25" s="76" t="str">
        <f>IF($B25="",
    "",
    IF(NOT(ISERROR(MATCH($B25,SkyCiv!$U:$U,0))),
        INDEX(SkyCiv!L:L,MATCH($B25,SkyCiv!$U:$U,0)),
        ""
    )
)</f>
        <v/>
      </c>
      <c r="V25" s="12" t="str">
        <f>IF($B25="",
    "",
    IF(NOT(ISERROR(MATCH($B25,SkyCiv!$U:$U,0))),
        INDEX(SkyCiv!M:M,MATCH($B25,SkyCiv!$U:$U,0)),
        ""
    )
)</f>
        <v/>
      </c>
      <c r="W25" s="77" t="str">
        <f>IF($B25="",
    "",
    IF(NOT(ISERROR(MATCH($B25,SkyCiv!$U:$U,0))),
        INDEX(SkyCiv!N:N,MATCH($B25,SkyCiv!$U:$U,0)),
        ""
    )
)</f>
        <v/>
      </c>
      <c r="X25" s="45" t="str">
        <f>IF(AND(U25=0,V25=0,W25=0),
    "-",
    IF(U25="",
        "",
        IF(LEFT($B25)="B",
            IF(Instructions!E$16="",
                "",
                IF(ROUND(U25,3)&lt;Instructions!E$16,
                    "YES",
                    "NO"
                )
            ),
            IF(LEFT($B25)="C",
                IF(Instructions!E$18="",
                    "",
                    IF(ROUND(U25,3)&lt;Instructions!E$18,
                        "YES",
                        "NO"
                    )
                ),
                "ERR"
            )
        )
    )
)</f>
        <v/>
      </c>
      <c r="Y25" s="45" t="str">
        <f t="shared" si="12"/>
        <v/>
      </c>
      <c r="Z25" s="45" t="str">
        <f>IF(AND(U25=0,V25=0,W25=0),
    "-",
    IF(W25="",
        "",
        IF(LEFT($B25)="B",
            IF(Instructions!E$17="",
                "",
                IF(ROUND(W25,3)&lt;Instructions!E$17,
                    "YES",
                    "NO"
                )
            ),
            IF(LEFT($B25)="C",
                IF(Instructions!E$19="",
                    "",
                    IF(ROUND(W25,3)&lt;Instructions!E$19,
                        "YES",
                        "NO"
                    )
                ),
                "ERR"
            )
        )
    )
)</f>
        <v/>
      </c>
      <c r="AA25" s="54" t="str">
        <f t="shared" si="13"/>
        <v/>
      </c>
      <c r="AB25" s="14" t="str">
        <f>IF(AND(NOT(ISERROR(MATCH($B25,Scilympiad!$U:$U,0))),ISNUMBER(INDEX(Scilympiad!Y:Y,MATCH($B25,Scilympiad!$U:$U,0)))),
    INDEX(Scilympiad!Y:Y,MATCH($B25,Scilympiad!$U:$U,0)),
    ""
)</f>
        <v/>
      </c>
      <c r="AC25" s="11" t="str">
        <f t="shared" si="14"/>
        <v/>
      </c>
      <c r="AD25" s="10" t="str">
        <f t="shared" si="15"/>
        <v/>
      </c>
      <c r="AE25" s="11" t="str">
        <f t="shared" si="16"/>
        <v/>
      </c>
      <c r="AF25" s="12" t="str">
        <f t="shared" si="17"/>
        <v/>
      </c>
      <c r="AG25" s="134" t="str">
        <f t="shared" si="18"/>
        <v/>
      </c>
      <c r="AH25" s="165"/>
      <c r="AI25" s="165"/>
      <c r="AJ25" s="131"/>
      <c r="AK25" s="64" t="str">
        <f t="shared" si="19"/>
        <v/>
      </c>
      <c r="AL25" s="47" t="str">
        <f t="shared" si="20"/>
        <v/>
      </c>
      <c r="AM25" s="65" t="str">
        <f t="shared" si="21"/>
        <v/>
      </c>
      <c r="AN25" s="57" t="str">
        <f t="shared" si="22"/>
        <v/>
      </c>
      <c r="AO25" s="12" t="str">
        <f t="shared" si="23"/>
        <v/>
      </c>
      <c r="AP25" s="10" t="str">
        <f t="shared" si="24"/>
        <v/>
      </c>
      <c r="AQ25" s="10" t="str">
        <f t="shared" si="25"/>
        <v/>
      </c>
      <c r="AR25" s="15" t="str">
        <f t="shared" si="26"/>
        <v/>
      </c>
      <c r="AS25" s="57" t="str">
        <f t="shared" si="27"/>
        <v/>
      </c>
      <c r="AT25" s="12" t="str">
        <f t="shared" si="28"/>
        <v/>
      </c>
      <c r="AU25" s="10" t="str">
        <f t="shared" si="29"/>
        <v/>
      </c>
      <c r="AV25" s="10" t="str">
        <f t="shared" si="30"/>
        <v/>
      </c>
      <c r="AW25" s="15" t="str">
        <f t="shared" si="31"/>
        <v/>
      </c>
    </row>
    <row r="26" spans="2:49">
      <c r="B26" s="14" t="str">
        <f>IF(Scilympiad!C25="",
    "",
    Scilympiad!C25
)</f>
        <v/>
      </c>
      <c r="C26" s="10" t="str">
        <f>IF(Scilympiad!D25="",
    "",
    Scilympiad!D25
)</f>
        <v/>
      </c>
      <c r="D26" s="10" t="str">
        <f>IF(Scilympiad!E25="",
    "",
    Scilympiad!E25
)</f>
        <v/>
      </c>
      <c r="E26" s="44" t="str">
        <f t="shared" si="7"/>
        <v/>
      </c>
      <c r="F26" s="45" t="str">
        <f t="shared" si="8"/>
        <v/>
      </c>
      <c r="G26" s="173" t="str">
        <f t="shared" si="9"/>
        <v/>
      </c>
      <c r="H26" s="45" t="str">
        <f t="shared" si="10"/>
        <v/>
      </c>
      <c r="I26" s="54" t="str">
        <f t="shared" si="11"/>
        <v/>
      </c>
      <c r="J26" s="57" t="str">
        <f>IF($B26="",
    "",
    IF(COUNTIF(Scilympiad!U:U,Scores!$B26)+COUNTIF(SkyCiv!U:U,Scores!$B26)=0,
        "",
        IF(COUNTIF(Scilympiad!U:U,Scores!$B26)=0,
            "NO",
            IF(COUNTIF(Scilympiad!U:U,Scores!$B26)=1,
                "YES",
                IF(COUNTIF(Scilympiad!U:U,Scores!$B26)&gt;1,
                    "MANY",
                    "ERROR"
                )
            )
        )
    )
)</f>
        <v/>
      </c>
      <c r="K26" s="15" t="str">
        <f>IF($B26="",
    "",
    IF(COUNTIF(Scilympiad!U:U,Scores!$B26)+COUNTIF(SkyCiv!U:U,Scores!$B26)=0,
        "",
        IF(COUNTIF(SkyCiv!U:U,Scores!$B26)=0,
            "NO",
            IF(COUNTIF(SkyCiv!U:U,Scores!$B26)=1,
                "YES",
                IF(COUNTIF(SkyCiv!U:U,Scores!$B26)&gt;1,
                    "MANY",
                    "ERROR"
                )
            )
        )
    )
)</f>
        <v/>
      </c>
      <c r="L26" s="160" t="str">
        <f>IF($B26="",
    "",
    IF(NOT(ISERROR(MATCH($B26,Scilympiad!$U:$U,0))),
        INDEX(Scilympiad!M:M,MATCH($B26,Scilympiad!$U:$U,0)),
        ""
    )
)</f>
        <v/>
      </c>
      <c r="M26" s="161" t="str">
        <f>IF($B26="",
    "",
    IF(NOT(ISERROR(MATCH($B26,Scilympiad!$U:$U,0))),
        INDEX(Scilympiad!N:N,MATCH($B26,Scilympiad!$U:$U,0)),
        ""
    )
)</f>
        <v/>
      </c>
      <c r="N26" s="161" t="str">
        <f>IF($B26="",
    "",
    IF(NOT(ISERROR(MATCH($B26,SkyCiv!$U:$U,0))),
        INDEX(SkyCiv!C:C,MATCH($B26,SkyCiv!$U:$U,0))+(_xlfn.NUMBERVALUE(LEFT(RIGHT(Instructions!$E$20,4),3))+6)/24,
        ""
    )
)</f>
        <v/>
      </c>
      <c r="O26" s="12" t="str">
        <f>IF(N26="",
    "",
    IF(Instructions!E$20="",
        "TIMEZONE?",
        IF(L26="",
            "START?",
            IF(N26&lt;L26,
                "NEGATIVE",
                (N26-L26)*24*60
            )
        )
    )
)</f>
        <v/>
      </c>
      <c r="P26" s="46" t="str">
        <f>IF(Instructions!$E$21="",
    "",
    IF(AND(ISNUMBER(O26),O26&gt;Instructions!E$21),
        "YES",
        IF(AND(ISNUMBER(O26),O26&lt;=Instructions!E$21),
            "NO",
            IF(O26="NEGATIVE",
                "UNCLEAR",
                ""
            )
        )
    )
)</f>
        <v/>
      </c>
      <c r="Q26" s="72" t="str">
        <f>IF(LEFT(Instructions!E$22)="Y",
    P26,
    ""
)</f>
        <v/>
      </c>
      <c r="R26" s="69" t="str">
        <f>IF($B26="",
    "",
    IF(NOT(ISERROR(MATCH($B26,SkyCiv!$U:$U,0))),
        INDEX(SkyCiv!I:I,MATCH($B26,SkyCiv!$U:$U,0)),
        ""
    )
)</f>
        <v/>
      </c>
      <c r="S26" s="12" t="str">
        <f>IF($B26="",
    "",
    IF(NOT(ISERROR(MATCH($B26,SkyCiv!$U:$U,0))),
        INDEX(SkyCiv!J:J,MATCH($B26,SkyCiv!$U:$U,0)),
        ""
    )
)</f>
        <v/>
      </c>
      <c r="T26" s="60" t="str">
        <f>IF($B26="",
    "",
    IF(NOT(ISERROR(MATCH($B26,SkyCiv!$U:$U,0))),
        INDEX(SkyCiv!K:K,MATCH($B26,SkyCiv!$U:$U,0)),
        ""
    )
)</f>
        <v/>
      </c>
      <c r="U26" s="76" t="str">
        <f>IF($B26="",
    "",
    IF(NOT(ISERROR(MATCH($B26,SkyCiv!$U:$U,0))),
        INDEX(SkyCiv!L:L,MATCH($B26,SkyCiv!$U:$U,0)),
        ""
    )
)</f>
        <v/>
      </c>
      <c r="V26" s="12" t="str">
        <f>IF($B26="",
    "",
    IF(NOT(ISERROR(MATCH($B26,SkyCiv!$U:$U,0))),
        INDEX(SkyCiv!M:M,MATCH($B26,SkyCiv!$U:$U,0)),
        ""
    )
)</f>
        <v/>
      </c>
      <c r="W26" s="77" t="str">
        <f>IF($B26="",
    "",
    IF(NOT(ISERROR(MATCH($B26,SkyCiv!$U:$U,0))),
        INDEX(SkyCiv!N:N,MATCH($B26,SkyCiv!$U:$U,0)),
        ""
    )
)</f>
        <v/>
      </c>
      <c r="X26" s="45" t="str">
        <f>IF(AND(U26=0,V26=0,W26=0),
    "-",
    IF(U26="",
        "",
        IF(LEFT($B26)="B",
            IF(Instructions!E$16="",
                "",
                IF(ROUND(U26,3)&lt;Instructions!E$16,
                    "YES",
                    "NO"
                )
            ),
            IF(LEFT($B26)="C",
                IF(Instructions!E$18="",
                    "",
                    IF(ROUND(U26,3)&lt;Instructions!E$18,
                        "YES",
                        "NO"
                    )
                ),
                "ERR"
            )
        )
    )
)</f>
        <v/>
      </c>
      <c r="Y26" s="45" t="str">
        <f t="shared" si="12"/>
        <v/>
      </c>
      <c r="Z26" s="45" t="str">
        <f>IF(AND(U26=0,V26=0,W26=0),
    "-",
    IF(W26="",
        "",
        IF(LEFT($B26)="B",
            IF(Instructions!E$17="",
                "",
                IF(ROUND(W26,3)&lt;Instructions!E$17,
                    "YES",
                    "NO"
                )
            ),
            IF(LEFT($B26)="C",
                IF(Instructions!E$19="",
                    "",
                    IF(ROUND(W26,3)&lt;Instructions!E$19,
                        "YES",
                        "NO"
                    )
                ),
                "ERR"
            )
        )
    )
)</f>
        <v/>
      </c>
      <c r="AA26" s="54" t="str">
        <f t="shared" si="13"/>
        <v/>
      </c>
      <c r="AB26" s="14" t="str">
        <f>IF(AND(NOT(ISERROR(MATCH($B26,Scilympiad!$U:$U,0))),ISNUMBER(INDEX(Scilympiad!Y:Y,MATCH($B26,Scilympiad!$U:$U,0)))),
    INDEX(Scilympiad!Y:Y,MATCH($B26,Scilympiad!$U:$U,0)),
    ""
)</f>
        <v/>
      </c>
      <c r="AC26" s="11" t="str">
        <f t="shared" si="14"/>
        <v/>
      </c>
      <c r="AD26" s="10" t="str">
        <f t="shared" si="15"/>
        <v/>
      </c>
      <c r="AE26" s="11" t="str">
        <f t="shared" si="16"/>
        <v/>
      </c>
      <c r="AF26" s="12" t="str">
        <f t="shared" si="17"/>
        <v/>
      </c>
      <c r="AG26" s="134" t="str">
        <f t="shared" si="18"/>
        <v/>
      </c>
      <c r="AH26" s="165"/>
      <c r="AI26" s="165"/>
      <c r="AJ26" s="131"/>
      <c r="AK26" s="64" t="str">
        <f t="shared" si="19"/>
        <v/>
      </c>
      <c r="AL26" s="47" t="str">
        <f t="shared" si="20"/>
        <v/>
      </c>
      <c r="AM26" s="65" t="str">
        <f t="shared" si="21"/>
        <v/>
      </c>
      <c r="AN26" s="57" t="str">
        <f t="shared" si="22"/>
        <v/>
      </c>
      <c r="AO26" s="12" t="str">
        <f t="shared" si="23"/>
        <v/>
      </c>
      <c r="AP26" s="10" t="str">
        <f t="shared" si="24"/>
        <v/>
      </c>
      <c r="AQ26" s="10" t="str">
        <f t="shared" si="25"/>
        <v/>
      </c>
      <c r="AR26" s="15" t="str">
        <f t="shared" si="26"/>
        <v/>
      </c>
      <c r="AS26" s="57" t="str">
        <f t="shared" si="27"/>
        <v/>
      </c>
      <c r="AT26" s="12" t="str">
        <f t="shared" si="28"/>
        <v/>
      </c>
      <c r="AU26" s="10" t="str">
        <f t="shared" si="29"/>
        <v/>
      </c>
      <c r="AV26" s="10" t="str">
        <f t="shared" si="30"/>
        <v/>
      </c>
      <c r="AW26" s="15" t="str">
        <f t="shared" si="31"/>
        <v/>
      </c>
    </row>
    <row r="27" spans="2:49">
      <c r="B27" s="14" t="str">
        <f>IF(Scilympiad!C26="",
    "",
    Scilympiad!C26
)</f>
        <v/>
      </c>
      <c r="C27" s="10" t="str">
        <f>IF(Scilympiad!D26="",
    "",
    Scilympiad!D26
)</f>
        <v/>
      </c>
      <c r="D27" s="10" t="str">
        <f>IF(Scilympiad!E26="",
    "",
    Scilympiad!E26
)</f>
        <v/>
      </c>
      <c r="E27" s="44" t="str">
        <f t="shared" si="7"/>
        <v/>
      </c>
      <c r="F27" s="45" t="str">
        <f t="shared" si="8"/>
        <v/>
      </c>
      <c r="G27" s="173" t="str">
        <f t="shared" si="9"/>
        <v/>
      </c>
      <c r="H27" s="45" t="str">
        <f t="shared" si="10"/>
        <v/>
      </c>
      <c r="I27" s="54" t="str">
        <f t="shared" si="11"/>
        <v/>
      </c>
      <c r="J27" s="57" t="str">
        <f>IF($B27="",
    "",
    IF(COUNTIF(Scilympiad!U:U,Scores!$B27)+COUNTIF(SkyCiv!U:U,Scores!$B27)=0,
        "",
        IF(COUNTIF(Scilympiad!U:U,Scores!$B27)=0,
            "NO",
            IF(COUNTIF(Scilympiad!U:U,Scores!$B27)=1,
                "YES",
                IF(COUNTIF(Scilympiad!U:U,Scores!$B27)&gt;1,
                    "MANY",
                    "ERROR"
                )
            )
        )
    )
)</f>
        <v/>
      </c>
      <c r="K27" s="15" t="str">
        <f>IF($B27="",
    "",
    IF(COUNTIF(Scilympiad!U:U,Scores!$B27)+COUNTIF(SkyCiv!U:U,Scores!$B27)=0,
        "",
        IF(COUNTIF(SkyCiv!U:U,Scores!$B27)=0,
            "NO",
            IF(COUNTIF(SkyCiv!U:U,Scores!$B27)=1,
                "YES",
                IF(COUNTIF(SkyCiv!U:U,Scores!$B27)&gt;1,
                    "MANY",
                    "ERROR"
                )
            )
        )
    )
)</f>
        <v/>
      </c>
      <c r="L27" s="160" t="str">
        <f>IF($B27="",
    "",
    IF(NOT(ISERROR(MATCH($B27,Scilympiad!$U:$U,0))),
        INDEX(Scilympiad!M:M,MATCH($B27,Scilympiad!$U:$U,0)),
        ""
    )
)</f>
        <v/>
      </c>
      <c r="M27" s="161" t="str">
        <f>IF($B27="",
    "",
    IF(NOT(ISERROR(MATCH($B27,Scilympiad!$U:$U,0))),
        INDEX(Scilympiad!N:N,MATCH($B27,Scilympiad!$U:$U,0)),
        ""
    )
)</f>
        <v/>
      </c>
      <c r="N27" s="161" t="str">
        <f>IF($B27="",
    "",
    IF(NOT(ISERROR(MATCH($B27,SkyCiv!$U:$U,0))),
        INDEX(SkyCiv!C:C,MATCH($B27,SkyCiv!$U:$U,0))+(_xlfn.NUMBERVALUE(LEFT(RIGHT(Instructions!$E$20,4),3))+6)/24,
        ""
    )
)</f>
        <v/>
      </c>
      <c r="O27" s="12" t="str">
        <f>IF(N27="",
    "",
    IF(Instructions!E$20="",
        "TIMEZONE?",
        IF(L27="",
            "START?",
            IF(N27&lt;L27,
                "NEGATIVE",
                (N27-L27)*24*60
            )
        )
    )
)</f>
        <v/>
      </c>
      <c r="P27" s="46" t="str">
        <f>IF(Instructions!$E$21="",
    "",
    IF(AND(ISNUMBER(O27),O27&gt;Instructions!E$21),
        "YES",
        IF(AND(ISNUMBER(O27),O27&lt;=Instructions!E$21),
            "NO",
            IF(O27="NEGATIVE",
                "UNCLEAR",
                ""
            )
        )
    )
)</f>
        <v/>
      </c>
      <c r="Q27" s="72" t="str">
        <f>IF(LEFT(Instructions!E$22)="Y",
    P27,
    ""
)</f>
        <v/>
      </c>
      <c r="R27" s="69" t="str">
        <f>IF($B27="",
    "",
    IF(NOT(ISERROR(MATCH($B27,SkyCiv!$U:$U,0))),
        INDEX(SkyCiv!I:I,MATCH($B27,SkyCiv!$U:$U,0)),
        ""
    )
)</f>
        <v/>
      </c>
      <c r="S27" s="12" t="str">
        <f>IF($B27="",
    "",
    IF(NOT(ISERROR(MATCH($B27,SkyCiv!$U:$U,0))),
        INDEX(SkyCiv!J:J,MATCH($B27,SkyCiv!$U:$U,0)),
        ""
    )
)</f>
        <v/>
      </c>
      <c r="T27" s="60" t="str">
        <f>IF($B27="",
    "",
    IF(NOT(ISERROR(MATCH($B27,SkyCiv!$U:$U,0))),
        INDEX(SkyCiv!K:K,MATCH($B27,SkyCiv!$U:$U,0)),
        ""
    )
)</f>
        <v/>
      </c>
      <c r="U27" s="76" t="str">
        <f>IF($B27="",
    "",
    IF(NOT(ISERROR(MATCH($B27,SkyCiv!$U:$U,0))),
        INDEX(SkyCiv!L:L,MATCH($B27,SkyCiv!$U:$U,0)),
        ""
    )
)</f>
        <v/>
      </c>
      <c r="V27" s="12" t="str">
        <f>IF($B27="",
    "",
    IF(NOT(ISERROR(MATCH($B27,SkyCiv!$U:$U,0))),
        INDEX(SkyCiv!M:M,MATCH($B27,SkyCiv!$U:$U,0)),
        ""
    )
)</f>
        <v/>
      </c>
      <c r="W27" s="77" t="str">
        <f>IF($B27="",
    "",
    IF(NOT(ISERROR(MATCH($B27,SkyCiv!$U:$U,0))),
        INDEX(SkyCiv!N:N,MATCH($B27,SkyCiv!$U:$U,0)),
        ""
    )
)</f>
        <v/>
      </c>
      <c r="X27" s="45" t="str">
        <f>IF(AND(U27=0,V27=0,W27=0),
    "-",
    IF(U27="",
        "",
        IF(LEFT($B27)="B",
            IF(Instructions!E$16="",
                "",
                IF(ROUND(U27,3)&lt;Instructions!E$16,
                    "YES",
                    "NO"
                )
            ),
            IF(LEFT($B27)="C",
                IF(Instructions!E$18="",
                    "",
                    IF(ROUND(U27,3)&lt;Instructions!E$18,
                        "YES",
                        "NO"
                    )
                ),
                "ERR"
            )
        )
    )
)</f>
        <v/>
      </c>
      <c r="Y27" s="45" t="str">
        <f t="shared" si="12"/>
        <v/>
      </c>
      <c r="Z27" s="45" t="str">
        <f>IF(AND(U27=0,V27=0,W27=0),
    "-",
    IF(W27="",
        "",
        IF(LEFT($B27)="B",
            IF(Instructions!E$17="",
                "",
                IF(ROUND(W27,3)&lt;Instructions!E$17,
                    "YES",
                    "NO"
                )
            ),
            IF(LEFT($B27)="C",
                IF(Instructions!E$19="",
                    "",
                    IF(ROUND(W27,3)&lt;Instructions!E$19,
                        "YES",
                        "NO"
                    )
                ),
                "ERR"
            )
        )
    )
)</f>
        <v/>
      </c>
      <c r="AA27" s="54" t="str">
        <f t="shared" si="13"/>
        <v/>
      </c>
      <c r="AB27" s="14" t="str">
        <f>IF(AND(NOT(ISERROR(MATCH($B27,Scilympiad!$U:$U,0))),ISNUMBER(INDEX(Scilympiad!Y:Y,MATCH($B27,Scilympiad!$U:$U,0)))),
    INDEX(Scilympiad!Y:Y,MATCH($B27,Scilympiad!$U:$U,0)),
    ""
)</f>
        <v/>
      </c>
      <c r="AC27" s="11" t="str">
        <f t="shared" si="14"/>
        <v/>
      </c>
      <c r="AD27" s="10" t="str">
        <f t="shared" si="15"/>
        <v/>
      </c>
      <c r="AE27" s="11" t="str">
        <f t="shared" si="16"/>
        <v/>
      </c>
      <c r="AF27" s="12" t="str">
        <f t="shared" si="17"/>
        <v/>
      </c>
      <c r="AG27" s="134" t="str">
        <f t="shared" si="18"/>
        <v/>
      </c>
      <c r="AH27" s="165"/>
      <c r="AI27" s="165"/>
      <c r="AJ27" s="131"/>
      <c r="AK27" s="64" t="str">
        <f t="shared" si="19"/>
        <v/>
      </c>
      <c r="AL27" s="47" t="str">
        <f t="shared" si="20"/>
        <v/>
      </c>
      <c r="AM27" s="65" t="str">
        <f t="shared" si="21"/>
        <v/>
      </c>
      <c r="AN27" s="57" t="str">
        <f t="shared" si="22"/>
        <v/>
      </c>
      <c r="AO27" s="12" t="str">
        <f t="shared" si="23"/>
        <v/>
      </c>
      <c r="AP27" s="10" t="str">
        <f t="shared" si="24"/>
        <v/>
      </c>
      <c r="AQ27" s="10" t="str">
        <f t="shared" si="25"/>
        <v/>
      </c>
      <c r="AR27" s="15" t="str">
        <f t="shared" si="26"/>
        <v/>
      </c>
      <c r="AS27" s="57" t="str">
        <f t="shared" si="27"/>
        <v/>
      </c>
      <c r="AT27" s="12" t="str">
        <f t="shared" si="28"/>
        <v/>
      </c>
      <c r="AU27" s="10" t="str">
        <f t="shared" si="29"/>
        <v/>
      </c>
      <c r="AV27" s="10" t="str">
        <f t="shared" si="30"/>
        <v/>
      </c>
      <c r="AW27" s="15" t="str">
        <f t="shared" si="31"/>
        <v/>
      </c>
    </row>
    <row r="28" spans="2:49">
      <c r="B28" s="14" t="str">
        <f>IF(Scilympiad!C27="",
    "",
    Scilympiad!C27
)</f>
        <v/>
      </c>
      <c r="C28" s="10" t="str">
        <f>IF(Scilympiad!D27="",
    "",
    Scilympiad!D27
)</f>
        <v/>
      </c>
      <c r="D28" s="10" t="str">
        <f>IF(Scilympiad!E27="",
    "",
    Scilympiad!E27
)</f>
        <v/>
      </c>
      <c r="E28" s="44" t="str">
        <f t="shared" si="7"/>
        <v/>
      </c>
      <c r="F28" s="45" t="str">
        <f t="shared" si="8"/>
        <v/>
      </c>
      <c r="G28" s="173" t="str">
        <f t="shared" si="9"/>
        <v/>
      </c>
      <c r="H28" s="45" t="str">
        <f t="shared" si="10"/>
        <v/>
      </c>
      <c r="I28" s="54" t="str">
        <f t="shared" si="11"/>
        <v/>
      </c>
      <c r="J28" s="57" t="str">
        <f>IF($B28="",
    "",
    IF(COUNTIF(Scilympiad!U:U,Scores!$B28)+COUNTIF(SkyCiv!U:U,Scores!$B28)=0,
        "",
        IF(COUNTIF(Scilympiad!U:U,Scores!$B28)=0,
            "NO",
            IF(COUNTIF(Scilympiad!U:U,Scores!$B28)=1,
                "YES",
                IF(COUNTIF(Scilympiad!U:U,Scores!$B28)&gt;1,
                    "MANY",
                    "ERROR"
                )
            )
        )
    )
)</f>
        <v/>
      </c>
      <c r="K28" s="15" t="str">
        <f>IF($B28="",
    "",
    IF(COUNTIF(Scilympiad!U:U,Scores!$B28)+COUNTIF(SkyCiv!U:U,Scores!$B28)=0,
        "",
        IF(COUNTIF(SkyCiv!U:U,Scores!$B28)=0,
            "NO",
            IF(COUNTIF(SkyCiv!U:U,Scores!$B28)=1,
                "YES",
                IF(COUNTIF(SkyCiv!U:U,Scores!$B28)&gt;1,
                    "MANY",
                    "ERROR"
                )
            )
        )
    )
)</f>
        <v/>
      </c>
      <c r="L28" s="160" t="str">
        <f>IF($B28="",
    "",
    IF(NOT(ISERROR(MATCH($B28,Scilympiad!$U:$U,0))),
        INDEX(Scilympiad!M:M,MATCH($B28,Scilympiad!$U:$U,0)),
        ""
    )
)</f>
        <v/>
      </c>
      <c r="M28" s="161" t="str">
        <f>IF($B28="",
    "",
    IF(NOT(ISERROR(MATCH($B28,Scilympiad!$U:$U,0))),
        INDEX(Scilympiad!N:N,MATCH($B28,Scilympiad!$U:$U,0)),
        ""
    )
)</f>
        <v/>
      </c>
      <c r="N28" s="161" t="str">
        <f>IF($B28="",
    "",
    IF(NOT(ISERROR(MATCH($B28,SkyCiv!$U:$U,0))),
        INDEX(SkyCiv!C:C,MATCH($B28,SkyCiv!$U:$U,0))+(_xlfn.NUMBERVALUE(LEFT(RIGHT(Instructions!$E$20,4),3))+6)/24,
        ""
    )
)</f>
        <v/>
      </c>
      <c r="O28" s="12" t="str">
        <f>IF(N28="",
    "",
    IF(Instructions!E$20="",
        "TIMEZONE?",
        IF(L28="",
            "START?",
            IF(N28&lt;L28,
                "NEGATIVE",
                (N28-L28)*24*60
            )
        )
    )
)</f>
        <v/>
      </c>
      <c r="P28" s="46" t="str">
        <f>IF(Instructions!$E$21="",
    "",
    IF(AND(ISNUMBER(O28),O28&gt;Instructions!E$21),
        "YES",
        IF(AND(ISNUMBER(O28),O28&lt;=Instructions!E$21),
            "NO",
            IF(O28="NEGATIVE",
                "UNCLEAR",
                ""
            )
        )
    )
)</f>
        <v/>
      </c>
      <c r="Q28" s="72" t="str">
        <f>IF(LEFT(Instructions!E$22)="Y",
    P28,
    ""
)</f>
        <v/>
      </c>
      <c r="R28" s="69" t="str">
        <f>IF($B28="",
    "",
    IF(NOT(ISERROR(MATCH($B28,SkyCiv!$U:$U,0))),
        INDEX(SkyCiv!I:I,MATCH($B28,SkyCiv!$U:$U,0)),
        ""
    )
)</f>
        <v/>
      </c>
      <c r="S28" s="12" t="str">
        <f>IF($B28="",
    "",
    IF(NOT(ISERROR(MATCH($B28,SkyCiv!$U:$U,0))),
        INDEX(SkyCiv!J:J,MATCH($B28,SkyCiv!$U:$U,0)),
        ""
    )
)</f>
        <v/>
      </c>
      <c r="T28" s="60" t="str">
        <f>IF($B28="",
    "",
    IF(NOT(ISERROR(MATCH($B28,SkyCiv!$U:$U,0))),
        INDEX(SkyCiv!K:K,MATCH($B28,SkyCiv!$U:$U,0)),
        ""
    )
)</f>
        <v/>
      </c>
      <c r="U28" s="76" t="str">
        <f>IF($B28="",
    "",
    IF(NOT(ISERROR(MATCH($B28,SkyCiv!$U:$U,0))),
        INDEX(SkyCiv!L:L,MATCH($B28,SkyCiv!$U:$U,0)),
        ""
    )
)</f>
        <v/>
      </c>
      <c r="V28" s="12" t="str">
        <f>IF($B28="",
    "",
    IF(NOT(ISERROR(MATCH($B28,SkyCiv!$U:$U,0))),
        INDEX(SkyCiv!M:M,MATCH($B28,SkyCiv!$U:$U,0)),
        ""
    )
)</f>
        <v/>
      </c>
      <c r="W28" s="77" t="str">
        <f>IF($B28="",
    "",
    IF(NOT(ISERROR(MATCH($B28,SkyCiv!$U:$U,0))),
        INDEX(SkyCiv!N:N,MATCH($B28,SkyCiv!$U:$U,0)),
        ""
    )
)</f>
        <v/>
      </c>
      <c r="X28" s="45" t="str">
        <f>IF(AND(U28=0,V28=0,W28=0),
    "-",
    IF(U28="",
        "",
        IF(LEFT($B28)="B",
            IF(Instructions!E$16="",
                "",
                IF(ROUND(U28,3)&lt;Instructions!E$16,
                    "YES",
                    "NO"
                )
            ),
            IF(LEFT($B28)="C",
                IF(Instructions!E$18="",
                    "",
                    IF(ROUND(U28,3)&lt;Instructions!E$18,
                        "YES",
                        "NO"
                    )
                ),
                "ERR"
            )
        )
    )
)</f>
        <v/>
      </c>
      <c r="Y28" s="45" t="str">
        <f t="shared" si="12"/>
        <v/>
      </c>
      <c r="Z28" s="45" t="str">
        <f>IF(AND(U28=0,V28=0,W28=0),
    "-",
    IF(W28="",
        "",
        IF(LEFT($B28)="B",
            IF(Instructions!E$17="",
                "",
                IF(ROUND(W28,3)&lt;Instructions!E$17,
                    "YES",
                    "NO"
                )
            ),
            IF(LEFT($B28)="C",
                IF(Instructions!E$19="",
                    "",
                    IF(ROUND(W28,3)&lt;Instructions!E$19,
                        "YES",
                        "NO"
                    )
                ),
                "ERR"
            )
        )
    )
)</f>
        <v/>
      </c>
      <c r="AA28" s="54" t="str">
        <f t="shared" si="13"/>
        <v/>
      </c>
      <c r="AB28" s="14" t="str">
        <f>IF(AND(NOT(ISERROR(MATCH($B28,Scilympiad!$U:$U,0))),ISNUMBER(INDEX(Scilympiad!Y:Y,MATCH($B28,Scilympiad!$U:$U,0)))),
    INDEX(Scilympiad!Y:Y,MATCH($B28,Scilympiad!$U:$U,0)),
    ""
)</f>
        <v/>
      </c>
      <c r="AC28" s="11" t="str">
        <f t="shared" si="14"/>
        <v/>
      </c>
      <c r="AD28" s="10" t="str">
        <f t="shared" si="15"/>
        <v/>
      </c>
      <c r="AE28" s="11" t="str">
        <f t="shared" si="16"/>
        <v/>
      </c>
      <c r="AF28" s="12" t="str">
        <f t="shared" si="17"/>
        <v/>
      </c>
      <c r="AG28" s="134" t="str">
        <f t="shared" si="18"/>
        <v/>
      </c>
      <c r="AH28" s="165"/>
      <c r="AI28" s="165"/>
      <c r="AJ28" s="131"/>
      <c r="AK28" s="64" t="str">
        <f t="shared" si="19"/>
        <v/>
      </c>
      <c r="AL28" s="47" t="str">
        <f t="shared" si="20"/>
        <v/>
      </c>
      <c r="AM28" s="65" t="str">
        <f t="shared" si="21"/>
        <v/>
      </c>
      <c r="AN28" s="57" t="str">
        <f t="shared" si="22"/>
        <v/>
      </c>
      <c r="AO28" s="12" t="str">
        <f t="shared" si="23"/>
        <v/>
      </c>
      <c r="AP28" s="10" t="str">
        <f t="shared" si="24"/>
        <v/>
      </c>
      <c r="AQ28" s="10" t="str">
        <f t="shared" si="25"/>
        <v/>
      </c>
      <c r="AR28" s="15" t="str">
        <f t="shared" si="26"/>
        <v/>
      </c>
      <c r="AS28" s="57" t="str">
        <f t="shared" si="27"/>
        <v/>
      </c>
      <c r="AT28" s="12" t="str">
        <f t="shared" si="28"/>
        <v/>
      </c>
      <c r="AU28" s="10" t="str">
        <f t="shared" si="29"/>
        <v/>
      </c>
      <c r="AV28" s="10" t="str">
        <f t="shared" si="30"/>
        <v/>
      </c>
      <c r="AW28" s="15" t="str">
        <f t="shared" si="31"/>
        <v/>
      </c>
    </row>
    <row r="29" spans="2:49">
      <c r="B29" s="14" t="str">
        <f>IF(Scilympiad!C28="",
    "",
    Scilympiad!C28
)</f>
        <v/>
      </c>
      <c r="C29" s="10" t="str">
        <f>IF(Scilympiad!D28="",
    "",
    Scilympiad!D28
)</f>
        <v/>
      </c>
      <c r="D29" s="10" t="str">
        <f>IF(Scilympiad!E28="",
    "",
    Scilympiad!E28
)</f>
        <v/>
      </c>
      <c r="E29" s="44" t="str">
        <f t="shared" si="7"/>
        <v/>
      </c>
      <c r="F29" s="45" t="str">
        <f t="shared" si="8"/>
        <v/>
      </c>
      <c r="G29" s="173" t="str">
        <f t="shared" si="9"/>
        <v/>
      </c>
      <c r="H29" s="45" t="str">
        <f t="shared" si="10"/>
        <v/>
      </c>
      <c r="I29" s="54" t="str">
        <f t="shared" si="11"/>
        <v/>
      </c>
      <c r="J29" s="57" t="str">
        <f>IF($B29="",
    "",
    IF(COUNTIF(Scilympiad!U:U,Scores!$B29)+COUNTIF(SkyCiv!U:U,Scores!$B29)=0,
        "",
        IF(COUNTIF(Scilympiad!U:U,Scores!$B29)=0,
            "NO",
            IF(COUNTIF(Scilympiad!U:U,Scores!$B29)=1,
                "YES",
                IF(COUNTIF(Scilympiad!U:U,Scores!$B29)&gt;1,
                    "MANY",
                    "ERROR"
                )
            )
        )
    )
)</f>
        <v/>
      </c>
      <c r="K29" s="15" t="str">
        <f>IF($B29="",
    "",
    IF(COUNTIF(Scilympiad!U:U,Scores!$B29)+COUNTIF(SkyCiv!U:U,Scores!$B29)=0,
        "",
        IF(COUNTIF(SkyCiv!U:U,Scores!$B29)=0,
            "NO",
            IF(COUNTIF(SkyCiv!U:U,Scores!$B29)=1,
                "YES",
                IF(COUNTIF(SkyCiv!U:U,Scores!$B29)&gt;1,
                    "MANY",
                    "ERROR"
                )
            )
        )
    )
)</f>
        <v/>
      </c>
      <c r="L29" s="160" t="str">
        <f>IF($B29="",
    "",
    IF(NOT(ISERROR(MATCH($B29,Scilympiad!$U:$U,0))),
        INDEX(Scilympiad!M:M,MATCH($B29,Scilympiad!$U:$U,0)),
        ""
    )
)</f>
        <v/>
      </c>
      <c r="M29" s="161" t="str">
        <f>IF($B29="",
    "",
    IF(NOT(ISERROR(MATCH($B29,Scilympiad!$U:$U,0))),
        INDEX(Scilympiad!N:N,MATCH($B29,Scilympiad!$U:$U,0)),
        ""
    )
)</f>
        <v/>
      </c>
      <c r="N29" s="161" t="str">
        <f>IF($B29="",
    "",
    IF(NOT(ISERROR(MATCH($B29,SkyCiv!$U:$U,0))),
        INDEX(SkyCiv!C:C,MATCH($B29,SkyCiv!$U:$U,0))+(_xlfn.NUMBERVALUE(LEFT(RIGHT(Instructions!$E$20,4),3))+6)/24,
        ""
    )
)</f>
        <v/>
      </c>
      <c r="O29" s="12" t="str">
        <f>IF(N29="",
    "",
    IF(Instructions!E$20="",
        "TIMEZONE?",
        IF(L29="",
            "START?",
            IF(N29&lt;L29,
                "NEGATIVE",
                (N29-L29)*24*60
            )
        )
    )
)</f>
        <v/>
      </c>
      <c r="P29" s="46" t="str">
        <f>IF(Instructions!$E$21="",
    "",
    IF(AND(ISNUMBER(O29),O29&gt;Instructions!E$21),
        "YES",
        IF(AND(ISNUMBER(O29),O29&lt;=Instructions!E$21),
            "NO",
            IF(O29="NEGATIVE",
                "UNCLEAR",
                ""
            )
        )
    )
)</f>
        <v/>
      </c>
      <c r="Q29" s="72" t="str">
        <f>IF(LEFT(Instructions!E$22)="Y",
    P29,
    ""
)</f>
        <v/>
      </c>
      <c r="R29" s="69" t="str">
        <f>IF($B29="",
    "",
    IF(NOT(ISERROR(MATCH($B29,SkyCiv!$U:$U,0))),
        INDEX(SkyCiv!I:I,MATCH($B29,SkyCiv!$U:$U,0)),
        ""
    )
)</f>
        <v/>
      </c>
      <c r="S29" s="12" t="str">
        <f>IF($B29="",
    "",
    IF(NOT(ISERROR(MATCH($B29,SkyCiv!$U:$U,0))),
        INDEX(SkyCiv!J:J,MATCH($B29,SkyCiv!$U:$U,0)),
        ""
    )
)</f>
        <v/>
      </c>
      <c r="T29" s="60" t="str">
        <f>IF($B29="",
    "",
    IF(NOT(ISERROR(MATCH($B29,SkyCiv!$U:$U,0))),
        INDEX(SkyCiv!K:K,MATCH($B29,SkyCiv!$U:$U,0)),
        ""
    )
)</f>
        <v/>
      </c>
      <c r="U29" s="76" t="str">
        <f>IF($B29="",
    "",
    IF(NOT(ISERROR(MATCH($B29,SkyCiv!$U:$U,0))),
        INDEX(SkyCiv!L:L,MATCH($B29,SkyCiv!$U:$U,0)),
        ""
    )
)</f>
        <v/>
      </c>
      <c r="V29" s="12" t="str">
        <f>IF($B29="",
    "",
    IF(NOT(ISERROR(MATCH($B29,SkyCiv!$U:$U,0))),
        INDEX(SkyCiv!M:M,MATCH($B29,SkyCiv!$U:$U,0)),
        ""
    )
)</f>
        <v/>
      </c>
      <c r="W29" s="77" t="str">
        <f>IF($B29="",
    "",
    IF(NOT(ISERROR(MATCH($B29,SkyCiv!$U:$U,0))),
        INDEX(SkyCiv!N:N,MATCH($B29,SkyCiv!$U:$U,0)),
        ""
    )
)</f>
        <v/>
      </c>
      <c r="X29" s="45" t="str">
        <f>IF(AND(U29=0,V29=0,W29=0),
    "-",
    IF(U29="",
        "",
        IF(LEFT($B29)="B",
            IF(Instructions!E$16="",
                "",
                IF(ROUND(U29,3)&lt;Instructions!E$16,
                    "YES",
                    "NO"
                )
            ),
            IF(LEFT($B29)="C",
                IF(Instructions!E$18="",
                    "",
                    IF(ROUND(U29,3)&lt;Instructions!E$18,
                        "YES",
                        "NO"
                    )
                ),
                "ERR"
            )
        )
    )
)</f>
        <v/>
      </c>
      <c r="Y29" s="45" t="str">
        <f t="shared" si="12"/>
        <v/>
      </c>
      <c r="Z29" s="45" t="str">
        <f>IF(AND(U29=0,V29=0,W29=0),
    "-",
    IF(W29="",
        "",
        IF(LEFT($B29)="B",
            IF(Instructions!E$17="",
                "",
                IF(ROUND(W29,3)&lt;Instructions!E$17,
                    "YES",
                    "NO"
                )
            ),
            IF(LEFT($B29)="C",
                IF(Instructions!E$19="",
                    "",
                    IF(ROUND(W29,3)&lt;Instructions!E$19,
                        "YES",
                        "NO"
                    )
                ),
                "ERR"
            )
        )
    )
)</f>
        <v/>
      </c>
      <c r="AA29" s="54" t="str">
        <f t="shared" si="13"/>
        <v/>
      </c>
      <c r="AB29" s="14" t="str">
        <f>IF(AND(NOT(ISERROR(MATCH($B29,Scilympiad!$U:$U,0))),ISNUMBER(INDEX(Scilympiad!Y:Y,MATCH($B29,Scilympiad!$U:$U,0)))),
    INDEX(Scilympiad!Y:Y,MATCH($B29,Scilympiad!$U:$U,0)),
    ""
)</f>
        <v/>
      </c>
      <c r="AC29" s="11" t="str">
        <f t="shared" si="14"/>
        <v/>
      </c>
      <c r="AD29" s="10" t="str">
        <f t="shared" si="15"/>
        <v/>
      </c>
      <c r="AE29" s="11" t="str">
        <f t="shared" si="16"/>
        <v/>
      </c>
      <c r="AF29" s="12" t="str">
        <f t="shared" si="17"/>
        <v/>
      </c>
      <c r="AG29" s="134" t="str">
        <f t="shared" si="18"/>
        <v/>
      </c>
      <c r="AH29" s="165"/>
      <c r="AI29" s="165"/>
      <c r="AJ29" s="131"/>
      <c r="AK29" s="64" t="str">
        <f t="shared" si="19"/>
        <v/>
      </c>
      <c r="AL29" s="47" t="str">
        <f t="shared" si="20"/>
        <v/>
      </c>
      <c r="AM29" s="65" t="str">
        <f t="shared" si="21"/>
        <v/>
      </c>
      <c r="AN29" s="57" t="str">
        <f t="shared" si="22"/>
        <v/>
      </c>
      <c r="AO29" s="12" t="str">
        <f t="shared" si="23"/>
        <v/>
      </c>
      <c r="AP29" s="10" t="str">
        <f t="shared" si="24"/>
        <v/>
      </c>
      <c r="AQ29" s="10" t="str">
        <f t="shared" si="25"/>
        <v/>
      </c>
      <c r="AR29" s="15" t="str">
        <f t="shared" si="26"/>
        <v/>
      </c>
      <c r="AS29" s="57" t="str">
        <f t="shared" si="27"/>
        <v/>
      </c>
      <c r="AT29" s="12" t="str">
        <f t="shared" si="28"/>
        <v/>
      </c>
      <c r="AU29" s="10" t="str">
        <f t="shared" si="29"/>
        <v/>
      </c>
      <c r="AV29" s="10" t="str">
        <f t="shared" si="30"/>
        <v/>
      </c>
      <c r="AW29" s="15" t="str">
        <f t="shared" si="31"/>
        <v/>
      </c>
    </row>
    <row r="30" spans="2:49">
      <c r="B30" s="14" t="str">
        <f>IF(Scilympiad!C29="",
    "",
    Scilympiad!C29
)</f>
        <v/>
      </c>
      <c r="C30" s="10" t="str">
        <f>IF(Scilympiad!D29="",
    "",
    Scilympiad!D29
)</f>
        <v/>
      </c>
      <c r="D30" s="10" t="str">
        <f>IF(Scilympiad!E29="",
    "",
    Scilympiad!E29
)</f>
        <v/>
      </c>
      <c r="E30" s="44" t="str">
        <f t="shared" si="7"/>
        <v/>
      </c>
      <c r="F30" s="45" t="str">
        <f t="shared" si="8"/>
        <v/>
      </c>
      <c r="G30" s="173" t="str">
        <f t="shared" si="9"/>
        <v/>
      </c>
      <c r="H30" s="45" t="str">
        <f t="shared" si="10"/>
        <v/>
      </c>
      <c r="I30" s="54" t="str">
        <f t="shared" si="11"/>
        <v/>
      </c>
      <c r="J30" s="57" t="str">
        <f>IF($B30="",
    "",
    IF(COUNTIF(Scilympiad!U:U,Scores!$B30)+COUNTIF(SkyCiv!U:U,Scores!$B30)=0,
        "",
        IF(COUNTIF(Scilympiad!U:U,Scores!$B30)=0,
            "NO",
            IF(COUNTIF(Scilympiad!U:U,Scores!$B30)=1,
                "YES",
                IF(COUNTIF(Scilympiad!U:U,Scores!$B30)&gt;1,
                    "MANY",
                    "ERROR"
                )
            )
        )
    )
)</f>
        <v/>
      </c>
      <c r="K30" s="15" t="str">
        <f>IF($B30="",
    "",
    IF(COUNTIF(Scilympiad!U:U,Scores!$B30)+COUNTIF(SkyCiv!U:U,Scores!$B30)=0,
        "",
        IF(COUNTIF(SkyCiv!U:U,Scores!$B30)=0,
            "NO",
            IF(COUNTIF(SkyCiv!U:U,Scores!$B30)=1,
                "YES",
                IF(COUNTIF(SkyCiv!U:U,Scores!$B30)&gt;1,
                    "MANY",
                    "ERROR"
                )
            )
        )
    )
)</f>
        <v/>
      </c>
      <c r="L30" s="160" t="str">
        <f>IF($B30="",
    "",
    IF(NOT(ISERROR(MATCH($B30,Scilympiad!$U:$U,0))),
        INDEX(Scilympiad!M:M,MATCH($B30,Scilympiad!$U:$U,0)),
        ""
    )
)</f>
        <v/>
      </c>
      <c r="M30" s="161" t="str">
        <f>IF($B30="",
    "",
    IF(NOT(ISERROR(MATCH($B30,Scilympiad!$U:$U,0))),
        INDEX(Scilympiad!N:N,MATCH($B30,Scilympiad!$U:$U,0)),
        ""
    )
)</f>
        <v/>
      </c>
      <c r="N30" s="161" t="str">
        <f>IF($B30="",
    "",
    IF(NOT(ISERROR(MATCH($B30,SkyCiv!$U:$U,0))),
        INDEX(SkyCiv!C:C,MATCH($B30,SkyCiv!$U:$U,0))+(_xlfn.NUMBERVALUE(LEFT(RIGHT(Instructions!$E$20,4),3))+6)/24,
        ""
    )
)</f>
        <v/>
      </c>
      <c r="O30" s="12" t="str">
        <f>IF(N30="",
    "",
    IF(Instructions!E$20="",
        "TIMEZONE?",
        IF(L30="",
            "START?",
            IF(N30&lt;L30,
                "NEGATIVE",
                (N30-L30)*24*60
            )
        )
    )
)</f>
        <v/>
      </c>
      <c r="P30" s="46" t="str">
        <f>IF(Instructions!$E$21="",
    "",
    IF(AND(ISNUMBER(O30),O30&gt;Instructions!E$21),
        "YES",
        IF(AND(ISNUMBER(O30),O30&lt;=Instructions!E$21),
            "NO",
            IF(O30="NEGATIVE",
                "UNCLEAR",
                ""
            )
        )
    )
)</f>
        <v/>
      </c>
      <c r="Q30" s="72" t="str">
        <f>IF(LEFT(Instructions!E$22)="Y",
    P30,
    ""
)</f>
        <v/>
      </c>
      <c r="R30" s="69" t="str">
        <f>IF($B30="",
    "",
    IF(NOT(ISERROR(MATCH($B30,SkyCiv!$U:$U,0))),
        INDEX(SkyCiv!I:I,MATCH($B30,SkyCiv!$U:$U,0)),
        ""
    )
)</f>
        <v/>
      </c>
      <c r="S30" s="12" t="str">
        <f>IF($B30="",
    "",
    IF(NOT(ISERROR(MATCH($B30,SkyCiv!$U:$U,0))),
        INDEX(SkyCiv!J:J,MATCH($B30,SkyCiv!$U:$U,0)),
        ""
    )
)</f>
        <v/>
      </c>
      <c r="T30" s="60" t="str">
        <f>IF($B30="",
    "",
    IF(NOT(ISERROR(MATCH($B30,SkyCiv!$U:$U,0))),
        INDEX(SkyCiv!K:K,MATCH($B30,SkyCiv!$U:$U,0)),
        ""
    )
)</f>
        <v/>
      </c>
      <c r="U30" s="76" t="str">
        <f>IF($B30="",
    "",
    IF(NOT(ISERROR(MATCH($B30,SkyCiv!$U:$U,0))),
        INDEX(SkyCiv!L:L,MATCH($B30,SkyCiv!$U:$U,0)),
        ""
    )
)</f>
        <v/>
      </c>
      <c r="V30" s="12" t="str">
        <f>IF($B30="",
    "",
    IF(NOT(ISERROR(MATCH($B30,SkyCiv!$U:$U,0))),
        INDEX(SkyCiv!M:M,MATCH($B30,SkyCiv!$U:$U,0)),
        ""
    )
)</f>
        <v/>
      </c>
      <c r="W30" s="77" t="str">
        <f>IF($B30="",
    "",
    IF(NOT(ISERROR(MATCH($B30,SkyCiv!$U:$U,0))),
        INDEX(SkyCiv!N:N,MATCH($B30,SkyCiv!$U:$U,0)),
        ""
    )
)</f>
        <v/>
      </c>
      <c r="X30" s="45" t="str">
        <f>IF(AND(U30=0,V30=0,W30=0),
    "-",
    IF(U30="",
        "",
        IF(LEFT($B30)="B",
            IF(Instructions!E$16="",
                "",
                IF(ROUND(U30,3)&lt;Instructions!E$16,
                    "YES",
                    "NO"
                )
            ),
            IF(LEFT($B30)="C",
                IF(Instructions!E$18="",
                    "",
                    IF(ROUND(U30,3)&lt;Instructions!E$18,
                        "YES",
                        "NO"
                    )
                ),
                "ERR"
            )
        )
    )
)</f>
        <v/>
      </c>
      <c r="Y30" s="45" t="str">
        <f t="shared" si="12"/>
        <v/>
      </c>
      <c r="Z30" s="45" t="str">
        <f>IF(AND(U30=0,V30=0,W30=0),
    "-",
    IF(W30="",
        "",
        IF(LEFT($B30)="B",
            IF(Instructions!E$17="",
                "",
                IF(ROUND(W30,3)&lt;Instructions!E$17,
                    "YES",
                    "NO"
                )
            ),
            IF(LEFT($B30)="C",
                IF(Instructions!E$19="",
                    "",
                    IF(ROUND(W30,3)&lt;Instructions!E$19,
                        "YES",
                        "NO"
                    )
                ),
                "ERR"
            )
        )
    )
)</f>
        <v/>
      </c>
      <c r="AA30" s="54" t="str">
        <f t="shared" si="13"/>
        <v/>
      </c>
      <c r="AB30" s="14" t="str">
        <f>IF(AND(NOT(ISERROR(MATCH($B30,Scilympiad!$U:$U,0))),ISNUMBER(INDEX(Scilympiad!Y:Y,MATCH($B30,Scilympiad!$U:$U,0)))),
    INDEX(Scilympiad!Y:Y,MATCH($B30,Scilympiad!$U:$U,0)),
    ""
)</f>
        <v/>
      </c>
      <c r="AC30" s="11" t="str">
        <f t="shared" si="14"/>
        <v/>
      </c>
      <c r="AD30" s="10" t="str">
        <f t="shared" si="15"/>
        <v/>
      </c>
      <c r="AE30" s="11" t="str">
        <f t="shared" si="16"/>
        <v/>
      </c>
      <c r="AF30" s="12" t="str">
        <f t="shared" si="17"/>
        <v/>
      </c>
      <c r="AG30" s="134" t="str">
        <f t="shared" si="18"/>
        <v/>
      </c>
      <c r="AH30" s="165"/>
      <c r="AI30" s="165"/>
      <c r="AJ30" s="131"/>
      <c r="AK30" s="64" t="str">
        <f t="shared" si="19"/>
        <v/>
      </c>
      <c r="AL30" s="47" t="str">
        <f t="shared" si="20"/>
        <v/>
      </c>
      <c r="AM30" s="65" t="str">
        <f t="shared" si="21"/>
        <v/>
      </c>
      <c r="AN30" s="57" t="str">
        <f t="shared" si="22"/>
        <v/>
      </c>
      <c r="AO30" s="12" t="str">
        <f t="shared" si="23"/>
        <v/>
      </c>
      <c r="AP30" s="10" t="str">
        <f t="shared" si="24"/>
        <v/>
      </c>
      <c r="AQ30" s="10" t="str">
        <f t="shared" si="25"/>
        <v/>
      </c>
      <c r="AR30" s="15" t="str">
        <f t="shared" si="26"/>
        <v/>
      </c>
      <c r="AS30" s="57" t="str">
        <f t="shared" si="27"/>
        <v/>
      </c>
      <c r="AT30" s="12" t="str">
        <f t="shared" si="28"/>
        <v/>
      </c>
      <c r="AU30" s="10" t="str">
        <f t="shared" si="29"/>
        <v/>
      </c>
      <c r="AV30" s="10" t="str">
        <f t="shared" si="30"/>
        <v/>
      </c>
      <c r="AW30" s="15" t="str">
        <f t="shared" si="31"/>
        <v/>
      </c>
    </row>
    <row r="31" spans="2:49">
      <c r="B31" s="14" t="str">
        <f>IF(Scilympiad!C30="",
    "",
    Scilympiad!C30
)</f>
        <v/>
      </c>
      <c r="C31" s="10" t="str">
        <f>IF(Scilympiad!D30="",
    "",
    Scilympiad!D30
)</f>
        <v/>
      </c>
      <c r="D31" s="10" t="str">
        <f>IF(Scilympiad!E30="",
    "",
    Scilympiad!E30
)</f>
        <v/>
      </c>
      <c r="E31" s="44" t="str">
        <f t="shared" si="7"/>
        <v/>
      </c>
      <c r="F31" s="45" t="str">
        <f t="shared" si="8"/>
        <v/>
      </c>
      <c r="G31" s="173" t="str">
        <f t="shared" si="9"/>
        <v/>
      </c>
      <c r="H31" s="45" t="str">
        <f t="shared" si="10"/>
        <v/>
      </c>
      <c r="I31" s="54" t="str">
        <f t="shared" si="11"/>
        <v/>
      </c>
      <c r="J31" s="57" t="str">
        <f>IF($B31="",
    "",
    IF(COUNTIF(Scilympiad!U:U,Scores!$B31)+COUNTIF(SkyCiv!U:U,Scores!$B31)=0,
        "",
        IF(COUNTIF(Scilympiad!U:U,Scores!$B31)=0,
            "NO",
            IF(COUNTIF(Scilympiad!U:U,Scores!$B31)=1,
                "YES",
                IF(COUNTIF(Scilympiad!U:U,Scores!$B31)&gt;1,
                    "MANY",
                    "ERROR"
                )
            )
        )
    )
)</f>
        <v/>
      </c>
      <c r="K31" s="15" t="str">
        <f>IF($B31="",
    "",
    IF(COUNTIF(Scilympiad!U:U,Scores!$B31)+COUNTIF(SkyCiv!U:U,Scores!$B31)=0,
        "",
        IF(COUNTIF(SkyCiv!U:U,Scores!$B31)=0,
            "NO",
            IF(COUNTIF(SkyCiv!U:U,Scores!$B31)=1,
                "YES",
                IF(COUNTIF(SkyCiv!U:U,Scores!$B31)&gt;1,
                    "MANY",
                    "ERROR"
                )
            )
        )
    )
)</f>
        <v/>
      </c>
      <c r="L31" s="160" t="str">
        <f>IF($B31="",
    "",
    IF(NOT(ISERROR(MATCH($B31,Scilympiad!$U:$U,0))),
        INDEX(Scilympiad!M:M,MATCH($B31,Scilympiad!$U:$U,0)),
        ""
    )
)</f>
        <v/>
      </c>
      <c r="M31" s="161" t="str">
        <f>IF($B31="",
    "",
    IF(NOT(ISERROR(MATCH($B31,Scilympiad!$U:$U,0))),
        INDEX(Scilympiad!N:N,MATCH($B31,Scilympiad!$U:$U,0)),
        ""
    )
)</f>
        <v/>
      </c>
      <c r="N31" s="161" t="str">
        <f>IF($B31="",
    "",
    IF(NOT(ISERROR(MATCH($B31,SkyCiv!$U:$U,0))),
        INDEX(SkyCiv!C:C,MATCH($B31,SkyCiv!$U:$U,0))+(_xlfn.NUMBERVALUE(LEFT(RIGHT(Instructions!$E$20,4),3))+6)/24,
        ""
    )
)</f>
        <v/>
      </c>
      <c r="O31" s="12" t="str">
        <f>IF(N31="",
    "",
    IF(Instructions!E$20="",
        "TIMEZONE?",
        IF(L31="",
            "START?",
            IF(N31&lt;L31,
                "NEGATIVE",
                (N31-L31)*24*60
            )
        )
    )
)</f>
        <v/>
      </c>
      <c r="P31" s="46" t="str">
        <f>IF(Instructions!$E$21="",
    "",
    IF(AND(ISNUMBER(O31),O31&gt;Instructions!E$21),
        "YES",
        IF(AND(ISNUMBER(O31),O31&lt;=Instructions!E$21),
            "NO",
            IF(O31="NEGATIVE",
                "UNCLEAR",
                ""
            )
        )
    )
)</f>
        <v/>
      </c>
      <c r="Q31" s="72" t="str">
        <f>IF(LEFT(Instructions!E$22)="Y",
    P31,
    ""
)</f>
        <v/>
      </c>
      <c r="R31" s="69" t="str">
        <f>IF($B31="",
    "",
    IF(NOT(ISERROR(MATCH($B31,SkyCiv!$U:$U,0))),
        INDEX(SkyCiv!I:I,MATCH($B31,SkyCiv!$U:$U,0)),
        ""
    )
)</f>
        <v/>
      </c>
      <c r="S31" s="12" t="str">
        <f>IF($B31="",
    "",
    IF(NOT(ISERROR(MATCH($B31,SkyCiv!$U:$U,0))),
        INDEX(SkyCiv!J:J,MATCH($B31,SkyCiv!$U:$U,0)),
        ""
    )
)</f>
        <v/>
      </c>
      <c r="T31" s="60" t="str">
        <f>IF($B31="",
    "",
    IF(NOT(ISERROR(MATCH($B31,SkyCiv!$U:$U,0))),
        INDEX(SkyCiv!K:K,MATCH($B31,SkyCiv!$U:$U,0)),
        ""
    )
)</f>
        <v/>
      </c>
      <c r="U31" s="76" t="str">
        <f>IF($B31="",
    "",
    IF(NOT(ISERROR(MATCH($B31,SkyCiv!$U:$U,0))),
        INDEX(SkyCiv!L:L,MATCH($B31,SkyCiv!$U:$U,0)),
        ""
    )
)</f>
        <v/>
      </c>
      <c r="V31" s="12" t="str">
        <f>IF($B31="",
    "",
    IF(NOT(ISERROR(MATCH($B31,SkyCiv!$U:$U,0))),
        INDEX(SkyCiv!M:M,MATCH($B31,SkyCiv!$U:$U,0)),
        ""
    )
)</f>
        <v/>
      </c>
      <c r="W31" s="77" t="str">
        <f>IF($B31="",
    "",
    IF(NOT(ISERROR(MATCH($B31,SkyCiv!$U:$U,0))),
        INDEX(SkyCiv!N:N,MATCH($B31,SkyCiv!$U:$U,0)),
        ""
    )
)</f>
        <v/>
      </c>
      <c r="X31" s="45" t="str">
        <f>IF(AND(U31=0,V31=0,W31=0),
    "-",
    IF(U31="",
        "",
        IF(LEFT($B31)="B",
            IF(Instructions!E$16="",
                "",
                IF(ROUND(U31,3)&lt;Instructions!E$16,
                    "YES",
                    "NO"
                )
            ),
            IF(LEFT($B31)="C",
                IF(Instructions!E$18="",
                    "",
                    IF(ROUND(U31,3)&lt;Instructions!E$18,
                        "YES",
                        "NO"
                    )
                ),
                "ERR"
            )
        )
    )
)</f>
        <v/>
      </c>
      <c r="Y31" s="45" t="str">
        <f t="shared" si="12"/>
        <v/>
      </c>
      <c r="Z31" s="45" t="str">
        <f>IF(AND(U31=0,V31=0,W31=0),
    "-",
    IF(W31="",
        "",
        IF(LEFT($B31)="B",
            IF(Instructions!E$17="",
                "",
                IF(ROUND(W31,3)&lt;Instructions!E$17,
                    "YES",
                    "NO"
                )
            ),
            IF(LEFT($B31)="C",
                IF(Instructions!E$19="",
                    "",
                    IF(ROUND(W31,3)&lt;Instructions!E$19,
                        "YES",
                        "NO"
                    )
                ),
                "ERR"
            )
        )
    )
)</f>
        <v/>
      </c>
      <c r="AA31" s="54" t="str">
        <f t="shared" si="13"/>
        <v/>
      </c>
      <c r="AB31" s="14" t="str">
        <f>IF(AND(NOT(ISERROR(MATCH($B31,Scilympiad!$U:$U,0))),ISNUMBER(INDEX(Scilympiad!Y:Y,MATCH($B31,Scilympiad!$U:$U,0)))),
    INDEX(Scilympiad!Y:Y,MATCH($B31,Scilympiad!$U:$U,0)),
    ""
)</f>
        <v/>
      </c>
      <c r="AC31" s="11" t="str">
        <f t="shared" si="14"/>
        <v/>
      </c>
      <c r="AD31" s="10" t="str">
        <f t="shared" si="15"/>
        <v/>
      </c>
      <c r="AE31" s="11" t="str">
        <f t="shared" si="16"/>
        <v/>
      </c>
      <c r="AF31" s="12" t="str">
        <f t="shared" si="17"/>
        <v/>
      </c>
      <c r="AG31" s="134" t="str">
        <f t="shared" si="18"/>
        <v/>
      </c>
      <c r="AH31" s="165"/>
      <c r="AI31" s="165"/>
      <c r="AJ31" s="131"/>
      <c r="AK31" s="64" t="str">
        <f t="shared" si="19"/>
        <v/>
      </c>
      <c r="AL31" s="47" t="str">
        <f t="shared" si="20"/>
        <v/>
      </c>
      <c r="AM31" s="65" t="str">
        <f t="shared" si="21"/>
        <v/>
      </c>
      <c r="AN31" s="57" t="str">
        <f t="shared" si="22"/>
        <v/>
      </c>
      <c r="AO31" s="12" t="str">
        <f t="shared" si="23"/>
        <v/>
      </c>
      <c r="AP31" s="10" t="str">
        <f t="shared" si="24"/>
        <v/>
      </c>
      <c r="AQ31" s="10" t="str">
        <f t="shared" si="25"/>
        <v/>
      </c>
      <c r="AR31" s="15" t="str">
        <f t="shared" si="26"/>
        <v/>
      </c>
      <c r="AS31" s="57" t="str">
        <f t="shared" si="27"/>
        <v/>
      </c>
      <c r="AT31" s="12" t="str">
        <f t="shared" si="28"/>
        <v/>
      </c>
      <c r="AU31" s="10" t="str">
        <f t="shared" si="29"/>
        <v/>
      </c>
      <c r="AV31" s="10" t="str">
        <f t="shared" si="30"/>
        <v/>
      </c>
      <c r="AW31" s="15" t="str">
        <f t="shared" si="31"/>
        <v/>
      </c>
    </row>
    <row r="32" spans="2:49">
      <c r="B32" s="14" t="str">
        <f>IF(Scilympiad!C31="",
    "",
    Scilympiad!C31
)</f>
        <v/>
      </c>
      <c r="C32" s="10" t="str">
        <f>IF(Scilympiad!D31="",
    "",
    Scilympiad!D31
)</f>
        <v/>
      </c>
      <c r="D32" s="10" t="str">
        <f>IF(Scilympiad!E31="",
    "",
    Scilympiad!E31
)</f>
        <v/>
      </c>
      <c r="E32" s="44" t="str">
        <f t="shared" si="7"/>
        <v/>
      </c>
      <c r="F32" s="45" t="str">
        <f t="shared" si="8"/>
        <v/>
      </c>
      <c r="G32" s="173" t="str">
        <f t="shared" si="9"/>
        <v/>
      </c>
      <c r="H32" s="45" t="str">
        <f t="shared" si="10"/>
        <v/>
      </c>
      <c r="I32" s="54" t="str">
        <f t="shared" si="11"/>
        <v/>
      </c>
      <c r="J32" s="57" t="str">
        <f>IF($B32="",
    "",
    IF(COUNTIF(Scilympiad!U:U,Scores!$B32)+COUNTIF(SkyCiv!U:U,Scores!$B32)=0,
        "",
        IF(COUNTIF(Scilympiad!U:U,Scores!$B32)=0,
            "NO",
            IF(COUNTIF(Scilympiad!U:U,Scores!$B32)=1,
                "YES",
                IF(COUNTIF(Scilympiad!U:U,Scores!$B32)&gt;1,
                    "MANY",
                    "ERROR"
                )
            )
        )
    )
)</f>
        <v/>
      </c>
      <c r="K32" s="15" t="str">
        <f>IF($B32="",
    "",
    IF(COUNTIF(Scilympiad!U:U,Scores!$B32)+COUNTIF(SkyCiv!U:U,Scores!$B32)=0,
        "",
        IF(COUNTIF(SkyCiv!U:U,Scores!$B32)=0,
            "NO",
            IF(COUNTIF(SkyCiv!U:U,Scores!$B32)=1,
                "YES",
                IF(COUNTIF(SkyCiv!U:U,Scores!$B32)&gt;1,
                    "MANY",
                    "ERROR"
                )
            )
        )
    )
)</f>
        <v/>
      </c>
      <c r="L32" s="160" t="str">
        <f>IF($B32="",
    "",
    IF(NOT(ISERROR(MATCH($B32,Scilympiad!$U:$U,0))),
        INDEX(Scilympiad!M:M,MATCH($B32,Scilympiad!$U:$U,0)),
        ""
    )
)</f>
        <v/>
      </c>
      <c r="M32" s="161" t="str">
        <f>IF($B32="",
    "",
    IF(NOT(ISERROR(MATCH($B32,Scilympiad!$U:$U,0))),
        INDEX(Scilympiad!N:N,MATCH($B32,Scilympiad!$U:$U,0)),
        ""
    )
)</f>
        <v/>
      </c>
      <c r="N32" s="161" t="str">
        <f>IF($B32="",
    "",
    IF(NOT(ISERROR(MATCH($B32,SkyCiv!$U:$U,0))),
        INDEX(SkyCiv!C:C,MATCH($B32,SkyCiv!$U:$U,0))+(_xlfn.NUMBERVALUE(LEFT(RIGHT(Instructions!$E$20,4),3))+6)/24,
        ""
    )
)</f>
        <v/>
      </c>
      <c r="O32" s="12" t="str">
        <f>IF(N32="",
    "",
    IF(Instructions!E$20="",
        "TIMEZONE?",
        IF(L32="",
            "START?",
            IF(N32&lt;L32,
                "NEGATIVE",
                (N32-L32)*24*60
            )
        )
    )
)</f>
        <v/>
      </c>
      <c r="P32" s="46" t="str">
        <f>IF(Instructions!$E$21="",
    "",
    IF(AND(ISNUMBER(O32),O32&gt;Instructions!E$21),
        "YES",
        IF(AND(ISNUMBER(O32),O32&lt;=Instructions!E$21),
            "NO",
            IF(O32="NEGATIVE",
                "UNCLEAR",
                ""
            )
        )
    )
)</f>
        <v/>
      </c>
      <c r="Q32" s="72" t="str">
        <f>IF(LEFT(Instructions!E$22)="Y",
    P32,
    ""
)</f>
        <v/>
      </c>
      <c r="R32" s="69" t="str">
        <f>IF($B32="",
    "",
    IF(NOT(ISERROR(MATCH($B32,SkyCiv!$U:$U,0))),
        INDEX(SkyCiv!I:I,MATCH($B32,SkyCiv!$U:$U,0)),
        ""
    )
)</f>
        <v/>
      </c>
      <c r="S32" s="12" t="str">
        <f>IF($B32="",
    "",
    IF(NOT(ISERROR(MATCH($B32,SkyCiv!$U:$U,0))),
        INDEX(SkyCiv!J:J,MATCH($B32,SkyCiv!$U:$U,0)),
        ""
    )
)</f>
        <v/>
      </c>
      <c r="T32" s="60" t="str">
        <f>IF($B32="",
    "",
    IF(NOT(ISERROR(MATCH($B32,SkyCiv!$U:$U,0))),
        INDEX(SkyCiv!K:K,MATCH($B32,SkyCiv!$U:$U,0)),
        ""
    )
)</f>
        <v/>
      </c>
      <c r="U32" s="76" t="str">
        <f>IF($B32="",
    "",
    IF(NOT(ISERROR(MATCH($B32,SkyCiv!$U:$U,0))),
        INDEX(SkyCiv!L:L,MATCH($B32,SkyCiv!$U:$U,0)),
        ""
    )
)</f>
        <v/>
      </c>
      <c r="V32" s="12" t="str">
        <f>IF($B32="",
    "",
    IF(NOT(ISERROR(MATCH($B32,SkyCiv!$U:$U,0))),
        INDEX(SkyCiv!M:M,MATCH($B32,SkyCiv!$U:$U,0)),
        ""
    )
)</f>
        <v/>
      </c>
      <c r="W32" s="77" t="str">
        <f>IF($B32="",
    "",
    IF(NOT(ISERROR(MATCH($B32,SkyCiv!$U:$U,0))),
        INDEX(SkyCiv!N:N,MATCH($B32,SkyCiv!$U:$U,0)),
        ""
    )
)</f>
        <v/>
      </c>
      <c r="X32" s="45" t="str">
        <f>IF(AND(U32=0,V32=0,W32=0),
    "-",
    IF(U32="",
        "",
        IF(LEFT($B32)="B",
            IF(Instructions!E$16="",
                "",
                IF(ROUND(U32,3)&lt;Instructions!E$16,
                    "YES",
                    "NO"
                )
            ),
            IF(LEFT($B32)="C",
                IF(Instructions!E$18="",
                    "",
                    IF(ROUND(U32,3)&lt;Instructions!E$18,
                        "YES",
                        "NO"
                    )
                ),
                "ERR"
            )
        )
    )
)</f>
        <v/>
      </c>
      <c r="Y32" s="45" t="str">
        <f t="shared" si="12"/>
        <v/>
      </c>
      <c r="Z32" s="45" t="str">
        <f>IF(AND(U32=0,V32=0,W32=0),
    "-",
    IF(W32="",
        "",
        IF(LEFT($B32)="B",
            IF(Instructions!E$17="",
                "",
                IF(ROUND(W32,3)&lt;Instructions!E$17,
                    "YES",
                    "NO"
                )
            ),
            IF(LEFT($B32)="C",
                IF(Instructions!E$19="",
                    "",
                    IF(ROUND(W32,3)&lt;Instructions!E$19,
                        "YES",
                        "NO"
                    )
                ),
                "ERR"
            )
        )
    )
)</f>
        <v/>
      </c>
      <c r="AA32" s="54" t="str">
        <f t="shared" si="13"/>
        <v/>
      </c>
      <c r="AB32" s="14" t="str">
        <f>IF(AND(NOT(ISERROR(MATCH($B32,Scilympiad!$U:$U,0))),ISNUMBER(INDEX(Scilympiad!Y:Y,MATCH($B32,Scilympiad!$U:$U,0)))),
    INDEX(Scilympiad!Y:Y,MATCH($B32,Scilympiad!$U:$U,0)),
    ""
)</f>
        <v/>
      </c>
      <c r="AC32" s="11" t="str">
        <f t="shared" si="14"/>
        <v/>
      </c>
      <c r="AD32" s="10" t="str">
        <f t="shared" si="15"/>
        <v/>
      </c>
      <c r="AE32" s="11" t="str">
        <f t="shared" si="16"/>
        <v/>
      </c>
      <c r="AF32" s="12" t="str">
        <f t="shared" si="17"/>
        <v/>
      </c>
      <c r="AG32" s="134" t="str">
        <f t="shared" si="18"/>
        <v/>
      </c>
      <c r="AH32" s="165"/>
      <c r="AI32" s="165"/>
      <c r="AJ32" s="131"/>
      <c r="AK32" s="64" t="str">
        <f t="shared" si="19"/>
        <v/>
      </c>
      <c r="AL32" s="47" t="str">
        <f t="shared" si="20"/>
        <v/>
      </c>
      <c r="AM32" s="65" t="str">
        <f t="shared" si="21"/>
        <v/>
      </c>
      <c r="AN32" s="57" t="str">
        <f t="shared" si="22"/>
        <v/>
      </c>
      <c r="AO32" s="12" t="str">
        <f t="shared" si="23"/>
        <v/>
      </c>
      <c r="AP32" s="10" t="str">
        <f t="shared" si="24"/>
        <v/>
      </c>
      <c r="AQ32" s="10" t="str">
        <f t="shared" si="25"/>
        <v/>
      </c>
      <c r="AR32" s="15" t="str">
        <f t="shared" si="26"/>
        <v/>
      </c>
      <c r="AS32" s="57" t="str">
        <f t="shared" si="27"/>
        <v/>
      </c>
      <c r="AT32" s="12" t="str">
        <f t="shared" si="28"/>
        <v/>
      </c>
      <c r="AU32" s="10" t="str">
        <f t="shared" si="29"/>
        <v/>
      </c>
      <c r="AV32" s="10" t="str">
        <f t="shared" si="30"/>
        <v/>
      </c>
      <c r="AW32" s="15" t="str">
        <f t="shared" si="31"/>
        <v/>
      </c>
    </row>
    <row r="33" spans="2:49">
      <c r="B33" s="14" t="str">
        <f>IF(Scilympiad!C32="",
    "",
    Scilympiad!C32
)</f>
        <v/>
      </c>
      <c r="C33" s="10" t="str">
        <f>IF(Scilympiad!D32="",
    "",
    Scilympiad!D32
)</f>
        <v/>
      </c>
      <c r="D33" s="10" t="str">
        <f>IF(Scilympiad!E32="",
    "",
    Scilympiad!E32
)</f>
        <v/>
      </c>
      <c r="E33" s="44" t="str">
        <f t="shared" si="7"/>
        <v/>
      </c>
      <c r="F33" s="45" t="str">
        <f t="shared" si="8"/>
        <v/>
      </c>
      <c r="G33" s="173" t="str">
        <f t="shared" si="9"/>
        <v/>
      </c>
      <c r="H33" s="45" t="str">
        <f t="shared" si="10"/>
        <v/>
      </c>
      <c r="I33" s="54" t="str">
        <f t="shared" si="11"/>
        <v/>
      </c>
      <c r="J33" s="57" t="str">
        <f>IF($B33="",
    "",
    IF(COUNTIF(Scilympiad!U:U,Scores!$B33)+COUNTIF(SkyCiv!U:U,Scores!$B33)=0,
        "",
        IF(COUNTIF(Scilympiad!U:U,Scores!$B33)=0,
            "NO",
            IF(COUNTIF(Scilympiad!U:U,Scores!$B33)=1,
                "YES",
                IF(COUNTIF(Scilympiad!U:U,Scores!$B33)&gt;1,
                    "MANY",
                    "ERROR"
                )
            )
        )
    )
)</f>
        <v/>
      </c>
      <c r="K33" s="15" t="str">
        <f>IF($B33="",
    "",
    IF(COUNTIF(Scilympiad!U:U,Scores!$B33)+COUNTIF(SkyCiv!U:U,Scores!$B33)=0,
        "",
        IF(COUNTIF(SkyCiv!U:U,Scores!$B33)=0,
            "NO",
            IF(COUNTIF(SkyCiv!U:U,Scores!$B33)=1,
                "YES",
                IF(COUNTIF(SkyCiv!U:U,Scores!$B33)&gt;1,
                    "MANY",
                    "ERROR"
                )
            )
        )
    )
)</f>
        <v/>
      </c>
      <c r="L33" s="160" t="str">
        <f>IF($B33="",
    "",
    IF(NOT(ISERROR(MATCH($B33,Scilympiad!$U:$U,0))),
        INDEX(Scilympiad!M:M,MATCH($B33,Scilympiad!$U:$U,0)),
        ""
    )
)</f>
        <v/>
      </c>
      <c r="M33" s="161" t="str">
        <f>IF($B33="",
    "",
    IF(NOT(ISERROR(MATCH($B33,Scilympiad!$U:$U,0))),
        INDEX(Scilympiad!N:N,MATCH($B33,Scilympiad!$U:$U,0)),
        ""
    )
)</f>
        <v/>
      </c>
      <c r="N33" s="161" t="str">
        <f>IF($B33="",
    "",
    IF(NOT(ISERROR(MATCH($B33,SkyCiv!$U:$U,0))),
        INDEX(SkyCiv!C:C,MATCH($B33,SkyCiv!$U:$U,0))+(_xlfn.NUMBERVALUE(LEFT(RIGHT(Instructions!$E$20,4),3))+6)/24,
        ""
    )
)</f>
        <v/>
      </c>
      <c r="O33" s="12" t="str">
        <f>IF(N33="",
    "",
    IF(Instructions!E$20="",
        "TIMEZONE?",
        IF(L33="",
            "START?",
            IF(N33&lt;L33,
                "NEGATIVE",
                (N33-L33)*24*60
            )
        )
    )
)</f>
        <v/>
      </c>
      <c r="P33" s="46" t="str">
        <f>IF(Instructions!$E$21="",
    "",
    IF(AND(ISNUMBER(O33),O33&gt;Instructions!E$21),
        "YES",
        IF(AND(ISNUMBER(O33),O33&lt;=Instructions!E$21),
            "NO",
            IF(O33="NEGATIVE",
                "UNCLEAR",
                ""
            )
        )
    )
)</f>
        <v/>
      </c>
      <c r="Q33" s="72" t="str">
        <f>IF(LEFT(Instructions!E$22)="Y",
    P33,
    ""
)</f>
        <v/>
      </c>
      <c r="R33" s="69" t="str">
        <f>IF($B33="",
    "",
    IF(NOT(ISERROR(MATCH($B33,SkyCiv!$U:$U,0))),
        INDEX(SkyCiv!I:I,MATCH($B33,SkyCiv!$U:$U,0)),
        ""
    )
)</f>
        <v/>
      </c>
      <c r="S33" s="12" t="str">
        <f>IF($B33="",
    "",
    IF(NOT(ISERROR(MATCH($B33,SkyCiv!$U:$U,0))),
        INDEX(SkyCiv!J:J,MATCH($B33,SkyCiv!$U:$U,0)),
        ""
    )
)</f>
        <v/>
      </c>
      <c r="T33" s="60" t="str">
        <f>IF($B33="",
    "",
    IF(NOT(ISERROR(MATCH($B33,SkyCiv!$U:$U,0))),
        INDEX(SkyCiv!K:K,MATCH($B33,SkyCiv!$U:$U,0)),
        ""
    )
)</f>
        <v/>
      </c>
      <c r="U33" s="76" t="str">
        <f>IF($B33="",
    "",
    IF(NOT(ISERROR(MATCH($B33,SkyCiv!$U:$U,0))),
        INDEX(SkyCiv!L:L,MATCH($B33,SkyCiv!$U:$U,0)),
        ""
    )
)</f>
        <v/>
      </c>
      <c r="V33" s="12" t="str">
        <f>IF($B33="",
    "",
    IF(NOT(ISERROR(MATCH($B33,SkyCiv!$U:$U,0))),
        INDEX(SkyCiv!M:M,MATCH($B33,SkyCiv!$U:$U,0)),
        ""
    )
)</f>
        <v/>
      </c>
      <c r="W33" s="77" t="str">
        <f>IF($B33="",
    "",
    IF(NOT(ISERROR(MATCH($B33,SkyCiv!$U:$U,0))),
        INDEX(SkyCiv!N:N,MATCH($B33,SkyCiv!$U:$U,0)),
        ""
    )
)</f>
        <v/>
      </c>
      <c r="X33" s="45" t="str">
        <f>IF(AND(U33=0,V33=0,W33=0),
    "-",
    IF(U33="",
        "",
        IF(LEFT($B33)="B",
            IF(Instructions!E$16="",
                "",
                IF(ROUND(U33,3)&lt;Instructions!E$16,
                    "YES",
                    "NO"
                )
            ),
            IF(LEFT($B33)="C",
                IF(Instructions!E$18="",
                    "",
                    IF(ROUND(U33,3)&lt;Instructions!E$18,
                        "YES",
                        "NO"
                    )
                ),
                "ERR"
            )
        )
    )
)</f>
        <v/>
      </c>
      <c r="Y33" s="45" t="str">
        <f t="shared" si="12"/>
        <v/>
      </c>
      <c r="Z33" s="45" t="str">
        <f>IF(AND(U33=0,V33=0,W33=0),
    "-",
    IF(W33="",
        "",
        IF(LEFT($B33)="B",
            IF(Instructions!E$17="",
                "",
                IF(ROUND(W33,3)&lt;Instructions!E$17,
                    "YES",
                    "NO"
                )
            ),
            IF(LEFT($B33)="C",
                IF(Instructions!E$19="",
                    "",
                    IF(ROUND(W33,3)&lt;Instructions!E$19,
                        "YES",
                        "NO"
                    )
                ),
                "ERR"
            )
        )
    )
)</f>
        <v/>
      </c>
      <c r="AA33" s="54" t="str">
        <f t="shared" si="13"/>
        <v/>
      </c>
      <c r="AB33" s="14" t="str">
        <f>IF(AND(NOT(ISERROR(MATCH($B33,Scilympiad!$U:$U,0))),ISNUMBER(INDEX(Scilympiad!Y:Y,MATCH($B33,Scilympiad!$U:$U,0)))),
    INDEX(Scilympiad!Y:Y,MATCH($B33,Scilympiad!$U:$U,0)),
    ""
)</f>
        <v/>
      </c>
      <c r="AC33" s="11" t="str">
        <f t="shared" si="14"/>
        <v/>
      </c>
      <c r="AD33" s="10" t="str">
        <f t="shared" si="15"/>
        <v/>
      </c>
      <c r="AE33" s="11" t="str">
        <f t="shared" si="16"/>
        <v/>
      </c>
      <c r="AF33" s="12" t="str">
        <f t="shared" si="17"/>
        <v/>
      </c>
      <c r="AG33" s="134" t="str">
        <f t="shared" si="18"/>
        <v/>
      </c>
      <c r="AH33" s="165"/>
      <c r="AI33" s="165"/>
      <c r="AJ33" s="131"/>
      <c r="AK33" s="64" t="str">
        <f t="shared" si="19"/>
        <v/>
      </c>
      <c r="AL33" s="47" t="str">
        <f t="shared" si="20"/>
        <v/>
      </c>
      <c r="AM33" s="65" t="str">
        <f t="shared" si="21"/>
        <v/>
      </c>
      <c r="AN33" s="57" t="str">
        <f t="shared" si="22"/>
        <v/>
      </c>
      <c r="AO33" s="12" t="str">
        <f t="shared" si="23"/>
        <v/>
      </c>
      <c r="AP33" s="10" t="str">
        <f t="shared" si="24"/>
        <v/>
      </c>
      <c r="AQ33" s="10" t="str">
        <f t="shared" si="25"/>
        <v/>
      </c>
      <c r="AR33" s="15" t="str">
        <f t="shared" si="26"/>
        <v/>
      </c>
      <c r="AS33" s="57" t="str">
        <f t="shared" si="27"/>
        <v/>
      </c>
      <c r="AT33" s="12" t="str">
        <f t="shared" si="28"/>
        <v/>
      </c>
      <c r="AU33" s="10" t="str">
        <f t="shared" si="29"/>
        <v/>
      </c>
      <c r="AV33" s="10" t="str">
        <f t="shared" si="30"/>
        <v/>
      </c>
      <c r="AW33" s="15" t="str">
        <f t="shared" si="31"/>
        <v/>
      </c>
    </row>
    <row r="34" spans="2:49">
      <c r="B34" s="14" t="str">
        <f>IF(Scilympiad!C33="",
    "",
    Scilympiad!C33
)</f>
        <v/>
      </c>
      <c r="C34" s="10" t="str">
        <f>IF(Scilympiad!D33="",
    "",
    Scilympiad!D33
)</f>
        <v/>
      </c>
      <c r="D34" s="10" t="str">
        <f>IF(Scilympiad!E33="",
    "",
    Scilympiad!E33
)</f>
        <v/>
      </c>
      <c r="E34" s="44" t="str">
        <f t="shared" si="7"/>
        <v/>
      </c>
      <c r="F34" s="45" t="str">
        <f t="shared" si="8"/>
        <v/>
      </c>
      <c r="G34" s="173" t="str">
        <f t="shared" si="9"/>
        <v/>
      </c>
      <c r="H34" s="45" t="str">
        <f t="shared" si="10"/>
        <v/>
      </c>
      <c r="I34" s="54" t="str">
        <f t="shared" si="11"/>
        <v/>
      </c>
      <c r="J34" s="57" t="str">
        <f>IF($B34="",
    "",
    IF(COUNTIF(Scilympiad!U:U,Scores!$B34)+COUNTIF(SkyCiv!U:U,Scores!$B34)=0,
        "",
        IF(COUNTIF(Scilympiad!U:U,Scores!$B34)=0,
            "NO",
            IF(COUNTIF(Scilympiad!U:U,Scores!$B34)=1,
                "YES",
                IF(COUNTIF(Scilympiad!U:U,Scores!$B34)&gt;1,
                    "MANY",
                    "ERROR"
                )
            )
        )
    )
)</f>
        <v/>
      </c>
      <c r="K34" s="15" t="str">
        <f>IF($B34="",
    "",
    IF(COUNTIF(Scilympiad!U:U,Scores!$B34)+COUNTIF(SkyCiv!U:U,Scores!$B34)=0,
        "",
        IF(COUNTIF(SkyCiv!U:U,Scores!$B34)=0,
            "NO",
            IF(COUNTIF(SkyCiv!U:U,Scores!$B34)=1,
                "YES",
                IF(COUNTIF(SkyCiv!U:U,Scores!$B34)&gt;1,
                    "MANY",
                    "ERROR"
                )
            )
        )
    )
)</f>
        <v/>
      </c>
      <c r="L34" s="160" t="str">
        <f>IF($B34="",
    "",
    IF(NOT(ISERROR(MATCH($B34,Scilympiad!$U:$U,0))),
        INDEX(Scilympiad!M:M,MATCH($B34,Scilympiad!$U:$U,0)),
        ""
    )
)</f>
        <v/>
      </c>
      <c r="M34" s="161" t="str">
        <f>IF($B34="",
    "",
    IF(NOT(ISERROR(MATCH($B34,Scilympiad!$U:$U,0))),
        INDEX(Scilympiad!N:N,MATCH($B34,Scilympiad!$U:$U,0)),
        ""
    )
)</f>
        <v/>
      </c>
      <c r="N34" s="161" t="str">
        <f>IF($B34="",
    "",
    IF(NOT(ISERROR(MATCH($B34,SkyCiv!$U:$U,0))),
        INDEX(SkyCiv!C:C,MATCH($B34,SkyCiv!$U:$U,0))+(_xlfn.NUMBERVALUE(LEFT(RIGHT(Instructions!$E$20,4),3))+6)/24,
        ""
    )
)</f>
        <v/>
      </c>
      <c r="O34" s="12" t="str">
        <f>IF(N34="",
    "",
    IF(Instructions!E$20="",
        "TIMEZONE?",
        IF(L34="",
            "START?",
            IF(N34&lt;L34,
                "NEGATIVE",
                (N34-L34)*24*60
            )
        )
    )
)</f>
        <v/>
      </c>
      <c r="P34" s="46" t="str">
        <f>IF(Instructions!$E$21="",
    "",
    IF(AND(ISNUMBER(O34),O34&gt;Instructions!E$21),
        "YES",
        IF(AND(ISNUMBER(O34),O34&lt;=Instructions!E$21),
            "NO",
            IF(O34="NEGATIVE",
                "UNCLEAR",
                ""
            )
        )
    )
)</f>
        <v/>
      </c>
      <c r="Q34" s="72" t="str">
        <f>IF(LEFT(Instructions!E$22)="Y",
    P34,
    ""
)</f>
        <v/>
      </c>
      <c r="R34" s="69" t="str">
        <f>IF($B34="",
    "",
    IF(NOT(ISERROR(MATCH($B34,SkyCiv!$U:$U,0))),
        INDEX(SkyCiv!I:I,MATCH($B34,SkyCiv!$U:$U,0)),
        ""
    )
)</f>
        <v/>
      </c>
      <c r="S34" s="12" t="str">
        <f>IF($B34="",
    "",
    IF(NOT(ISERROR(MATCH($B34,SkyCiv!$U:$U,0))),
        INDEX(SkyCiv!J:J,MATCH($B34,SkyCiv!$U:$U,0)),
        ""
    )
)</f>
        <v/>
      </c>
      <c r="T34" s="60" t="str">
        <f>IF($B34="",
    "",
    IF(NOT(ISERROR(MATCH($B34,SkyCiv!$U:$U,0))),
        INDEX(SkyCiv!K:K,MATCH($B34,SkyCiv!$U:$U,0)),
        ""
    )
)</f>
        <v/>
      </c>
      <c r="U34" s="76" t="str">
        <f>IF($B34="",
    "",
    IF(NOT(ISERROR(MATCH($B34,SkyCiv!$U:$U,0))),
        INDEX(SkyCiv!L:L,MATCH($B34,SkyCiv!$U:$U,0)),
        ""
    )
)</f>
        <v/>
      </c>
      <c r="V34" s="12" t="str">
        <f>IF($B34="",
    "",
    IF(NOT(ISERROR(MATCH($B34,SkyCiv!$U:$U,0))),
        INDEX(SkyCiv!M:M,MATCH($B34,SkyCiv!$U:$U,0)),
        ""
    )
)</f>
        <v/>
      </c>
      <c r="W34" s="77" t="str">
        <f>IF($B34="",
    "",
    IF(NOT(ISERROR(MATCH($B34,SkyCiv!$U:$U,0))),
        INDEX(SkyCiv!N:N,MATCH($B34,SkyCiv!$U:$U,0)),
        ""
    )
)</f>
        <v/>
      </c>
      <c r="X34" s="45" t="str">
        <f>IF(AND(U34=0,V34=0,W34=0),
    "-",
    IF(U34="",
        "",
        IF(LEFT($B34)="B",
            IF(Instructions!E$16="",
                "",
                IF(ROUND(U34,3)&lt;Instructions!E$16,
                    "YES",
                    "NO"
                )
            ),
            IF(LEFT($B34)="C",
                IF(Instructions!E$18="",
                    "",
                    IF(ROUND(U34,3)&lt;Instructions!E$18,
                        "YES",
                        "NO"
                    )
                ),
                "ERR"
            )
        )
    )
)</f>
        <v/>
      </c>
      <c r="Y34" s="45" t="str">
        <f t="shared" si="12"/>
        <v/>
      </c>
      <c r="Z34" s="45" t="str">
        <f>IF(AND(U34=0,V34=0,W34=0),
    "-",
    IF(W34="",
        "",
        IF(LEFT($B34)="B",
            IF(Instructions!E$17="",
                "",
                IF(ROUND(W34,3)&lt;Instructions!E$17,
                    "YES",
                    "NO"
                )
            ),
            IF(LEFT($B34)="C",
                IF(Instructions!E$19="",
                    "",
                    IF(ROUND(W34,3)&lt;Instructions!E$19,
                        "YES",
                        "NO"
                    )
                ),
                "ERR"
            )
        )
    )
)</f>
        <v/>
      </c>
      <c r="AA34" s="54" t="str">
        <f t="shared" si="13"/>
        <v/>
      </c>
      <c r="AB34" s="14" t="str">
        <f>IF(AND(NOT(ISERROR(MATCH($B34,Scilympiad!$U:$U,0))),ISNUMBER(INDEX(Scilympiad!Y:Y,MATCH($B34,Scilympiad!$U:$U,0)))),
    INDEX(Scilympiad!Y:Y,MATCH($B34,Scilympiad!$U:$U,0)),
    ""
)</f>
        <v/>
      </c>
      <c r="AC34" s="11" t="str">
        <f t="shared" si="14"/>
        <v/>
      </c>
      <c r="AD34" s="10" t="str">
        <f t="shared" si="15"/>
        <v/>
      </c>
      <c r="AE34" s="11" t="str">
        <f t="shared" si="16"/>
        <v/>
      </c>
      <c r="AF34" s="12" t="str">
        <f t="shared" si="17"/>
        <v/>
      </c>
      <c r="AG34" s="134" t="str">
        <f t="shared" si="18"/>
        <v/>
      </c>
      <c r="AH34" s="165"/>
      <c r="AI34" s="165"/>
      <c r="AJ34" s="131"/>
      <c r="AK34" s="64" t="str">
        <f t="shared" si="19"/>
        <v/>
      </c>
      <c r="AL34" s="47" t="str">
        <f t="shared" si="20"/>
        <v/>
      </c>
      <c r="AM34" s="65" t="str">
        <f t="shared" si="21"/>
        <v/>
      </c>
      <c r="AN34" s="57" t="str">
        <f t="shared" si="22"/>
        <v/>
      </c>
      <c r="AO34" s="12" t="str">
        <f t="shared" si="23"/>
        <v/>
      </c>
      <c r="AP34" s="10" t="str">
        <f t="shared" si="24"/>
        <v/>
      </c>
      <c r="AQ34" s="10" t="str">
        <f t="shared" si="25"/>
        <v/>
      </c>
      <c r="AR34" s="15" t="str">
        <f t="shared" si="26"/>
        <v/>
      </c>
      <c r="AS34" s="57" t="str">
        <f t="shared" si="27"/>
        <v/>
      </c>
      <c r="AT34" s="12" t="str">
        <f t="shared" si="28"/>
        <v/>
      </c>
      <c r="AU34" s="10" t="str">
        <f t="shared" si="29"/>
        <v/>
      </c>
      <c r="AV34" s="10" t="str">
        <f t="shared" si="30"/>
        <v/>
      </c>
      <c r="AW34" s="15" t="str">
        <f t="shared" si="31"/>
        <v/>
      </c>
    </row>
    <row r="35" spans="2:49">
      <c r="B35" s="14" t="str">
        <f>IF(Scilympiad!C34="",
    "",
    Scilympiad!C34
)</f>
        <v/>
      </c>
      <c r="C35" s="10" t="str">
        <f>IF(Scilympiad!D34="",
    "",
    Scilympiad!D34
)</f>
        <v/>
      </c>
      <c r="D35" s="10" t="str">
        <f>IF(Scilympiad!E34="",
    "",
    Scilympiad!E34
)</f>
        <v/>
      </c>
      <c r="E35" s="44" t="str">
        <f t="shared" si="7"/>
        <v/>
      </c>
      <c r="F35" s="45" t="str">
        <f t="shared" si="8"/>
        <v/>
      </c>
      <c r="G35" s="173" t="str">
        <f t="shared" si="9"/>
        <v/>
      </c>
      <c r="H35" s="45" t="str">
        <f t="shared" si="10"/>
        <v/>
      </c>
      <c r="I35" s="54" t="str">
        <f t="shared" si="11"/>
        <v/>
      </c>
      <c r="J35" s="57" t="str">
        <f>IF($B35="",
    "",
    IF(COUNTIF(Scilympiad!U:U,Scores!$B35)+COUNTIF(SkyCiv!U:U,Scores!$B35)=0,
        "",
        IF(COUNTIF(Scilympiad!U:U,Scores!$B35)=0,
            "NO",
            IF(COUNTIF(Scilympiad!U:U,Scores!$B35)=1,
                "YES",
                IF(COUNTIF(Scilympiad!U:U,Scores!$B35)&gt;1,
                    "MANY",
                    "ERROR"
                )
            )
        )
    )
)</f>
        <v/>
      </c>
      <c r="K35" s="15" t="str">
        <f>IF($B35="",
    "",
    IF(COUNTIF(Scilympiad!U:U,Scores!$B35)+COUNTIF(SkyCiv!U:U,Scores!$B35)=0,
        "",
        IF(COUNTIF(SkyCiv!U:U,Scores!$B35)=0,
            "NO",
            IF(COUNTIF(SkyCiv!U:U,Scores!$B35)=1,
                "YES",
                IF(COUNTIF(SkyCiv!U:U,Scores!$B35)&gt;1,
                    "MANY",
                    "ERROR"
                )
            )
        )
    )
)</f>
        <v/>
      </c>
      <c r="L35" s="160" t="str">
        <f>IF($B35="",
    "",
    IF(NOT(ISERROR(MATCH($B35,Scilympiad!$U:$U,0))),
        INDEX(Scilympiad!M:M,MATCH($B35,Scilympiad!$U:$U,0)),
        ""
    )
)</f>
        <v/>
      </c>
      <c r="M35" s="161" t="str">
        <f>IF($B35="",
    "",
    IF(NOT(ISERROR(MATCH($B35,Scilympiad!$U:$U,0))),
        INDEX(Scilympiad!N:N,MATCH($B35,Scilympiad!$U:$U,0)),
        ""
    )
)</f>
        <v/>
      </c>
      <c r="N35" s="161" t="str">
        <f>IF($B35="",
    "",
    IF(NOT(ISERROR(MATCH($B35,SkyCiv!$U:$U,0))),
        INDEX(SkyCiv!C:C,MATCH($B35,SkyCiv!$U:$U,0))+(_xlfn.NUMBERVALUE(LEFT(RIGHT(Instructions!$E$20,4),3))+6)/24,
        ""
    )
)</f>
        <v/>
      </c>
      <c r="O35" s="12" t="str">
        <f>IF(N35="",
    "",
    IF(Instructions!E$20="",
        "TIMEZONE?",
        IF(L35="",
            "START?",
            IF(N35&lt;L35,
                "NEGATIVE",
                (N35-L35)*24*60
            )
        )
    )
)</f>
        <v/>
      </c>
      <c r="P35" s="46" t="str">
        <f>IF(Instructions!$E$21="",
    "",
    IF(AND(ISNUMBER(O35),O35&gt;Instructions!E$21),
        "YES",
        IF(AND(ISNUMBER(O35),O35&lt;=Instructions!E$21),
            "NO",
            IF(O35="NEGATIVE",
                "UNCLEAR",
                ""
            )
        )
    )
)</f>
        <v/>
      </c>
      <c r="Q35" s="72" t="str">
        <f>IF(LEFT(Instructions!E$22)="Y",
    P35,
    ""
)</f>
        <v/>
      </c>
      <c r="R35" s="69" t="str">
        <f>IF($B35="",
    "",
    IF(NOT(ISERROR(MATCH($B35,SkyCiv!$U:$U,0))),
        INDEX(SkyCiv!I:I,MATCH($B35,SkyCiv!$U:$U,0)),
        ""
    )
)</f>
        <v/>
      </c>
      <c r="S35" s="12" t="str">
        <f>IF($B35="",
    "",
    IF(NOT(ISERROR(MATCH($B35,SkyCiv!$U:$U,0))),
        INDEX(SkyCiv!J:J,MATCH($B35,SkyCiv!$U:$U,0)),
        ""
    )
)</f>
        <v/>
      </c>
      <c r="T35" s="60" t="str">
        <f>IF($B35="",
    "",
    IF(NOT(ISERROR(MATCH($B35,SkyCiv!$U:$U,0))),
        INDEX(SkyCiv!K:K,MATCH($B35,SkyCiv!$U:$U,0)),
        ""
    )
)</f>
        <v/>
      </c>
      <c r="U35" s="76" t="str">
        <f>IF($B35="",
    "",
    IF(NOT(ISERROR(MATCH($B35,SkyCiv!$U:$U,0))),
        INDEX(SkyCiv!L:L,MATCH($B35,SkyCiv!$U:$U,0)),
        ""
    )
)</f>
        <v/>
      </c>
      <c r="V35" s="12" t="str">
        <f>IF($B35="",
    "",
    IF(NOT(ISERROR(MATCH($B35,SkyCiv!$U:$U,0))),
        INDEX(SkyCiv!M:M,MATCH($B35,SkyCiv!$U:$U,0)),
        ""
    )
)</f>
        <v/>
      </c>
      <c r="W35" s="77" t="str">
        <f>IF($B35="",
    "",
    IF(NOT(ISERROR(MATCH($B35,SkyCiv!$U:$U,0))),
        INDEX(SkyCiv!N:N,MATCH($B35,SkyCiv!$U:$U,0)),
        ""
    )
)</f>
        <v/>
      </c>
      <c r="X35" s="45" t="str">
        <f>IF(AND(U35=0,V35=0,W35=0),
    "-",
    IF(U35="",
        "",
        IF(LEFT($B35)="B",
            IF(Instructions!E$16="",
                "",
                IF(ROUND(U35,3)&lt;Instructions!E$16,
                    "YES",
                    "NO"
                )
            ),
            IF(LEFT($B35)="C",
                IF(Instructions!E$18="",
                    "",
                    IF(ROUND(U35,3)&lt;Instructions!E$18,
                        "YES",
                        "NO"
                    )
                ),
                "ERR"
            )
        )
    )
)</f>
        <v/>
      </c>
      <c r="Y35" s="45" t="str">
        <f t="shared" si="12"/>
        <v/>
      </c>
      <c r="Z35" s="45" t="str">
        <f>IF(AND(U35=0,V35=0,W35=0),
    "-",
    IF(W35="",
        "",
        IF(LEFT($B35)="B",
            IF(Instructions!E$17="",
                "",
                IF(ROUND(W35,3)&lt;Instructions!E$17,
                    "YES",
                    "NO"
                )
            ),
            IF(LEFT($B35)="C",
                IF(Instructions!E$19="",
                    "",
                    IF(ROUND(W35,3)&lt;Instructions!E$19,
                        "YES",
                        "NO"
                    )
                ),
                "ERR"
            )
        )
    )
)</f>
        <v/>
      </c>
      <c r="AA35" s="54" t="str">
        <f t="shared" si="13"/>
        <v/>
      </c>
      <c r="AB35" s="14" t="str">
        <f>IF(AND(NOT(ISERROR(MATCH($B35,Scilympiad!$U:$U,0))),ISNUMBER(INDEX(Scilympiad!Y:Y,MATCH($B35,Scilympiad!$U:$U,0)))),
    INDEX(Scilympiad!Y:Y,MATCH($B35,Scilympiad!$U:$U,0)),
    ""
)</f>
        <v/>
      </c>
      <c r="AC35" s="11" t="str">
        <f t="shared" si="14"/>
        <v/>
      </c>
      <c r="AD35" s="10" t="str">
        <f t="shared" si="15"/>
        <v/>
      </c>
      <c r="AE35" s="11" t="str">
        <f t="shared" si="16"/>
        <v/>
      </c>
      <c r="AF35" s="12" t="str">
        <f t="shared" si="17"/>
        <v/>
      </c>
      <c r="AG35" s="134" t="str">
        <f t="shared" si="18"/>
        <v/>
      </c>
      <c r="AH35" s="165"/>
      <c r="AI35" s="165"/>
      <c r="AJ35" s="131"/>
      <c r="AK35" s="64" t="str">
        <f t="shared" si="19"/>
        <v/>
      </c>
      <c r="AL35" s="47" t="str">
        <f t="shared" si="20"/>
        <v/>
      </c>
      <c r="AM35" s="65" t="str">
        <f t="shared" si="21"/>
        <v/>
      </c>
      <c r="AN35" s="57" t="str">
        <f t="shared" si="22"/>
        <v/>
      </c>
      <c r="AO35" s="12" t="str">
        <f t="shared" si="23"/>
        <v/>
      </c>
      <c r="AP35" s="10" t="str">
        <f t="shared" si="24"/>
        <v/>
      </c>
      <c r="AQ35" s="10" t="str">
        <f t="shared" si="25"/>
        <v/>
      </c>
      <c r="AR35" s="15" t="str">
        <f t="shared" si="26"/>
        <v/>
      </c>
      <c r="AS35" s="57" t="str">
        <f t="shared" si="27"/>
        <v/>
      </c>
      <c r="AT35" s="12" t="str">
        <f t="shared" si="28"/>
        <v/>
      </c>
      <c r="AU35" s="10" t="str">
        <f t="shared" si="29"/>
        <v/>
      </c>
      <c r="AV35" s="10" t="str">
        <f t="shared" si="30"/>
        <v/>
      </c>
      <c r="AW35" s="15" t="str">
        <f t="shared" si="31"/>
        <v/>
      </c>
    </row>
    <row r="36" spans="2:49">
      <c r="B36" s="14" t="str">
        <f>IF(Scilympiad!C35="",
    "",
    Scilympiad!C35
)</f>
        <v/>
      </c>
      <c r="C36" s="10" t="str">
        <f>IF(Scilympiad!D35="",
    "",
    Scilympiad!D35
)</f>
        <v/>
      </c>
      <c r="D36" s="10" t="str">
        <f>IF(Scilympiad!E35="",
    "",
    Scilympiad!E35
)</f>
        <v/>
      </c>
      <c r="E36" s="44" t="str">
        <f t="shared" si="7"/>
        <v/>
      </c>
      <c r="F36" s="45" t="str">
        <f t="shared" si="8"/>
        <v/>
      </c>
      <c r="G36" s="173" t="str">
        <f t="shared" si="9"/>
        <v/>
      </c>
      <c r="H36" s="45" t="str">
        <f t="shared" si="10"/>
        <v/>
      </c>
      <c r="I36" s="54" t="str">
        <f t="shared" si="11"/>
        <v/>
      </c>
      <c r="J36" s="57" t="str">
        <f>IF($B36="",
    "",
    IF(COUNTIF(Scilympiad!U:U,Scores!$B36)+COUNTIF(SkyCiv!U:U,Scores!$B36)=0,
        "",
        IF(COUNTIF(Scilympiad!U:U,Scores!$B36)=0,
            "NO",
            IF(COUNTIF(Scilympiad!U:U,Scores!$B36)=1,
                "YES",
                IF(COUNTIF(Scilympiad!U:U,Scores!$B36)&gt;1,
                    "MANY",
                    "ERROR"
                )
            )
        )
    )
)</f>
        <v/>
      </c>
      <c r="K36" s="15" t="str">
        <f>IF($B36="",
    "",
    IF(COUNTIF(Scilympiad!U:U,Scores!$B36)+COUNTIF(SkyCiv!U:U,Scores!$B36)=0,
        "",
        IF(COUNTIF(SkyCiv!U:U,Scores!$B36)=0,
            "NO",
            IF(COUNTIF(SkyCiv!U:U,Scores!$B36)=1,
                "YES",
                IF(COUNTIF(SkyCiv!U:U,Scores!$B36)&gt;1,
                    "MANY",
                    "ERROR"
                )
            )
        )
    )
)</f>
        <v/>
      </c>
      <c r="L36" s="160" t="str">
        <f>IF($B36="",
    "",
    IF(NOT(ISERROR(MATCH($B36,Scilympiad!$U:$U,0))),
        INDEX(Scilympiad!M:M,MATCH($B36,Scilympiad!$U:$U,0)),
        ""
    )
)</f>
        <v/>
      </c>
      <c r="M36" s="161" t="str">
        <f>IF($B36="",
    "",
    IF(NOT(ISERROR(MATCH($B36,Scilympiad!$U:$U,0))),
        INDEX(Scilympiad!N:N,MATCH($B36,Scilympiad!$U:$U,0)),
        ""
    )
)</f>
        <v/>
      </c>
      <c r="N36" s="161" t="str">
        <f>IF($B36="",
    "",
    IF(NOT(ISERROR(MATCH($B36,SkyCiv!$U:$U,0))),
        INDEX(SkyCiv!C:C,MATCH($B36,SkyCiv!$U:$U,0))+(_xlfn.NUMBERVALUE(LEFT(RIGHT(Instructions!$E$20,4),3))+6)/24,
        ""
    )
)</f>
        <v/>
      </c>
      <c r="O36" s="12" t="str">
        <f>IF(N36="",
    "",
    IF(Instructions!E$20="",
        "TIMEZONE?",
        IF(L36="",
            "START?",
            IF(N36&lt;L36,
                "NEGATIVE",
                (N36-L36)*24*60
            )
        )
    )
)</f>
        <v/>
      </c>
      <c r="P36" s="46" t="str">
        <f>IF(Instructions!$E$21="",
    "",
    IF(AND(ISNUMBER(O36),O36&gt;Instructions!E$21),
        "YES",
        IF(AND(ISNUMBER(O36),O36&lt;=Instructions!E$21),
            "NO",
            IF(O36="NEGATIVE",
                "UNCLEAR",
                ""
            )
        )
    )
)</f>
        <v/>
      </c>
      <c r="Q36" s="72" t="str">
        <f>IF(LEFT(Instructions!E$22)="Y",
    P36,
    ""
)</f>
        <v/>
      </c>
      <c r="R36" s="69" t="str">
        <f>IF($B36="",
    "",
    IF(NOT(ISERROR(MATCH($B36,SkyCiv!$U:$U,0))),
        INDEX(SkyCiv!I:I,MATCH($B36,SkyCiv!$U:$U,0)),
        ""
    )
)</f>
        <v/>
      </c>
      <c r="S36" s="12" t="str">
        <f>IF($B36="",
    "",
    IF(NOT(ISERROR(MATCH($B36,SkyCiv!$U:$U,0))),
        INDEX(SkyCiv!J:J,MATCH($B36,SkyCiv!$U:$U,0)),
        ""
    )
)</f>
        <v/>
      </c>
      <c r="T36" s="60" t="str">
        <f>IF($B36="",
    "",
    IF(NOT(ISERROR(MATCH($B36,SkyCiv!$U:$U,0))),
        INDEX(SkyCiv!K:K,MATCH($B36,SkyCiv!$U:$U,0)),
        ""
    )
)</f>
        <v/>
      </c>
      <c r="U36" s="76" t="str">
        <f>IF($B36="",
    "",
    IF(NOT(ISERROR(MATCH($B36,SkyCiv!$U:$U,0))),
        INDEX(SkyCiv!L:L,MATCH($B36,SkyCiv!$U:$U,0)),
        ""
    )
)</f>
        <v/>
      </c>
      <c r="V36" s="12" t="str">
        <f>IF($B36="",
    "",
    IF(NOT(ISERROR(MATCH($B36,SkyCiv!$U:$U,0))),
        INDEX(SkyCiv!M:M,MATCH($B36,SkyCiv!$U:$U,0)),
        ""
    )
)</f>
        <v/>
      </c>
      <c r="W36" s="77" t="str">
        <f>IF($B36="",
    "",
    IF(NOT(ISERROR(MATCH($B36,SkyCiv!$U:$U,0))),
        INDEX(SkyCiv!N:N,MATCH($B36,SkyCiv!$U:$U,0)),
        ""
    )
)</f>
        <v/>
      </c>
      <c r="X36" s="45" t="str">
        <f>IF(AND(U36=0,V36=0,W36=0),
    "-",
    IF(U36="",
        "",
        IF(LEFT($B36)="B",
            IF(Instructions!E$16="",
                "",
                IF(ROUND(U36,3)&lt;Instructions!E$16,
                    "YES",
                    "NO"
                )
            ),
            IF(LEFT($B36)="C",
                IF(Instructions!E$18="",
                    "",
                    IF(ROUND(U36,3)&lt;Instructions!E$18,
                        "YES",
                        "NO"
                    )
                ),
                "ERR"
            )
        )
    )
)</f>
        <v/>
      </c>
      <c r="Y36" s="45" t="str">
        <f t="shared" si="12"/>
        <v/>
      </c>
      <c r="Z36" s="45" t="str">
        <f>IF(AND(U36=0,V36=0,W36=0),
    "-",
    IF(W36="",
        "",
        IF(LEFT($B36)="B",
            IF(Instructions!E$17="",
                "",
                IF(ROUND(W36,3)&lt;Instructions!E$17,
                    "YES",
                    "NO"
                )
            ),
            IF(LEFT($B36)="C",
                IF(Instructions!E$19="",
                    "",
                    IF(ROUND(W36,3)&lt;Instructions!E$19,
                        "YES",
                        "NO"
                    )
                ),
                "ERR"
            )
        )
    )
)</f>
        <v/>
      </c>
      <c r="AA36" s="54" t="str">
        <f t="shared" si="13"/>
        <v/>
      </c>
      <c r="AB36" s="14" t="str">
        <f>IF(AND(NOT(ISERROR(MATCH($B36,Scilympiad!$U:$U,0))),ISNUMBER(INDEX(Scilympiad!Y:Y,MATCH($B36,Scilympiad!$U:$U,0)))),
    INDEX(Scilympiad!Y:Y,MATCH($B36,Scilympiad!$U:$U,0)),
    ""
)</f>
        <v/>
      </c>
      <c r="AC36" s="11" t="str">
        <f t="shared" si="14"/>
        <v/>
      </c>
      <c r="AD36" s="10" t="str">
        <f t="shared" si="15"/>
        <v/>
      </c>
      <c r="AE36" s="11" t="str">
        <f t="shared" si="16"/>
        <v/>
      </c>
      <c r="AF36" s="12" t="str">
        <f t="shared" si="17"/>
        <v/>
      </c>
      <c r="AG36" s="134" t="str">
        <f t="shared" si="18"/>
        <v/>
      </c>
      <c r="AH36" s="165"/>
      <c r="AI36" s="165"/>
      <c r="AJ36" s="131"/>
      <c r="AK36" s="64" t="str">
        <f t="shared" si="19"/>
        <v/>
      </c>
      <c r="AL36" s="47" t="str">
        <f t="shared" si="20"/>
        <v/>
      </c>
      <c r="AM36" s="65" t="str">
        <f t="shared" si="21"/>
        <v/>
      </c>
      <c r="AN36" s="57" t="str">
        <f t="shared" si="22"/>
        <v/>
      </c>
      <c r="AO36" s="12" t="str">
        <f t="shared" si="23"/>
        <v/>
      </c>
      <c r="AP36" s="10" t="str">
        <f t="shared" si="24"/>
        <v/>
      </c>
      <c r="AQ36" s="10" t="str">
        <f t="shared" si="25"/>
        <v/>
      </c>
      <c r="AR36" s="15" t="str">
        <f t="shared" si="26"/>
        <v/>
      </c>
      <c r="AS36" s="57" t="str">
        <f t="shared" si="27"/>
        <v/>
      </c>
      <c r="AT36" s="12" t="str">
        <f t="shared" si="28"/>
        <v/>
      </c>
      <c r="AU36" s="10" t="str">
        <f t="shared" si="29"/>
        <v/>
      </c>
      <c r="AV36" s="10" t="str">
        <f t="shared" si="30"/>
        <v/>
      </c>
      <c r="AW36" s="15" t="str">
        <f t="shared" si="31"/>
        <v/>
      </c>
    </row>
    <row r="37" spans="2:49">
      <c r="B37" s="14" t="str">
        <f>IF(Scilympiad!C36="",
    "",
    Scilympiad!C36
)</f>
        <v/>
      </c>
      <c r="C37" s="10" t="str">
        <f>IF(Scilympiad!D36="",
    "",
    Scilympiad!D36
)</f>
        <v/>
      </c>
      <c r="D37" s="10" t="str">
        <f>IF(Scilympiad!E36="",
    "",
    Scilympiad!E36
)</f>
        <v/>
      </c>
      <c r="E37" s="44" t="str">
        <f t="shared" si="7"/>
        <v/>
      </c>
      <c r="F37" s="45" t="str">
        <f t="shared" si="8"/>
        <v/>
      </c>
      <c r="G37" s="173" t="str">
        <f t="shared" si="9"/>
        <v/>
      </c>
      <c r="H37" s="45" t="str">
        <f t="shared" si="10"/>
        <v/>
      </c>
      <c r="I37" s="54" t="str">
        <f t="shared" si="11"/>
        <v/>
      </c>
      <c r="J37" s="57" t="str">
        <f>IF($B37="",
    "",
    IF(COUNTIF(Scilympiad!U:U,Scores!$B37)+COUNTIF(SkyCiv!U:U,Scores!$B37)=0,
        "",
        IF(COUNTIF(Scilympiad!U:U,Scores!$B37)=0,
            "NO",
            IF(COUNTIF(Scilympiad!U:U,Scores!$B37)=1,
                "YES",
                IF(COUNTIF(Scilympiad!U:U,Scores!$B37)&gt;1,
                    "MANY",
                    "ERROR"
                )
            )
        )
    )
)</f>
        <v/>
      </c>
      <c r="K37" s="15" t="str">
        <f>IF($B37="",
    "",
    IF(COUNTIF(Scilympiad!U:U,Scores!$B37)+COUNTIF(SkyCiv!U:U,Scores!$B37)=0,
        "",
        IF(COUNTIF(SkyCiv!U:U,Scores!$B37)=0,
            "NO",
            IF(COUNTIF(SkyCiv!U:U,Scores!$B37)=1,
                "YES",
                IF(COUNTIF(SkyCiv!U:U,Scores!$B37)&gt;1,
                    "MANY",
                    "ERROR"
                )
            )
        )
    )
)</f>
        <v/>
      </c>
      <c r="L37" s="160" t="str">
        <f>IF($B37="",
    "",
    IF(NOT(ISERROR(MATCH($B37,Scilympiad!$U:$U,0))),
        INDEX(Scilympiad!M:M,MATCH($B37,Scilympiad!$U:$U,0)),
        ""
    )
)</f>
        <v/>
      </c>
      <c r="M37" s="161" t="str">
        <f>IF($B37="",
    "",
    IF(NOT(ISERROR(MATCH($B37,Scilympiad!$U:$U,0))),
        INDEX(Scilympiad!N:N,MATCH($B37,Scilympiad!$U:$U,0)),
        ""
    )
)</f>
        <v/>
      </c>
      <c r="N37" s="161" t="str">
        <f>IF($B37="",
    "",
    IF(NOT(ISERROR(MATCH($B37,SkyCiv!$U:$U,0))),
        INDEX(SkyCiv!C:C,MATCH($B37,SkyCiv!$U:$U,0))+(_xlfn.NUMBERVALUE(LEFT(RIGHT(Instructions!$E$20,4),3))+6)/24,
        ""
    )
)</f>
        <v/>
      </c>
      <c r="O37" s="12" t="str">
        <f>IF(N37="",
    "",
    IF(Instructions!E$20="",
        "TIMEZONE?",
        IF(L37="",
            "START?",
            IF(N37&lt;L37,
                "NEGATIVE",
                (N37-L37)*24*60
            )
        )
    )
)</f>
        <v/>
      </c>
      <c r="P37" s="46" t="str">
        <f>IF(Instructions!$E$21="",
    "",
    IF(AND(ISNUMBER(O37),O37&gt;Instructions!E$21),
        "YES",
        IF(AND(ISNUMBER(O37),O37&lt;=Instructions!E$21),
            "NO",
            IF(O37="NEGATIVE",
                "UNCLEAR",
                ""
            )
        )
    )
)</f>
        <v/>
      </c>
      <c r="Q37" s="72" t="str">
        <f>IF(LEFT(Instructions!E$22)="Y",
    P37,
    ""
)</f>
        <v/>
      </c>
      <c r="R37" s="69" t="str">
        <f>IF($B37="",
    "",
    IF(NOT(ISERROR(MATCH($B37,SkyCiv!$U:$U,0))),
        INDEX(SkyCiv!I:I,MATCH($B37,SkyCiv!$U:$U,0)),
        ""
    )
)</f>
        <v/>
      </c>
      <c r="S37" s="12" t="str">
        <f>IF($B37="",
    "",
    IF(NOT(ISERROR(MATCH($B37,SkyCiv!$U:$U,0))),
        INDEX(SkyCiv!J:J,MATCH($B37,SkyCiv!$U:$U,0)),
        ""
    )
)</f>
        <v/>
      </c>
      <c r="T37" s="60" t="str">
        <f>IF($B37="",
    "",
    IF(NOT(ISERROR(MATCH($B37,SkyCiv!$U:$U,0))),
        INDEX(SkyCiv!K:K,MATCH($B37,SkyCiv!$U:$U,0)),
        ""
    )
)</f>
        <v/>
      </c>
      <c r="U37" s="76" t="str">
        <f>IF($B37="",
    "",
    IF(NOT(ISERROR(MATCH($B37,SkyCiv!$U:$U,0))),
        INDEX(SkyCiv!L:L,MATCH($B37,SkyCiv!$U:$U,0)),
        ""
    )
)</f>
        <v/>
      </c>
      <c r="V37" s="12" t="str">
        <f>IF($B37="",
    "",
    IF(NOT(ISERROR(MATCH($B37,SkyCiv!$U:$U,0))),
        INDEX(SkyCiv!M:M,MATCH($B37,SkyCiv!$U:$U,0)),
        ""
    )
)</f>
        <v/>
      </c>
      <c r="W37" s="77" t="str">
        <f>IF($B37="",
    "",
    IF(NOT(ISERROR(MATCH($B37,SkyCiv!$U:$U,0))),
        INDEX(SkyCiv!N:N,MATCH($B37,SkyCiv!$U:$U,0)),
        ""
    )
)</f>
        <v/>
      </c>
      <c r="X37" s="45" t="str">
        <f>IF(AND(U37=0,V37=0,W37=0),
    "-",
    IF(U37="",
        "",
        IF(LEFT($B37)="B",
            IF(Instructions!E$16="",
                "",
                IF(ROUND(U37,3)&lt;Instructions!E$16,
                    "YES",
                    "NO"
                )
            ),
            IF(LEFT($B37)="C",
                IF(Instructions!E$18="",
                    "",
                    IF(ROUND(U37,3)&lt;Instructions!E$18,
                        "YES",
                        "NO"
                    )
                ),
                "ERR"
            )
        )
    )
)</f>
        <v/>
      </c>
      <c r="Y37" s="45" t="str">
        <f t="shared" si="12"/>
        <v/>
      </c>
      <c r="Z37" s="45" t="str">
        <f>IF(AND(U37=0,V37=0,W37=0),
    "-",
    IF(W37="",
        "",
        IF(LEFT($B37)="B",
            IF(Instructions!E$17="",
                "",
                IF(ROUND(W37,3)&lt;Instructions!E$17,
                    "YES",
                    "NO"
                )
            ),
            IF(LEFT($B37)="C",
                IF(Instructions!E$19="",
                    "",
                    IF(ROUND(W37,3)&lt;Instructions!E$19,
                        "YES",
                        "NO"
                    )
                ),
                "ERR"
            )
        )
    )
)</f>
        <v/>
      </c>
      <c r="AA37" s="54" t="str">
        <f t="shared" si="13"/>
        <v/>
      </c>
      <c r="AB37" s="14" t="str">
        <f>IF(AND(NOT(ISERROR(MATCH($B37,Scilympiad!$U:$U,0))),ISNUMBER(INDEX(Scilympiad!Y:Y,MATCH($B37,Scilympiad!$U:$U,0)))),
    INDEX(Scilympiad!Y:Y,MATCH($B37,Scilympiad!$U:$U,0)),
    ""
)</f>
        <v/>
      </c>
      <c r="AC37" s="11" t="str">
        <f t="shared" si="14"/>
        <v/>
      </c>
      <c r="AD37" s="10" t="str">
        <f t="shared" si="15"/>
        <v/>
      </c>
      <c r="AE37" s="11" t="str">
        <f t="shared" si="16"/>
        <v/>
      </c>
      <c r="AF37" s="12" t="str">
        <f t="shared" si="17"/>
        <v/>
      </c>
      <c r="AG37" s="134" t="str">
        <f t="shared" si="18"/>
        <v/>
      </c>
      <c r="AH37" s="165"/>
      <c r="AI37" s="165"/>
      <c r="AJ37" s="131"/>
      <c r="AK37" s="64" t="str">
        <f t="shared" si="19"/>
        <v/>
      </c>
      <c r="AL37" s="47" t="str">
        <f t="shared" si="20"/>
        <v/>
      </c>
      <c r="AM37" s="65" t="str">
        <f t="shared" si="21"/>
        <v/>
      </c>
      <c r="AN37" s="57" t="str">
        <f t="shared" si="22"/>
        <v/>
      </c>
      <c r="AO37" s="12" t="str">
        <f t="shared" si="23"/>
        <v/>
      </c>
      <c r="AP37" s="10" t="str">
        <f t="shared" si="24"/>
        <v/>
      </c>
      <c r="AQ37" s="10" t="str">
        <f t="shared" si="25"/>
        <v/>
      </c>
      <c r="AR37" s="15" t="str">
        <f t="shared" si="26"/>
        <v/>
      </c>
      <c r="AS37" s="57" t="str">
        <f t="shared" si="27"/>
        <v/>
      </c>
      <c r="AT37" s="12" t="str">
        <f t="shared" si="28"/>
        <v/>
      </c>
      <c r="AU37" s="10" t="str">
        <f t="shared" si="29"/>
        <v/>
      </c>
      <c r="AV37" s="10" t="str">
        <f t="shared" si="30"/>
        <v/>
      </c>
      <c r="AW37" s="15" t="str">
        <f t="shared" si="31"/>
        <v/>
      </c>
    </row>
    <row r="38" spans="2:49">
      <c r="B38" s="14" t="str">
        <f>IF(Scilympiad!C37="",
    "",
    Scilympiad!C37
)</f>
        <v/>
      </c>
      <c r="C38" s="10" t="str">
        <f>IF(Scilympiad!D37="",
    "",
    Scilympiad!D37
)</f>
        <v/>
      </c>
      <c r="D38" s="10" t="str">
        <f>IF(Scilympiad!E37="",
    "",
    Scilympiad!E37
)</f>
        <v/>
      </c>
      <c r="E38" s="44" t="str">
        <f t="shared" si="7"/>
        <v/>
      </c>
      <c r="F38" s="45" t="str">
        <f t="shared" si="8"/>
        <v/>
      </c>
      <c r="G38" s="173" t="str">
        <f t="shared" si="9"/>
        <v/>
      </c>
      <c r="H38" s="45" t="str">
        <f t="shared" si="10"/>
        <v/>
      </c>
      <c r="I38" s="54" t="str">
        <f t="shared" si="11"/>
        <v/>
      </c>
      <c r="J38" s="57" t="str">
        <f>IF($B38="",
    "",
    IF(COUNTIF(Scilympiad!U:U,Scores!$B38)+COUNTIF(SkyCiv!U:U,Scores!$B38)=0,
        "",
        IF(COUNTIF(Scilympiad!U:U,Scores!$B38)=0,
            "NO",
            IF(COUNTIF(Scilympiad!U:U,Scores!$B38)=1,
                "YES",
                IF(COUNTIF(Scilympiad!U:U,Scores!$B38)&gt;1,
                    "MANY",
                    "ERROR"
                )
            )
        )
    )
)</f>
        <v/>
      </c>
      <c r="K38" s="15" t="str">
        <f>IF($B38="",
    "",
    IF(COUNTIF(Scilympiad!U:U,Scores!$B38)+COUNTIF(SkyCiv!U:U,Scores!$B38)=0,
        "",
        IF(COUNTIF(SkyCiv!U:U,Scores!$B38)=0,
            "NO",
            IF(COUNTIF(SkyCiv!U:U,Scores!$B38)=1,
                "YES",
                IF(COUNTIF(SkyCiv!U:U,Scores!$B38)&gt;1,
                    "MANY",
                    "ERROR"
                )
            )
        )
    )
)</f>
        <v/>
      </c>
      <c r="L38" s="160" t="str">
        <f>IF($B38="",
    "",
    IF(NOT(ISERROR(MATCH($B38,Scilympiad!$U:$U,0))),
        INDEX(Scilympiad!M:M,MATCH($B38,Scilympiad!$U:$U,0)),
        ""
    )
)</f>
        <v/>
      </c>
      <c r="M38" s="161" t="str">
        <f>IF($B38="",
    "",
    IF(NOT(ISERROR(MATCH($B38,Scilympiad!$U:$U,0))),
        INDEX(Scilympiad!N:N,MATCH($B38,Scilympiad!$U:$U,0)),
        ""
    )
)</f>
        <v/>
      </c>
      <c r="N38" s="161" t="str">
        <f>IF($B38="",
    "",
    IF(NOT(ISERROR(MATCH($B38,SkyCiv!$U:$U,0))),
        INDEX(SkyCiv!C:C,MATCH($B38,SkyCiv!$U:$U,0))+(_xlfn.NUMBERVALUE(LEFT(RIGHT(Instructions!$E$20,4),3))+6)/24,
        ""
    )
)</f>
        <v/>
      </c>
      <c r="O38" s="12" t="str">
        <f>IF(N38="",
    "",
    IF(Instructions!E$20="",
        "TIMEZONE?",
        IF(L38="",
            "START?",
            IF(N38&lt;L38,
                "NEGATIVE",
                (N38-L38)*24*60
            )
        )
    )
)</f>
        <v/>
      </c>
      <c r="P38" s="46" t="str">
        <f>IF(Instructions!$E$21="",
    "",
    IF(AND(ISNUMBER(O38),O38&gt;Instructions!E$21),
        "YES",
        IF(AND(ISNUMBER(O38),O38&lt;=Instructions!E$21),
            "NO",
            IF(O38="NEGATIVE",
                "UNCLEAR",
                ""
            )
        )
    )
)</f>
        <v/>
      </c>
      <c r="Q38" s="72" t="str">
        <f>IF(LEFT(Instructions!E$22)="Y",
    P38,
    ""
)</f>
        <v/>
      </c>
      <c r="R38" s="69" t="str">
        <f>IF($B38="",
    "",
    IF(NOT(ISERROR(MATCH($B38,SkyCiv!$U:$U,0))),
        INDEX(SkyCiv!I:I,MATCH($B38,SkyCiv!$U:$U,0)),
        ""
    )
)</f>
        <v/>
      </c>
      <c r="S38" s="12" t="str">
        <f>IF($B38="",
    "",
    IF(NOT(ISERROR(MATCH($B38,SkyCiv!$U:$U,0))),
        INDEX(SkyCiv!J:J,MATCH($B38,SkyCiv!$U:$U,0)),
        ""
    )
)</f>
        <v/>
      </c>
      <c r="T38" s="60" t="str">
        <f>IF($B38="",
    "",
    IF(NOT(ISERROR(MATCH($B38,SkyCiv!$U:$U,0))),
        INDEX(SkyCiv!K:K,MATCH($B38,SkyCiv!$U:$U,0)),
        ""
    )
)</f>
        <v/>
      </c>
      <c r="U38" s="76" t="str">
        <f>IF($B38="",
    "",
    IF(NOT(ISERROR(MATCH($B38,SkyCiv!$U:$U,0))),
        INDEX(SkyCiv!L:L,MATCH($B38,SkyCiv!$U:$U,0)),
        ""
    )
)</f>
        <v/>
      </c>
      <c r="V38" s="12" t="str">
        <f>IF($B38="",
    "",
    IF(NOT(ISERROR(MATCH($B38,SkyCiv!$U:$U,0))),
        INDEX(SkyCiv!M:M,MATCH($B38,SkyCiv!$U:$U,0)),
        ""
    )
)</f>
        <v/>
      </c>
      <c r="W38" s="77" t="str">
        <f>IF($B38="",
    "",
    IF(NOT(ISERROR(MATCH($B38,SkyCiv!$U:$U,0))),
        INDEX(SkyCiv!N:N,MATCH($B38,SkyCiv!$U:$U,0)),
        ""
    )
)</f>
        <v/>
      </c>
      <c r="X38" s="45" t="str">
        <f>IF(AND(U38=0,V38=0,W38=0),
    "-",
    IF(U38="",
        "",
        IF(LEFT($B38)="B",
            IF(Instructions!E$16="",
                "",
                IF(ROUND(U38,3)&lt;Instructions!E$16,
                    "YES",
                    "NO"
                )
            ),
            IF(LEFT($B38)="C",
                IF(Instructions!E$18="",
                    "",
                    IF(ROUND(U38,3)&lt;Instructions!E$18,
                        "YES",
                        "NO"
                    )
                ),
                "ERR"
            )
        )
    )
)</f>
        <v/>
      </c>
      <c r="Y38" s="45" t="str">
        <f t="shared" si="12"/>
        <v/>
      </c>
      <c r="Z38" s="45" t="str">
        <f>IF(AND(U38=0,V38=0,W38=0),
    "-",
    IF(W38="",
        "",
        IF(LEFT($B38)="B",
            IF(Instructions!E$17="",
                "",
                IF(ROUND(W38,3)&lt;Instructions!E$17,
                    "YES",
                    "NO"
                )
            ),
            IF(LEFT($B38)="C",
                IF(Instructions!E$19="",
                    "",
                    IF(ROUND(W38,3)&lt;Instructions!E$19,
                        "YES",
                        "NO"
                    )
                ),
                "ERR"
            )
        )
    )
)</f>
        <v/>
      </c>
      <c r="AA38" s="54" t="str">
        <f t="shared" si="13"/>
        <v/>
      </c>
      <c r="AB38" s="14" t="str">
        <f>IF(AND(NOT(ISERROR(MATCH($B38,Scilympiad!$U:$U,0))),ISNUMBER(INDEX(Scilympiad!Y:Y,MATCH($B38,Scilympiad!$U:$U,0)))),
    INDEX(Scilympiad!Y:Y,MATCH($B38,Scilympiad!$U:$U,0)),
    ""
)</f>
        <v/>
      </c>
      <c r="AC38" s="11" t="str">
        <f t="shared" si="14"/>
        <v/>
      </c>
      <c r="AD38" s="10" t="str">
        <f t="shared" si="15"/>
        <v/>
      </c>
      <c r="AE38" s="11" t="str">
        <f t="shared" si="16"/>
        <v/>
      </c>
      <c r="AF38" s="12" t="str">
        <f t="shared" si="17"/>
        <v/>
      </c>
      <c r="AG38" s="134" t="str">
        <f t="shared" si="18"/>
        <v/>
      </c>
      <c r="AH38" s="165"/>
      <c r="AI38" s="165"/>
      <c r="AJ38" s="131"/>
      <c r="AK38" s="64" t="str">
        <f t="shared" si="19"/>
        <v/>
      </c>
      <c r="AL38" s="47" t="str">
        <f t="shared" si="20"/>
        <v/>
      </c>
      <c r="AM38" s="65" t="str">
        <f t="shared" si="21"/>
        <v/>
      </c>
      <c r="AN38" s="57" t="str">
        <f t="shared" si="22"/>
        <v/>
      </c>
      <c r="AO38" s="12" t="str">
        <f t="shared" si="23"/>
        <v/>
      </c>
      <c r="AP38" s="10" t="str">
        <f t="shared" si="24"/>
        <v/>
      </c>
      <c r="AQ38" s="10" t="str">
        <f t="shared" si="25"/>
        <v/>
      </c>
      <c r="AR38" s="15" t="str">
        <f t="shared" si="26"/>
        <v/>
      </c>
      <c r="AS38" s="57" t="str">
        <f t="shared" si="27"/>
        <v/>
      </c>
      <c r="AT38" s="12" t="str">
        <f t="shared" si="28"/>
        <v/>
      </c>
      <c r="AU38" s="10" t="str">
        <f t="shared" si="29"/>
        <v/>
      </c>
      <c r="AV38" s="10" t="str">
        <f t="shared" si="30"/>
        <v/>
      </c>
      <c r="AW38" s="15" t="str">
        <f t="shared" si="31"/>
        <v/>
      </c>
    </row>
    <row r="39" spans="2:49">
      <c r="B39" s="14" t="str">
        <f>IF(Scilympiad!C38="",
    "",
    Scilympiad!C38
)</f>
        <v/>
      </c>
      <c r="C39" s="10" t="str">
        <f>IF(Scilympiad!D38="",
    "",
    Scilympiad!D38
)</f>
        <v/>
      </c>
      <c r="D39" s="10" t="str">
        <f>IF(Scilympiad!E38="",
    "",
    Scilympiad!E38
)</f>
        <v/>
      </c>
      <c r="E39" s="44" t="str">
        <f t="shared" si="7"/>
        <v/>
      </c>
      <c r="F39" s="45" t="str">
        <f t="shared" si="8"/>
        <v/>
      </c>
      <c r="G39" s="173" t="str">
        <f t="shared" si="9"/>
        <v/>
      </c>
      <c r="H39" s="45" t="str">
        <f t="shared" si="10"/>
        <v/>
      </c>
      <c r="I39" s="54" t="str">
        <f t="shared" si="11"/>
        <v/>
      </c>
      <c r="J39" s="57" t="str">
        <f>IF($B39="",
    "",
    IF(COUNTIF(Scilympiad!U:U,Scores!$B39)+COUNTIF(SkyCiv!U:U,Scores!$B39)=0,
        "",
        IF(COUNTIF(Scilympiad!U:U,Scores!$B39)=0,
            "NO",
            IF(COUNTIF(Scilympiad!U:U,Scores!$B39)=1,
                "YES",
                IF(COUNTIF(Scilympiad!U:U,Scores!$B39)&gt;1,
                    "MANY",
                    "ERROR"
                )
            )
        )
    )
)</f>
        <v/>
      </c>
      <c r="K39" s="15" t="str">
        <f>IF($B39="",
    "",
    IF(COUNTIF(Scilympiad!U:U,Scores!$B39)+COUNTIF(SkyCiv!U:U,Scores!$B39)=0,
        "",
        IF(COUNTIF(SkyCiv!U:U,Scores!$B39)=0,
            "NO",
            IF(COUNTIF(SkyCiv!U:U,Scores!$B39)=1,
                "YES",
                IF(COUNTIF(SkyCiv!U:U,Scores!$B39)&gt;1,
                    "MANY",
                    "ERROR"
                )
            )
        )
    )
)</f>
        <v/>
      </c>
      <c r="L39" s="160" t="str">
        <f>IF($B39="",
    "",
    IF(NOT(ISERROR(MATCH($B39,Scilympiad!$U:$U,0))),
        INDEX(Scilympiad!M:M,MATCH($B39,Scilympiad!$U:$U,0)),
        ""
    )
)</f>
        <v/>
      </c>
      <c r="M39" s="161" t="str">
        <f>IF($B39="",
    "",
    IF(NOT(ISERROR(MATCH($B39,Scilympiad!$U:$U,0))),
        INDEX(Scilympiad!N:N,MATCH($B39,Scilympiad!$U:$U,0)),
        ""
    )
)</f>
        <v/>
      </c>
      <c r="N39" s="161" t="str">
        <f>IF($B39="",
    "",
    IF(NOT(ISERROR(MATCH($B39,SkyCiv!$U:$U,0))),
        INDEX(SkyCiv!C:C,MATCH($B39,SkyCiv!$U:$U,0))+(_xlfn.NUMBERVALUE(LEFT(RIGHT(Instructions!$E$20,4),3))+6)/24,
        ""
    )
)</f>
        <v/>
      </c>
      <c r="O39" s="12" t="str">
        <f>IF(N39="",
    "",
    IF(Instructions!E$20="",
        "TIMEZONE?",
        IF(L39="",
            "START?",
            IF(N39&lt;L39,
                "NEGATIVE",
                (N39-L39)*24*60
            )
        )
    )
)</f>
        <v/>
      </c>
      <c r="P39" s="46" t="str">
        <f>IF(Instructions!$E$21="",
    "",
    IF(AND(ISNUMBER(O39),O39&gt;Instructions!E$21),
        "YES",
        IF(AND(ISNUMBER(O39),O39&lt;=Instructions!E$21),
            "NO",
            IF(O39="NEGATIVE",
                "UNCLEAR",
                ""
            )
        )
    )
)</f>
        <v/>
      </c>
      <c r="Q39" s="72" t="str">
        <f>IF(LEFT(Instructions!E$22)="Y",
    P39,
    ""
)</f>
        <v/>
      </c>
      <c r="R39" s="69" t="str">
        <f>IF($B39="",
    "",
    IF(NOT(ISERROR(MATCH($B39,SkyCiv!$U:$U,0))),
        INDEX(SkyCiv!I:I,MATCH($B39,SkyCiv!$U:$U,0)),
        ""
    )
)</f>
        <v/>
      </c>
      <c r="S39" s="12" t="str">
        <f>IF($B39="",
    "",
    IF(NOT(ISERROR(MATCH($B39,SkyCiv!$U:$U,0))),
        INDEX(SkyCiv!J:J,MATCH($B39,SkyCiv!$U:$U,0)),
        ""
    )
)</f>
        <v/>
      </c>
      <c r="T39" s="60" t="str">
        <f>IF($B39="",
    "",
    IF(NOT(ISERROR(MATCH($B39,SkyCiv!$U:$U,0))),
        INDEX(SkyCiv!K:K,MATCH($B39,SkyCiv!$U:$U,0)),
        ""
    )
)</f>
        <v/>
      </c>
      <c r="U39" s="76" t="str">
        <f>IF($B39="",
    "",
    IF(NOT(ISERROR(MATCH($B39,SkyCiv!$U:$U,0))),
        INDEX(SkyCiv!L:L,MATCH($B39,SkyCiv!$U:$U,0)),
        ""
    )
)</f>
        <v/>
      </c>
      <c r="V39" s="12" t="str">
        <f>IF($B39="",
    "",
    IF(NOT(ISERROR(MATCH($B39,SkyCiv!$U:$U,0))),
        INDEX(SkyCiv!M:M,MATCH($B39,SkyCiv!$U:$U,0)),
        ""
    )
)</f>
        <v/>
      </c>
      <c r="W39" s="77" t="str">
        <f>IF($B39="",
    "",
    IF(NOT(ISERROR(MATCH($B39,SkyCiv!$U:$U,0))),
        INDEX(SkyCiv!N:N,MATCH($B39,SkyCiv!$U:$U,0)),
        ""
    )
)</f>
        <v/>
      </c>
      <c r="X39" s="45" t="str">
        <f>IF(AND(U39=0,V39=0,W39=0),
    "-",
    IF(U39="",
        "",
        IF(LEFT($B39)="B",
            IF(Instructions!E$16="",
                "",
                IF(ROUND(U39,3)&lt;Instructions!E$16,
                    "YES",
                    "NO"
                )
            ),
            IF(LEFT($B39)="C",
                IF(Instructions!E$18="",
                    "",
                    IF(ROUND(U39,3)&lt;Instructions!E$18,
                        "YES",
                        "NO"
                    )
                ),
                "ERR"
            )
        )
    )
)</f>
        <v/>
      </c>
      <c r="Y39" s="45" t="str">
        <f t="shared" si="12"/>
        <v/>
      </c>
      <c r="Z39" s="45" t="str">
        <f>IF(AND(U39=0,V39=0,W39=0),
    "-",
    IF(W39="",
        "",
        IF(LEFT($B39)="B",
            IF(Instructions!E$17="",
                "",
                IF(ROUND(W39,3)&lt;Instructions!E$17,
                    "YES",
                    "NO"
                )
            ),
            IF(LEFT($B39)="C",
                IF(Instructions!E$19="",
                    "",
                    IF(ROUND(W39,3)&lt;Instructions!E$19,
                        "YES",
                        "NO"
                    )
                ),
                "ERR"
            )
        )
    )
)</f>
        <v/>
      </c>
      <c r="AA39" s="54" t="str">
        <f t="shared" si="13"/>
        <v/>
      </c>
      <c r="AB39" s="14" t="str">
        <f>IF(AND(NOT(ISERROR(MATCH($B39,Scilympiad!$U:$U,0))),ISNUMBER(INDEX(Scilympiad!Y:Y,MATCH($B39,Scilympiad!$U:$U,0)))),
    INDEX(Scilympiad!Y:Y,MATCH($B39,Scilympiad!$U:$U,0)),
    ""
)</f>
        <v/>
      </c>
      <c r="AC39" s="11" t="str">
        <f t="shared" si="14"/>
        <v/>
      </c>
      <c r="AD39" s="10" t="str">
        <f t="shared" si="15"/>
        <v/>
      </c>
      <c r="AE39" s="11" t="str">
        <f t="shared" si="16"/>
        <v/>
      </c>
      <c r="AF39" s="12" t="str">
        <f t="shared" si="17"/>
        <v/>
      </c>
      <c r="AG39" s="134" t="str">
        <f t="shared" si="18"/>
        <v/>
      </c>
      <c r="AH39" s="165"/>
      <c r="AI39" s="165"/>
      <c r="AJ39" s="131"/>
      <c r="AK39" s="64" t="str">
        <f t="shared" si="19"/>
        <v/>
      </c>
      <c r="AL39" s="47" t="str">
        <f t="shared" si="20"/>
        <v/>
      </c>
      <c r="AM39" s="65" t="str">
        <f t="shared" si="21"/>
        <v/>
      </c>
      <c r="AN39" s="57" t="str">
        <f t="shared" si="22"/>
        <v/>
      </c>
      <c r="AO39" s="12" t="str">
        <f t="shared" si="23"/>
        <v/>
      </c>
      <c r="AP39" s="10" t="str">
        <f t="shared" si="24"/>
        <v/>
      </c>
      <c r="AQ39" s="10" t="str">
        <f t="shared" si="25"/>
        <v/>
      </c>
      <c r="AR39" s="15" t="str">
        <f t="shared" si="26"/>
        <v/>
      </c>
      <c r="AS39" s="57" t="str">
        <f t="shared" si="27"/>
        <v/>
      </c>
      <c r="AT39" s="12" t="str">
        <f t="shared" si="28"/>
        <v/>
      </c>
      <c r="AU39" s="10" t="str">
        <f t="shared" si="29"/>
        <v/>
      </c>
      <c r="AV39" s="10" t="str">
        <f t="shared" si="30"/>
        <v/>
      </c>
      <c r="AW39" s="15" t="str">
        <f t="shared" si="31"/>
        <v/>
      </c>
    </row>
    <row r="40" spans="2:49">
      <c r="B40" s="14" t="str">
        <f>IF(Scilympiad!C39="",
    "",
    Scilympiad!C39
)</f>
        <v/>
      </c>
      <c r="C40" s="10" t="str">
        <f>IF(Scilympiad!D39="",
    "",
    Scilympiad!D39
)</f>
        <v/>
      </c>
      <c r="D40" s="10" t="str">
        <f>IF(Scilympiad!E39="",
    "",
    Scilympiad!E39
)</f>
        <v/>
      </c>
      <c r="E40" s="44" t="str">
        <f t="shared" si="7"/>
        <v/>
      </c>
      <c r="F40" s="45" t="str">
        <f t="shared" si="8"/>
        <v/>
      </c>
      <c r="G40" s="173" t="str">
        <f t="shared" si="9"/>
        <v/>
      </c>
      <c r="H40" s="45" t="str">
        <f t="shared" si="10"/>
        <v/>
      </c>
      <c r="I40" s="54" t="str">
        <f t="shared" si="11"/>
        <v/>
      </c>
      <c r="J40" s="57" t="str">
        <f>IF($B40="",
    "",
    IF(COUNTIF(Scilympiad!U:U,Scores!$B40)+COUNTIF(SkyCiv!U:U,Scores!$B40)=0,
        "",
        IF(COUNTIF(Scilympiad!U:U,Scores!$B40)=0,
            "NO",
            IF(COUNTIF(Scilympiad!U:U,Scores!$B40)=1,
                "YES",
                IF(COUNTIF(Scilympiad!U:U,Scores!$B40)&gt;1,
                    "MANY",
                    "ERROR"
                )
            )
        )
    )
)</f>
        <v/>
      </c>
      <c r="K40" s="15" t="str">
        <f>IF($B40="",
    "",
    IF(COUNTIF(Scilympiad!U:U,Scores!$B40)+COUNTIF(SkyCiv!U:U,Scores!$B40)=0,
        "",
        IF(COUNTIF(SkyCiv!U:U,Scores!$B40)=0,
            "NO",
            IF(COUNTIF(SkyCiv!U:U,Scores!$B40)=1,
                "YES",
                IF(COUNTIF(SkyCiv!U:U,Scores!$B40)&gt;1,
                    "MANY",
                    "ERROR"
                )
            )
        )
    )
)</f>
        <v/>
      </c>
      <c r="L40" s="160" t="str">
        <f>IF($B40="",
    "",
    IF(NOT(ISERROR(MATCH($B40,Scilympiad!$U:$U,0))),
        INDEX(Scilympiad!M:M,MATCH($B40,Scilympiad!$U:$U,0)),
        ""
    )
)</f>
        <v/>
      </c>
      <c r="M40" s="161" t="str">
        <f>IF($B40="",
    "",
    IF(NOT(ISERROR(MATCH($B40,Scilympiad!$U:$U,0))),
        INDEX(Scilympiad!N:N,MATCH($B40,Scilympiad!$U:$U,0)),
        ""
    )
)</f>
        <v/>
      </c>
      <c r="N40" s="161" t="str">
        <f>IF($B40="",
    "",
    IF(NOT(ISERROR(MATCH($B40,SkyCiv!$U:$U,0))),
        INDEX(SkyCiv!C:C,MATCH($B40,SkyCiv!$U:$U,0))+(_xlfn.NUMBERVALUE(LEFT(RIGHT(Instructions!$E$20,4),3))+6)/24,
        ""
    )
)</f>
        <v/>
      </c>
      <c r="O40" s="12" t="str">
        <f>IF(N40="",
    "",
    IF(Instructions!E$20="",
        "TIMEZONE?",
        IF(L40="",
            "START?",
            IF(N40&lt;L40,
                "NEGATIVE",
                (N40-L40)*24*60
            )
        )
    )
)</f>
        <v/>
      </c>
      <c r="P40" s="46" t="str">
        <f>IF(Instructions!$E$21="",
    "",
    IF(AND(ISNUMBER(O40),O40&gt;Instructions!E$21),
        "YES",
        IF(AND(ISNUMBER(O40),O40&lt;=Instructions!E$21),
            "NO",
            IF(O40="NEGATIVE",
                "UNCLEAR",
                ""
            )
        )
    )
)</f>
        <v/>
      </c>
      <c r="Q40" s="72" t="str">
        <f>IF(LEFT(Instructions!E$22)="Y",
    P40,
    ""
)</f>
        <v/>
      </c>
      <c r="R40" s="69" t="str">
        <f>IF($B40="",
    "",
    IF(NOT(ISERROR(MATCH($B40,SkyCiv!$U:$U,0))),
        INDEX(SkyCiv!I:I,MATCH($B40,SkyCiv!$U:$U,0)),
        ""
    )
)</f>
        <v/>
      </c>
      <c r="S40" s="12" t="str">
        <f>IF($B40="",
    "",
    IF(NOT(ISERROR(MATCH($B40,SkyCiv!$U:$U,0))),
        INDEX(SkyCiv!J:J,MATCH($B40,SkyCiv!$U:$U,0)),
        ""
    )
)</f>
        <v/>
      </c>
      <c r="T40" s="60" t="str">
        <f>IF($B40="",
    "",
    IF(NOT(ISERROR(MATCH($B40,SkyCiv!$U:$U,0))),
        INDEX(SkyCiv!K:K,MATCH($B40,SkyCiv!$U:$U,0)),
        ""
    )
)</f>
        <v/>
      </c>
      <c r="U40" s="76" t="str">
        <f>IF($B40="",
    "",
    IF(NOT(ISERROR(MATCH($B40,SkyCiv!$U:$U,0))),
        INDEX(SkyCiv!L:L,MATCH($B40,SkyCiv!$U:$U,0)),
        ""
    )
)</f>
        <v/>
      </c>
      <c r="V40" s="12" t="str">
        <f>IF($B40="",
    "",
    IF(NOT(ISERROR(MATCH($B40,SkyCiv!$U:$U,0))),
        INDEX(SkyCiv!M:M,MATCH($B40,SkyCiv!$U:$U,0)),
        ""
    )
)</f>
        <v/>
      </c>
      <c r="W40" s="77" t="str">
        <f>IF($B40="",
    "",
    IF(NOT(ISERROR(MATCH($B40,SkyCiv!$U:$U,0))),
        INDEX(SkyCiv!N:N,MATCH($B40,SkyCiv!$U:$U,0)),
        ""
    )
)</f>
        <v/>
      </c>
      <c r="X40" s="45" t="str">
        <f>IF(AND(U40=0,V40=0,W40=0),
    "-",
    IF(U40="",
        "",
        IF(LEFT($B40)="B",
            IF(Instructions!E$16="",
                "",
                IF(ROUND(U40,3)&lt;Instructions!E$16,
                    "YES",
                    "NO"
                )
            ),
            IF(LEFT($B40)="C",
                IF(Instructions!E$18="",
                    "",
                    IF(ROUND(U40,3)&lt;Instructions!E$18,
                        "YES",
                        "NO"
                    )
                ),
                "ERR"
            )
        )
    )
)</f>
        <v/>
      </c>
      <c r="Y40" s="45" t="str">
        <f t="shared" si="12"/>
        <v/>
      </c>
      <c r="Z40" s="45" t="str">
        <f>IF(AND(U40=0,V40=0,W40=0),
    "-",
    IF(W40="",
        "",
        IF(LEFT($B40)="B",
            IF(Instructions!E$17="",
                "",
                IF(ROUND(W40,3)&lt;Instructions!E$17,
                    "YES",
                    "NO"
                )
            ),
            IF(LEFT($B40)="C",
                IF(Instructions!E$19="",
                    "",
                    IF(ROUND(W40,3)&lt;Instructions!E$19,
                        "YES",
                        "NO"
                    )
                ),
                "ERR"
            )
        )
    )
)</f>
        <v/>
      </c>
      <c r="AA40" s="54" t="str">
        <f t="shared" si="13"/>
        <v/>
      </c>
      <c r="AB40" s="14" t="str">
        <f>IF(AND(NOT(ISERROR(MATCH($B40,Scilympiad!$U:$U,0))),ISNUMBER(INDEX(Scilympiad!Y:Y,MATCH($B40,Scilympiad!$U:$U,0)))),
    INDEX(Scilympiad!Y:Y,MATCH($B40,Scilympiad!$U:$U,0)),
    ""
)</f>
        <v/>
      </c>
      <c r="AC40" s="11" t="str">
        <f t="shared" si="14"/>
        <v/>
      </c>
      <c r="AD40" s="10" t="str">
        <f t="shared" si="15"/>
        <v/>
      </c>
      <c r="AE40" s="11" t="str">
        <f t="shared" si="16"/>
        <v/>
      </c>
      <c r="AF40" s="12" t="str">
        <f t="shared" si="17"/>
        <v/>
      </c>
      <c r="AG40" s="134" t="str">
        <f t="shared" si="18"/>
        <v/>
      </c>
      <c r="AH40" s="165"/>
      <c r="AI40" s="165"/>
      <c r="AJ40" s="131"/>
      <c r="AK40" s="64" t="str">
        <f t="shared" si="19"/>
        <v/>
      </c>
      <c r="AL40" s="47" t="str">
        <f t="shared" si="20"/>
        <v/>
      </c>
      <c r="AM40" s="65" t="str">
        <f t="shared" si="21"/>
        <v/>
      </c>
      <c r="AN40" s="57" t="str">
        <f t="shared" si="22"/>
        <v/>
      </c>
      <c r="AO40" s="12" t="str">
        <f t="shared" si="23"/>
        <v/>
      </c>
      <c r="AP40" s="10" t="str">
        <f t="shared" si="24"/>
        <v/>
      </c>
      <c r="AQ40" s="10" t="str">
        <f t="shared" si="25"/>
        <v/>
      </c>
      <c r="AR40" s="15" t="str">
        <f t="shared" si="26"/>
        <v/>
      </c>
      <c r="AS40" s="57" t="str">
        <f t="shared" si="27"/>
        <v/>
      </c>
      <c r="AT40" s="12" t="str">
        <f t="shared" si="28"/>
        <v/>
      </c>
      <c r="AU40" s="10" t="str">
        <f t="shared" si="29"/>
        <v/>
      </c>
      <c r="AV40" s="10" t="str">
        <f t="shared" si="30"/>
        <v/>
      </c>
      <c r="AW40" s="15" t="str">
        <f t="shared" si="31"/>
        <v/>
      </c>
    </row>
    <row r="41" spans="2:49">
      <c r="B41" s="14" t="str">
        <f>IF(Scilympiad!C40="",
    "",
    Scilympiad!C40
)</f>
        <v/>
      </c>
      <c r="C41" s="10" t="str">
        <f>IF(Scilympiad!D40="",
    "",
    Scilympiad!D40
)</f>
        <v/>
      </c>
      <c r="D41" s="10" t="str">
        <f>IF(Scilympiad!E40="",
    "",
    Scilympiad!E40
)</f>
        <v/>
      </c>
      <c r="E41" s="44" t="str">
        <f t="shared" si="7"/>
        <v/>
      </c>
      <c r="F41" s="45" t="str">
        <f t="shared" si="8"/>
        <v/>
      </c>
      <c r="G41" s="173" t="str">
        <f t="shared" si="9"/>
        <v/>
      </c>
      <c r="H41" s="45" t="str">
        <f t="shared" si="10"/>
        <v/>
      </c>
      <c r="I41" s="54" t="str">
        <f t="shared" si="11"/>
        <v/>
      </c>
      <c r="J41" s="57" t="str">
        <f>IF($B41="",
    "",
    IF(COUNTIF(Scilympiad!U:U,Scores!$B41)+COUNTIF(SkyCiv!U:U,Scores!$B41)=0,
        "",
        IF(COUNTIF(Scilympiad!U:U,Scores!$B41)=0,
            "NO",
            IF(COUNTIF(Scilympiad!U:U,Scores!$B41)=1,
                "YES",
                IF(COUNTIF(Scilympiad!U:U,Scores!$B41)&gt;1,
                    "MANY",
                    "ERROR"
                )
            )
        )
    )
)</f>
        <v/>
      </c>
      <c r="K41" s="15" t="str">
        <f>IF($B41="",
    "",
    IF(COUNTIF(Scilympiad!U:U,Scores!$B41)+COUNTIF(SkyCiv!U:U,Scores!$B41)=0,
        "",
        IF(COUNTIF(SkyCiv!U:U,Scores!$B41)=0,
            "NO",
            IF(COUNTIF(SkyCiv!U:U,Scores!$B41)=1,
                "YES",
                IF(COUNTIF(SkyCiv!U:U,Scores!$B41)&gt;1,
                    "MANY",
                    "ERROR"
                )
            )
        )
    )
)</f>
        <v/>
      </c>
      <c r="L41" s="160" t="str">
        <f>IF($B41="",
    "",
    IF(NOT(ISERROR(MATCH($B41,Scilympiad!$U:$U,0))),
        INDEX(Scilympiad!M:M,MATCH($B41,Scilympiad!$U:$U,0)),
        ""
    )
)</f>
        <v/>
      </c>
      <c r="M41" s="161" t="str">
        <f>IF($B41="",
    "",
    IF(NOT(ISERROR(MATCH($B41,Scilympiad!$U:$U,0))),
        INDEX(Scilympiad!N:N,MATCH($B41,Scilympiad!$U:$U,0)),
        ""
    )
)</f>
        <v/>
      </c>
      <c r="N41" s="161" t="str">
        <f>IF($B41="",
    "",
    IF(NOT(ISERROR(MATCH($B41,SkyCiv!$U:$U,0))),
        INDEX(SkyCiv!C:C,MATCH($B41,SkyCiv!$U:$U,0))+(_xlfn.NUMBERVALUE(LEFT(RIGHT(Instructions!$E$20,4),3))+6)/24,
        ""
    )
)</f>
        <v/>
      </c>
      <c r="O41" s="12" t="str">
        <f>IF(N41="",
    "",
    IF(Instructions!E$20="",
        "TIMEZONE?",
        IF(L41="",
            "START?",
            IF(N41&lt;L41,
                "NEGATIVE",
                (N41-L41)*24*60
            )
        )
    )
)</f>
        <v/>
      </c>
      <c r="P41" s="46" t="str">
        <f>IF(Instructions!$E$21="",
    "",
    IF(AND(ISNUMBER(O41),O41&gt;Instructions!E$21),
        "YES",
        IF(AND(ISNUMBER(O41),O41&lt;=Instructions!E$21),
            "NO",
            IF(O41="NEGATIVE",
                "UNCLEAR",
                ""
            )
        )
    )
)</f>
        <v/>
      </c>
      <c r="Q41" s="72" t="str">
        <f>IF(LEFT(Instructions!E$22)="Y",
    P41,
    ""
)</f>
        <v/>
      </c>
      <c r="R41" s="69" t="str">
        <f>IF($B41="",
    "",
    IF(NOT(ISERROR(MATCH($B41,SkyCiv!$U:$U,0))),
        INDEX(SkyCiv!I:I,MATCH($B41,SkyCiv!$U:$U,0)),
        ""
    )
)</f>
        <v/>
      </c>
      <c r="S41" s="12" t="str">
        <f>IF($B41="",
    "",
    IF(NOT(ISERROR(MATCH($B41,SkyCiv!$U:$U,0))),
        INDEX(SkyCiv!J:J,MATCH($B41,SkyCiv!$U:$U,0)),
        ""
    )
)</f>
        <v/>
      </c>
      <c r="T41" s="60" t="str">
        <f>IF($B41="",
    "",
    IF(NOT(ISERROR(MATCH($B41,SkyCiv!$U:$U,0))),
        INDEX(SkyCiv!K:K,MATCH($B41,SkyCiv!$U:$U,0)),
        ""
    )
)</f>
        <v/>
      </c>
      <c r="U41" s="76" t="str">
        <f>IF($B41="",
    "",
    IF(NOT(ISERROR(MATCH($B41,SkyCiv!$U:$U,0))),
        INDEX(SkyCiv!L:L,MATCH($B41,SkyCiv!$U:$U,0)),
        ""
    )
)</f>
        <v/>
      </c>
      <c r="V41" s="12" t="str">
        <f>IF($B41="",
    "",
    IF(NOT(ISERROR(MATCH($B41,SkyCiv!$U:$U,0))),
        INDEX(SkyCiv!M:M,MATCH($B41,SkyCiv!$U:$U,0)),
        ""
    )
)</f>
        <v/>
      </c>
      <c r="W41" s="77" t="str">
        <f>IF($B41="",
    "",
    IF(NOT(ISERROR(MATCH($B41,SkyCiv!$U:$U,0))),
        INDEX(SkyCiv!N:N,MATCH($B41,SkyCiv!$U:$U,0)),
        ""
    )
)</f>
        <v/>
      </c>
      <c r="X41" s="45" t="str">
        <f>IF(AND(U41=0,V41=0,W41=0),
    "-",
    IF(U41="",
        "",
        IF(LEFT($B41)="B",
            IF(Instructions!E$16="",
                "",
                IF(ROUND(U41,3)&lt;Instructions!E$16,
                    "YES",
                    "NO"
                )
            ),
            IF(LEFT($B41)="C",
                IF(Instructions!E$18="",
                    "",
                    IF(ROUND(U41,3)&lt;Instructions!E$18,
                        "YES",
                        "NO"
                    )
                ),
                "ERR"
            )
        )
    )
)</f>
        <v/>
      </c>
      <c r="Y41" s="45" t="str">
        <f t="shared" si="12"/>
        <v/>
      </c>
      <c r="Z41" s="45" t="str">
        <f>IF(AND(U41=0,V41=0,W41=0),
    "-",
    IF(W41="",
        "",
        IF(LEFT($B41)="B",
            IF(Instructions!E$17="",
                "",
                IF(ROUND(W41,3)&lt;Instructions!E$17,
                    "YES",
                    "NO"
                )
            ),
            IF(LEFT($B41)="C",
                IF(Instructions!E$19="",
                    "",
                    IF(ROUND(W41,3)&lt;Instructions!E$19,
                        "YES",
                        "NO"
                    )
                ),
                "ERR"
            )
        )
    )
)</f>
        <v/>
      </c>
      <c r="AA41" s="54" t="str">
        <f t="shared" si="13"/>
        <v/>
      </c>
      <c r="AB41" s="14" t="str">
        <f>IF(AND(NOT(ISERROR(MATCH($B41,Scilympiad!$U:$U,0))),ISNUMBER(INDEX(Scilympiad!Y:Y,MATCH($B41,Scilympiad!$U:$U,0)))),
    INDEX(Scilympiad!Y:Y,MATCH($B41,Scilympiad!$U:$U,0)),
    ""
)</f>
        <v/>
      </c>
      <c r="AC41" s="11" t="str">
        <f t="shared" si="14"/>
        <v/>
      </c>
      <c r="AD41" s="10" t="str">
        <f t="shared" si="15"/>
        <v/>
      </c>
      <c r="AE41" s="11" t="str">
        <f t="shared" si="16"/>
        <v/>
      </c>
      <c r="AF41" s="12" t="str">
        <f t="shared" si="17"/>
        <v/>
      </c>
      <c r="AG41" s="134" t="str">
        <f t="shared" si="18"/>
        <v/>
      </c>
      <c r="AH41" s="165"/>
      <c r="AI41" s="165"/>
      <c r="AJ41" s="131"/>
      <c r="AK41" s="64" t="str">
        <f t="shared" si="19"/>
        <v/>
      </c>
      <c r="AL41" s="47" t="str">
        <f t="shared" si="20"/>
        <v/>
      </c>
      <c r="AM41" s="65" t="str">
        <f t="shared" si="21"/>
        <v/>
      </c>
      <c r="AN41" s="57" t="str">
        <f t="shared" si="22"/>
        <v/>
      </c>
      <c r="AO41" s="12" t="str">
        <f t="shared" si="23"/>
        <v/>
      </c>
      <c r="AP41" s="10" t="str">
        <f t="shared" si="24"/>
        <v/>
      </c>
      <c r="AQ41" s="10" t="str">
        <f t="shared" si="25"/>
        <v/>
      </c>
      <c r="AR41" s="15" t="str">
        <f t="shared" si="26"/>
        <v/>
      </c>
      <c r="AS41" s="57" t="str">
        <f t="shared" si="27"/>
        <v/>
      </c>
      <c r="AT41" s="12" t="str">
        <f t="shared" si="28"/>
        <v/>
      </c>
      <c r="AU41" s="10" t="str">
        <f t="shared" si="29"/>
        <v/>
      </c>
      <c r="AV41" s="10" t="str">
        <f t="shared" si="30"/>
        <v/>
      </c>
      <c r="AW41" s="15" t="str">
        <f t="shared" si="31"/>
        <v/>
      </c>
    </row>
    <row r="42" spans="2:49">
      <c r="B42" s="14" t="str">
        <f>IF(Scilympiad!C41="",
    "",
    Scilympiad!C41
)</f>
        <v/>
      </c>
      <c r="C42" s="10" t="str">
        <f>IF(Scilympiad!D41="",
    "",
    Scilympiad!D41
)</f>
        <v/>
      </c>
      <c r="D42" s="10" t="str">
        <f>IF(Scilympiad!E41="",
    "",
    Scilympiad!E41
)</f>
        <v/>
      </c>
      <c r="E42" s="44" t="str">
        <f t="shared" si="7"/>
        <v/>
      </c>
      <c r="F42" s="45" t="str">
        <f t="shared" si="8"/>
        <v/>
      </c>
      <c r="G42" s="173" t="str">
        <f t="shared" si="9"/>
        <v/>
      </c>
      <c r="H42" s="45" t="str">
        <f t="shared" si="10"/>
        <v/>
      </c>
      <c r="I42" s="54" t="str">
        <f t="shared" si="11"/>
        <v/>
      </c>
      <c r="J42" s="57" t="str">
        <f>IF($B42="",
    "",
    IF(COUNTIF(Scilympiad!U:U,Scores!$B42)+COUNTIF(SkyCiv!U:U,Scores!$B42)=0,
        "",
        IF(COUNTIF(Scilympiad!U:U,Scores!$B42)=0,
            "NO",
            IF(COUNTIF(Scilympiad!U:U,Scores!$B42)=1,
                "YES",
                IF(COUNTIF(Scilympiad!U:U,Scores!$B42)&gt;1,
                    "MANY",
                    "ERROR"
                )
            )
        )
    )
)</f>
        <v/>
      </c>
      <c r="K42" s="15" t="str">
        <f>IF($B42="",
    "",
    IF(COUNTIF(Scilympiad!U:U,Scores!$B42)+COUNTIF(SkyCiv!U:U,Scores!$B42)=0,
        "",
        IF(COUNTIF(SkyCiv!U:U,Scores!$B42)=0,
            "NO",
            IF(COUNTIF(SkyCiv!U:U,Scores!$B42)=1,
                "YES",
                IF(COUNTIF(SkyCiv!U:U,Scores!$B42)&gt;1,
                    "MANY",
                    "ERROR"
                )
            )
        )
    )
)</f>
        <v/>
      </c>
      <c r="L42" s="160" t="str">
        <f>IF($B42="",
    "",
    IF(NOT(ISERROR(MATCH($B42,Scilympiad!$U:$U,0))),
        INDEX(Scilympiad!M:M,MATCH($B42,Scilympiad!$U:$U,0)),
        ""
    )
)</f>
        <v/>
      </c>
      <c r="M42" s="161" t="str">
        <f>IF($B42="",
    "",
    IF(NOT(ISERROR(MATCH($B42,Scilympiad!$U:$U,0))),
        INDEX(Scilympiad!N:N,MATCH($B42,Scilympiad!$U:$U,0)),
        ""
    )
)</f>
        <v/>
      </c>
      <c r="N42" s="161" t="str">
        <f>IF($B42="",
    "",
    IF(NOT(ISERROR(MATCH($B42,SkyCiv!$U:$U,0))),
        INDEX(SkyCiv!C:C,MATCH($B42,SkyCiv!$U:$U,0))+(_xlfn.NUMBERVALUE(LEFT(RIGHT(Instructions!$E$20,4),3))+6)/24,
        ""
    )
)</f>
        <v/>
      </c>
      <c r="O42" s="12" t="str">
        <f>IF(N42="",
    "",
    IF(Instructions!E$20="",
        "TIMEZONE?",
        IF(L42="",
            "START?",
            IF(N42&lt;L42,
                "NEGATIVE",
                (N42-L42)*24*60
            )
        )
    )
)</f>
        <v/>
      </c>
      <c r="P42" s="46" t="str">
        <f>IF(Instructions!$E$21="",
    "",
    IF(AND(ISNUMBER(O42),O42&gt;Instructions!E$21),
        "YES",
        IF(AND(ISNUMBER(O42),O42&lt;=Instructions!E$21),
            "NO",
            IF(O42="NEGATIVE",
                "UNCLEAR",
                ""
            )
        )
    )
)</f>
        <v/>
      </c>
      <c r="Q42" s="72" t="str">
        <f>IF(LEFT(Instructions!E$22)="Y",
    P42,
    ""
)</f>
        <v/>
      </c>
      <c r="R42" s="69" t="str">
        <f>IF($B42="",
    "",
    IF(NOT(ISERROR(MATCH($B42,SkyCiv!$U:$U,0))),
        INDEX(SkyCiv!I:I,MATCH($B42,SkyCiv!$U:$U,0)),
        ""
    )
)</f>
        <v/>
      </c>
      <c r="S42" s="12" t="str">
        <f>IF($B42="",
    "",
    IF(NOT(ISERROR(MATCH($B42,SkyCiv!$U:$U,0))),
        INDEX(SkyCiv!J:J,MATCH($B42,SkyCiv!$U:$U,0)),
        ""
    )
)</f>
        <v/>
      </c>
      <c r="T42" s="60" t="str">
        <f>IF($B42="",
    "",
    IF(NOT(ISERROR(MATCH($B42,SkyCiv!$U:$U,0))),
        INDEX(SkyCiv!K:K,MATCH($B42,SkyCiv!$U:$U,0)),
        ""
    )
)</f>
        <v/>
      </c>
      <c r="U42" s="76" t="str">
        <f>IF($B42="",
    "",
    IF(NOT(ISERROR(MATCH($B42,SkyCiv!$U:$U,0))),
        INDEX(SkyCiv!L:L,MATCH($B42,SkyCiv!$U:$U,0)),
        ""
    )
)</f>
        <v/>
      </c>
      <c r="V42" s="12" t="str">
        <f>IF($B42="",
    "",
    IF(NOT(ISERROR(MATCH($B42,SkyCiv!$U:$U,0))),
        INDEX(SkyCiv!M:M,MATCH($B42,SkyCiv!$U:$U,0)),
        ""
    )
)</f>
        <v/>
      </c>
      <c r="W42" s="77" t="str">
        <f>IF($B42="",
    "",
    IF(NOT(ISERROR(MATCH($B42,SkyCiv!$U:$U,0))),
        INDEX(SkyCiv!N:N,MATCH($B42,SkyCiv!$U:$U,0)),
        ""
    )
)</f>
        <v/>
      </c>
      <c r="X42" s="45" t="str">
        <f>IF(AND(U42=0,V42=0,W42=0),
    "-",
    IF(U42="",
        "",
        IF(LEFT($B42)="B",
            IF(Instructions!E$16="",
                "",
                IF(ROUND(U42,3)&lt;Instructions!E$16,
                    "YES",
                    "NO"
                )
            ),
            IF(LEFT($B42)="C",
                IF(Instructions!E$18="",
                    "",
                    IF(ROUND(U42,3)&lt;Instructions!E$18,
                        "YES",
                        "NO"
                    )
                ),
                "ERR"
            )
        )
    )
)</f>
        <v/>
      </c>
      <c r="Y42" s="45" t="str">
        <f t="shared" si="12"/>
        <v/>
      </c>
      <c r="Z42" s="45" t="str">
        <f>IF(AND(U42=0,V42=0,W42=0),
    "-",
    IF(W42="",
        "",
        IF(LEFT($B42)="B",
            IF(Instructions!E$17="",
                "",
                IF(ROUND(W42,3)&lt;Instructions!E$17,
                    "YES",
                    "NO"
                )
            ),
            IF(LEFT($B42)="C",
                IF(Instructions!E$19="",
                    "",
                    IF(ROUND(W42,3)&lt;Instructions!E$19,
                        "YES",
                        "NO"
                    )
                ),
                "ERR"
            )
        )
    )
)</f>
        <v/>
      </c>
      <c r="AA42" s="54" t="str">
        <f t="shared" si="13"/>
        <v/>
      </c>
      <c r="AB42" s="14" t="str">
        <f>IF(AND(NOT(ISERROR(MATCH($B42,Scilympiad!$U:$U,0))),ISNUMBER(INDEX(Scilympiad!Y:Y,MATCH($B42,Scilympiad!$U:$U,0)))),
    INDEX(Scilympiad!Y:Y,MATCH($B42,Scilympiad!$U:$U,0)),
    ""
)</f>
        <v/>
      </c>
      <c r="AC42" s="11" t="str">
        <f t="shared" si="14"/>
        <v/>
      </c>
      <c r="AD42" s="10" t="str">
        <f t="shared" si="15"/>
        <v/>
      </c>
      <c r="AE42" s="11" t="str">
        <f t="shared" si="16"/>
        <v/>
      </c>
      <c r="AF42" s="12" t="str">
        <f t="shared" si="17"/>
        <v/>
      </c>
      <c r="AG42" s="134" t="str">
        <f t="shared" si="18"/>
        <v/>
      </c>
      <c r="AH42" s="165"/>
      <c r="AI42" s="165"/>
      <c r="AJ42" s="131"/>
      <c r="AK42" s="64" t="str">
        <f t="shared" si="19"/>
        <v/>
      </c>
      <c r="AL42" s="47" t="str">
        <f t="shared" si="20"/>
        <v/>
      </c>
      <c r="AM42" s="65" t="str">
        <f t="shared" si="21"/>
        <v/>
      </c>
      <c r="AN42" s="57" t="str">
        <f t="shared" si="22"/>
        <v/>
      </c>
      <c r="AO42" s="12" t="str">
        <f t="shared" si="23"/>
        <v/>
      </c>
      <c r="AP42" s="10" t="str">
        <f t="shared" si="24"/>
        <v/>
      </c>
      <c r="AQ42" s="10" t="str">
        <f t="shared" si="25"/>
        <v/>
      </c>
      <c r="AR42" s="15" t="str">
        <f t="shared" si="26"/>
        <v/>
      </c>
      <c r="AS42" s="57" t="str">
        <f t="shared" si="27"/>
        <v/>
      </c>
      <c r="AT42" s="12" t="str">
        <f t="shared" si="28"/>
        <v/>
      </c>
      <c r="AU42" s="10" t="str">
        <f t="shared" si="29"/>
        <v/>
      </c>
      <c r="AV42" s="10" t="str">
        <f t="shared" si="30"/>
        <v/>
      </c>
      <c r="AW42" s="15" t="str">
        <f t="shared" si="31"/>
        <v/>
      </c>
    </row>
    <row r="43" spans="2:49">
      <c r="B43" s="14" t="str">
        <f>IF(Scilympiad!C42="",
    "",
    Scilympiad!C42
)</f>
        <v/>
      </c>
      <c r="C43" s="10" t="str">
        <f>IF(Scilympiad!D42="",
    "",
    Scilympiad!D42
)</f>
        <v/>
      </c>
      <c r="D43" s="10" t="str">
        <f>IF(Scilympiad!E42="",
    "",
    Scilympiad!E42
)</f>
        <v/>
      </c>
      <c r="E43" s="44" t="str">
        <f t="shared" si="7"/>
        <v/>
      </c>
      <c r="F43" s="45" t="str">
        <f t="shared" si="8"/>
        <v/>
      </c>
      <c r="G43" s="173" t="str">
        <f t="shared" si="9"/>
        <v/>
      </c>
      <c r="H43" s="45" t="str">
        <f t="shared" si="10"/>
        <v/>
      </c>
      <c r="I43" s="54" t="str">
        <f t="shared" si="11"/>
        <v/>
      </c>
      <c r="J43" s="57" t="str">
        <f>IF($B43="",
    "",
    IF(COUNTIF(Scilympiad!U:U,Scores!$B43)+COUNTIF(SkyCiv!U:U,Scores!$B43)=0,
        "",
        IF(COUNTIF(Scilympiad!U:U,Scores!$B43)=0,
            "NO",
            IF(COUNTIF(Scilympiad!U:U,Scores!$B43)=1,
                "YES",
                IF(COUNTIF(Scilympiad!U:U,Scores!$B43)&gt;1,
                    "MANY",
                    "ERROR"
                )
            )
        )
    )
)</f>
        <v/>
      </c>
      <c r="K43" s="15" t="str">
        <f>IF($B43="",
    "",
    IF(COUNTIF(Scilympiad!U:U,Scores!$B43)+COUNTIF(SkyCiv!U:U,Scores!$B43)=0,
        "",
        IF(COUNTIF(SkyCiv!U:U,Scores!$B43)=0,
            "NO",
            IF(COUNTIF(SkyCiv!U:U,Scores!$B43)=1,
                "YES",
                IF(COUNTIF(SkyCiv!U:U,Scores!$B43)&gt;1,
                    "MANY",
                    "ERROR"
                )
            )
        )
    )
)</f>
        <v/>
      </c>
      <c r="L43" s="160" t="str">
        <f>IF($B43="",
    "",
    IF(NOT(ISERROR(MATCH($B43,Scilympiad!$U:$U,0))),
        INDEX(Scilympiad!M:M,MATCH($B43,Scilympiad!$U:$U,0)),
        ""
    )
)</f>
        <v/>
      </c>
      <c r="M43" s="161" t="str">
        <f>IF($B43="",
    "",
    IF(NOT(ISERROR(MATCH($B43,Scilympiad!$U:$U,0))),
        INDEX(Scilympiad!N:N,MATCH($B43,Scilympiad!$U:$U,0)),
        ""
    )
)</f>
        <v/>
      </c>
      <c r="N43" s="161" t="str">
        <f>IF($B43="",
    "",
    IF(NOT(ISERROR(MATCH($B43,SkyCiv!$U:$U,0))),
        INDEX(SkyCiv!C:C,MATCH($B43,SkyCiv!$U:$U,0))+(_xlfn.NUMBERVALUE(LEFT(RIGHT(Instructions!$E$20,4),3))+6)/24,
        ""
    )
)</f>
        <v/>
      </c>
      <c r="O43" s="12" t="str">
        <f>IF(N43="",
    "",
    IF(Instructions!E$20="",
        "TIMEZONE?",
        IF(L43="",
            "START?",
            IF(N43&lt;L43,
                "NEGATIVE",
                (N43-L43)*24*60
            )
        )
    )
)</f>
        <v/>
      </c>
      <c r="P43" s="46" t="str">
        <f>IF(Instructions!$E$21="",
    "",
    IF(AND(ISNUMBER(O43),O43&gt;Instructions!E$21),
        "YES",
        IF(AND(ISNUMBER(O43),O43&lt;=Instructions!E$21),
            "NO",
            IF(O43="NEGATIVE",
                "UNCLEAR",
                ""
            )
        )
    )
)</f>
        <v/>
      </c>
      <c r="Q43" s="72" t="str">
        <f>IF(LEFT(Instructions!E$22)="Y",
    P43,
    ""
)</f>
        <v/>
      </c>
      <c r="R43" s="69" t="str">
        <f>IF($B43="",
    "",
    IF(NOT(ISERROR(MATCH($B43,SkyCiv!$U:$U,0))),
        INDEX(SkyCiv!I:I,MATCH($B43,SkyCiv!$U:$U,0)),
        ""
    )
)</f>
        <v/>
      </c>
      <c r="S43" s="12" t="str">
        <f>IF($B43="",
    "",
    IF(NOT(ISERROR(MATCH($B43,SkyCiv!$U:$U,0))),
        INDEX(SkyCiv!J:J,MATCH($B43,SkyCiv!$U:$U,0)),
        ""
    )
)</f>
        <v/>
      </c>
      <c r="T43" s="60" t="str">
        <f>IF($B43="",
    "",
    IF(NOT(ISERROR(MATCH($B43,SkyCiv!$U:$U,0))),
        INDEX(SkyCiv!K:K,MATCH($B43,SkyCiv!$U:$U,0)),
        ""
    )
)</f>
        <v/>
      </c>
      <c r="U43" s="76" t="str">
        <f>IF($B43="",
    "",
    IF(NOT(ISERROR(MATCH($B43,SkyCiv!$U:$U,0))),
        INDEX(SkyCiv!L:L,MATCH($B43,SkyCiv!$U:$U,0)),
        ""
    )
)</f>
        <v/>
      </c>
      <c r="V43" s="12" t="str">
        <f>IF($B43="",
    "",
    IF(NOT(ISERROR(MATCH($B43,SkyCiv!$U:$U,0))),
        INDEX(SkyCiv!M:M,MATCH($B43,SkyCiv!$U:$U,0)),
        ""
    )
)</f>
        <v/>
      </c>
      <c r="W43" s="77" t="str">
        <f>IF($B43="",
    "",
    IF(NOT(ISERROR(MATCH($B43,SkyCiv!$U:$U,0))),
        INDEX(SkyCiv!N:N,MATCH($B43,SkyCiv!$U:$U,0)),
        ""
    )
)</f>
        <v/>
      </c>
      <c r="X43" s="45" t="str">
        <f>IF(AND(U43=0,V43=0,W43=0),
    "-",
    IF(U43="",
        "",
        IF(LEFT($B43)="B",
            IF(Instructions!E$16="",
                "",
                IF(ROUND(U43,3)&lt;Instructions!E$16,
                    "YES",
                    "NO"
                )
            ),
            IF(LEFT($B43)="C",
                IF(Instructions!E$18="",
                    "",
                    IF(ROUND(U43,3)&lt;Instructions!E$18,
                        "YES",
                        "NO"
                    )
                ),
                "ERR"
            )
        )
    )
)</f>
        <v/>
      </c>
      <c r="Y43" s="45" t="str">
        <f t="shared" si="12"/>
        <v/>
      </c>
      <c r="Z43" s="45" t="str">
        <f>IF(AND(U43=0,V43=0,W43=0),
    "-",
    IF(W43="",
        "",
        IF(LEFT($B43)="B",
            IF(Instructions!E$17="",
                "",
                IF(ROUND(W43,3)&lt;Instructions!E$17,
                    "YES",
                    "NO"
                )
            ),
            IF(LEFT($B43)="C",
                IF(Instructions!E$19="",
                    "",
                    IF(ROUND(W43,3)&lt;Instructions!E$19,
                        "YES",
                        "NO"
                    )
                ),
                "ERR"
            )
        )
    )
)</f>
        <v/>
      </c>
      <c r="AA43" s="54" t="str">
        <f t="shared" si="13"/>
        <v/>
      </c>
      <c r="AB43" s="14" t="str">
        <f>IF(AND(NOT(ISERROR(MATCH($B43,Scilympiad!$U:$U,0))),ISNUMBER(INDEX(Scilympiad!Y:Y,MATCH($B43,Scilympiad!$U:$U,0)))),
    INDEX(Scilympiad!Y:Y,MATCH($B43,Scilympiad!$U:$U,0)),
    ""
)</f>
        <v/>
      </c>
      <c r="AC43" s="11" t="str">
        <f t="shared" si="14"/>
        <v/>
      </c>
      <c r="AD43" s="10" t="str">
        <f t="shared" si="15"/>
        <v/>
      </c>
      <c r="AE43" s="11" t="str">
        <f t="shared" si="16"/>
        <v/>
      </c>
      <c r="AF43" s="12" t="str">
        <f t="shared" si="17"/>
        <v/>
      </c>
      <c r="AG43" s="134" t="str">
        <f t="shared" si="18"/>
        <v/>
      </c>
      <c r="AH43" s="165"/>
      <c r="AI43" s="165"/>
      <c r="AJ43" s="131"/>
      <c r="AK43" s="64" t="str">
        <f t="shared" si="19"/>
        <v/>
      </c>
      <c r="AL43" s="47" t="str">
        <f t="shared" si="20"/>
        <v/>
      </c>
      <c r="AM43" s="65" t="str">
        <f t="shared" si="21"/>
        <v/>
      </c>
      <c r="AN43" s="57" t="str">
        <f t="shared" si="22"/>
        <v/>
      </c>
      <c r="AO43" s="12" t="str">
        <f t="shared" si="23"/>
        <v/>
      </c>
      <c r="AP43" s="10" t="str">
        <f t="shared" si="24"/>
        <v/>
      </c>
      <c r="AQ43" s="10" t="str">
        <f t="shared" si="25"/>
        <v/>
      </c>
      <c r="AR43" s="15" t="str">
        <f t="shared" si="26"/>
        <v/>
      </c>
      <c r="AS43" s="57" t="str">
        <f t="shared" si="27"/>
        <v/>
      </c>
      <c r="AT43" s="12" t="str">
        <f t="shared" si="28"/>
        <v/>
      </c>
      <c r="AU43" s="10" t="str">
        <f t="shared" si="29"/>
        <v/>
      </c>
      <c r="AV43" s="10" t="str">
        <f t="shared" si="30"/>
        <v/>
      </c>
      <c r="AW43" s="15" t="str">
        <f t="shared" si="31"/>
        <v/>
      </c>
    </row>
    <row r="44" spans="2:49">
      <c r="B44" s="14" t="str">
        <f>IF(Scilympiad!C43="",
    "",
    Scilympiad!C43
)</f>
        <v/>
      </c>
      <c r="C44" s="10" t="str">
        <f>IF(Scilympiad!D43="",
    "",
    Scilympiad!D43
)</f>
        <v/>
      </c>
      <c r="D44" s="10" t="str">
        <f>IF(Scilympiad!E43="",
    "",
    Scilympiad!E43
)</f>
        <v/>
      </c>
      <c r="E44" s="44" t="str">
        <f t="shared" si="7"/>
        <v/>
      </c>
      <c r="F44" s="45" t="str">
        <f t="shared" si="8"/>
        <v/>
      </c>
      <c r="G44" s="173" t="str">
        <f t="shared" si="9"/>
        <v/>
      </c>
      <c r="H44" s="45" t="str">
        <f t="shared" si="10"/>
        <v/>
      </c>
      <c r="I44" s="54" t="str">
        <f t="shared" si="11"/>
        <v/>
      </c>
      <c r="J44" s="57" t="str">
        <f>IF($B44="",
    "",
    IF(COUNTIF(Scilympiad!U:U,Scores!$B44)+COUNTIF(SkyCiv!U:U,Scores!$B44)=0,
        "",
        IF(COUNTIF(Scilympiad!U:U,Scores!$B44)=0,
            "NO",
            IF(COUNTIF(Scilympiad!U:U,Scores!$B44)=1,
                "YES",
                IF(COUNTIF(Scilympiad!U:U,Scores!$B44)&gt;1,
                    "MANY",
                    "ERROR"
                )
            )
        )
    )
)</f>
        <v/>
      </c>
      <c r="K44" s="15" t="str">
        <f>IF($B44="",
    "",
    IF(COUNTIF(Scilympiad!U:U,Scores!$B44)+COUNTIF(SkyCiv!U:U,Scores!$B44)=0,
        "",
        IF(COUNTIF(SkyCiv!U:U,Scores!$B44)=0,
            "NO",
            IF(COUNTIF(SkyCiv!U:U,Scores!$B44)=1,
                "YES",
                IF(COUNTIF(SkyCiv!U:U,Scores!$B44)&gt;1,
                    "MANY",
                    "ERROR"
                )
            )
        )
    )
)</f>
        <v/>
      </c>
      <c r="L44" s="160" t="str">
        <f>IF($B44="",
    "",
    IF(NOT(ISERROR(MATCH($B44,Scilympiad!$U:$U,0))),
        INDEX(Scilympiad!M:M,MATCH($B44,Scilympiad!$U:$U,0)),
        ""
    )
)</f>
        <v/>
      </c>
      <c r="M44" s="161" t="str">
        <f>IF($B44="",
    "",
    IF(NOT(ISERROR(MATCH($B44,Scilympiad!$U:$U,0))),
        INDEX(Scilympiad!N:N,MATCH($B44,Scilympiad!$U:$U,0)),
        ""
    )
)</f>
        <v/>
      </c>
      <c r="N44" s="161" t="str">
        <f>IF($B44="",
    "",
    IF(NOT(ISERROR(MATCH($B44,SkyCiv!$U:$U,0))),
        INDEX(SkyCiv!C:C,MATCH($B44,SkyCiv!$U:$U,0))+(_xlfn.NUMBERVALUE(LEFT(RIGHT(Instructions!$E$20,4),3))+6)/24,
        ""
    )
)</f>
        <v/>
      </c>
      <c r="O44" s="12" t="str">
        <f>IF(N44="",
    "",
    IF(Instructions!E$20="",
        "TIMEZONE?",
        IF(L44="",
            "START?",
            IF(N44&lt;L44,
                "NEGATIVE",
                (N44-L44)*24*60
            )
        )
    )
)</f>
        <v/>
      </c>
      <c r="P44" s="46" t="str">
        <f>IF(Instructions!$E$21="",
    "",
    IF(AND(ISNUMBER(O44),O44&gt;Instructions!E$21),
        "YES",
        IF(AND(ISNUMBER(O44),O44&lt;=Instructions!E$21),
            "NO",
            IF(O44="NEGATIVE",
                "UNCLEAR",
                ""
            )
        )
    )
)</f>
        <v/>
      </c>
      <c r="Q44" s="72" t="str">
        <f>IF(LEFT(Instructions!E$22)="Y",
    P44,
    ""
)</f>
        <v/>
      </c>
      <c r="R44" s="69" t="str">
        <f>IF($B44="",
    "",
    IF(NOT(ISERROR(MATCH($B44,SkyCiv!$U:$U,0))),
        INDEX(SkyCiv!I:I,MATCH($B44,SkyCiv!$U:$U,0)),
        ""
    )
)</f>
        <v/>
      </c>
      <c r="S44" s="12" t="str">
        <f>IF($B44="",
    "",
    IF(NOT(ISERROR(MATCH($B44,SkyCiv!$U:$U,0))),
        INDEX(SkyCiv!J:J,MATCH($B44,SkyCiv!$U:$U,0)),
        ""
    )
)</f>
        <v/>
      </c>
      <c r="T44" s="60" t="str">
        <f>IF($B44="",
    "",
    IF(NOT(ISERROR(MATCH($B44,SkyCiv!$U:$U,0))),
        INDEX(SkyCiv!K:K,MATCH($B44,SkyCiv!$U:$U,0)),
        ""
    )
)</f>
        <v/>
      </c>
      <c r="U44" s="76" t="str">
        <f>IF($B44="",
    "",
    IF(NOT(ISERROR(MATCH($B44,SkyCiv!$U:$U,0))),
        INDEX(SkyCiv!L:L,MATCH($B44,SkyCiv!$U:$U,0)),
        ""
    )
)</f>
        <v/>
      </c>
      <c r="V44" s="12" t="str">
        <f>IF($B44="",
    "",
    IF(NOT(ISERROR(MATCH($B44,SkyCiv!$U:$U,0))),
        INDEX(SkyCiv!M:M,MATCH($B44,SkyCiv!$U:$U,0)),
        ""
    )
)</f>
        <v/>
      </c>
      <c r="W44" s="77" t="str">
        <f>IF($B44="",
    "",
    IF(NOT(ISERROR(MATCH($B44,SkyCiv!$U:$U,0))),
        INDEX(SkyCiv!N:N,MATCH($B44,SkyCiv!$U:$U,0)),
        ""
    )
)</f>
        <v/>
      </c>
      <c r="X44" s="45" t="str">
        <f>IF(AND(U44=0,V44=0,W44=0),
    "-",
    IF(U44="",
        "",
        IF(LEFT($B44)="B",
            IF(Instructions!E$16="",
                "",
                IF(ROUND(U44,3)&lt;Instructions!E$16,
                    "YES",
                    "NO"
                )
            ),
            IF(LEFT($B44)="C",
                IF(Instructions!E$18="",
                    "",
                    IF(ROUND(U44,3)&lt;Instructions!E$18,
                        "YES",
                        "NO"
                    )
                ),
                "ERR"
            )
        )
    )
)</f>
        <v/>
      </c>
      <c r="Y44" s="45" t="str">
        <f t="shared" si="12"/>
        <v/>
      </c>
      <c r="Z44" s="45" t="str">
        <f>IF(AND(U44=0,V44=0,W44=0),
    "-",
    IF(W44="",
        "",
        IF(LEFT($B44)="B",
            IF(Instructions!E$17="",
                "",
                IF(ROUND(W44,3)&lt;Instructions!E$17,
                    "YES",
                    "NO"
                )
            ),
            IF(LEFT($B44)="C",
                IF(Instructions!E$19="",
                    "",
                    IF(ROUND(W44,3)&lt;Instructions!E$19,
                        "YES",
                        "NO"
                    )
                ),
                "ERR"
            )
        )
    )
)</f>
        <v/>
      </c>
      <c r="AA44" s="54" t="str">
        <f t="shared" si="13"/>
        <v/>
      </c>
      <c r="AB44" s="14" t="str">
        <f>IF(AND(NOT(ISERROR(MATCH($B44,Scilympiad!$U:$U,0))),ISNUMBER(INDEX(Scilympiad!Y:Y,MATCH($B44,Scilympiad!$U:$U,0)))),
    INDEX(Scilympiad!Y:Y,MATCH($B44,Scilympiad!$U:$U,0)),
    ""
)</f>
        <v/>
      </c>
      <c r="AC44" s="11" t="str">
        <f t="shared" si="14"/>
        <v/>
      </c>
      <c r="AD44" s="10" t="str">
        <f t="shared" si="15"/>
        <v/>
      </c>
      <c r="AE44" s="11" t="str">
        <f t="shared" si="16"/>
        <v/>
      </c>
      <c r="AF44" s="12" t="str">
        <f t="shared" si="17"/>
        <v/>
      </c>
      <c r="AG44" s="134" t="str">
        <f t="shared" si="18"/>
        <v/>
      </c>
      <c r="AH44" s="165"/>
      <c r="AI44" s="165"/>
      <c r="AJ44" s="131"/>
      <c r="AK44" s="64" t="str">
        <f t="shared" si="19"/>
        <v/>
      </c>
      <c r="AL44" s="47" t="str">
        <f t="shared" si="20"/>
        <v/>
      </c>
      <c r="AM44" s="65" t="str">
        <f t="shared" si="21"/>
        <v/>
      </c>
      <c r="AN44" s="57" t="str">
        <f t="shared" si="22"/>
        <v/>
      </c>
      <c r="AO44" s="12" t="str">
        <f t="shared" si="23"/>
        <v/>
      </c>
      <c r="AP44" s="10" t="str">
        <f t="shared" si="24"/>
        <v/>
      </c>
      <c r="AQ44" s="10" t="str">
        <f t="shared" si="25"/>
        <v/>
      </c>
      <c r="AR44" s="15" t="str">
        <f t="shared" si="26"/>
        <v/>
      </c>
      <c r="AS44" s="57" t="str">
        <f t="shared" si="27"/>
        <v/>
      </c>
      <c r="AT44" s="12" t="str">
        <f t="shared" si="28"/>
        <v/>
      </c>
      <c r="AU44" s="10" t="str">
        <f t="shared" si="29"/>
        <v/>
      </c>
      <c r="AV44" s="10" t="str">
        <f t="shared" si="30"/>
        <v/>
      </c>
      <c r="AW44" s="15" t="str">
        <f t="shared" si="31"/>
        <v/>
      </c>
    </row>
    <row r="45" spans="2:49">
      <c r="B45" s="14" t="str">
        <f>IF(Scilympiad!C44="",
    "",
    Scilympiad!C44
)</f>
        <v/>
      </c>
      <c r="C45" s="10" t="str">
        <f>IF(Scilympiad!D44="",
    "",
    Scilympiad!D44
)</f>
        <v/>
      </c>
      <c r="D45" s="10" t="str">
        <f>IF(Scilympiad!E44="",
    "",
    Scilympiad!E44
)</f>
        <v/>
      </c>
      <c r="E45" s="44" t="str">
        <f t="shared" si="7"/>
        <v/>
      </c>
      <c r="F45" s="45" t="str">
        <f t="shared" si="8"/>
        <v/>
      </c>
      <c r="G45" s="173" t="str">
        <f t="shared" si="9"/>
        <v/>
      </c>
      <c r="H45" s="45" t="str">
        <f t="shared" si="10"/>
        <v/>
      </c>
      <c r="I45" s="54" t="str">
        <f t="shared" si="11"/>
        <v/>
      </c>
      <c r="J45" s="57" t="str">
        <f>IF($B45="",
    "",
    IF(COUNTIF(Scilympiad!U:U,Scores!$B45)+COUNTIF(SkyCiv!U:U,Scores!$B45)=0,
        "",
        IF(COUNTIF(Scilympiad!U:U,Scores!$B45)=0,
            "NO",
            IF(COUNTIF(Scilympiad!U:U,Scores!$B45)=1,
                "YES",
                IF(COUNTIF(Scilympiad!U:U,Scores!$B45)&gt;1,
                    "MANY",
                    "ERROR"
                )
            )
        )
    )
)</f>
        <v/>
      </c>
      <c r="K45" s="15" t="str">
        <f>IF($B45="",
    "",
    IF(COUNTIF(Scilympiad!U:U,Scores!$B45)+COUNTIF(SkyCiv!U:U,Scores!$B45)=0,
        "",
        IF(COUNTIF(SkyCiv!U:U,Scores!$B45)=0,
            "NO",
            IF(COUNTIF(SkyCiv!U:U,Scores!$B45)=1,
                "YES",
                IF(COUNTIF(SkyCiv!U:U,Scores!$B45)&gt;1,
                    "MANY",
                    "ERROR"
                )
            )
        )
    )
)</f>
        <v/>
      </c>
      <c r="L45" s="160" t="str">
        <f>IF($B45="",
    "",
    IF(NOT(ISERROR(MATCH($B45,Scilympiad!$U:$U,0))),
        INDEX(Scilympiad!M:M,MATCH($B45,Scilympiad!$U:$U,0)),
        ""
    )
)</f>
        <v/>
      </c>
      <c r="M45" s="161" t="str">
        <f>IF($B45="",
    "",
    IF(NOT(ISERROR(MATCH($B45,Scilympiad!$U:$U,0))),
        INDEX(Scilympiad!N:N,MATCH($B45,Scilympiad!$U:$U,0)),
        ""
    )
)</f>
        <v/>
      </c>
      <c r="N45" s="161" t="str">
        <f>IF($B45="",
    "",
    IF(NOT(ISERROR(MATCH($B45,SkyCiv!$U:$U,0))),
        INDEX(SkyCiv!C:C,MATCH($B45,SkyCiv!$U:$U,0))+(_xlfn.NUMBERVALUE(LEFT(RIGHT(Instructions!$E$20,4),3))+6)/24,
        ""
    )
)</f>
        <v/>
      </c>
      <c r="O45" s="12" t="str">
        <f>IF(N45="",
    "",
    IF(Instructions!E$20="",
        "TIMEZONE?",
        IF(L45="",
            "START?",
            IF(N45&lt;L45,
                "NEGATIVE",
                (N45-L45)*24*60
            )
        )
    )
)</f>
        <v/>
      </c>
      <c r="P45" s="46" t="str">
        <f>IF(Instructions!$E$21="",
    "",
    IF(AND(ISNUMBER(O45),O45&gt;Instructions!E$21),
        "YES",
        IF(AND(ISNUMBER(O45),O45&lt;=Instructions!E$21),
            "NO",
            IF(O45="NEGATIVE",
                "UNCLEAR",
                ""
            )
        )
    )
)</f>
        <v/>
      </c>
      <c r="Q45" s="72" t="str">
        <f>IF(LEFT(Instructions!E$22)="Y",
    P45,
    ""
)</f>
        <v/>
      </c>
      <c r="R45" s="69" t="str">
        <f>IF($B45="",
    "",
    IF(NOT(ISERROR(MATCH($B45,SkyCiv!$U:$U,0))),
        INDEX(SkyCiv!I:I,MATCH($B45,SkyCiv!$U:$U,0)),
        ""
    )
)</f>
        <v/>
      </c>
      <c r="S45" s="12" t="str">
        <f>IF($B45="",
    "",
    IF(NOT(ISERROR(MATCH($B45,SkyCiv!$U:$U,0))),
        INDEX(SkyCiv!J:J,MATCH($B45,SkyCiv!$U:$U,0)),
        ""
    )
)</f>
        <v/>
      </c>
      <c r="T45" s="60" t="str">
        <f>IF($B45="",
    "",
    IF(NOT(ISERROR(MATCH($B45,SkyCiv!$U:$U,0))),
        INDEX(SkyCiv!K:K,MATCH($B45,SkyCiv!$U:$U,0)),
        ""
    )
)</f>
        <v/>
      </c>
      <c r="U45" s="76" t="str">
        <f>IF($B45="",
    "",
    IF(NOT(ISERROR(MATCH($B45,SkyCiv!$U:$U,0))),
        INDEX(SkyCiv!L:L,MATCH($B45,SkyCiv!$U:$U,0)),
        ""
    )
)</f>
        <v/>
      </c>
      <c r="V45" s="12" t="str">
        <f>IF($B45="",
    "",
    IF(NOT(ISERROR(MATCH($B45,SkyCiv!$U:$U,0))),
        INDEX(SkyCiv!M:M,MATCH($B45,SkyCiv!$U:$U,0)),
        ""
    )
)</f>
        <v/>
      </c>
      <c r="W45" s="77" t="str">
        <f>IF($B45="",
    "",
    IF(NOT(ISERROR(MATCH($B45,SkyCiv!$U:$U,0))),
        INDEX(SkyCiv!N:N,MATCH($B45,SkyCiv!$U:$U,0)),
        ""
    )
)</f>
        <v/>
      </c>
      <c r="X45" s="45" t="str">
        <f>IF(AND(U45=0,V45=0,W45=0),
    "-",
    IF(U45="",
        "",
        IF(LEFT($B45)="B",
            IF(Instructions!E$16="",
                "",
                IF(ROUND(U45,3)&lt;Instructions!E$16,
                    "YES",
                    "NO"
                )
            ),
            IF(LEFT($B45)="C",
                IF(Instructions!E$18="",
                    "",
                    IF(ROUND(U45,3)&lt;Instructions!E$18,
                        "YES",
                        "NO"
                    )
                ),
                "ERR"
            )
        )
    )
)</f>
        <v/>
      </c>
      <c r="Y45" s="45" t="str">
        <f t="shared" si="12"/>
        <v/>
      </c>
      <c r="Z45" s="45" t="str">
        <f>IF(AND(U45=0,V45=0,W45=0),
    "-",
    IF(W45="",
        "",
        IF(LEFT($B45)="B",
            IF(Instructions!E$17="",
                "",
                IF(ROUND(W45,3)&lt;Instructions!E$17,
                    "YES",
                    "NO"
                )
            ),
            IF(LEFT($B45)="C",
                IF(Instructions!E$19="",
                    "",
                    IF(ROUND(W45,3)&lt;Instructions!E$19,
                        "YES",
                        "NO"
                    )
                ),
                "ERR"
            )
        )
    )
)</f>
        <v/>
      </c>
      <c r="AA45" s="54" t="str">
        <f t="shared" si="13"/>
        <v/>
      </c>
      <c r="AB45" s="14" t="str">
        <f>IF(AND(NOT(ISERROR(MATCH($B45,Scilympiad!$U:$U,0))),ISNUMBER(INDEX(Scilympiad!Y:Y,MATCH($B45,Scilympiad!$U:$U,0)))),
    INDEX(Scilympiad!Y:Y,MATCH($B45,Scilympiad!$U:$U,0)),
    ""
)</f>
        <v/>
      </c>
      <c r="AC45" s="11" t="str">
        <f t="shared" si="14"/>
        <v/>
      </c>
      <c r="AD45" s="10" t="str">
        <f t="shared" si="15"/>
        <v/>
      </c>
      <c r="AE45" s="11" t="str">
        <f t="shared" si="16"/>
        <v/>
      </c>
      <c r="AF45" s="12" t="str">
        <f t="shared" si="17"/>
        <v/>
      </c>
      <c r="AG45" s="134" t="str">
        <f t="shared" si="18"/>
        <v/>
      </c>
      <c r="AH45" s="165"/>
      <c r="AI45" s="165"/>
      <c r="AJ45" s="131"/>
      <c r="AK45" s="64" t="str">
        <f t="shared" si="19"/>
        <v/>
      </c>
      <c r="AL45" s="47" t="str">
        <f t="shared" si="20"/>
        <v/>
      </c>
      <c r="AM45" s="65" t="str">
        <f t="shared" si="21"/>
        <v/>
      </c>
      <c r="AN45" s="57" t="str">
        <f t="shared" si="22"/>
        <v/>
      </c>
      <c r="AO45" s="12" t="str">
        <f t="shared" si="23"/>
        <v/>
      </c>
      <c r="AP45" s="10" t="str">
        <f t="shared" si="24"/>
        <v/>
      </c>
      <c r="AQ45" s="10" t="str">
        <f t="shared" si="25"/>
        <v/>
      </c>
      <c r="AR45" s="15" t="str">
        <f t="shared" si="26"/>
        <v/>
      </c>
      <c r="AS45" s="57" t="str">
        <f t="shared" si="27"/>
        <v/>
      </c>
      <c r="AT45" s="12" t="str">
        <f t="shared" si="28"/>
        <v/>
      </c>
      <c r="AU45" s="10" t="str">
        <f t="shared" si="29"/>
        <v/>
      </c>
      <c r="AV45" s="10" t="str">
        <f t="shared" si="30"/>
        <v/>
      </c>
      <c r="AW45" s="15" t="str">
        <f t="shared" si="31"/>
        <v/>
      </c>
    </row>
    <row r="46" spans="2:49">
      <c r="B46" s="14" t="str">
        <f>IF(Scilympiad!C45="",
    "",
    Scilympiad!C45
)</f>
        <v/>
      </c>
      <c r="C46" s="10" t="str">
        <f>IF(Scilympiad!D45="",
    "",
    Scilympiad!D45
)</f>
        <v/>
      </c>
      <c r="D46" s="10" t="str">
        <f>IF(Scilympiad!E45="",
    "",
    Scilympiad!E45
)</f>
        <v/>
      </c>
      <c r="E46" s="44" t="str">
        <f t="shared" si="7"/>
        <v/>
      </c>
      <c r="F46" s="45" t="str">
        <f t="shared" si="8"/>
        <v/>
      </c>
      <c r="G46" s="173" t="str">
        <f t="shared" si="9"/>
        <v/>
      </c>
      <c r="H46" s="45" t="str">
        <f t="shared" si="10"/>
        <v/>
      </c>
      <c r="I46" s="54" t="str">
        <f t="shared" si="11"/>
        <v/>
      </c>
      <c r="J46" s="57" t="str">
        <f>IF($B46="",
    "",
    IF(COUNTIF(Scilympiad!U:U,Scores!$B46)+COUNTIF(SkyCiv!U:U,Scores!$B46)=0,
        "",
        IF(COUNTIF(Scilympiad!U:U,Scores!$B46)=0,
            "NO",
            IF(COUNTIF(Scilympiad!U:U,Scores!$B46)=1,
                "YES",
                IF(COUNTIF(Scilympiad!U:U,Scores!$B46)&gt;1,
                    "MANY",
                    "ERROR"
                )
            )
        )
    )
)</f>
        <v/>
      </c>
      <c r="K46" s="15" t="str">
        <f>IF($B46="",
    "",
    IF(COUNTIF(Scilympiad!U:U,Scores!$B46)+COUNTIF(SkyCiv!U:U,Scores!$B46)=0,
        "",
        IF(COUNTIF(SkyCiv!U:U,Scores!$B46)=0,
            "NO",
            IF(COUNTIF(SkyCiv!U:U,Scores!$B46)=1,
                "YES",
                IF(COUNTIF(SkyCiv!U:U,Scores!$B46)&gt;1,
                    "MANY",
                    "ERROR"
                )
            )
        )
    )
)</f>
        <v/>
      </c>
      <c r="L46" s="160" t="str">
        <f>IF($B46="",
    "",
    IF(NOT(ISERROR(MATCH($B46,Scilympiad!$U:$U,0))),
        INDEX(Scilympiad!M:M,MATCH($B46,Scilympiad!$U:$U,0)),
        ""
    )
)</f>
        <v/>
      </c>
      <c r="M46" s="161" t="str">
        <f>IF($B46="",
    "",
    IF(NOT(ISERROR(MATCH($B46,Scilympiad!$U:$U,0))),
        INDEX(Scilympiad!N:N,MATCH($B46,Scilympiad!$U:$U,0)),
        ""
    )
)</f>
        <v/>
      </c>
      <c r="N46" s="161" t="str">
        <f>IF($B46="",
    "",
    IF(NOT(ISERROR(MATCH($B46,SkyCiv!$U:$U,0))),
        INDEX(SkyCiv!C:C,MATCH($B46,SkyCiv!$U:$U,0))+(_xlfn.NUMBERVALUE(LEFT(RIGHT(Instructions!$E$20,4),3))+6)/24,
        ""
    )
)</f>
        <v/>
      </c>
      <c r="O46" s="12" t="str">
        <f>IF(N46="",
    "",
    IF(Instructions!E$20="",
        "TIMEZONE?",
        IF(L46="",
            "START?",
            IF(N46&lt;L46,
                "NEGATIVE",
                (N46-L46)*24*60
            )
        )
    )
)</f>
        <v/>
      </c>
      <c r="P46" s="46" t="str">
        <f>IF(Instructions!$E$21="",
    "",
    IF(AND(ISNUMBER(O46),O46&gt;Instructions!E$21),
        "YES",
        IF(AND(ISNUMBER(O46),O46&lt;=Instructions!E$21),
            "NO",
            IF(O46="NEGATIVE",
                "UNCLEAR",
                ""
            )
        )
    )
)</f>
        <v/>
      </c>
      <c r="Q46" s="72" t="str">
        <f>IF(LEFT(Instructions!E$22)="Y",
    P46,
    ""
)</f>
        <v/>
      </c>
      <c r="R46" s="69" t="str">
        <f>IF($B46="",
    "",
    IF(NOT(ISERROR(MATCH($B46,SkyCiv!$U:$U,0))),
        INDEX(SkyCiv!I:I,MATCH($B46,SkyCiv!$U:$U,0)),
        ""
    )
)</f>
        <v/>
      </c>
      <c r="S46" s="12" t="str">
        <f>IF($B46="",
    "",
    IF(NOT(ISERROR(MATCH($B46,SkyCiv!$U:$U,0))),
        INDEX(SkyCiv!J:J,MATCH($B46,SkyCiv!$U:$U,0)),
        ""
    )
)</f>
        <v/>
      </c>
      <c r="T46" s="60" t="str">
        <f>IF($B46="",
    "",
    IF(NOT(ISERROR(MATCH($B46,SkyCiv!$U:$U,0))),
        INDEX(SkyCiv!K:K,MATCH($B46,SkyCiv!$U:$U,0)),
        ""
    )
)</f>
        <v/>
      </c>
      <c r="U46" s="76" t="str">
        <f>IF($B46="",
    "",
    IF(NOT(ISERROR(MATCH($B46,SkyCiv!$U:$U,0))),
        INDEX(SkyCiv!L:L,MATCH($B46,SkyCiv!$U:$U,0)),
        ""
    )
)</f>
        <v/>
      </c>
      <c r="V46" s="12" t="str">
        <f>IF($B46="",
    "",
    IF(NOT(ISERROR(MATCH($B46,SkyCiv!$U:$U,0))),
        INDEX(SkyCiv!M:M,MATCH($B46,SkyCiv!$U:$U,0)),
        ""
    )
)</f>
        <v/>
      </c>
      <c r="W46" s="77" t="str">
        <f>IF($B46="",
    "",
    IF(NOT(ISERROR(MATCH($B46,SkyCiv!$U:$U,0))),
        INDEX(SkyCiv!N:N,MATCH($B46,SkyCiv!$U:$U,0)),
        ""
    )
)</f>
        <v/>
      </c>
      <c r="X46" s="45" t="str">
        <f>IF(AND(U46=0,V46=0,W46=0),
    "-",
    IF(U46="",
        "",
        IF(LEFT($B46)="B",
            IF(Instructions!E$16="",
                "",
                IF(ROUND(U46,3)&lt;Instructions!E$16,
                    "YES",
                    "NO"
                )
            ),
            IF(LEFT($B46)="C",
                IF(Instructions!E$18="",
                    "",
                    IF(ROUND(U46,3)&lt;Instructions!E$18,
                        "YES",
                        "NO"
                    )
                ),
                "ERR"
            )
        )
    )
)</f>
        <v/>
      </c>
      <c r="Y46" s="45" t="str">
        <f t="shared" si="12"/>
        <v/>
      </c>
      <c r="Z46" s="45" t="str">
        <f>IF(AND(U46=0,V46=0,W46=0),
    "-",
    IF(W46="",
        "",
        IF(LEFT($B46)="B",
            IF(Instructions!E$17="",
                "",
                IF(ROUND(W46,3)&lt;Instructions!E$17,
                    "YES",
                    "NO"
                )
            ),
            IF(LEFT($B46)="C",
                IF(Instructions!E$19="",
                    "",
                    IF(ROUND(W46,3)&lt;Instructions!E$19,
                        "YES",
                        "NO"
                    )
                ),
                "ERR"
            )
        )
    )
)</f>
        <v/>
      </c>
      <c r="AA46" s="54" t="str">
        <f t="shared" si="13"/>
        <v/>
      </c>
      <c r="AB46" s="14" t="str">
        <f>IF(AND(NOT(ISERROR(MATCH($B46,Scilympiad!$U:$U,0))),ISNUMBER(INDEX(Scilympiad!Y:Y,MATCH($B46,Scilympiad!$U:$U,0)))),
    INDEX(Scilympiad!Y:Y,MATCH($B46,Scilympiad!$U:$U,0)),
    ""
)</f>
        <v/>
      </c>
      <c r="AC46" s="11" t="str">
        <f t="shared" si="14"/>
        <v/>
      </c>
      <c r="AD46" s="10" t="str">
        <f t="shared" si="15"/>
        <v/>
      </c>
      <c r="AE46" s="11" t="str">
        <f t="shared" si="16"/>
        <v/>
      </c>
      <c r="AF46" s="12" t="str">
        <f t="shared" si="17"/>
        <v/>
      </c>
      <c r="AG46" s="134" t="str">
        <f t="shared" si="18"/>
        <v/>
      </c>
      <c r="AH46" s="165"/>
      <c r="AI46" s="165"/>
      <c r="AJ46" s="131"/>
      <c r="AK46" s="64" t="str">
        <f t="shared" si="19"/>
        <v/>
      </c>
      <c r="AL46" s="47" t="str">
        <f t="shared" si="20"/>
        <v/>
      </c>
      <c r="AM46" s="65" t="str">
        <f t="shared" si="21"/>
        <v/>
      </c>
      <c r="AN46" s="57" t="str">
        <f t="shared" si="22"/>
        <v/>
      </c>
      <c r="AO46" s="12" t="str">
        <f t="shared" si="23"/>
        <v/>
      </c>
      <c r="AP46" s="10" t="str">
        <f t="shared" si="24"/>
        <v/>
      </c>
      <c r="AQ46" s="10" t="str">
        <f t="shared" si="25"/>
        <v/>
      </c>
      <c r="AR46" s="15" t="str">
        <f t="shared" si="26"/>
        <v/>
      </c>
      <c r="AS46" s="57" t="str">
        <f t="shared" si="27"/>
        <v/>
      </c>
      <c r="AT46" s="12" t="str">
        <f t="shared" si="28"/>
        <v/>
      </c>
      <c r="AU46" s="10" t="str">
        <f t="shared" si="29"/>
        <v/>
      </c>
      <c r="AV46" s="10" t="str">
        <f t="shared" si="30"/>
        <v/>
      </c>
      <c r="AW46" s="15" t="str">
        <f t="shared" si="31"/>
        <v/>
      </c>
    </row>
    <row r="47" spans="2:49">
      <c r="B47" s="14" t="str">
        <f>IF(Scilympiad!C46="",
    "",
    Scilympiad!C46
)</f>
        <v/>
      </c>
      <c r="C47" s="10" t="str">
        <f>IF(Scilympiad!D46="",
    "",
    Scilympiad!D46
)</f>
        <v/>
      </c>
      <c r="D47" s="10" t="str">
        <f>IF(Scilympiad!E46="",
    "",
    Scilympiad!E46
)</f>
        <v/>
      </c>
      <c r="E47" s="44" t="str">
        <f t="shared" si="7"/>
        <v/>
      </c>
      <c r="F47" s="45" t="str">
        <f t="shared" si="8"/>
        <v/>
      </c>
      <c r="G47" s="173" t="str">
        <f t="shared" si="9"/>
        <v/>
      </c>
      <c r="H47" s="45" t="str">
        <f t="shared" si="10"/>
        <v/>
      </c>
      <c r="I47" s="54" t="str">
        <f t="shared" si="11"/>
        <v/>
      </c>
      <c r="J47" s="57" t="str">
        <f>IF($B47="",
    "",
    IF(COUNTIF(Scilympiad!U:U,Scores!$B47)+COUNTIF(SkyCiv!U:U,Scores!$B47)=0,
        "",
        IF(COUNTIF(Scilympiad!U:U,Scores!$B47)=0,
            "NO",
            IF(COUNTIF(Scilympiad!U:U,Scores!$B47)=1,
                "YES",
                IF(COUNTIF(Scilympiad!U:U,Scores!$B47)&gt;1,
                    "MANY",
                    "ERROR"
                )
            )
        )
    )
)</f>
        <v/>
      </c>
      <c r="K47" s="15" t="str">
        <f>IF($B47="",
    "",
    IF(COUNTIF(Scilympiad!U:U,Scores!$B47)+COUNTIF(SkyCiv!U:U,Scores!$B47)=0,
        "",
        IF(COUNTIF(SkyCiv!U:U,Scores!$B47)=0,
            "NO",
            IF(COUNTIF(SkyCiv!U:U,Scores!$B47)=1,
                "YES",
                IF(COUNTIF(SkyCiv!U:U,Scores!$B47)&gt;1,
                    "MANY",
                    "ERROR"
                )
            )
        )
    )
)</f>
        <v/>
      </c>
      <c r="L47" s="160" t="str">
        <f>IF($B47="",
    "",
    IF(NOT(ISERROR(MATCH($B47,Scilympiad!$U:$U,0))),
        INDEX(Scilympiad!M:M,MATCH($B47,Scilympiad!$U:$U,0)),
        ""
    )
)</f>
        <v/>
      </c>
      <c r="M47" s="161" t="str">
        <f>IF($B47="",
    "",
    IF(NOT(ISERROR(MATCH($B47,Scilympiad!$U:$U,0))),
        INDEX(Scilympiad!N:N,MATCH($B47,Scilympiad!$U:$U,0)),
        ""
    )
)</f>
        <v/>
      </c>
      <c r="N47" s="161" t="str">
        <f>IF($B47="",
    "",
    IF(NOT(ISERROR(MATCH($B47,SkyCiv!$U:$U,0))),
        INDEX(SkyCiv!C:C,MATCH($B47,SkyCiv!$U:$U,0))+(_xlfn.NUMBERVALUE(LEFT(RIGHT(Instructions!$E$20,4),3))+6)/24,
        ""
    )
)</f>
        <v/>
      </c>
      <c r="O47" s="12" t="str">
        <f>IF(N47="",
    "",
    IF(Instructions!E$20="",
        "TIMEZONE?",
        IF(L47="",
            "START?",
            IF(N47&lt;L47,
                "NEGATIVE",
                (N47-L47)*24*60
            )
        )
    )
)</f>
        <v/>
      </c>
      <c r="P47" s="46" t="str">
        <f>IF(Instructions!$E$21="",
    "",
    IF(AND(ISNUMBER(O47),O47&gt;Instructions!E$21),
        "YES",
        IF(AND(ISNUMBER(O47),O47&lt;=Instructions!E$21),
            "NO",
            IF(O47="NEGATIVE",
                "UNCLEAR",
                ""
            )
        )
    )
)</f>
        <v/>
      </c>
      <c r="Q47" s="72" t="str">
        <f>IF(LEFT(Instructions!E$22)="Y",
    P47,
    ""
)</f>
        <v/>
      </c>
      <c r="R47" s="69" t="str">
        <f>IF($B47="",
    "",
    IF(NOT(ISERROR(MATCH($B47,SkyCiv!$U:$U,0))),
        INDEX(SkyCiv!I:I,MATCH($B47,SkyCiv!$U:$U,0)),
        ""
    )
)</f>
        <v/>
      </c>
      <c r="S47" s="12" t="str">
        <f>IF($B47="",
    "",
    IF(NOT(ISERROR(MATCH($B47,SkyCiv!$U:$U,0))),
        INDEX(SkyCiv!J:J,MATCH($B47,SkyCiv!$U:$U,0)),
        ""
    )
)</f>
        <v/>
      </c>
      <c r="T47" s="60" t="str">
        <f>IF($B47="",
    "",
    IF(NOT(ISERROR(MATCH($B47,SkyCiv!$U:$U,0))),
        INDEX(SkyCiv!K:K,MATCH($B47,SkyCiv!$U:$U,0)),
        ""
    )
)</f>
        <v/>
      </c>
      <c r="U47" s="76" t="str">
        <f>IF($B47="",
    "",
    IF(NOT(ISERROR(MATCH($B47,SkyCiv!$U:$U,0))),
        INDEX(SkyCiv!L:L,MATCH($B47,SkyCiv!$U:$U,0)),
        ""
    )
)</f>
        <v/>
      </c>
      <c r="V47" s="12" t="str">
        <f>IF($B47="",
    "",
    IF(NOT(ISERROR(MATCH($B47,SkyCiv!$U:$U,0))),
        INDEX(SkyCiv!M:M,MATCH($B47,SkyCiv!$U:$U,0)),
        ""
    )
)</f>
        <v/>
      </c>
      <c r="W47" s="77" t="str">
        <f>IF($B47="",
    "",
    IF(NOT(ISERROR(MATCH($B47,SkyCiv!$U:$U,0))),
        INDEX(SkyCiv!N:N,MATCH($B47,SkyCiv!$U:$U,0)),
        ""
    )
)</f>
        <v/>
      </c>
      <c r="X47" s="45" t="str">
        <f>IF(AND(U47=0,V47=0,W47=0),
    "-",
    IF(U47="",
        "",
        IF(LEFT($B47)="B",
            IF(Instructions!E$16="",
                "",
                IF(ROUND(U47,3)&lt;Instructions!E$16,
                    "YES",
                    "NO"
                )
            ),
            IF(LEFT($B47)="C",
                IF(Instructions!E$18="",
                    "",
                    IF(ROUND(U47,3)&lt;Instructions!E$18,
                        "YES",
                        "NO"
                    )
                ),
                "ERR"
            )
        )
    )
)</f>
        <v/>
      </c>
      <c r="Y47" s="45" t="str">
        <f t="shared" si="12"/>
        <v/>
      </c>
      <c r="Z47" s="45" t="str">
        <f>IF(AND(U47=0,V47=0,W47=0),
    "-",
    IF(W47="",
        "",
        IF(LEFT($B47)="B",
            IF(Instructions!E$17="",
                "",
                IF(ROUND(W47,3)&lt;Instructions!E$17,
                    "YES",
                    "NO"
                )
            ),
            IF(LEFT($B47)="C",
                IF(Instructions!E$19="",
                    "",
                    IF(ROUND(W47,3)&lt;Instructions!E$19,
                        "YES",
                        "NO"
                    )
                ),
                "ERR"
            )
        )
    )
)</f>
        <v/>
      </c>
      <c r="AA47" s="54" t="str">
        <f t="shared" si="13"/>
        <v/>
      </c>
      <c r="AB47" s="14" t="str">
        <f>IF(AND(NOT(ISERROR(MATCH($B47,Scilympiad!$U:$U,0))),ISNUMBER(INDEX(Scilympiad!Y:Y,MATCH($B47,Scilympiad!$U:$U,0)))),
    INDEX(Scilympiad!Y:Y,MATCH($B47,Scilympiad!$U:$U,0)),
    ""
)</f>
        <v/>
      </c>
      <c r="AC47" s="11" t="str">
        <f t="shared" si="14"/>
        <v/>
      </c>
      <c r="AD47" s="10" t="str">
        <f t="shared" si="15"/>
        <v/>
      </c>
      <c r="AE47" s="11" t="str">
        <f t="shared" si="16"/>
        <v/>
      </c>
      <c r="AF47" s="12" t="str">
        <f t="shared" si="17"/>
        <v/>
      </c>
      <c r="AG47" s="134" t="str">
        <f t="shared" si="18"/>
        <v/>
      </c>
      <c r="AH47" s="165"/>
      <c r="AI47" s="165"/>
      <c r="AJ47" s="131"/>
      <c r="AK47" s="64" t="str">
        <f t="shared" si="19"/>
        <v/>
      </c>
      <c r="AL47" s="47" t="str">
        <f t="shared" si="20"/>
        <v/>
      </c>
      <c r="AM47" s="65" t="str">
        <f t="shared" si="21"/>
        <v/>
      </c>
      <c r="AN47" s="57" t="str">
        <f t="shared" si="22"/>
        <v/>
      </c>
      <c r="AO47" s="12" t="str">
        <f t="shared" si="23"/>
        <v/>
      </c>
      <c r="AP47" s="10" t="str">
        <f t="shared" si="24"/>
        <v/>
      </c>
      <c r="AQ47" s="10" t="str">
        <f t="shared" si="25"/>
        <v/>
      </c>
      <c r="AR47" s="15" t="str">
        <f t="shared" si="26"/>
        <v/>
      </c>
      <c r="AS47" s="57" t="str">
        <f t="shared" si="27"/>
        <v/>
      </c>
      <c r="AT47" s="12" t="str">
        <f t="shared" si="28"/>
        <v/>
      </c>
      <c r="AU47" s="10" t="str">
        <f t="shared" si="29"/>
        <v/>
      </c>
      <c r="AV47" s="10" t="str">
        <f t="shared" si="30"/>
        <v/>
      </c>
      <c r="AW47" s="15" t="str">
        <f t="shared" si="31"/>
        <v/>
      </c>
    </row>
    <row r="48" spans="2:49">
      <c r="B48" s="14" t="str">
        <f>IF(Scilympiad!C47="",
    "",
    Scilympiad!C47
)</f>
        <v/>
      </c>
      <c r="C48" s="10" t="str">
        <f>IF(Scilympiad!D47="",
    "",
    Scilympiad!D47
)</f>
        <v/>
      </c>
      <c r="D48" s="10" t="str">
        <f>IF(Scilympiad!E47="",
    "",
    Scilympiad!E47
)</f>
        <v/>
      </c>
      <c r="E48" s="44" t="str">
        <f t="shared" si="7"/>
        <v/>
      </c>
      <c r="F48" s="45" t="str">
        <f t="shared" si="8"/>
        <v/>
      </c>
      <c r="G48" s="173" t="str">
        <f t="shared" si="9"/>
        <v/>
      </c>
      <c r="H48" s="45" t="str">
        <f t="shared" si="10"/>
        <v/>
      </c>
      <c r="I48" s="54" t="str">
        <f t="shared" si="11"/>
        <v/>
      </c>
      <c r="J48" s="57" t="str">
        <f>IF($B48="",
    "",
    IF(COUNTIF(Scilympiad!U:U,Scores!$B48)+COUNTIF(SkyCiv!U:U,Scores!$B48)=0,
        "",
        IF(COUNTIF(Scilympiad!U:U,Scores!$B48)=0,
            "NO",
            IF(COUNTIF(Scilympiad!U:U,Scores!$B48)=1,
                "YES",
                IF(COUNTIF(Scilympiad!U:U,Scores!$B48)&gt;1,
                    "MANY",
                    "ERROR"
                )
            )
        )
    )
)</f>
        <v/>
      </c>
      <c r="K48" s="15" t="str">
        <f>IF($B48="",
    "",
    IF(COUNTIF(Scilympiad!U:U,Scores!$B48)+COUNTIF(SkyCiv!U:U,Scores!$B48)=0,
        "",
        IF(COUNTIF(SkyCiv!U:U,Scores!$B48)=0,
            "NO",
            IF(COUNTIF(SkyCiv!U:U,Scores!$B48)=1,
                "YES",
                IF(COUNTIF(SkyCiv!U:U,Scores!$B48)&gt;1,
                    "MANY",
                    "ERROR"
                )
            )
        )
    )
)</f>
        <v/>
      </c>
      <c r="L48" s="160" t="str">
        <f>IF($B48="",
    "",
    IF(NOT(ISERROR(MATCH($B48,Scilympiad!$U:$U,0))),
        INDEX(Scilympiad!M:M,MATCH($B48,Scilympiad!$U:$U,0)),
        ""
    )
)</f>
        <v/>
      </c>
      <c r="M48" s="161" t="str">
        <f>IF($B48="",
    "",
    IF(NOT(ISERROR(MATCH($B48,Scilympiad!$U:$U,0))),
        INDEX(Scilympiad!N:N,MATCH($B48,Scilympiad!$U:$U,0)),
        ""
    )
)</f>
        <v/>
      </c>
      <c r="N48" s="161" t="str">
        <f>IF($B48="",
    "",
    IF(NOT(ISERROR(MATCH($B48,SkyCiv!$U:$U,0))),
        INDEX(SkyCiv!C:C,MATCH($B48,SkyCiv!$U:$U,0))+(_xlfn.NUMBERVALUE(LEFT(RIGHT(Instructions!$E$20,4),3))+6)/24,
        ""
    )
)</f>
        <v/>
      </c>
      <c r="O48" s="12" t="str">
        <f>IF(N48="",
    "",
    IF(Instructions!E$20="",
        "TIMEZONE?",
        IF(L48="",
            "START?",
            IF(N48&lt;L48,
                "NEGATIVE",
                (N48-L48)*24*60
            )
        )
    )
)</f>
        <v/>
      </c>
      <c r="P48" s="46" t="str">
        <f>IF(Instructions!$E$21="",
    "",
    IF(AND(ISNUMBER(O48),O48&gt;Instructions!E$21),
        "YES",
        IF(AND(ISNUMBER(O48),O48&lt;=Instructions!E$21),
            "NO",
            IF(O48="NEGATIVE",
                "UNCLEAR",
                ""
            )
        )
    )
)</f>
        <v/>
      </c>
      <c r="Q48" s="72" t="str">
        <f>IF(LEFT(Instructions!E$22)="Y",
    P48,
    ""
)</f>
        <v/>
      </c>
      <c r="R48" s="69" t="str">
        <f>IF($B48="",
    "",
    IF(NOT(ISERROR(MATCH($B48,SkyCiv!$U:$U,0))),
        INDEX(SkyCiv!I:I,MATCH($B48,SkyCiv!$U:$U,0)),
        ""
    )
)</f>
        <v/>
      </c>
      <c r="S48" s="12" t="str">
        <f>IF($B48="",
    "",
    IF(NOT(ISERROR(MATCH($B48,SkyCiv!$U:$U,0))),
        INDEX(SkyCiv!J:J,MATCH($B48,SkyCiv!$U:$U,0)),
        ""
    )
)</f>
        <v/>
      </c>
      <c r="T48" s="60" t="str">
        <f>IF($B48="",
    "",
    IF(NOT(ISERROR(MATCH($B48,SkyCiv!$U:$U,0))),
        INDEX(SkyCiv!K:K,MATCH($B48,SkyCiv!$U:$U,0)),
        ""
    )
)</f>
        <v/>
      </c>
      <c r="U48" s="76" t="str">
        <f>IF($B48="",
    "",
    IF(NOT(ISERROR(MATCH($B48,SkyCiv!$U:$U,0))),
        INDEX(SkyCiv!L:L,MATCH($B48,SkyCiv!$U:$U,0)),
        ""
    )
)</f>
        <v/>
      </c>
      <c r="V48" s="12" t="str">
        <f>IF($B48="",
    "",
    IF(NOT(ISERROR(MATCH($B48,SkyCiv!$U:$U,0))),
        INDEX(SkyCiv!M:M,MATCH($B48,SkyCiv!$U:$U,0)),
        ""
    )
)</f>
        <v/>
      </c>
      <c r="W48" s="77" t="str">
        <f>IF($B48="",
    "",
    IF(NOT(ISERROR(MATCH($B48,SkyCiv!$U:$U,0))),
        INDEX(SkyCiv!N:N,MATCH($B48,SkyCiv!$U:$U,0)),
        ""
    )
)</f>
        <v/>
      </c>
      <c r="X48" s="45" t="str">
        <f>IF(AND(U48=0,V48=0,W48=0),
    "-",
    IF(U48="",
        "",
        IF(LEFT($B48)="B",
            IF(Instructions!E$16="",
                "",
                IF(ROUND(U48,3)&lt;Instructions!E$16,
                    "YES",
                    "NO"
                )
            ),
            IF(LEFT($B48)="C",
                IF(Instructions!E$18="",
                    "",
                    IF(ROUND(U48,3)&lt;Instructions!E$18,
                        "YES",
                        "NO"
                    )
                ),
                "ERR"
            )
        )
    )
)</f>
        <v/>
      </c>
      <c r="Y48" s="45" t="str">
        <f t="shared" si="12"/>
        <v/>
      </c>
      <c r="Z48" s="45" t="str">
        <f>IF(AND(U48=0,V48=0,W48=0),
    "-",
    IF(W48="",
        "",
        IF(LEFT($B48)="B",
            IF(Instructions!E$17="",
                "",
                IF(ROUND(W48,3)&lt;Instructions!E$17,
                    "YES",
                    "NO"
                )
            ),
            IF(LEFT($B48)="C",
                IF(Instructions!E$19="",
                    "",
                    IF(ROUND(W48,3)&lt;Instructions!E$19,
                        "YES",
                        "NO"
                    )
                ),
                "ERR"
            )
        )
    )
)</f>
        <v/>
      </c>
      <c r="AA48" s="54" t="str">
        <f t="shared" si="13"/>
        <v/>
      </c>
      <c r="AB48" s="14" t="str">
        <f>IF(AND(NOT(ISERROR(MATCH($B48,Scilympiad!$U:$U,0))),ISNUMBER(INDEX(Scilympiad!Y:Y,MATCH($B48,Scilympiad!$U:$U,0)))),
    INDEX(Scilympiad!Y:Y,MATCH($B48,Scilympiad!$U:$U,0)),
    ""
)</f>
        <v/>
      </c>
      <c r="AC48" s="11" t="str">
        <f t="shared" si="14"/>
        <v/>
      </c>
      <c r="AD48" s="10" t="str">
        <f t="shared" si="15"/>
        <v/>
      </c>
      <c r="AE48" s="11" t="str">
        <f t="shared" si="16"/>
        <v/>
      </c>
      <c r="AF48" s="12" t="str">
        <f t="shared" si="17"/>
        <v/>
      </c>
      <c r="AG48" s="134" t="str">
        <f t="shared" si="18"/>
        <v/>
      </c>
      <c r="AH48" s="165"/>
      <c r="AI48" s="165"/>
      <c r="AJ48" s="131"/>
      <c r="AK48" s="64" t="str">
        <f t="shared" si="19"/>
        <v/>
      </c>
      <c r="AL48" s="47" t="str">
        <f t="shared" si="20"/>
        <v/>
      </c>
      <c r="AM48" s="65" t="str">
        <f t="shared" si="21"/>
        <v/>
      </c>
      <c r="AN48" s="57" t="str">
        <f t="shared" si="22"/>
        <v/>
      </c>
      <c r="AO48" s="12" t="str">
        <f t="shared" si="23"/>
        <v/>
      </c>
      <c r="AP48" s="10" t="str">
        <f t="shared" si="24"/>
        <v/>
      </c>
      <c r="AQ48" s="10" t="str">
        <f t="shared" si="25"/>
        <v/>
      </c>
      <c r="AR48" s="15" t="str">
        <f t="shared" si="26"/>
        <v/>
      </c>
      <c r="AS48" s="57" t="str">
        <f t="shared" si="27"/>
        <v/>
      </c>
      <c r="AT48" s="12" t="str">
        <f t="shared" si="28"/>
        <v/>
      </c>
      <c r="AU48" s="10" t="str">
        <f t="shared" si="29"/>
        <v/>
      </c>
      <c r="AV48" s="10" t="str">
        <f t="shared" si="30"/>
        <v/>
      </c>
      <c r="AW48" s="15" t="str">
        <f t="shared" si="31"/>
        <v/>
      </c>
    </row>
    <row r="49" spans="2:49">
      <c r="B49" s="14" t="str">
        <f>IF(Scilympiad!C48="",
    "",
    Scilympiad!C48
)</f>
        <v/>
      </c>
      <c r="C49" s="10" t="str">
        <f>IF(Scilympiad!D48="",
    "",
    Scilympiad!D48
)</f>
        <v/>
      </c>
      <c r="D49" s="10" t="str">
        <f>IF(Scilympiad!E48="",
    "",
    Scilympiad!E48
)</f>
        <v/>
      </c>
      <c r="E49" s="44" t="str">
        <f t="shared" si="7"/>
        <v/>
      </c>
      <c r="F49" s="45" t="str">
        <f t="shared" si="8"/>
        <v/>
      </c>
      <c r="G49" s="173" t="str">
        <f t="shared" si="9"/>
        <v/>
      </c>
      <c r="H49" s="45" t="str">
        <f t="shared" si="10"/>
        <v/>
      </c>
      <c r="I49" s="54" t="str">
        <f t="shared" si="11"/>
        <v/>
      </c>
      <c r="J49" s="57" t="str">
        <f>IF($B49="",
    "",
    IF(COUNTIF(Scilympiad!U:U,Scores!$B49)+COUNTIF(SkyCiv!U:U,Scores!$B49)=0,
        "",
        IF(COUNTIF(Scilympiad!U:U,Scores!$B49)=0,
            "NO",
            IF(COUNTIF(Scilympiad!U:U,Scores!$B49)=1,
                "YES",
                IF(COUNTIF(Scilympiad!U:U,Scores!$B49)&gt;1,
                    "MANY",
                    "ERROR"
                )
            )
        )
    )
)</f>
        <v/>
      </c>
      <c r="K49" s="15" t="str">
        <f>IF($B49="",
    "",
    IF(COUNTIF(Scilympiad!U:U,Scores!$B49)+COUNTIF(SkyCiv!U:U,Scores!$B49)=0,
        "",
        IF(COUNTIF(SkyCiv!U:U,Scores!$B49)=0,
            "NO",
            IF(COUNTIF(SkyCiv!U:U,Scores!$B49)=1,
                "YES",
                IF(COUNTIF(SkyCiv!U:U,Scores!$B49)&gt;1,
                    "MANY",
                    "ERROR"
                )
            )
        )
    )
)</f>
        <v/>
      </c>
      <c r="L49" s="160" t="str">
        <f>IF($B49="",
    "",
    IF(NOT(ISERROR(MATCH($B49,Scilympiad!$U:$U,0))),
        INDEX(Scilympiad!M:M,MATCH($B49,Scilympiad!$U:$U,0)),
        ""
    )
)</f>
        <v/>
      </c>
      <c r="M49" s="161" t="str">
        <f>IF($B49="",
    "",
    IF(NOT(ISERROR(MATCH($B49,Scilympiad!$U:$U,0))),
        INDEX(Scilympiad!N:N,MATCH($B49,Scilympiad!$U:$U,0)),
        ""
    )
)</f>
        <v/>
      </c>
      <c r="N49" s="161" t="str">
        <f>IF($B49="",
    "",
    IF(NOT(ISERROR(MATCH($B49,SkyCiv!$U:$U,0))),
        INDEX(SkyCiv!C:C,MATCH($B49,SkyCiv!$U:$U,0))+(_xlfn.NUMBERVALUE(LEFT(RIGHT(Instructions!$E$20,4),3))+6)/24,
        ""
    )
)</f>
        <v/>
      </c>
      <c r="O49" s="12" t="str">
        <f>IF(N49="",
    "",
    IF(Instructions!E$20="",
        "TIMEZONE?",
        IF(L49="",
            "START?",
            IF(N49&lt;L49,
                "NEGATIVE",
                (N49-L49)*24*60
            )
        )
    )
)</f>
        <v/>
      </c>
      <c r="P49" s="46" t="str">
        <f>IF(Instructions!$E$21="",
    "",
    IF(AND(ISNUMBER(O49),O49&gt;Instructions!E$21),
        "YES",
        IF(AND(ISNUMBER(O49),O49&lt;=Instructions!E$21),
            "NO",
            IF(O49="NEGATIVE",
                "UNCLEAR",
                ""
            )
        )
    )
)</f>
        <v/>
      </c>
      <c r="Q49" s="72" t="str">
        <f>IF(LEFT(Instructions!E$22)="Y",
    P49,
    ""
)</f>
        <v/>
      </c>
      <c r="R49" s="69" t="str">
        <f>IF($B49="",
    "",
    IF(NOT(ISERROR(MATCH($B49,SkyCiv!$U:$U,0))),
        INDEX(SkyCiv!I:I,MATCH($B49,SkyCiv!$U:$U,0)),
        ""
    )
)</f>
        <v/>
      </c>
      <c r="S49" s="12" t="str">
        <f>IF($B49="",
    "",
    IF(NOT(ISERROR(MATCH($B49,SkyCiv!$U:$U,0))),
        INDEX(SkyCiv!J:J,MATCH($B49,SkyCiv!$U:$U,0)),
        ""
    )
)</f>
        <v/>
      </c>
      <c r="T49" s="60" t="str">
        <f>IF($B49="",
    "",
    IF(NOT(ISERROR(MATCH($B49,SkyCiv!$U:$U,0))),
        INDEX(SkyCiv!K:K,MATCH($B49,SkyCiv!$U:$U,0)),
        ""
    )
)</f>
        <v/>
      </c>
      <c r="U49" s="76" t="str">
        <f>IF($B49="",
    "",
    IF(NOT(ISERROR(MATCH($B49,SkyCiv!$U:$U,0))),
        INDEX(SkyCiv!L:L,MATCH($B49,SkyCiv!$U:$U,0)),
        ""
    )
)</f>
        <v/>
      </c>
      <c r="V49" s="12" t="str">
        <f>IF($B49="",
    "",
    IF(NOT(ISERROR(MATCH($B49,SkyCiv!$U:$U,0))),
        INDEX(SkyCiv!M:M,MATCH($B49,SkyCiv!$U:$U,0)),
        ""
    )
)</f>
        <v/>
      </c>
      <c r="W49" s="77" t="str">
        <f>IF($B49="",
    "",
    IF(NOT(ISERROR(MATCH($B49,SkyCiv!$U:$U,0))),
        INDEX(SkyCiv!N:N,MATCH($B49,SkyCiv!$U:$U,0)),
        ""
    )
)</f>
        <v/>
      </c>
      <c r="X49" s="45" t="str">
        <f>IF(AND(U49=0,V49=0,W49=0),
    "-",
    IF(U49="",
        "",
        IF(LEFT($B49)="B",
            IF(Instructions!E$16="",
                "",
                IF(ROUND(U49,3)&lt;Instructions!E$16,
                    "YES",
                    "NO"
                )
            ),
            IF(LEFT($B49)="C",
                IF(Instructions!E$18="",
                    "",
                    IF(ROUND(U49,3)&lt;Instructions!E$18,
                        "YES",
                        "NO"
                    )
                ),
                "ERR"
            )
        )
    )
)</f>
        <v/>
      </c>
      <c r="Y49" s="45" t="str">
        <f t="shared" si="12"/>
        <v/>
      </c>
      <c r="Z49" s="45" t="str">
        <f>IF(AND(U49=0,V49=0,W49=0),
    "-",
    IF(W49="",
        "",
        IF(LEFT($B49)="B",
            IF(Instructions!E$17="",
                "",
                IF(ROUND(W49,3)&lt;Instructions!E$17,
                    "YES",
                    "NO"
                )
            ),
            IF(LEFT($B49)="C",
                IF(Instructions!E$19="",
                    "",
                    IF(ROUND(W49,3)&lt;Instructions!E$19,
                        "YES",
                        "NO"
                    )
                ),
                "ERR"
            )
        )
    )
)</f>
        <v/>
      </c>
      <c r="AA49" s="54" t="str">
        <f t="shared" si="13"/>
        <v/>
      </c>
      <c r="AB49" s="14" t="str">
        <f>IF(AND(NOT(ISERROR(MATCH($B49,Scilympiad!$U:$U,0))),ISNUMBER(INDEX(Scilympiad!Y:Y,MATCH($B49,Scilympiad!$U:$U,0)))),
    INDEX(Scilympiad!Y:Y,MATCH($B49,Scilympiad!$U:$U,0)),
    ""
)</f>
        <v/>
      </c>
      <c r="AC49" s="11" t="str">
        <f t="shared" si="14"/>
        <v/>
      </c>
      <c r="AD49" s="10" t="str">
        <f t="shared" si="15"/>
        <v/>
      </c>
      <c r="AE49" s="11" t="str">
        <f t="shared" si="16"/>
        <v/>
      </c>
      <c r="AF49" s="12" t="str">
        <f t="shared" si="17"/>
        <v/>
      </c>
      <c r="AG49" s="134" t="str">
        <f t="shared" si="18"/>
        <v/>
      </c>
      <c r="AH49" s="165"/>
      <c r="AI49" s="165"/>
      <c r="AJ49" s="131"/>
      <c r="AK49" s="64" t="str">
        <f t="shared" si="19"/>
        <v/>
      </c>
      <c r="AL49" s="47" t="str">
        <f t="shared" si="20"/>
        <v/>
      </c>
      <c r="AM49" s="65" t="str">
        <f t="shared" si="21"/>
        <v/>
      </c>
      <c r="AN49" s="57" t="str">
        <f t="shared" si="22"/>
        <v/>
      </c>
      <c r="AO49" s="12" t="str">
        <f t="shared" si="23"/>
        <v/>
      </c>
      <c r="AP49" s="10" t="str">
        <f t="shared" si="24"/>
        <v/>
      </c>
      <c r="AQ49" s="10" t="str">
        <f t="shared" si="25"/>
        <v/>
      </c>
      <c r="AR49" s="15" t="str">
        <f t="shared" si="26"/>
        <v/>
      </c>
      <c r="AS49" s="57" t="str">
        <f t="shared" si="27"/>
        <v/>
      </c>
      <c r="AT49" s="12" t="str">
        <f t="shared" si="28"/>
        <v/>
      </c>
      <c r="AU49" s="10" t="str">
        <f t="shared" si="29"/>
        <v/>
      </c>
      <c r="AV49" s="10" t="str">
        <f t="shared" si="30"/>
        <v/>
      </c>
      <c r="AW49" s="15" t="str">
        <f t="shared" si="31"/>
        <v/>
      </c>
    </row>
    <row r="50" spans="2:49">
      <c r="B50" s="14" t="str">
        <f>IF(Scilympiad!C49="",
    "",
    Scilympiad!C49
)</f>
        <v/>
      </c>
      <c r="C50" s="10" t="str">
        <f>IF(Scilympiad!D49="",
    "",
    Scilympiad!D49
)</f>
        <v/>
      </c>
      <c r="D50" s="10" t="str">
        <f>IF(Scilympiad!E49="",
    "",
    Scilympiad!E49
)</f>
        <v/>
      </c>
      <c r="E50" s="44" t="str">
        <f t="shared" si="7"/>
        <v/>
      </c>
      <c r="F50" s="45" t="str">
        <f t="shared" si="8"/>
        <v/>
      </c>
      <c r="G50" s="173" t="str">
        <f t="shared" si="9"/>
        <v/>
      </c>
      <c r="H50" s="45" t="str">
        <f t="shared" si="10"/>
        <v/>
      </c>
      <c r="I50" s="54" t="str">
        <f t="shared" si="11"/>
        <v/>
      </c>
      <c r="J50" s="57" t="str">
        <f>IF($B50="",
    "",
    IF(COUNTIF(Scilympiad!U:U,Scores!$B50)+COUNTIF(SkyCiv!U:U,Scores!$B50)=0,
        "",
        IF(COUNTIF(Scilympiad!U:U,Scores!$B50)=0,
            "NO",
            IF(COUNTIF(Scilympiad!U:U,Scores!$B50)=1,
                "YES",
                IF(COUNTIF(Scilympiad!U:U,Scores!$B50)&gt;1,
                    "MANY",
                    "ERROR"
                )
            )
        )
    )
)</f>
        <v/>
      </c>
      <c r="K50" s="15" t="str">
        <f>IF($B50="",
    "",
    IF(COUNTIF(Scilympiad!U:U,Scores!$B50)+COUNTIF(SkyCiv!U:U,Scores!$B50)=0,
        "",
        IF(COUNTIF(SkyCiv!U:U,Scores!$B50)=0,
            "NO",
            IF(COUNTIF(SkyCiv!U:U,Scores!$B50)=1,
                "YES",
                IF(COUNTIF(SkyCiv!U:U,Scores!$B50)&gt;1,
                    "MANY",
                    "ERROR"
                )
            )
        )
    )
)</f>
        <v/>
      </c>
      <c r="L50" s="160" t="str">
        <f>IF($B50="",
    "",
    IF(NOT(ISERROR(MATCH($B50,Scilympiad!$U:$U,0))),
        INDEX(Scilympiad!M:M,MATCH($B50,Scilympiad!$U:$U,0)),
        ""
    )
)</f>
        <v/>
      </c>
      <c r="M50" s="161" t="str">
        <f>IF($B50="",
    "",
    IF(NOT(ISERROR(MATCH($B50,Scilympiad!$U:$U,0))),
        INDEX(Scilympiad!N:N,MATCH($B50,Scilympiad!$U:$U,0)),
        ""
    )
)</f>
        <v/>
      </c>
      <c r="N50" s="161" t="str">
        <f>IF($B50="",
    "",
    IF(NOT(ISERROR(MATCH($B50,SkyCiv!$U:$U,0))),
        INDEX(SkyCiv!C:C,MATCH($B50,SkyCiv!$U:$U,0))+(_xlfn.NUMBERVALUE(LEFT(RIGHT(Instructions!$E$20,4),3))+6)/24,
        ""
    )
)</f>
        <v/>
      </c>
      <c r="O50" s="12" t="str">
        <f>IF(N50="",
    "",
    IF(Instructions!E$20="",
        "TIMEZONE?",
        IF(L50="",
            "START?",
            IF(N50&lt;L50,
                "NEGATIVE",
                (N50-L50)*24*60
            )
        )
    )
)</f>
        <v/>
      </c>
      <c r="P50" s="46" t="str">
        <f>IF(Instructions!$E$21="",
    "",
    IF(AND(ISNUMBER(O50),O50&gt;Instructions!E$21),
        "YES",
        IF(AND(ISNUMBER(O50),O50&lt;=Instructions!E$21),
            "NO",
            IF(O50="NEGATIVE",
                "UNCLEAR",
                ""
            )
        )
    )
)</f>
        <v/>
      </c>
      <c r="Q50" s="72" t="str">
        <f>IF(LEFT(Instructions!E$22)="Y",
    P50,
    ""
)</f>
        <v/>
      </c>
      <c r="R50" s="69" t="str">
        <f>IF($B50="",
    "",
    IF(NOT(ISERROR(MATCH($B50,SkyCiv!$U:$U,0))),
        INDEX(SkyCiv!I:I,MATCH($B50,SkyCiv!$U:$U,0)),
        ""
    )
)</f>
        <v/>
      </c>
      <c r="S50" s="12" t="str">
        <f>IF($B50="",
    "",
    IF(NOT(ISERROR(MATCH($B50,SkyCiv!$U:$U,0))),
        INDEX(SkyCiv!J:J,MATCH($B50,SkyCiv!$U:$U,0)),
        ""
    )
)</f>
        <v/>
      </c>
      <c r="T50" s="60" t="str">
        <f>IF($B50="",
    "",
    IF(NOT(ISERROR(MATCH($B50,SkyCiv!$U:$U,0))),
        INDEX(SkyCiv!K:K,MATCH($B50,SkyCiv!$U:$U,0)),
        ""
    )
)</f>
        <v/>
      </c>
      <c r="U50" s="76" t="str">
        <f>IF($B50="",
    "",
    IF(NOT(ISERROR(MATCH($B50,SkyCiv!$U:$U,0))),
        INDEX(SkyCiv!L:L,MATCH($B50,SkyCiv!$U:$U,0)),
        ""
    )
)</f>
        <v/>
      </c>
      <c r="V50" s="12" t="str">
        <f>IF($B50="",
    "",
    IF(NOT(ISERROR(MATCH($B50,SkyCiv!$U:$U,0))),
        INDEX(SkyCiv!M:M,MATCH($B50,SkyCiv!$U:$U,0)),
        ""
    )
)</f>
        <v/>
      </c>
      <c r="W50" s="77" t="str">
        <f>IF($B50="",
    "",
    IF(NOT(ISERROR(MATCH($B50,SkyCiv!$U:$U,0))),
        INDEX(SkyCiv!N:N,MATCH($B50,SkyCiv!$U:$U,0)),
        ""
    )
)</f>
        <v/>
      </c>
      <c r="X50" s="45" t="str">
        <f>IF(AND(U50=0,V50=0,W50=0),
    "-",
    IF(U50="",
        "",
        IF(LEFT($B50)="B",
            IF(Instructions!E$16="",
                "",
                IF(ROUND(U50,3)&lt;Instructions!E$16,
                    "YES",
                    "NO"
                )
            ),
            IF(LEFT($B50)="C",
                IF(Instructions!E$18="",
                    "",
                    IF(ROUND(U50,3)&lt;Instructions!E$18,
                        "YES",
                        "NO"
                    )
                ),
                "ERR"
            )
        )
    )
)</f>
        <v/>
      </c>
      <c r="Y50" s="45" t="str">
        <f t="shared" si="12"/>
        <v/>
      </c>
      <c r="Z50" s="45" t="str">
        <f>IF(AND(U50=0,V50=0,W50=0),
    "-",
    IF(W50="",
        "",
        IF(LEFT($B50)="B",
            IF(Instructions!E$17="",
                "",
                IF(ROUND(W50,3)&lt;Instructions!E$17,
                    "YES",
                    "NO"
                )
            ),
            IF(LEFT($B50)="C",
                IF(Instructions!E$19="",
                    "",
                    IF(ROUND(W50,3)&lt;Instructions!E$19,
                        "YES",
                        "NO"
                    )
                ),
                "ERR"
            )
        )
    )
)</f>
        <v/>
      </c>
      <c r="AA50" s="54" t="str">
        <f t="shared" si="13"/>
        <v/>
      </c>
      <c r="AB50" s="14" t="str">
        <f>IF(AND(NOT(ISERROR(MATCH($B50,Scilympiad!$U:$U,0))),ISNUMBER(INDEX(Scilympiad!Y:Y,MATCH($B50,Scilympiad!$U:$U,0)))),
    INDEX(Scilympiad!Y:Y,MATCH($B50,Scilympiad!$U:$U,0)),
    ""
)</f>
        <v/>
      </c>
      <c r="AC50" s="11" t="str">
        <f t="shared" si="14"/>
        <v/>
      </c>
      <c r="AD50" s="10" t="str">
        <f t="shared" si="15"/>
        <v/>
      </c>
      <c r="AE50" s="11" t="str">
        <f t="shared" si="16"/>
        <v/>
      </c>
      <c r="AF50" s="12" t="str">
        <f t="shared" si="17"/>
        <v/>
      </c>
      <c r="AG50" s="134" t="str">
        <f t="shared" si="18"/>
        <v/>
      </c>
      <c r="AH50" s="165"/>
      <c r="AI50" s="165"/>
      <c r="AJ50" s="131"/>
      <c r="AK50" s="64" t="str">
        <f t="shared" si="19"/>
        <v/>
      </c>
      <c r="AL50" s="47" t="str">
        <f t="shared" si="20"/>
        <v/>
      </c>
      <c r="AM50" s="65" t="str">
        <f t="shared" si="21"/>
        <v/>
      </c>
      <c r="AN50" s="57" t="str">
        <f t="shared" si="22"/>
        <v/>
      </c>
      <c r="AO50" s="12" t="str">
        <f t="shared" si="23"/>
        <v/>
      </c>
      <c r="AP50" s="10" t="str">
        <f t="shared" si="24"/>
        <v/>
      </c>
      <c r="AQ50" s="10" t="str">
        <f t="shared" si="25"/>
        <v/>
      </c>
      <c r="AR50" s="15" t="str">
        <f t="shared" si="26"/>
        <v/>
      </c>
      <c r="AS50" s="57" t="str">
        <f t="shared" si="27"/>
        <v/>
      </c>
      <c r="AT50" s="12" t="str">
        <f t="shared" si="28"/>
        <v/>
      </c>
      <c r="AU50" s="10" t="str">
        <f t="shared" si="29"/>
        <v/>
      </c>
      <c r="AV50" s="10" t="str">
        <f t="shared" si="30"/>
        <v/>
      </c>
      <c r="AW50" s="15" t="str">
        <f t="shared" si="31"/>
        <v/>
      </c>
    </row>
    <row r="51" spans="2:49">
      <c r="B51" s="14" t="str">
        <f>IF(Scilympiad!C50="",
    "",
    Scilympiad!C50
)</f>
        <v/>
      </c>
      <c r="C51" s="10" t="str">
        <f>IF(Scilympiad!D50="",
    "",
    Scilympiad!D50
)</f>
        <v/>
      </c>
      <c r="D51" s="10" t="str">
        <f>IF(Scilympiad!E50="",
    "",
    Scilympiad!E50
)</f>
        <v/>
      </c>
      <c r="E51" s="44" t="str">
        <f t="shared" si="7"/>
        <v/>
      </c>
      <c r="F51" s="45" t="str">
        <f t="shared" si="8"/>
        <v/>
      </c>
      <c r="G51" s="173" t="str">
        <f t="shared" si="9"/>
        <v/>
      </c>
      <c r="H51" s="45" t="str">
        <f t="shared" si="10"/>
        <v/>
      </c>
      <c r="I51" s="54" t="str">
        <f t="shared" si="11"/>
        <v/>
      </c>
      <c r="J51" s="57" t="str">
        <f>IF($B51="",
    "",
    IF(COUNTIF(Scilympiad!U:U,Scores!$B51)+COUNTIF(SkyCiv!U:U,Scores!$B51)=0,
        "",
        IF(COUNTIF(Scilympiad!U:U,Scores!$B51)=0,
            "NO",
            IF(COUNTIF(Scilympiad!U:U,Scores!$B51)=1,
                "YES",
                IF(COUNTIF(Scilympiad!U:U,Scores!$B51)&gt;1,
                    "MANY",
                    "ERROR"
                )
            )
        )
    )
)</f>
        <v/>
      </c>
      <c r="K51" s="15" t="str">
        <f>IF($B51="",
    "",
    IF(COUNTIF(Scilympiad!U:U,Scores!$B51)+COUNTIF(SkyCiv!U:U,Scores!$B51)=0,
        "",
        IF(COUNTIF(SkyCiv!U:U,Scores!$B51)=0,
            "NO",
            IF(COUNTIF(SkyCiv!U:U,Scores!$B51)=1,
                "YES",
                IF(COUNTIF(SkyCiv!U:U,Scores!$B51)&gt;1,
                    "MANY",
                    "ERROR"
                )
            )
        )
    )
)</f>
        <v/>
      </c>
      <c r="L51" s="160" t="str">
        <f>IF($B51="",
    "",
    IF(NOT(ISERROR(MATCH($B51,Scilympiad!$U:$U,0))),
        INDEX(Scilympiad!M:M,MATCH($B51,Scilympiad!$U:$U,0)),
        ""
    )
)</f>
        <v/>
      </c>
      <c r="M51" s="161" t="str">
        <f>IF($B51="",
    "",
    IF(NOT(ISERROR(MATCH($B51,Scilympiad!$U:$U,0))),
        INDEX(Scilympiad!N:N,MATCH($B51,Scilympiad!$U:$U,0)),
        ""
    )
)</f>
        <v/>
      </c>
      <c r="N51" s="161" t="str">
        <f>IF($B51="",
    "",
    IF(NOT(ISERROR(MATCH($B51,SkyCiv!$U:$U,0))),
        INDEX(SkyCiv!C:C,MATCH($B51,SkyCiv!$U:$U,0))+(_xlfn.NUMBERVALUE(LEFT(RIGHT(Instructions!$E$20,4),3))+6)/24,
        ""
    )
)</f>
        <v/>
      </c>
      <c r="O51" s="12" t="str">
        <f>IF(N51="",
    "",
    IF(Instructions!E$20="",
        "TIMEZONE?",
        IF(L51="",
            "START?",
            IF(N51&lt;L51,
                "NEGATIVE",
                (N51-L51)*24*60
            )
        )
    )
)</f>
        <v/>
      </c>
      <c r="P51" s="46" t="str">
        <f>IF(Instructions!$E$21="",
    "",
    IF(AND(ISNUMBER(O51),O51&gt;Instructions!E$21),
        "YES",
        IF(AND(ISNUMBER(O51),O51&lt;=Instructions!E$21),
            "NO",
            IF(O51="NEGATIVE",
                "UNCLEAR",
                ""
            )
        )
    )
)</f>
        <v/>
      </c>
      <c r="Q51" s="72" t="str">
        <f>IF(LEFT(Instructions!E$22)="Y",
    P51,
    ""
)</f>
        <v/>
      </c>
      <c r="R51" s="69" t="str">
        <f>IF($B51="",
    "",
    IF(NOT(ISERROR(MATCH($B51,SkyCiv!$U:$U,0))),
        INDEX(SkyCiv!I:I,MATCH($B51,SkyCiv!$U:$U,0)),
        ""
    )
)</f>
        <v/>
      </c>
      <c r="S51" s="12" t="str">
        <f>IF($B51="",
    "",
    IF(NOT(ISERROR(MATCH($B51,SkyCiv!$U:$U,0))),
        INDEX(SkyCiv!J:J,MATCH($B51,SkyCiv!$U:$U,0)),
        ""
    )
)</f>
        <v/>
      </c>
      <c r="T51" s="60" t="str">
        <f>IF($B51="",
    "",
    IF(NOT(ISERROR(MATCH($B51,SkyCiv!$U:$U,0))),
        INDEX(SkyCiv!K:K,MATCH($B51,SkyCiv!$U:$U,0)),
        ""
    )
)</f>
        <v/>
      </c>
      <c r="U51" s="76" t="str">
        <f>IF($B51="",
    "",
    IF(NOT(ISERROR(MATCH($B51,SkyCiv!$U:$U,0))),
        INDEX(SkyCiv!L:L,MATCH($B51,SkyCiv!$U:$U,0)),
        ""
    )
)</f>
        <v/>
      </c>
      <c r="V51" s="12" t="str">
        <f>IF($B51="",
    "",
    IF(NOT(ISERROR(MATCH($B51,SkyCiv!$U:$U,0))),
        INDEX(SkyCiv!M:M,MATCH($B51,SkyCiv!$U:$U,0)),
        ""
    )
)</f>
        <v/>
      </c>
      <c r="W51" s="77" t="str">
        <f>IF($B51="",
    "",
    IF(NOT(ISERROR(MATCH($B51,SkyCiv!$U:$U,0))),
        INDEX(SkyCiv!N:N,MATCH($B51,SkyCiv!$U:$U,0)),
        ""
    )
)</f>
        <v/>
      </c>
      <c r="X51" s="45" t="str">
        <f>IF(AND(U51=0,V51=0,W51=0),
    "-",
    IF(U51="",
        "",
        IF(LEFT($B51)="B",
            IF(Instructions!E$16="",
                "",
                IF(ROUND(U51,3)&lt;Instructions!E$16,
                    "YES",
                    "NO"
                )
            ),
            IF(LEFT($B51)="C",
                IF(Instructions!E$18="",
                    "",
                    IF(ROUND(U51,3)&lt;Instructions!E$18,
                        "YES",
                        "NO"
                    )
                ),
                "ERR"
            )
        )
    )
)</f>
        <v/>
      </c>
      <c r="Y51" s="45" t="str">
        <f t="shared" si="12"/>
        <v/>
      </c>
      <c r="Z51" s="45" t="str">
        <f>IF(AND(U51=0,V51=0,W51=0),
    "-",
    IF(W51="",
        "",
        IF(LEFT($B51)="B",
            IF(Instructions!E$17="",
                "",
                IF(ROUND(W51,3)&lt;Instructions!E$17,
                    "YES",
                    "NO"
                )
            ),
            IF(LEFT($B51)="C",
                IF(Instructions!E$19="",
                    "",
                    IF(ROUND(W51,3)&lt;Instructions!E$19,
                        "YES",
                        "NO"
                    )
                ),
                "ERR"
            )
        )
    )
)</f>
        <v/>
      </c>
      <c r="AA51" s="54" t="str">
        <f t="shared" si="13"/>
        <v/>
      </c>
      <c r="AB51" s="14" t="str">
        <f>IF(AND(NOT(ISERROR(MATCH($B51,Scilympiad!$U:$U,0))),ISNUMBER(INDEX(Scilympiad!Y:Y,MATCH($B51,Scilympiad!$U:$U,0)))),
    INDEX(Scilympiad!Y:Y,MATCH($B51,Scilympiad!$U:$U,0)),
    ""
)</f>
        <v/>
      </c>
      <c r="AC51" s="11" t="str">
        <f t="shared" si="14"/>
        <v/>
      </c>
      <c r="AD51" s="10" t="str">
        <f t="shared" si="15"/>
        <v/>
      </c>
      <c r="AE51" s="11" t="str">
        <f t="shared" si="16"/>
        <v/>
      </c>
      <c r="AF51" s="12" t="str">
        <f t="shared" si="17"/>
        <v/>
      </c>
      <c r="AG51" s="134" t="str">
        <f t="shared" si="18"/>
        <v/>
      </c>
      <c r="AH51" s="165"/>
      <c r="AI51" s="165"/>
      <c r="AJ51" s="131"/>
      <c r="AK51" s="64" t="str">
        <f t="shared" si="19"/>
        <v/>
      </c>
      <c r="AL51" s="47" t="str">
        <f t="shared" si="20"/>
        <v/>
      </c>
      <c r="AM51" s="65" t="str">
        <f t="shared" si="21"/>
        <v/>
      </c>
      <c r="AN51" s="57" t="str">
        <f t="shared" si="22"/>
        <v/>
      </c>
      <c r="AO51" s="12" t="str">
        <f t="shared" si="23"/>
        <v/>
      </c>
      <c r="AP51" s="10" t="str">
        <f t="shared" si="24"/>
        <v/>
      </c>
      <c r="AQ51" s="10" t="str">
        <f t="shared" si="25"/>
        <v/>
      </c>
      <c r="AR51" s="15" t="str">
        <f t="shared" si="26"/>
        <v/>
      </c>
      <c r="AS51" s="57" t="str">
        <f t="shared" si="27"/>
        <v/>
      </c>
      <c r="AT51" s="12" t="str">
        <f t="shared" si="28"/>
        <v/>
      </c>
      <c r="AU51" s="10" t="str">
        <f t="shared" si="29"/>
        <v/>
      </c>
      <c r="AV51" s="10" t="str">
        <f t="shared" si="30"/>
        <v/>
      </c>
      <c r="AW51" s="15" t="str">
        <f t="shared" si="31"/>
        <v/>
      </c>
    </row>
    <row r="52" spans="2:49">
      <c r="B52" s="14" t="str">
        <f>IF(Scilympiad!C51="",
    "",
    Scilympiad!C51
)</f>
        <v/>
      </c>
      <c r="C52" s="10" t="str">
        <f>IF(Scilympiad!D51="",
    "",
    Scilympiad!D51
)</f>
        <v/>
      </c>
      <c r="D52" s="10" t="str">
        <f>IF(Scilympiad!E51="",
    "",
    Scilympiad!E51
)</f>
        <v/>
      </c>
      <c r="E52" s="44" t="str">
        <f t="shared" si="7"/>
        <v/>
      </c>
      <c r="F52" s="45" t="str">
        <f t="shared" si="8"/>
        <v/>
      </c>
      <c r="G52" s="173" t="str">
        <f t="shared" si="9"/>
        <v/>
      </c>
      <c r="H52" s="45" t="str">
        <f t="shared" si="10"/>
        <v/>
      </c>
      <c r="I52" s="54" t="str">
        <f t="shared" si="11"/>
        <v/>
      </c>
      <c r="J52" s="57" t="str">
        <f>IF($B52="",
    "",
    IF(COUNTIF(Scilympiad!U:U,Scores!$B52)+COUNTIF(SkyCiv!U:U,Scores!$B52)=0,
        "",
        IF(COUNTIF(Scilympiad!U:U,Scores!$B52)=0,
            "NO",
            IF(COUNTIF(Scilympiad!U:U,Scores!$B52)=1,
                "YES",
                IF(COUNTIF(Scilympiad!U:U,Scores!$B52)&gt;1,
                    "MANY",
                    "ERROR"
                )
            )
        )
    )
)</f>
        <v/>
      </c>
      <c r="K52" s="15" t="str">
        <f>IF($B52="",
    "",
    IF(COUNTIF(Scilympiad!U:U,Scores!$B52)+COUNTIF(SkyCiv!U:U,Scores!$B52)=0,
        "",
        IF(COUNTIF(SkyCiv!U:U,Scores!$B52)=0,
            "NO",
            IF(COUNTIF(SkyCiv!U:U,Scores!$B52)=1,
                "YES",
                IF(COUNTIF(SkyCiv!U:U,Scores!$B52)&gt;1,
                    "MANY",
                    "ERROR"
                )
            )
        )
    )
)</f>
        <v/>
      </c>
      <c r="L52" s="160" t="str">
        <f>IF($B52="",
    "",
    IF(NOT(ISERROR(MATCH($B52,Scilympiad!$U:$U,0))),
        INDEX(Scilympiad!M:M,MATCH($B52,Scilympiad!$U:$U,0)),
        ""
    )
)</f>
        <v/>
      </c>
      <c r="M52" s="161" t="str">
        <f>IF($B52="",
    "",
    IF(NOT(ISERROR(MATCH($B52,Scilympiad!$U:$U,0))),
        INDEX(Scilympiad!N:N,MATCH($B52,Scilympiad!$U:$U,0)),
        ""
    )
)</f>
        <v/>
      </c>
      <c r="N52" s="161" t="str">
        <f>IF($B52="",
    "",
    IF(NOT(ISERROR(MATCH($B52,SkyCiv!$U:$U,0))),
        INDEX(SkyCiv!C:C,MATCH($B52,SkyCiv!$U:$U,0))+(_xlfn.NUMBERVALUE(LEFT(RIGHT(Instructions!$E$20,4),3))+6)/24,
        ""
    )
)</f>
        <v/>
      </c>
      <c r="O52" s="12" t="str">
        <f>IF(N52="",
    "",
    IF(Instructions!E$20="",
        "TIMEZONE?",
        IF(L52="",
            "START?",
            IF(N52&lt;L52,
                "NEGATIVE",
                (N52-L52)*24*60
            )
        )
    )
)</f>
        <v/>
      </c>
      <c r="P52" s="46" t="str">
        <f>IF(Instructions!$E$21="",
    "",
    IF(AND(ISNUMBER(O52),O52&gt;Instructions!E$21),
        "YES",
        IF(AND(ISNUMBER(O52),O52&lt;=Instructions!E$21),
            "NO",
            IF(O52="NEGATIVE",
                "UNCLEAR",
                ""
            )
        )
    )
)</f>
        <v/>
      </c>
      <c r="Q52" s="72" t="str">
        <f>IF(LEFT(Instructions!E$22)="Y",
    P52,
    ""
)</f>
        <v/>
      </c>
      <c r="R52" s="69" t="str">
        <f>IF($B52="",
    "",
    IF(NOT(ISERROR(MATCH($B52,SkyCiv!$U:$U,0))),
        INDEX(SkyCiv!I:I,MATCH($B52,SkyCiv!$U:$U,0)),
        ""
    )
)</f>
        <v/>
      </c>
      <c r="S52" s="12" t="str">
        <f>IF($B52="",
    "",
    IF(NOT(ISERROR(MATCH($B52,SkyCiv!$U:$U,0))),
        INDEX(SkyCiv!J:J,MATCH($B52,SkyCiv!$U:$U,0)),
        ""
    )
)</f>
        <v/>
      </c>
      <c r="T52" s="60" t="str">
        <f>IF($B52="",
    "",
    IF(NOT(ISERROR(MATCH($B52,SkyCiv!$U:$U,0))),
        INDEX(SkyCiv!K:K,MATCH($B52,SkyCiv!$U:$U,0)),
        ""
    )
)</f>
        <v/>
      </c>
      <c r="U52" s="76" t="str">
        <f>IF($B52="",
    "",
    IF(NOT(ISERROR(MATCH($B52,SkyCiv!$U:$U,0))),
        INDEX(SkyCiv!L:L,MATCH($B52,SkyCiv!$U:$U,0)),
        ""
    )
)</f>
        <v/>
      </c>
      <c r="V52" s="12" t="str">
        <f>IF($B52="",
    "",
    IF(NOT(ISERROR(MATCH($B52,SkyCiv!$U:$U,0))),
        INDEX(SkyCiv!M:M,MATCH($B52,SkyCiv!$U:$U,0)),
        ""
    )
)</f>
        <v/>
      </c>
      <c r="W52" s="77" t="str">
        <f>IF($B52="",
    "",
    IF(NOT(ISERROR(MATCH($B52,SkyCiv!$U:$U,0))),
        INDEX(SkyCiv!N:N,MATCH($B52,SkyCiv!$U:$U,0)),
        ""
    )
)</f>
        <v/>
      </c>
      <c r="X52" s="45" t="str">
        <f>IF(AND(U52=0,V52=0,W52=0),
    "-",
    IF(U52="",
        "",
        IF(LEFT($B52)="B",
            IF(Instructions!E$16="",
                "",
                IF(ROUND(U52,3)&lt;Instructions!E$16,
                    "YES",
                    "NO"
                )
            ),
            IF(LEFT($B52)="C",
                IF(Instructions!E$18="",
                    "",
                    IF(ROUND(U52,3)&lt;Instructions!E$18,
                        "YES",
                        "NO"
                    )
                ),
                "ERR"
            )
        )
    )
)</f>
        <v/>
      </c>
      <c r="Y52" s="45" t="str">
        <f t="shared" si="12"/>
        <v/>
      </c>
      <c r="Z52" s="45" t="str">
        <f>IF(AND(U52=0,V52=0,W52=0),
    "-",
    IF(W52="",
        "",
        IF(LEFT($B52)="B",
            IF(Instructions!E$17="",
                "",
                IF(ROUND(W52,3)&lt;Instructions!E$17,
                    "YES",
                    "NO"
                )
            ),
            IF(LEFT($B52)="C",
                IF(Instructions!E$19="",
                    "",
                    IF(ROUND(W52,3)&lt;Instructions!E$19,
                        "YES",
                        "NO"
                    )
                ),
                "ERR"
            )
        )
    )
)</f>
        <v/>
      </c>
      <c r="AA52" s="54" t="str">
        <f t="shared" si="13"/>
        <v/>
      </c>
      <c r="AB52" s="14" t="str">
        <f>IF(AND(NOT(ISERROR(MATCH($B52,Scilympiad!$U:$U,0))),ISNUMBER(INDEX(Scilympiad!Y:Y,MATCH($B52,Scilympiad!$U:$U,0)))),
    INDEX(Scilympiad!Y:Y,MATCH($B52,Scilympiad!$U:$U,0)),
    ""
)</f>
        <v/>
      </c>
      <c r="AC52" s="11" t="str">
        <f t="shared" si="14"/>
        <v/>
      </c>
      <c r="AD52" s="10" t="str">
        <f t="shared" si="15"/>
        <v/>
      </c>
      <c r="AE52" s="11" t="str">
        <f t="shared" si="16"/>
        <v/>
      </c>
      <c r="AF52" s="12" t="str">
        <f t="shared" si="17"/>
        <v/>
      </c>
      <c r="AG52" s="134" t="str">
        <f t="shared" si="18"/>
        <v/>
      </c>
      <c r="AH52" s="165"/>
      <c r="AI52" s="165"/>
      <c r="AJ52" s="131"/>
      <c r="AK52" s="64" t="str">
        <f t="shared" si="19"/>
        <v/>
      </c>
      <c r="AL52" s="47" t="str">
        <f t="shared" si="20"/>
        <v/>
      </c>
      <c r="AM52" s="65" t="str">
        <f t="shared" si="21"/>
        <v/>
      </c>
      <c r="AN52" s="57" t="str">
        <f t="shared" si="22"/>
        <v/>
      </c>
      <c r="AO52" s="12" t="str">
        <f t="shared" si="23"/>
        <v/>
      </c>
      <c r="AP52" s="10" t="str">
        <f t="shared" si="24"/>
        <v/>
      </c>
      <c r="AQ52" s="10" t="str">
        <f t="shared" si="25"/>
        <v/>
      </c>
      <c r="AR52" s="15" t="str">
        <f t="shared" si="26"/>
        <v/>
      </c>
      <c r="AS52" s="57" t="str">
        <f t="shared" si="27"/>
        <v/>
      </c>
      <c r="AT52" s="12" t="str">
        <f t="shared" si="28"/>
        <v/>
      </c>
      <c r="AU52" s="10" t="str">
        <f t="shared" si="29"/>
        <v/>
      </c>
      <c r="AV52" s="10" t="str">
        <f t="shared" si="30"/>
        <v/>
      </c>
      <c r="AW52" s="15" t="str">
        <f t="shared" si="31"/>
        <v/>
      </c>
    </row>
    <row r="53" spans="2:49">
      <c r="B53" s="14" t="str">
        <f>IF(Scilympiad!C52="",
    "",
    Scilympiad!C52
)</f>
        <v/>
      </c>
      <c r="C53" s="10" t="str">
        <f>IF(Scilympiad!D52="",
    "",
    Scilympiad!D52
)</f>
        <v/>
      </c>
      <c r="D53" s="10" t="str">
        <f>IF(Scilympiad!E52="",
    "",
    Scilympiad!E52
)</f>
        <v/>
      </c>
      <c r="E53" s="44" t="str">
        <f t="shared" si="7"/>
        <v/>
      </c>
      <c r="F53" s="45" t="str">
        <f t="shared" si="8"/>
        <v/>
      </c>
      <c r="G53" s="173" t="str">
        <f t="shared" si="9"/>
        <v/>
      </c>
      <c r="H53" s="45" t="str">
        <f t="shared" si="10"/>
        <v/>
      </c>
      <c r="I53" s="54" t="str">
        <f t="shared" si="11"/>
        <v/>
      </c>
      <c r="J53" s="57" t="str">
        <f>IF($B53="",
    "",
    IF(COUNTIF(Scilympiad!U:U,Scores!$B53)+COUNTIF(SkyCiv!U:U,Scores!$B53)=0,
        "",
        IF(COUNTIF(Scilympiad!U:U,Scores!$B53)=0,
            "NO",
            IF(COUNTIF(Scilympiad!U:U,Scores!$B53)=1,
                "YES",
                IF(COUNTIF(Scilympiad!U:U,Scores!$B53)&gt;1,
                    "MANY",
                    "ERROR"
                )
            )
        )
    )
)</f>
        <v/>
      </c>
      <c r="K53" s="15" t="str">
        <f>IF($B53="",
    "",
    IF(COUNTIF(Scilympiad!U:U,Scores!$B53)+COUNTIF(SkyCiv!U:U,Scores!$B53)=0,
        "",
        IF(COUNTIF(SkyCiv!U:U,Scores!$B53)=0,
            "NO",
            IF(COUNTIF(SkyCiv!U:U,Scores!$B53)=1,
                "YES",
                IF(COUNTIF(SkyCiv!U:U,Scores!$B53)&gt;1,
                    "MANY",
                    "ERROR"
                )
            )
        )
    )
)</f>
        <v/>
      </c>
      <c r="L53" s="160" t="str">
        <f>IF($B53="",
    "",
    IF(NOT(ISERROR(MATCH($B53,Scilympiad!$U:$U,0))),
        INDEX(Scilympiad!M:M,MATCH($B53,Scilympiad!$U:$U,0)),
        ""
    )
)</f>
        <v/>
      </c>
      <c r="M53" s="161" t="str">
        <f>IF($B53="",
    "",
    IF(NOT(ISERROR(MATCH($B53,Scilympiad!$U:$U,0))),
        INDEX(Scilympiad!N:N,MATCH($B53,Scilympiad!$U:$U,0)),
        ""
    )
)</f>
        <v/>
      </c>
      <c r="N53" s="161" t="str">
        <f>IF($B53="",
    "",
    IF(NOT(ISERROR(MATCH($B53,SkyCiv!$U:$U,0))),
        INDEX(SkyCiv!C:C,MATCH($B53,SkyCiv!$U:$U,0))+(_xlfn.NUMBERVALUE(LEFT(RIGHT(Instructions!$E$20,4),3))+6)/24,
        ""
    )
)</f>
        <v/>
      </c>
      <c r="O53" s="12" t="str">
        <f>IF(N53="",
    "",
    IF(Instructions!E$20="",
        "TIMEZONE?",
        IF(L53="",
            "START?",
            IF(N53&lt;L53,
                "NEGATIVE",
                (N53-L53)*24*60
            )
        )
    )
)</f>
        <v/>
      </c>
      <c r="P53" s="46" t="str">
        <f>IF(Instructions!$E$21="",
    "",
    IF(AND(ISNUMBER(O53),O53&gt;Instructions!E$21),
        "YES",
        IF(AND(ISNUMBER(O53),O53&lt;=Instructions!E$21),
            "NO",
            IF(O53="NEGATIVE",
                "UNCLEAR",
                ""
            )
        )
    )
)</f>
        <v/>
      </c>
      <c r="Q53" s="72" t="str">
        <f>IF(LEFT(Instructions!E$22)="Y",
    P53,
    ""
)</f>
        <v/>
      </c>
      <c r="R53" s="69" t="str">
        <f>IF($B53="",
    "",
    IF(NOT(ISERROR(MATCH($B53,SkyCiv!$U:$U,0))),
        INDEX(SkyCiv!I:I,MATCH($B53,SkyCiv!$U:$U,0)),
        ""
    )
)</f>
        <v/>
      </c>
      <c r="S53" s="12" t="str">
        <f>IF($B53="",
    "",
    IF(NOT(ISERROR(MATCH($B53,SkyCiv!$U:$U,0))),
        INDEX(SkyCiv!J:J,MATCH($B53,SkyCiv!$U:$U,0)),
        ""
    )
)</f>
        <v/>
      </c>
      <c r="T53" s="60" t="str">
        <f>IF($B53="",
    "",
    IF(NOT(ISERROR(MATCH($B53,SkyCiv!$U:$U,0))),
        INDEX(SkyCiv!K:K,MATCH($B53,SkyCiv!$U:$U,0)),
        ""
    )
)</f>
        <v/>
      </c>
      <c r="U53" s="76" t="str">
        <f>IF($B53="",
    "",
    IF(NOT(ISERROR(MATCH($B53,SkyCiv!$U:$U,0))),
        INDEX(SkyCiv!L:L,MATCH($B53,SkyCiv!$U:$U,0)),
        ""
    )
)</f>
        <v/>
      </c>
      <c r="V53" s="12" t="str">
        <f>IF($B53="",
    "",
    IF(NOT(ISERROR(MATCH($B53,SkyCiv!$U:$U,0))),
        INDEX(SkyCiv!M:M,MATCH($B53,SkyCiv!$U:$U,0)),
        ""
    )
)</f>
        <v/>
      </c>
      <c r="W53" s="77" t="str">
        <f>IF($B53="",
    "",
    IF(NOT(ISERROR(MATCH($B53,SkyCiv!$U:$U,0))),
        INDEX(SkyCiv!N:N,MATCH($B53,SkyCiv!$U:$U,0)),
        ""
    )
)</f>
        <v/>
      </c>
      <c r="X53" s="45" t="str">
        <f>IF(AND(U53=0,V53=0,W53=0),
    "-",
    IF(U53="",
        "",
        IF(LEFT($B53)="B",
            IF(Instructions!E$16="",
                "",
                IF(ROUND(U53,3)&lt;Instructions!E$16,
                    "YES",
                    "NO"
                )
            ),
            IF(LEFT($B53)="C",
                IF(Instructions!E$18="",
                    "",
                    IF(ROUND(U53,3)&lt;Instructions!E$18,
                        "YES",
                        "NO"
                    )
                ),
                "ERR"
            )
        )
    )
)</f>
        <v/>
      </c>
      <c r="Y53" s="45" t="str">
        <f t="shared" si="12"/>
        <v/>
      </c>
      <c r="Z53" s="45" t="str">
        <f>IF(AND(U53=0,V53=0,W53=0),
    "-",
    IF(W53="",
        "",
        IF(LEFT($B53)="B",
            IF(Instructions!E$17="",
                "",
                IF(ROUND(W53,3)&lt;Instructions!E$17,
                    "YES",
                    "NO"
                )
            ),
            IF(LEFT($B53)="C",
                IF(Instructions!E$19="",
                    "",
                    IF(ROUND(W53,3)&lt;Instructions!E$19,
                        "YES",
                        "NO"
                    )
                ),
                "ERR"
            )
        )
    )
)</f>
        <v/>
      </c>
      <c r="AA53" s="54" t="str">
        <f t="shared" si="13"/>
        <v/>
      </c>
      <c r="AB53" s="14" t="str">
        <f>IF(AND(NOT(ISERROR(MATCH($B53,Scilympiad!$U:$U,0))),ISNUMBER(INDEX(Scilympiad!Y:Y,MATCH($B53,Scilympiad!$U:$U,0)))),
    INDEX(Scilympiad!Y:Y,MATCH($B53,Scilympiad!$U:$U,0)),
    ""
)</f>
        <v/>
      </c>
      <c r="AC53" s="11" t="str">
        <f t="shared" si="14"/>
        <v/>
      </c>
      <c r="AD53" s="10" t="str">
        <f t="shared" si="15"/>
        <v/>
      </c>
      <c r="AE53" s="11" t="str">
        <f t="shared" si="16"/>
        <v/>
      </c>
      <c r="AF53" s="12" t="str">
        <f t="shared" si="17"/>
        <v/>
      </c>
      <c r="AG53" s="134" t="str">
        <f t="shared" si="18"/>
        <v/>
      </c>
      <c r="AH53" s="165"/>
      <c r="AI53" s="165"/>
      <c r="AJ53" s="131"/>
      <c r="AK53" s="64" t="str">
        <f t="shared" si="19"/>
        <v/>
      </c>
      <c r="AL53" s="47" t="str">
        <f t="shared" si="20"/>
        <v/>
      </c>
      <c r="AM53" s="65" t="str">
        <f t="shared" si="21"/>
        <v/>
      </c>
      <c r="AN53" s="57" t="str">
        <f t="shared" si="22"/>
        <v/>
      </c>
      <c r="AO53" s="12" t="str">
        <f t="shared" si="23"/>
        <v/>
      </c>
      <c r="AP53" s="10" t="str">
        <f t="shared" si="24"/>
        <v/>
      </c>
      <c r="AQ53" s="10" t="str">
        <f t="shared" si="25"/>
        <v/>
      </c>
      <c r="AR53" s="15" t="str">
        <f t="shared" si="26"/>
        <v/>
      </c>
      <c r="AS53" s="57" t="str">
        <f t="shared" si="27"/>
        <v/>
      </c>
      <c r="AT53" s="12" t="str">
        <f t="shared" si="28"/>
        <v/>
      </c>
      <c r="AU53" s="10" t="str">
        <f t="shared" si="29"/>
        <v/>
      </c>
      <c r="AV53" s="10" t="str">
        <f t="shared" si="30"/>
        <v/>
      </c>
      <c r="AW53" s="15" t="str">
        <f t="shared" si="31"/>
        <v/>
      </c>
    </row>
    <row r="54" spans="2:49">
      <c r="B54" s="14" t="str">
        <f>IF(Scilympiad!C53="",
    "",
    Scilympiad!C53
)</f>
        <v/>
      </c>
      <c r="C54" s="10" t="str">
        <f>IF(Scilympiad!D53="",
    "",
    Scilympiad!D53
)</f>
        <v/>
      </c>
      <c r="D54" s="10" t="str">
        <f>IF(Scilympiad!E53="",
    "",
    Scilympiad!E53
)</f>
        <v/>
      </c>
      <c r="E54" s="44" t="str">
        <f t="shared" si="7"/>
        <v/>
      </c>
      <c r="F54" s="45" t="str">
        <f t="shared" si="8"/>
        <v/>
      </c>
      <c r="G54" s="173" t="str">
        <f t="shared" si="9"/>
        <v/>
      </c>
      <c r="H54" s="45" t="str">
        <f t="shared" si="10"/>
        <v/>
      </c>
      <c r="I54" s="54" t="str">
        <f t="shared" si="11"/>
        <v/>
      </c>
      <c r="J54" s="57" t="str">
        <f>IF($B54="",
    "",
    IF(COUNTIF(Scilympiad!U:U,Scores!$B54)+COUNTIF(SkyCiv!U:U,Scores!$B54)=0,
        "",
        IF(COUNTIF(Scilympiad!U:U,Scores!$B54)=0,
            "NO",
            IF(COUNTIF(Scilympiad!U:U,Scores!$B54)=1,
                "YES",
                IF(COUNTIF(Scilympiad!U:U,Scores!$B54)&gt;1,
                    "MANY",
                    "ERROR"
                )
            )
        )
    )
)</f>
        <v/>
      </c>
      <c r="K54" s="15" t="str">
        <f>IF($B54="",
    "",
    IF(COUNTIF(Scilympiad!U:U,Scores!$B54)+COUNTIF(SkyCiv!U:U,Scores!$B54)=0,
        "",
        IF(COUNTIF(SkyCiv!U:U,Scores!$B54)=0,
            "NO",
            IF(COUNTIF(SkyCiv!U:U,Scores!$B54)=1,
                "YES",
                IF(COUNTIF(SkyCiv!U:U,Scores!$B54)&gt;1,
                    "MANY",
                    "ERROR"
                )
            )
        )
    )
)</f>
        <v/>
      </c>
      <c r="L54" s="160" t="str">
        <f>IF($B54="",
    "",
    IF(NOT(ISERROR(MATCH($B54,Scilympiad!$U:$U,0))),
        INDEX(Scilympiad!M:M,MATCH($B54,Scilympiad!$U:$U,0)),
        ""
    )
)</f>
        <v/>
      </c>
      <c r="M54" s="161" t="str">
        <f>IF($B54="",
    "",
    IF(NOT(ISERROR(MATCH($B54,Scilympiad!$U:$U,0))),
        INDEX(Scilympiad!N:N,MATCH($B54,Scilympiad!$U:$U,0)),
        ""
    )
)</f>
        <v/>
      </c>
      <c r="N54" s="161" t="str">
        <f>IF($B54="",
    "",
    IF(NOT(ISERROR(MATCH($B54,SkyCiv!$U:$U,0))),
        INDEX(SkyCiv!C:C,MATCH($B54,SkyCiv!$U:$U,0))+(_xlfn.NUMBERVALUE(LEFT(RIGHT(Instructions!$E$20,4),3))+6)/24,
        ""
    )
)</f>
        <v/>
      </c>
      <c r="O54" s="12" t="str">
        <f>IF(N54="",
    "",
    IF(Instructions!E$20="",
        "TIMEZONE?",
        IF(L54="",
            "START?",
            IF(N54&lt;L54,
                "NEGATIVE",
                (N54-L54)*24*60
            )
        )
    )
)</f>
        <v/>
      </c>
      <c r="P54" s="46" t="str">
        <f>IF(Instructions!$E$21="",
    "",
    IF(AND(ISNUMBER(O54),O54&gt;Instructions!E$21),
        "YES",
        IF(AND(ISNUMBER(O54),O54&lt;=Instructions!E$21),
            "NO",
            IF(O54="NEGATIVE",
                "UNCLEAR",
                ""
            )
        )
    )
)</f>
        <v/>
      </c>
      <c r="Q54" s="72" t="str">
        <f>IF(LEFT(Instructions!E$22)="Y",
    P54,
    ""
)</f>
        <v/>
      </c>
      <c r="R54" s="69" t="str">
        <f>IF($B54="",
    "",
    IF(NOT(ISERROR(MATCH($B54,SkyCiv!$U:$U,0))),
        INDEX(SkyCiv!I:I,MATCH($B54,SkyCiv!$U:$U,0)),
        ""
    )
)</f>
        <v/>
      </c>
      <c r="S54" s="12" t="str">
        <f>IF($B54="",
    "",
    IF(NOT(ISERROR(MATCH($B54,SkyCiv!$U:$U,0))),
        INDEX(SkyCiv!J:J,MATCH($B54,SkyCiv!$U:$U,0)),
        ""
    )
)</f>
        <v/>
      </c>
      <c r="T54" s="60" t="str">
        <f>IF($B54="",
    "",
    IF(NOT(ISERROR(MATCH($B54,SkyCiv!$U:$U,0))),
        INDEX(SkyCiv!K:K,MATCH($B54,SkyCiv!$U:$U,0)),
        ""
    )
)</f>
        <v/>
      </c>
      <c r="U54" s="76" t="str">
        <f>IF($B54="",
    "",
    IF(NOT(ISERROR(MATCH($B54,SkyCiv!$U:$U,0))),
        INDEX(SkyCiv!L:L,MATCH($B54,SkyCiv!$U:$U,0)),
        ""
    )
)</f>
        <v/>
      </c>
      <c r="V54" s="12" t="str">
        <f>IF($B54="",
    "",
    IF(NOT(ISERROR(MATCH($B54,SkyCiv!$U:$U,0))),
        INDEX(SkyCiv!M:M,MATCH($B54,SkyCiv!$U:$U,0)),
        ""
    )
)</f>
        <v/>
      </c>
      <c r="W54" s="77" t="str">
        <f>IF($B54="",
    "",
    IF(NOT(ISERROR(MATCH($B54,SkyCiv!$U:$U,0))),
        INDEX(SkyCiv!N:N,MATCH($B54,SkyCiv!$U:$U,0)),
        ""
    )
)</f>
        <v/>
      </c>
      <c r="X54" s="45" t="str">
        <f>IF(AND(U54=0,V54=0,W54=0),
    "-",
    IF(U54="",
        "",
        IF(LEFT($B54)="B",
            IF(Instructions!E$16="",
                "",
                IF(ROUND(U54,3)&lt;Instructions!E$16,
                    "YES",
                    "NO"
                )
            ),
            IF(LEFT($B54)="C",
                IF(Instructions!E$18="",
                    "",
                    IF(ROUND(U54,3)&lt;Instructions!E$18,
                        "YES",
                        "NO"
                    )
                ),
                "ERR"
            )
        )
    )
)</f>
        <v/>
      </c>
      <c r="Y54" s="45" t="str">
        <f t="shared" si="12"/>
        <v/>
      </c>
      <c r="Z54" s="45" t="str">
        <f>IF(AND(U54=0,V54=0,W54=0),
    "-",
    IF(W54="",
        "",
        IF(LEFT($B54)="B",
            IF(Instructions!E$17="",
                "",
                IF(ROUND(W54,3)&lt;Instructions!E$17,
                    "YES",
                    "NO"
                )
            ),
            IF(LEFT($B54)="C",
                IF(Instructions!E$19="",
                    "",
                    IF(ROUND(W54,3)&lt;Instructions!E$19,
                        "YES",
                        "NO"
                    )
                ),
                "ERR"
            )
        )
    )
)</f>
        <v/>
      </c>
      <c r="AA54" s="54" t="str">
        <f t="shared" si="13"/>
        <v/>
      </c>
      <c r="AB54" s="14" t="str">
        <f>IF(AND(NOT(ISERROR(MATCH($B54,Scilympiad!$U:$U,0))),ISNUMBER(INDEX(Scilympiad!Y:Y,MATCH($B54,Scilympiad!$U:$U,0)))),
    INDEX(Scilympiad!Y:Y,MATCH($B54,Scilympiad!$U:$U,0)),
    ""
)</f>
        <v/>
      </c>
      <c r="AC54" s="11" t="str">
        <f t="shared" si="14"/>
        <v/>
      </c>
      <c r="AD54" s="10" t="str">
        <f t="shared" si="15"/>
        <v/>
      </c>
      <c r="AE54" s="11" t="str">
        <f t="shared" si="16"/>
        <v/>
      </c>
      <c r="AF54" s="12" t="str">
        <f t="shared" si="17"/>
        <v/>
      </c>
      <c r="AG54" s="134" t="str">
        <f t="shared" si="18"/>
        <v/>
      </c>
      <c r="AH54" s="165"/>
      <c r="AI54" s="165"/>
      <c r="AJ54" s="131"/>
      <c r="AK54" s="64" t="str">
        <f t="shared" si="19"/>
        <v/>
      </c>
      <c r="AL54" s="47" t="str">
        <f t="shared" si="20"/>
        <v/>
      </c>
      <c r="AM54" s="65" t="str">
        <f t="shared" si="21"/>
        <v/>
      </c>
      <c r="AN54" s="57" t="str">
        <f t="shared" si="22"/>
        <v/>
      </c>
      <c r="AO54" s="12" t="str">
        <f t="shared" si="23"/>
        <v/>
      </c>
      <c r="AP54" s="10" t="str">
        <f t="shared" si="24"/>
        <v/>
      </c>
      <c r="AQ54" s="10" t="str">
        <f t="shared" si="25"/>
        <v/>
      </c>
      <c r="AR54" s="15" t="str">
        <f t="shared" si="26"/>
        <v/>
      </c>
      <c r="AS54" s="57" t="str">
        <f t="shared" si="27"/>
        <v/>
      </c>
      <c r="AT54" s="12" t="str">
        <f t="shared" si="28"/>
        <v/>
      </c>
      <c r="AU54" s="10" t="str">
        <f t="shared" si="29"/>
        <v/>
      </c>
      <c r="AV54" s="10" t="str">
        <f t="shared" si="30"/>
        <v/>
      </c>
      <c r="AW54" s="15" t="str">
        <f t="shared" si="31"/>
        <v/>
      </c>
    </row>
    <row r="55" spans="2:49">
      <c r="B55" s="14" t="str">
        <f>IF(Scilympiad!C54="",
    "",
    Scilympiad!C54
)</f>
        <v/>
      </c>
      <c r="C55" s="10" t="str">
        <f>IF(Scilympiad!D54="",
    "",
    Scilympiad!D54
)</f>
        <v/>
      </c>
      <c r="D55" s="10" t="str">
        <f>IF(Scilympiad!E54="",
    "",
    Scilympiad!E54
)</f>
        <v/>
      </c>
      <c r="E55" s="44" t="str">
        <f t="shared" si="7"/>
        <v/>
      </c>
      <c r="F55" s="45" t="str">
        <f t="shared" si="8"/>
        <v/>
      </c>
      <c r="G55" s="173" t="str">
        <f t="shared" si="9"/>
        <v/>
      </c>
      <c r="H55" s="45" t="str">
        <f t="shared" si="10"/>
        <v/>
      </c>
      <c r="I55" s="54" t="str">
        <f t="shared" si="11"/>
        <v/>
      </c>
      <c r="J55" s="57" t="str">
        <f>IF($B55="",
    "",
    IF(COUNTIF(Scilympiad!U:U,Scores!$B55)+COUNTIF(SkyCiv!U:U,Scores!$B55)=0,
        "",
        IF(COUNTIF(Scilympiad!U:U,Scores!$B55)=0,
            "NO",
            IF(COUNTIF(Scilympiad!U:U,Scores!$B55)=1,
                "YES",
                IF(COUNTIF(Scilympiad!U:U,Scores!$B55)&gt;1,
                    "MANY",
                    "ERROR"
                )
            )
        )
    )
)</f>
        <v/>
      </c>
      <c r="K55" s="15" t="str">
        <f>IF($B55="",
    "",
    IF(COUNTIF(Scilympiad!U:U,Scores!$B55)+COUNTIF(SkyCiv!U:U,Scores!$B55)=0,
        "",
        IF(COUNTIF(SkyCiv!U:U,Scores!$B55)=0,
            "NO",
            IF(COUNTIF(SkyCiv!U:U,Scores!$B55)=1,
                "YES",
                IF(COUNTIF(SkyCiv!U:U,Scores!$B55)&gt;1,
                    "MANY",
                    "ERROR"
                )
            )
        )
    )
)</f>
        <v/>
      </c>
      <c r="L55" s="160" t="str">
        <f>IF($B55="",
    "",
    IF(NOT(ISERROR(MATCH($B55,Scilympiad!$U:$U,0))),
        INDEX(Scilympiad!M:M,MATCH($B55,Scilympiad!$U:$U,0)),
        ""
    )
)</f>
        <v/>
      </c>
      <c r="M55" s="161" t="str">
        <f>IF($B55="",
    "",
    IF(NOT(ISERROR(MATCH($B55,Scilympiad!$U:$U,0))),
        INDEX(Scilympiad!N:N,MATCH($B55,Scilympiad!$U:$U,0)),
        ""
    )
)</f>
        <v/>
      </c>
      <c r="N55" s="161" t="str">
        <f>IF($B55="",
    "",
    IF(NOT(ISERROR(MATCH($B55,SkyCiv!$U:$U,0))),
        INDEX(SkyCiv!C:C,MATCH($B55,SkyCiv!$U:$U,0))+(_xlfn.NUMBERVALUE(LEFT(RIGHT(Instructions!$E$20,4),3))+6)/24,
        ""
    )
)</f>
        <v/>
      </c>
      <c r="O55" s="12" t="str">
        <f>IF(N55="",
    "",
    IF(Instructions!E$20="",
        "TIMEZONE?",
        IF(L55="",
            "START?",
            IF(N55&lt;L55,
                "NEGATIVE",
                (N55-L55)*24*60
            )
        )
    )
)</f>
        <v/>
      </c>
      <c r="P55" s="46" t="str">
        <f>IF(Instructions!$E$21="",
    "",
    IF(AND(ISNUMBER(O55),O55&gt;Instructions!E$21),
        "YES",
        IF(AND(ISNUMBER(O55),O55&lt;=Instructions!E$21),
            "NO",
            IF(O55="NEGATIVE",
                "UNCLEAR",
                ""
            )
        )
    )
)</f>
        <v/>
      </c>
      <c r="Q55" s="72" t="str">
        <f>IF(LEFT(Instructions!E$22)="Y",
    P55,
    ""
)</f>
        <v/>
      </c>
      <c r="R55" s="69" t="str">
        <f>IF($B55="",
    "",
    IF(NOT(ISERROR(MATCH($B55,SkyCiv!$U:$U,0))),
        INDEX(SkyCiv!I:I,MATCH($B55,SkyCiv!$U:$U,0)),
        ""
    )
)</f>
        <v/>
      </c>
      <c r="S55" s="12" t="str">
        <f>IF($B55="",
    "",
    IF(NOT(ISERROR(MATCH($B55,SkyCiv!$U:$U,0))),
        INDEX(SkyCiv!J:J,MATCH($B55,SkyCiv!$U:$U,0)),
        ""
    )
)</f>
        <v/>
      </c>
      <c r="T55" s="60" t="str">
        <f>IF($B55="",
    "",
    IF(NOT(ISERROR(MATCH($B55,SkyCiv!$U:$U,0))),
        INDEX(SkyCiv!K:K,MATCH($B55,SkyCiv!$U:$U,0)),
        ""
    )
)</f>
        <v/>
      </c>
      <c r="U55" s="76" t="str">
        <f>IF($B55="",
    "",
    IF(NOT(ISERROR(MATCH($B55,SkyCiv!$U:$U,0))),
        INDEX(SkyCiv!L:L,MATCH($B55,SkyCiv!$U:$U,0)),
        ""
    )
)</f>
        <v/>
      </c>
      <c r="V55" s="12" t="str">
        <f>IF($B55="",
    "",
    IF(NOT(ISERROR(MATCH($B55,SkyCiv!$U:$U,0))),
        INDEX(SkyCiv!M:M,MATCH($B55,SkyCiv!$U:$U,0)),
        ""
    )
)</f>
        <v/>
      </c>
      <c r="W55" s="77" t="str">
        <f>IF($B55="",
    "",
    IF(NOT(ISERROR(MATCH($B55,SkyCiv!$U:$U,0))),
        INDEX(SkyCiv!N:N,MATCH($B55,SkyCiv!$U:$U,0)),
        ""
    )
)</f>
        <v/>
      </c>
      <c r="X55" s="45" t="str">
        <f>IF(AND(U55=0,V55=0,W55=0),
    "-",
    IF(U55="",
        "",
        IF(LEFT($B55)="B",
            IF(Instructions!E$16="",
                "",
                IF(ROUND(U55,3)&lt;Instructions!E$16,
                    "YES",
                    "NO"
                )
            ),
            IF(LEFT($B55)="C",
                IF(Instructions!E$18="",
                    "",
                    IF(ROUND(U55,3)&lt;Instructions!E$18,
                        "YES",
                        "NO"
                    )
                ),
                "ERR"
            )
        )
    )
)</f>
        <v/>
      </c>
      <c r="Y55" s="45" t="str">
        <f t="shared" si="12"/>
        <v/>
      </c>
      <c r="Z55" s="45" t="str">
        <f>IF(AND(U55=0,V55=0,W55=0),
    "-",
    IF(W55="",
        "",
        IF(LEFT($B55)="B",
            IF(Instructions!E$17="",
                "",
                IF(ROUND(W55,3)&lt;Instructions!E$17,
                    "YES",
                    "NO"
                )
            ),
            IF(LEFT($B55)="C",
                IF(Instructions!E$19="",
                    "",
                    IF(ROUND(W55,3)&lt;Instructions!E$19,
                        "YES",
                        "NO"
                    )
                ),
                "ERR"
            )
        )
    )
)</f>
        <v/>
      </c>
      <c r="AA55" s="54" t="str">
        <f t="shared" si="13"/>
        <v/>
      </c>
      <c r="AB55" s="14" t="str">
        <f>IF(AND(NOT(ISERROR(MATCH($B55,Scilympiad!$U:$U,0))),ISNUMBER(INDEX(Scilympiad!Y:Y,MATCH($B55,Scilympiad!$U:$U,0)))),
    INDEX(Scilympiad!Y:Y,MATCH($B55,Scilympiad!$U:$U,0)),
    ""
)</f>
        <v/>
      </c>
      <c r="AC55" s="11" t="str">
        <f t="shared" si="14"/>
        <v/>
      </c>
      <c r="AD55" s="10" t="str">
        <f t="shared" si="15"/>
        <v/>
      </c>
      <c r="AE55" s="11" t="str">
        <f t="shared" si="16"/>
        <v/>
      </c>
      <c r="AF55" s="12" t="str">
        <f t="shared" si="17"/>
        <v/>
      </c>
      <c r="AG55" s="134" t="str">
        <f t="shared" si="18"/>
        <v/>
      </c>
      <c r="AH55" s="165"/>
      <c r="AI55" s="165"/>
      <c r="AJ55" s="131"/>
      <c r="AK55" s="64" t="str">
        <f t="shared" si="19"/>
        <v/>
      </c>
      <c r="AL55" s="47" t="str">
        <f t="shared" si="20"/>
        <v/>
      </c>
      <c r="AM55" s="65" t="str">
        <f t="shared" si="21"/>
        <v/>
      </c>
      <c r="AN55" s="57" t="str">
        <f t="shared" si="22"/>
        <v/>
      </c>
      <c r="AO55" s="12" t="str">
        <f t="shared" si="23"/>
        <v/>
      </c>
      <c r="AP55" s="10" t="str">
        <f t="shared" si="24"/>
        <v/>
      </c>
      <c r="AQ55" s="10" t="str">
        <f t="shared" si="25"/>
        <v/>
      </c>
      <c r="AR55" s="15" t="str">
        <f t="shared" si="26"/>
        <v/>
      </c>
      <c r="AS55" s="57" t="str">
        <f t="shared" si="27"/>
        <v/>
      </c>
      <c r="AT55" s="12" t="str">
        <f t="shared" si="28"/>
        <v/>
      </c>
      <c r="AU55" s="10" t="str">
        <f t="shared" si="29"/>
        <v/>
      </c>
      <c r="AV55" s="10" t="str">
        <f t="shared" si="30"/>
        <v/>
      </c>
      <c r="AW55" s="15" t="str">
        <f t="shared" si="31"/>
        <v/>
      </c>
    </row>
    <row r="56" spans="2:49">
      <c r="B56" s="14" t="str">
        <f>IF(Scilympiad!C55="",
    "",
    Scilympiad!C55
)</f>
        <v/>
      </c>
      <c r="C56" s="10" t="str">
        <f>IF(Scilympiad!D55="",
    "",
    Scilympiad!D55
)</f>
        <v/>
      </c>
      <c r="D56" s="10" t="str">
        <f>IF(Scilympiad!E55="",
    "",
    Scilympiad!E55
)</f>
        <v/>
      </c>
      <c r="E56" s="44" t="str">
        <f t="shared" si="7"/>
        <v/>
      </c>
      <c r="F56" s="45" t="str">
        <f t="shared" si="8"/>
        <v/>
      </c>
      <c r="G56" s="173" t="str">
        <f t="shared" si="9"/>
        <v/>
      </c>
      <c r="H56" s="45" t="str">
        <f t="shared" si="10"/>
        <v/>
      </c>
      <c r="I56" s="54" t="str">
        <f t="shared" si="11"/>
        <v/>
      </c>
      <c r="J56" s="57" t="str">
        <f>IF($B56="",
    "",
    IF(COUNTIF(Scilympiad!U:U,Scores!$B56)+COUNTIF(SkyCiv!U:U,Scores!$B56)=0,
        "",
        IF(COUNTIF(Scilympiad!U:U,Scores!$B56)=0,
            "NO",
            IF(COUNTIF(Scilympiad!U:U,Scores!$B56)=1,
                "YES",
                IF(COUNTIF(Scilympiad!U:U,Scores!$B56)&gt;1,
                    "MANY",
                    "ERROR"
                )
            )
        )
    )
)</f>
        <v/>
      </c>
      <c r="K56" s="15" t="str">
        <f>IF($B56="",
    "",
    IF(COUNTIF(Scilympiad!U:U,Scores!$B56)+COUNTIF(SkyCiv!U:U,Scores!$B56)=0,
        "",
        IF(COUNTIF(SkyCiv!U:U,Scores!$B56)=0,
            "NO",
            IF(COUNTIF(SkyCiv!U:U,Scores!$B56)=1,
                "YES",
                IF(COUNTIF(SkyCiv!U:U,Scores!$B56)&gt;1,
                    "MANY",
                    "ERROR"
                )
            )
        )
    )
)</f>
        <v/>
      </c>
      <c r="L56" s="160" t="str">
        <f>IF($B56="",
    "",
    IF(NOT(ISERROR(MATCH($B56,Scilympiad!$U:$U,0))),
        INDEX(Scilympiad!M:M,MATCH($B56,Scilympiad!$U:$U,0)),
        ""
    )
)</f>
        <v/>
      </c>
      <c r="M56" s="161" t="str">
        <f>IF($B56="",
    "",
    IF(NOT(ISERROR(MATCH($B56,Scilympiad!$U:$U,0))),
        INDEX(Scilympiad!N:N,MATCH($B56,Scilympiad!$U:$U,0)),
        ""
    )
)</f>
        <v/>
      </c>
      <c r="N56" s="161" t="str">
        <f>IF($B56="",
    "",
    IF(NOT(ISERROR(MATCH($B56,SkyCiv!$U:$U,0))),
        INDEX(SkyCiv!C:C,MATCH($B56,SkyCiv!$U:$U,0))+(_xlfn.NUMBERVALUE(LEFT(RIGHT(Instructions!$E$20,4),3))+6)/24,
        ""
    )
)</f>
        <v/>
      </c>
      <c r="O56" s="12" t="str">
        <f>IF(N56="",
    "",
    IF(Instructions!E$20="",
        "TIMEZONE?",
        IF(L56="",
            "START?",
            IF(N56&lt;L56,
                "NEGATIVE",
                (N56-L56)*24*60
            )
        )
    )
)</f>
        <v/>
      </c>
      <c r="P56" s="46" t="str">
        <f>IF(Instructions!$E$21="",
    "",
    IF(AND(ISNUMBER(O56),O56&gt;Instructions!E$21),
        "YES",
        IF(AND(ISNUMBER(O56),O56&lt;=Instructions!E$21),
            "NO",
            IF(O56="NEGATIVE",
                "UNCLEAR",
                ""
            )
        )
    )
)</f>
        <v/>
      </c>
      <c r="Q56" s="72" t="str">
        <f>IF(LEFT(Instructions!E$22)="Y",
    P56,
    ""
)</f>
        <v/>
      </c>
      <c r="R56" s="69" t="str">
        <f>IF($B56="",
    "",
    IF(NOT(ISERROR(MATCH($B56,SkyCiv!$U:$U,0))),
        INDEX(SkyCiv!I:I,MATCH($B56,SkyCiv!$U:$U,0)),
        ""
    )
)</f>
        <v/>
      </c>
      <c r="S56" s="12" t="str">
        <f>IF($B56="",
    "",
    IF(NOT(ISERROR(MATCH($B56,SkyCiv!$U:$U,0))),
        INDEX(SkyCiv!J:J,MATCH($B56,SkyCiv!$U:$U,0)),
        ""
    )
)</f>
        <v/>
      </c>
      <c r="T56" s="60" t="str">
        <f>IF($B56="",
    "",
    IF(NOT(ISERROR(MATCH($B56,SkyCiv!$U:$U,0))),
        INDEX(SkyCiv!K:K,MATCH($B56,SkyCiv!$U:$U,0)),
        ""
    )
)</f>
        <v/>
      </c>
      <c r="U56" s="76" t="str">
        <f>IF($B56="",
    "",
    IF(NOT(ISERROR(MATCH($B56,SkyCiv!$U:$U,0))),
        INDEX(SkyCiv!L:L,MATCH($B56,SkyCiv!$U:$U,0)),
        ""
    )
)</f>
        <v/>
      </c>
      <c r="V56" s="12" t="str">
        <f>IF($B56="",
    "",
    IF(NOT(ISERROR(MATCH($B56,SkyCiv!$U:$U,0))),
        INDEX(SkyCiv!M:M,MATCH($B56,SkyCiv!$U:$U,0)),
        ""
    )
)</f>
        <v/>
      </c>
      <c r="W56" s="77" t="str">
        <f>IF($B56="",
    "",
    IF(NOT(ISERROR(MATCH($B56,SkyCiv!$U:$U,0))),
        INDEX(SkyCiv!N:N,MATCH($B56,SkyCiv!$U:$U,0)),
        ""
    )
)</f>
        <v/>
      </c>
      <c r="X56" s="45" t="str">
        <f>IF(AND(U56=0,V56=0,W56=0),
    "-",
    IF(U56="",
        "",
        IF(LEFT($B56)="B",
            IF(Instructions!E$16="",
                "",
                IF(ROUND(U56,3)&lt;Instructions!E$16,
                    "YES",
                    "NO"
                )
            ),
            IF(LEFT($B56)="C",
                IF(Instructions!E$18="",
                    "",
                    IF(ROUND(U56,3)&lt;Instructions!E$18,
                        "YES",
                        "NO"
                    )
                ),
                "ERR"
            )
        )
    )
)</f>
        <v/>
      </c>
      <c r="Y56" s="45" t="str">
        <f t="shared" si="12"/>
        <v/>
      </c>
      <c r="Z56" s="45" t="str">
        <f>IF(AND(U56=0,V56=0,W56=0),
    "-",
    IF(W56="",
        "",
        IF(LEFT($B56)="B",
            IF(Instructions!E$17="",
                "",
                IF(ROUND(W56,3)&lt;Instructions!E$17,
                    "YES",
                    "NO"
                )
            ),
            IF(LEFT($B56)="C",
                IF(Instructions!E$19="",
                    "",
                    IF(ROUND(W56,3)&lt;Instructions!E$19,
                        "YES",
                        "NO"
                    )
                ),
                "ERR"
            )
        )
    )
)</f>
        <v/>
      </c>
      <c r="AA56" s="54" t="str">
        <f t="shared" si="13"/>
        <v/>
      </c>
      <c r="AB56" s="14" t="str">
        <f>IF(AND(NOT(ISERROR(MATCH($B56,Scilympiad!$U:$U,0))),ISNUMBER(INDEX(Scilympiad!Y:Y,MATCH($B56,Scilympiad!$U:$U,0)))),
    INDEX(Scilympiad!Y:Y,MATCH($B56,Scilympiad!$U:$U,0)),
    ""
)</f>
        <v/>
      </c>
      <c r="AC56" s="11" t="str">
        <f t="shared" si="14"/>
        <v/>
      </c>
      <c r="AD56" s="10" t="str">
        <f t="shared" si="15"/>
        <v/>
      </c>
      <c r="AE56" s="11" t="str">
        <f t="shared" si="16"/>
        <v/>
      </c>
      <c r="AF56" s="12" t="str">
        <f t="shared" si="17"/>
        <v/>
      </c>
      <c r="AG56" s="134" t="str">
        <f t="shared" si="18"/>
        <v/>
      </c>
      <c r="AH56" s="165"/>
      <c r="AI56" s="165"/>
      <c r="AJ56" s="131"/>
      <c r="AK56" s="64" t="str">
        <f t="shared" si="19"/>
        <v/>
      </c>
      <c r="AL56" s="47" t="str">
        <f t="shared" si="20"/>
        <v/>
      </c>
      <c r="AM56" s="65" t="str">
        <f t="shared" si="21"/>
        <v/>
      </c>
      <c r="AN56" s="57" t="str">
        <f t="shared" si="22"/>
        <v/>
      </c>
      <c r="AO56" s="12" t="str">
        <f t="shared" si="23"/>
        <v/>
      </c>
      <c r="AP56" s="10" t="str">
        <f t="shared" si="24"/>
        <v/>
      </c>
      <c r="AQ56" s="10" t="str">
        <f t="shared" si="25"/>
        <v/>
      </c>
      <c r="AR56" s="15" t="str">
        <f t="shared" si="26"/>
        <v/>
      </c>
      <c r="AS56" s="57" t="str">
        <f t="shared" si="27"/>
        <v/>
      </c>
      <c r="AT56" s="12" t="str">
        <f t="shared" si="28"/>
        <v/>
      </c>
      <c r="AU56" s="10" t="str">
        <f t="shared" si="29"/>
        <v/>
      </c>
      <c r="AV56" s="10" t="str">
        <f t="shared" si="30"/>
        <v/>
      </c>
      <c r="AW56" s="15" t="str">
        <f t="shared" si="31"/>
        <v/>
      </c>
    </row>
    <row r="57" spans="2:49">
      <c r="B57" s="14" t="str">
        <f>IF(Scilympiad!C56="",
    "",
    Scilympiad!C56
)</f>
        <v/>
      </c>
      <c r="C57" s="10" t="str">
        <f>IF(Scilympiad!D56="",
    "",
    Scilympiad!D56
)</f>
        <v/>
      </c>
      <c r="D57" s="10" t="str">
        <f>IF(Scilympiad!E56="",
    "",
    Scilympiad!E56
)</f>
        <v/>
      </c>
      <c r="E57" s="44" t="str">
        <f t="shared" si="7"/>
        <v/>
      </c>
      <c r="F57" s="45" t="str">
        <f t="shared" si="8"/>
        <v/>
      </c>
      <c r="G57" s="173" t="str">
        <f t="shared" si="9"/>
        <v/>
      </c>
      <c r="H57" s="45" t="str">
        <f t="shared" si="10"/>
        <v/>
      </c>
      <c r="I57" s="54" t="str">
        <f t="shared" si="11"/>
        <v/>
      </c>
      <c r="J57" s="57" t="str">
        <f>IF($B57="",
    "",
    IF(COUNTIF(Scilympiad!U:U,Scores!$B57)+COUNTIF(SkyCiv!U:U,Scores!$B57)=0,
        "",
        IF(COUNTIF(Scilympiad!U:U,Scores!$B57)=0,
            "NO",
            IF(COUNTIF(Scilympiad!U:U,Scores!$B57)=1,
                "YES",
                IF(COUNTIF(Scilympiad!U:U,Scores!$B57)&gt;1,
                    "MANY",
                    "ERROR"
                )
            )
        )
    )
)</f>
        <v/>
      </c>
      <c r="K57" s="15" t="str">
        <f>IF($B57="",
    "",
    IF(COUNTIF(Scilympiad!U:U,Scores!$B57)+COUNTIF(SkyCiv!U:U,Scores!$B57)=0,
        "",
        IF(COUNTIF(SkyCiv!U:U,Scores!$B57)=0,
            "NO",
            IF(COUNTIF(SkyCiv!U:U,Scores!$B57)=1,
                "YES",
                IF(COUNTIF(SkyCiv!U:U,Scores!$B57)&gt;1,
                    "MANY",
                    "ERROR"
                )
            )
        )
    )
)</f>
        <v/>
      </c>
      <c r="L57" s="160" t="str">
        <f>IF($B57="",
    "",
    IF(NOT(ISERROR(MATCH($B57,Scilympiad!$U:$U,0))),
        INDEX(Scilympiad!M:M,MATCH($B57,Scilympiad!$U:$U,0)),
        ""
    )
)</f>
        <v/>
      </c>
      <c r="M57" s="161" t="str">
        <f>IF($B57="",
    "",
    IF(NOT(ISERROR(MATCH($B57,Scilympiad!$U:$U,0))),
        INDEX(Scilympiad!N:N,MATCH($B57,Scilympiad!$U:$U,0)),
        ""
    )
)</f>
        <v/>
      </c>
      <c r="N57" s="161" t="str">
        <f>IF($B57="",
    "",
    IF(NOT(ISERROR(MATCH($B57,SkyCiv!$U:$U,0))),
        INDEX(SkyCiv!C:C,MATCH($B57,SkyCiv!$U:$U,0))+(_xlfn.NUMBERVALUE(LEFT(RIGHT(Instructions!$E$20,4),3))+6)/24,
        ""
    )
)</f>
        <v/>
      </c>
      <c r="O57" s="12" t="str">
        <f>IF(N57="",
    "",
    IF(Instructions!E$20="",
        "TIMEZONE?",
        IF(L57="",
            "START?",
            IF(N57&lt;L57,
                "NEGATIVE",
                (N57-L57)*24*60
            )
        )
    )
)</f>
        <v/>
      </c>
      <c r="P57" s="46" t="str">
        <f>IF(Instructions!$E$21="",
    "",
    IF(AND(ISNUMBER(O57),O57&gt;Instructions!E$21),
        "YES",
        IF(AND(ISNUMBER(O57),O57&lt;=Instructions!E$21),
            "NO",
            IF(O57="NEGATIVE",
                "UNCLEAR",
                ""
            )
        )
    )
)</f>
        <v/>
      </c>
      <c r="Q57" s="72" t="str">
        <f>IF(LEFT(Instructions!E$22)="Y",
    P57,
    ""
)</f>
        <v/>
      </c>
      <c r="R57" s="69" t="str">
        <f>IF($B57="",
    "",
    IF(NOT(ISERROR(MATCH($B57,SkyCiv!$U:$U,0))),
        INDEX(SkyCiv!I:I,MATCH($B57,SkyCiv!$U:$U,0)),
        ""
    )
)</f>
        <v/>
      </c>
      <c r="S57" s="12" t="str">
        <f>IF($B57="",
    "",
    IF(NOT(ISERROR(MATCH($B57,SkyCiv!$U:$U,0))),
        INDEX(SkyCiv!J:J,MATCH($B57,SkyCiv!$U:$U,0)),
        ""
    )
)</f>
        <v/>
      </c>
      <c r="T57" s="60" t="str">
        <f>IF($B57="",
    "",
    IF(NOT(ISERROR(MATCH($B57,SkyCiv!$U:$U,0))),
        INDEX(SkyCiv!K:K,MATCH($B57,SkyCiv!$U:$U,0)),
        ""
    )
)</f>
        <v/>
      </c>
      <c r="U57" s="76" t="str">
        <f>IF($B57="",
    "",
    IF(NOT(ISERROR(MATCH($B57,SkyCiv!$U:$U,0))),
        INDEX(SkyCiv!L:L,MATCH($B57,SkyCiv!$U:$U,0)),
        ""
    )
)</f>
        <v/>
      </c>
      <c r="V57" s="12" t="str">
        <f>IF($B57="",
    "",
    IF(NOT(ISERROR(MATCH($B57,SkyCiv!$U:$U,0))),
        INDEX(SkyCiv!M:M,MATCH($B57,SkyCiv!$U:$U,0)),
        ""
    )
)</f>
        <v/>
      </c>
      <c r="W57" s="77" t="str">
        <f>IF($B57="",
    "",
    IF(NOT(ISERROR(MATCH($B57,SkyCiv!$U:$U,0))),
        INDEX(SkyCiv!N:N,MATCH($B57,SkyCiv!$U:$U,0)),
        ""
    )
)</f>
        <v/>
      </c>
      <c r="X57" s="45" t="str">
        <f>IF(AND(U57=0,V57=0,W57=0),
    "-",
    IF(U57="",
        "",
        IF(LEFT($B57)="B",
            IF(Instructions!E$16="",
                "",
                IF(ROUND(U57,3)&lt;Instructions!E$16,
                    "YES",
                    "NO"
                )
            ),
            IF(LEFT($B57)="C",
                IF(Instructions!E$18="",
                    "",
                    IF(ROUND(U57,3)&lt;Instructions!E$18,
                        "YES",
                        "NO"
                    )
                ),
                "ERR"
            )
        )
    )
)</f>
        <v/>
      </c>
      <c r="Y57" s="45" t="str">
        <f t="shared" si="12"/>
        <v/>
      </c>
      <c r="Z57" s="45" t="str">
        <f>IF(AND(U57=0,V57=0,W57=0),
    "-",
    IF(W57="",
        "",
        IF(LEFT($B57)="B",
            IF(Instructions!E$17="",
                "",
                IF(ROUND(W57,3)&lt;Instructions!E$17,
                    "YES",
                    "NO"
                )
            ),
            IF(LEFT($B57)="C",
                IF(Instructions!E$19="",
                    "",
                    IF(ROUND(W57,3)&lt;Instructions!E$19,
                        "YES",
                        "NO"
                    )
                ),
                "ERR"
            )
        )
    )
)</f>
        <v/>
      </c>
      <c r="AA57" s="54" t="str">
        <f t="shared" si="13"/>
        <v/>
      </c>
      <c r="AB57" s="14" t="str">
        <f>IF(AND(NOT(ISERROR(MATCH($B57,Scilympiad!$U:$U,0))),ISNUMBER(INDEX(Scilympiad!Y:Y,MATCH($B57,Scilympiad!$U:$U,0)))),
    INDEX(Scilympiad!Y:Y,MATCH($B57,Scilympiad!$U:$U,0)),
    ""
)</f>
        <v/>
      </c>
      <c r="AC57" s="11" t="str">
        <f t="shared" si="14"/>
        <v/>
      </c>
      <c r="AD57" s="10" t="str">
        <f t="shared" si="15"/>
        <v/>
      </c>
      <c r="AE57" s="11" t="str">
        <f t="shared" si="16"/>
        <v/>
      </c>
      <c r="AF57" s="12" t="str">
        <f t="shared" si="17"/>
        <v/>
      </c>
      <c r="AG57" s="134" t="str">
        <f t="shared" si="18"/>
        <v/>
      </c>
      <c r="AH57" s="165"/>
      <c r="AI57" s="165"/>
      <c r="AJ57" s="131"/>
      <c r="AK57" s="64" t="str">
        <f t="shared" si="19"/>
        <v/>
      </c>
      <c r="AL57" s="47" t="str">
        <f t="shared" si="20"/>
        <v/>
      </c>
      <c r="AM57" s="65" t="str">
        <f t="shared" si="21"/>
        <v/>
      </c>
      <c r="AN57" s="57" t="str">
        <f t="shared" si="22"/>
        <v/>
      </c>
      <c r="AO57" s="12" t="str">
        <f t="shared" si="23"/>
        <v/>
      </c>
      <c r="AP57" s="10" t="str">
        <f t="shared" si="24"/>
        <v/>
      </c>
      <c r="AQ57" s="10" t="str">
        <f t="shared" si="25"/>
        <v/>
      </c>
      <c r="AR57" s="15" t="str">
        <f t="shared" si="26"/>
        <v/>
      </c>
      <c r="AS57" s="57" t="str">
        <f t="shared" si="27"/>
        <v/>
      </c>
      <c r="AT57" s="12" t="str">
        <f t="shared" si="28"/>
        <v/>
      </c>
      <c r="AU57" s="10" t="str">
        <f t="shared" si="29"/>
        <v/>
      </c>
      <c r="AV57" s="10" t="str">
        <f t="shared" si="30"/>
        <v/>
      </c>
      <c r="AW57" s="15" t="str">
        <f t="shared" si="31"/>
        <v/>
      </c>
    </row>
    <row r="58" spans="2:49">
      <c r="B58" s="14" t="str">
        <f>IF(Scilympiad!C57="",
    "",
    Scilympiad!C57
)</f>
        <v/>
      </c>
      <c r="C58" s="10" t="str">
        <f>IF(Scilympiad!D57="",
    "",
    Scilympiad!D57
)</f>
        <v/>
      </c>
      <c r="D58" s="10" t="str">
        <f>IF(Scilympiad!E57="",
    "",
    Scilympiad!E57
)</f>
        <v/>
      </c>
      <c r="E58" s="44" t="str">
        <f t="shared" si="7"/>
        <v/>
      </c>
      <c r="F58" s="45" t="str">
        <f t="shared" si="8"/>
        <v/>
      </c>
      <c r="G58" s="173" t="str">
        <f t="shared" si="9"/>
        <v/>
      </c>
      <c r="H58" s="45" t="str">
        <f t="shared" si="10"/>
        <v/>
      </c>
      <c r="I58" s="54" t="str">
        <f t="shared" si="11"/>
        <v/>
      </c>
      <c r="J58" s="57" t="str">
        <f>IF($B58="",
    "",
    IF(COUNTIF(Scilympiad!U:U,Scores!$B58)+COUNTIF(SkyCiv!U:U,Scores!$B58)=0,
        "",
        IF(COUNTIF(Scilympiad!U:U,Scores!$B58)=0,
            "NO",
            IF(COUNTIF(Scilympiad!U:U,Scores!$B58)=1,
                "YES",
                IF(COUNTIF(Scilympiad!U:U,Scores!$B58)&gt;1,
                    "MANY",
                    "ERROR"
                )
            )
        )
    )
)</f>
        <v/>
      </c>
      <c r="K58" s="15" t="str">
        <f>IF($B58="",
    "",
    IF(COUNTIF(Scilympiad!U:U,Scores!$B58)+COUNTIF(SkyCiv!U:U,Scores!$B58)=0,
        "",
        IF(COUNTIF(SkyCiv!U:U,Scores!$B58)=0,
            "NO",
            IF(COUNTIF(SkyCiv!U:U,Scores!$B58)=1,
                "YES",
                IF(COUNTIF(SkyCiv!U:U,Scores!$B58)&gt;1,
                    "MANY",
                    "ERROR"
                )
            )
        )
    )
)</f>
        <v/>
      </c>
      <c r="L58" s="160" t="str">
        <f>IF($B58="",
    "",
    IF(NOT(ISERROR(MATCH($B58,Scilympiad!$U:$U,0))),
        INDEX(Scilympiad!M:M,MATCH($B58,Scilympiad!$U:$U,0)),
        ""
    )
)</f>
        <v/>
      </c>
      <c r="M58" s="161" t="str">
        <f>IF($B58="",
    "",
    IF(NOT(ISERROR(MATCH($B58,Scilympiad!$U:$U,0))),
        INDEX(Scilympiad!N:N,MATCH($B58,Scilympiad!$U:$U,0)),
        ""
    )
)</f>
        <v/>
      </c>
      <c r="N58" s="161" t="str">
        <f>IF($B58="",
    "",
    IF(NOT(ISERROR(MATCH($B58,SkyCiv!$U:$U,0))),
        INDEX(SkyCiv!C:C,MATCH($B58,SkyCiv!$U:$U,0))+(_xlfn.NUMBERVALUE(LEFT(RIGHT(Instructions!$E$20,4),3))+6)/24,
        ""
    )
)</f>
        <v/>
      </c>
      <c r="O58" s="12" t="str">
        <f>IF(N58="",
    "",
    IF(Instructions!E$20="",
        "TIMEZONE?",
        IF(L58="",
            "START?",
            IF(N58&lt;L58,
                "NEGATIVE",
                (N58-L58)*24*60
            )
        )
    )
)</f>
        <v/>
      </c>
      <c r="P58" s="46" t="str">
        <f>IF(Instructions!$E$21="",
    "",
    IF(AND(ISNUMBER(O58),O58&gt;Instructions!E$21),
        "YES",
        IF(AND(ISNUMBER(O58),O58&lt;=Instructions!E$21),
            "NO",
            IF(O58="NEGATIVE",
                "UNCLEAR",
                ""
            )
        )
    )
)</f>
        <v/>
      </c>
      <c r="Q58" s="72" t="str">
        <f>IF(LEFT(Instructions!E$22)="Y",
    P58,
    ""
)</f>
        <v/>
      </c>
      <c r="R58" s="69" t="str">
        <f>IF($B58="",
    "",
    IF(NOT(ISERROR(MATCH($B58,SkyCiv!$U:$U,0))),
        INDEX(SkyCiv!I:I,MATCH($B58,SkyCiv!$U:$U,0)),
        ""
    )
)</f>
        <v/>
      </c>
      <c r="S58" s="12" t="str">
        <f>IF($B58="",
    "",
    IF(NOT(ISERROR(MATCH($B58,SkyCiv!$U:$U,0))),
        INDEX(SkyCiv!J:J,MATCH($B58,SkyCiv!$U:$U,0)),
        ""
    )
)</f>
        <v/>
      </c>
      <c r="T58" s="60" t="str">
        <f>IF($B58="",
    "",
    IF(NOT(ISERROR(MATCH($B58,SkyCiv!$U:$U,0))),
        INDEX(SkyCiv!K:K,MATCH($B58,SkyCiv!$U:$U,0)),
        ""
    )
)</f>
        <v/>
      </c>
      <c r="U58" s="76" t="str">
        <f>IF($B58="",
    "",
    IF(NOT(ISERROR(MATCH($B58,SkyCiv!$U:$U,0))),
        INDEX(SkyCiv!L:L,MATCH($B58,SkyCiv!$U:$U,0)),
        ""
    )
)</f>
        <v/>
      </c>
      <c r="V58" s="12" t="str">
        <f>IF($B58="",
    "",
    IF(NOT(ISERROR(MATCH($B58,SkyCiv!$U:$U,0))),
        INDEX(SkyCiv!M:M,MATCH($B58,SkyCiv!$U:$U,0)),
        ""
    )
)</f>
        <v/>
      </c>
      <c r="W58" s="77" t="str">
        <f>IF($B58="",
    "",
    IF(NOT(ISERROR(MATCH($B58,SkyCiv!$U:$U,0))),
        INDEX(SkyCiv!N:N,MATCH($B58,SkyCiv!$U:$U,0)),
        ""
    )
)</f>
        <v/>
      </c>
      <c r="X58" s="45" t="str">
        <f>IF(AND(U58=0,V58=0,W58=0),
    "-",
    IF(U58="",
        "",
        IF(LEFT($B58)="B",
            IF(Instructions!E$16="",
                "",
                IF(ROUND(U58,3)&lt;Instructions!E$16,
                    "YES",
                    "NO"
                )
            ),
            IF(LEFT($B58)="C",
                IF(Instructions!E$18="",
                    "",
                    IF(ROUND(U58,3)&lt;Instructions!E$18,
                        "YES",
                        "NO"
                    )
                ),
                "ERR"
            )
        )
    )
)</f>
        <v/>
      </c>
      <c r="Y58" s="45" t="str">
        <f t="shared" si="12"/>
        <v/>
      </c>
      <c r="Z58" s="45" t="str">
        <f>IF(AND(U58=0,V58=0,W58=0),
    "-",
    IF(W58="",
        "",
        IF(LEFT($B58)="B",
            IF(Instructions!E$17="",
                "",
                IF(ROUND(W58,3)&lt;Instructions!E$17,
                    "YES",
                    "NO"
                )
            ),
            IF(LEFT($B58)="C",
                IF(Instructions!E$19="",
                    "",
                    IF(ROUND(W58,3)&lt;Instructions!E$19,
                        "YES",
                        "NO"
                    )
                ),
                "ERR"
            )
        )
    )
)</f>
        <v/>
      </c>
      <c r="AA58" s="54" t="str">
        <f t="shared" si="13"/>
        <v/>
      </c>
      <c r="AB58" s="14" t="str">
        <f>IF(AND(NOT(ISERROR(MATCH($B58,Scilympiad!$U:$U,0))),ISNUMBER(INDEX(Scilympiad!Y:Y,MATCH($B58,Scilympiad!$U:$U,0)))),
    INDEX(Scilympiad!Y:Y,MATCH($B58,Scilympiad!$U:$U,0)),
    ""
)</f>
        <v/>
      </c>
      <c r="AC58" s="11" t="str">
        <f t="shared" si="14"/>
        <v/>
      </c>
      <c r="AD58" s="10" t="str">
        <f t="shared" si="15"/>
        <v/>
      </c>
      <c r="AE58" s="11" t="str">
        <f t="shared" si="16"/>
        <v/>
      </c>
      <c r="AF58" s="12" t="str">
        <f t="shared" si="17"/>
        <v/>
      </c>
      <c r="AG58" s="134" t="str">
        <f t="shared" si="18"/>
        <v/>
      </c>
      <c r="AH58" s="165"/>
      <c r="AI58" s="165"/>
      <c r="AJ58" s="131"/>
      <c r="AK58" s="64" t="str">
        <f t="shared" si="19"/>
        <v/>
      </c>
      <c r="AL58" s="47" t="str">
        <f t="shared" si="20"/>
        <v/>
      </c>
      <c r="AM58" s="65" t="str">
        <f t="shared" si="21"/>
        <v/>
      </c>
      <c r="AN58" s="57" t="str">
        <f t="shared" si="22"/>
        <v/>
      </c>
      <c r="AO58" s="12" t="str">
        <f t="shared" si="23"/>
        <v/>
      </c>
      <c r="AP58" s="10" t="str">
        <f t="shared" si="24"/>
        <v/>
      </c>
      <c r="AQ58" s="10" t="str">
        <f t="shared" si="25"/>
        <v/>
      </c>
      <c r="AR58" s="15" t="str">
        <f t="shared" si="26"/>
        <v/>
      </c>
      <c r="AS58" s="57" t="str">
        <f t="shared" si="27"/>
        <v/>
      </c>
      <c r="AT58" s="12" t="str">
        <f t="shared" si="28"/>
        <v/>
      </c>
      <c r="AU58" s="10" t="str">
        <f t="shared" si="29"/>
        <v/>
      </c>
      <c r="AV58" s="10" t="str">
        <f t="shared" si="30"/>
        <v/>
      </c>
      <c r="AW58" s="15" t="str">
        <f t="shared" si="31"/>
        <v/>
      </c>
    </row>
    <row r="59" spans="2:49">
      <c r="B59" s="14" t="str">
        <f>IF(Scilympiad!C58="",
    "",
    Scilympiad!C58
)</f>
        <v/>
      </c>
      <c r="C59" s="10" t="str">
        <f>IF(Scilympiad!D58="",
    "",
    Scilympiad!D58
)</f>
        <v/>
      </c>
      <c r="D59" s="10" t="str">
        <f>IF(Scilympiad!E58="",
    "",
    Scilympiad!E58
)</f>
        <v/>
      </c>
      <c r="E59" s="44" t="str">
        <f t="shared" si="7"/>
        <v/>
      </c>
      <c r="F59" s="45" t="str">
        <f t="shared" si="8"/>
        <v/>
      </c>
      <c r="G59" s="173" t="str">
        <f t="shared" si="9"/>
        <v/>
      </c>
      <c r="H59" s="45" t="str">
        <f t="shared" si="10"/>
        <v/>
      </c>
      <c r="I59" s="54" t="str">
        <f t="shared" si="11"/>
        <v/>
      </c>
      <c r="J59" s="57" t="str">
        <f>IF($B59="",
    "",
    IF(COUNTIF(Scilympiad!U:U,Scores!$B59)+COUNTIF(SkyCiv!U:U,Scores!$B59)=0,
        "",
        IF(COUNTIF(Scilympiad!U:U,Scores!$B59)=0,
            "NO",
            IF(COUNTIF(Scilympiad!U:U,Scores!$B59)=1,
                "YES",
                IF(COUNTIF(Scilympiad!U:U,Scores!$B59)&gt;1,
                    "MANY",
                    "ERROR"
                )
            )
        )
    )
)</f>
        <v/>
      </c>
      <c r="K59" s="15" t="str">
        <f>IF($B59="",
    "",
    IF(COUNTIF(Scilympiad!U:U,Scores!$B59)+COUNTIF(SkyCiv!U:U,Scores!$B59)=0,
        "",
        IF(COUNTIF(SkyCiv!U:U,Scores!$B59)=0,
            "NO",
            IF(COUNTIF(SkyCiv!U:U,Scores!$B59)=1,
                "YES",
                IF(COUNTIF(SkyCiv!U:U,Scores!$B59)&gt;1,
                    "MANY",
                    "ERROR"
                )
            )
        )
    )
)</f>
        <v/>
      </c>
      <c r="L59" s="160" t="str">
        <f>IF($B59="",
    "",
    IF(NOT(ISERROR(MATCH($B59,Scilympiad!$U:$U,0))),
        INDEX(Scilympiad!M:M,MATCH($B59,Scilympiad!$U:$U,0)),
        ""
    )
)</f>
        <v/>
      </c>
      <c r="M59" s="161" t="str">
        <f>IF($B59="",
    "",
    IF(NOT(ISERROR(MATCH($B59,Scilympiad!$U:$U,0))),
        INDEX(Scilympiad!N:N,MATCH($B59,Scilympiad!$U:$U,0)),
        ""
    )
)</f>
        <v/>
      </c>
      <c r="N59" s="161" t="str">
        <f>IF($B59="",
    "",
    IF(NOT(ISERROR(MATCH($B59,SkyCiv!$U:$U,0))),
        INDEX(SkyCiv!C:C,MATCH($B59,SkyCiv!$U:$U,0))+(_xlfn.NUMBERVALUE(LEFT(RIGHT(Instructions!$E$20,4),3))+6)/24,
        ""
    )
)</f>
        <v/>
      </c>
      <c r="O59" s="12" t="str">
        <f>IF(N59="",
    "",
    IF(Instructions!E$20="",
        "TIMEZONE?",
        IF(L59="",
            "START?",
            IF(N59&lt;L59,
                "NEGATIVE",
                (N59-L59)*24*60
            )
        )
    )
)</f>
        <v/>
      </c>
      <c r="P59" s="46" t="str">
        <f>IF(Instructions!$E$21="",
    "",
    IF(AND(ISNUMBER(O59),O59&gt;Instructions!E$21),
        "YES",
        IF(AND(ISNUMBER(O59),O59&lt;=Instructions!E$21),
            "NO",
            IF(O59="NEGATIVE",
                "UNCLEAR",
                ""
            )
        )
    )
)</f>
        <v/>
      </c>
      <c r="Q59" s="72" t="str">
        <f>IF(LEFT(Instructions!E$22)="Y",
    P59,
    ""
)</f>
        <v/>
      </c>
      <c r="R59" s="69" t="str">
        <f>IF($B59="",
    "",
    IF(NOT(ISERROR(MATCH($B59,SkyCiv!$U:$U,0))),
        INDEX(SkyCiv!I:I,MATCH($B59,SkyCiv!$U:$U,0)),
        ""
    )
)</f>
        <v/>
      </c>
      <c r="S59" s="12" t="str">
        <f>IF($B59="",
    "",
    IF(NOT(ISERROR(MATCH($B59,SkyCiv!$U:$U,0))),
        INDEX(SkyCiv!J:J,MATCH($B59,SkyCiv!$U:$U,0)),
        ""
    )
)</f>
        <v/>
      </c>
      <c r="T59" s="60" t="str">
        <f>IF($B59="",
    "",
    IF(NOT(ISERROR(MATCH($B59,SkyCiv!$U:$U,0))),
        INDEX(SkyCiv!K:K,MATCH($B59,SkyCiv!$U:$U,0)),
        ""
    )
)</f>
        <v/>
      </c>
      <c r="U59" s="76" t="str">
        <f>IF($B59="",
    "",
    IF(NOT(ISERROR(MATCH($B59,SkyCiv!$U:$U,0))),
        INDEX(SkyCiv!L:L,MATCH($B59,SkyCiv!$U:$U,0)),
        ""
    )
)</f>
        <v/>
      </c>
      <c r="V59" s="12" t="str">
        <f>IF($B59="",
    "",
    IF(NOT(ISERROR(MATCH($B59,SkyCiv!$U:$U,0))),
        INDEX(SkyCiv!M:M,MATCH($B59,SkyCiv!$U:$U,0)),
        ""
    )
)</f>
        <v/>
      </c>
      <c r="W59" s="77" t="str">
        <f>IF($B59="",
    "",
    IF(NOT(ISERROR(MATCH($B59,SkyCiv!$U:$U,0))),
        INDEX(SkyCiv!N:N,MATCH($B59,SkyCiv!$U:$U,0)),
        ""
    )
)</f>
        <v/>
      </c>
      <c r="X59" s="45" t="str">
        <f>IF(AND(U59=0,V59=0,W59=0),
    "-",
    IF(U59="",
        "",
        IF(LEFT($B59)="B",
            IF(Instructions!E$16="",
                "",
                IF(ROUND(U59,3)&lt;Instructions!E$16,
                    "YES",
                    "NO"
                )
            ),
            IF(LEFT($B59)="C",
                IF(Instructions!E$18="",
                    "",
                    IF(ROUND(U59,3)&lt;Instructions!E$18,
                        "YES",
                        "NO"
                    )
                ),
                "ERR"
            )
        )
    )
)</f>
        <v/>
      </c>
      <c r="Y59" s="45" t="str">
        <f t="shared" si="12"/>
        <v/>
      </c>
      <c r="Z59" s="45" t="str">
        <f>IF(AND(U59=0,V59=0,W59=0),
    "-",
    IF(W59="",
        "",
        IF(LEFT($B59)="B",
            IF(Instructions!E$17="",
                "",
                IF(ROUND(W59,3)&lt;Instructions!E$17,
                    "YES",
                    "NO"
                )
            ),
            IF(LEFT($B59)="C",
                IF(Instructions!E$19="",
                    "",
                    IF(ROUND(W59,3)&lt;Instructions!E$19,
                        "YES",
                        "NO"
                    )
                ),
                "ERR"
            )
        )
    )
)</f>
        <v/>
      </c>
      <c r="AA59" s="54" t="str">
        <f t="shared" si="13"/>
        <v/>
      </c>
      <c r="AB59" s="14" t="str">
        <f>IF(AND(NOT(ISERROR(MATCH($B59,Scilympiad!$U:$U,0))),ISNUMBER(INDEX(Scilympiad!Y:Y,MATCH($B59,Scilympiad!$U:$U,0)))),
    INDEX(Scilympiad!Y:Y,MATCH($B59,Scilympiad!$U:$U,0)),
    ""
)</f>
        <v/>
      </c>
      <c r="AC59" s="11" t="str">
        <f t="shared" si="14"/>
        <v/>
      </c>
      <c r="AD59" s="10" t="str">
        <f t="shared" si="15"/>
        <v/>
      </c>
      <c r="AE59" s="11" t="str">
        <f t="shared" si="16"/>
        <v/>
      </c>
      <c r="AF59" s="12" t="str">
        <f t="shared" si="17"/>
        <v/>
      </c>
      <c r="AG59" s="134" t="str">
        <f t="shared" si="18"/>
        <v/>
      </c>
      <c r="AH59" s="165"/>
      <c r="AI59" s="165"/>
      <c r="AJ59" s="131"/>
      <c r="AK59" s="64" t="str">
        <f t="shared" si="19"/>
        <v/>
      </c>
      <c r="AL59" s="47" t="str">
        <f t="shared" si="20"/>
        <v/>
      </c>
      <c r="AM59" s="65" t="str">
        <f t="shared" si="21"/>
        <v/>
      </c>
      <c r="AN59" s="57" t="str">
        <f t="shared" si="22"/>
        <v/>
      </c>
      <c r="AO59" s="12" t="str">
        <f t="shared" si="23"/>
        <v/>
      </c>
      <c r="AP59" s="10" t="str">
        <f t="shared" si="24"/>
        <v/>
      </c>
      <c r="AQ59" s="10" t="str">
        <f t="shared" si="25"/>
        <v/>
      </c>
      <c r="AR59" s="15" t="str">
        <f t="shared" si="26"/>
        <v/>
      </c>
      <c r="AS59" s="57" t="str">
        <f t="shared" si="27"/>
        <v/>
      </c>
      <c r="AT59" s="12" t="str">
        <f t="shared" si="28"/>
        <v/>
      </c>
      <c r="AU59" s="10" t="str">
        <f t="shared" si="29"/>
        <v/>
      </c>
      <c r="AV59" s="10" t="str">
        <f t="shared" si="30"/>
        <v/>
      </c>
      <c r="AW59" s="15" t="str">
        <f t="shared" si="31"/>
        <v/>
      </c>
    </row>
    <row r="60" spans="2:49">
      <c r="B60" s="14" t="str">
        <f>IF(Scilympiad!C59="",
    "",
    Scilympiad!C59
)</f>
        <v/>
      </c>
      <c r="C60" s="10" t="str">
        <f>IF(Scilympiad!D59="",
    "",
    Scilympiad!D59
)</f>
        <v/>
      </c>
      <c r="D60" s="10" t="str">
        <f>IF(Scilympiad!E59="",
    "",
    Scilympiad!E59
)</f>
        <v/>
      </c>
      <c r="E60" s="44" t="str">
        <f t="shared" si="7"/>
        <v/>
      </c>
      <c r="F60" s="45" t="str">
        <f t="shared" si="8"/>
        <v/>
      </c>
      <c r="G60" s="173" t="str">
        <f t="shared" si="9"/>
        <v/>
      </c>
      <c r="H60" s="45" t="str">
        <f t="shared" si="10"/>
        <v/>
      </c>
      <c r="I60" s="54" t="str">
        <f t="shared" si="11"/>
        <v/>
      </c>
      <c r="J60" s="57" t="str">
        <f>IF($B60="",
    "",
    IF(COUNTIF(Scilympiad!U:U,Scores!$B60)+COUNTIF(SkyCiv!U:U,Scores!$B60)=0,
        "",
        IF(COUNTIF(Scilympiad!U:U,Scores!$B60)=0,
            "NO",
            IF(COUNTIF(Scilympiad!U:U,Scores!$B60)=1,
                "YES",
                IF(COUNTIF(Scilympiad!U:U,Scores!$B60)&gt;1,
                    "MANY",
                    "ERROR"
                )
            )
        )
    )
)</f>
        <v/>
      </c>
      <c r="K60" s="15" t="str">
        <f>IF($B60="",
    "",
    IF(COUNTIF(Scilympiad!U:U,Scores!$B60)+COUNTIF(SkyCiv!U:U,Scores!$B60)=0,
        "",
        IF(COUNTIF(SkyCiv!U:U,Scores!$B60)=0,
            "NO",
            IF(COUNTIF(SkyCiv!U:U,Scores!$B60)=1,
                "YES",
                IF(COUNTIF(SkyCiv!U:U,Scores!$B60)&gt;1,
                    "MANY",
                    "ERROR"
                )
            )
        )
    )
)</f>
        <v/>
      </c>
      <c r="L60" s="160" t="str">
        <f>IF($B60="",
    "",
    IF(NOT(ISERROR(MATCH($B60,Scilympiad!$U:$U,0))),
        INDEX(Scilympiad!M:M,MATCH($B60,Scilympiad!$U:$U,0)),
        ""
    )
)</f>
        <v/>
      </c>
      <c r="M60" s="161" t="str">
        <f>IF($B60="",
    "",
    IF(NOT(ISERROR(MATCH($B60,Scilympiad!$U:$U,0))),
        INDEX(Scilympiad!N:N,MATCH($B60,Scilympiad!$U:$U,0)),
        ""
    )
)</f>
        <v/>
      </c>
      <c r="N60" s="161" t="str">
        <f>IF($B60="",
    "",
    IF(NOT(ISERROR(MATCH($B60,SkyCiv!$U:$U,0))),
        INDEX(SkyCiv!C:C,MATCH($B60,SkyCiv!$U:$U,0))+(_xlfn.NUMBERVALUE(LEFT(RIGHT(Instructions!$E$20,4),3))+6)/24,
        ""
    )
)</f>
        <v/>
      </c>
      <c r="O60" s="12" t="str">
        <f>IF(N60="",
    "",
    IF(Instructions!E$20="",
        "TIMEZONE?",
        IF(L60="",
            "START?",
            IF(N60&lt;L60,
                "NEGATIVE",
                (N60-L60)*24*60
            )
        )
    )
)</f>
        <v/>
      </c>
      <c r="P60" s="46" t="str">
        <f>IF(Instructions!$E$21="",
    "",
    IF(AND(ISNUMBER(O60),O60&gt;Instructions!E$21),
        "YES",
        IF(AND(ISNUMBER(O60),O60&lt;=Instructions!E$21),
            "NO",
            IF(O60="NEGATIVE",
                "UNCLEAR",
                ""
            )
        )
    )
)</f>
        <v/>
      </c>
      <c r="Q60" s="72" t="str">
        <f>IF(LEFT(Instructions!E$22)="Y",
    P60,
    ""
)</f>
        <v/>
      </c>
      <c r="R60" s="69" t="str">
        <f>IF($B60="",
    "",
    IF(NOT(ISERROR(MATCH($B60,SkyCiv!$U:$U,0))),
        INDEX(SkyCiv!I:I,MATCH($B60,SkyCiv!$U:$U,0)),
        ""
    )
)</f>
        <v/>
      </c>
      <c r="S60" s="12" t="str">
        <f>IF($B60="",
    "",
    IF(NOT(ISERROR(MATCH($B60,SkyCiv!$U:$U,0))),
        INDEX(SkyCiv!J:J,MATCH($B60,SkyCiv!$U:$U,0)),
        ""
    )
)</f>
        <v/>
      </c>
      <c r="T60" s="60" t="str">
        <f>IF($B60="",
    "",
    IF(NOT(ISERROR(MATCH($B60,SkyCiv!$U:$U,0))),
        INDEX(SkyCiv!K:K,MATCH($B60,SkyCiv!$U:$U,0)),
        ""
    )
)</f>
        <v/>
      </c>
      <c r="U60" s="76" t="str">
        <f>IF($B60="",
    "",
    IF(NOT(ISERROR(MATCH($B60,SkyCiv!$U:$U,0))),
        INDEX(SkyCiv!L:L,MATCH($B60,SkyCiv!$U:$U,0)),
        ""
    )
)</f>
        <v/>
      </c>
      <c r="V60" s="12" t="str">
        <f>IF($B60="",
    "",
    IF(NOT(ISERROR(MATCH($B60,SkyCiv!$U:$U,0))),
        INDEX(SkyCiv!M:M,MATCH($B60,SkyCiv!$U:$U,0)),
        ""
    )
)</f>
        <v/>
      </c>
      <c r="W60" s="77" t="str">
        <f>IF($B60="",
    "",
    IF(NOT(ISERROR(MATCH($B60,SkyCiv!$U:$U,0))),
        INDEX(SkyCiv!N:N,MATCH($B60,SkyCiv!$U:$U,0)),
        ""
    )
)</f>
        <v/>
      </c>
      <c r="X60" s="45" t="str">
        <f>IF(AND(U60=0,V60=0,W60=0),
    "-",
    IF(U60="",
        "",
        IF(LEFT($B60)="B",
            IF(Instructions!E$16="",
                "",
                IF(ROUND(U60,3)&lt;Instructions!E$16,
                    "YES",
                    "NO"
                )
            ),
            IF(LEFT($B60)="C",
                IF(Instructions!E$18="",
                    "",
                    IF(ROUND(U60,3)&lt;Instructions!E$18,
                        "YES",
                        "NO"
                    )
                ),
                "ERR"
            )
        )
    )
)</f>
        <v/>
      </c>
      <c r="Y60" s="45" t="str">
        <f t="shared" si="12"/>
        <v/>
      </c>
      <c r="Z60" s="45" t="str">
        <f>IF(AND(U60=0,V60=0,W60=0),
    "-",
    IF(W60="",
        "",
        IF(LEFT($B60)="B",
            IF(Instructions!E$17="",
                "",
                IF(ROUND(W60,3)&lt;Instructions!E$17,
                    "YES",
                    "NO"
                )
            ),
            IF(LEFT($B60)="C",
                IF(Instructions!E$19="",
                    "",
                    IF(ROUND(W60,3)&lt;Instructions!E$19,
                        "YES",
                        "NO"
                    )
                ),
                "ERR"
            )
        )
    )
)</f>
        <v/>
      </c>
      <c r="AA60" s="54" t="str">
        <f t="shared" si="13"/>
        <v/>
      </c>
      <c r="AB60" s="14" t="str">
        <f>IF(AND(NOT(ISERROR(MATCH($B60,Scilympiad!$U:$U,0))),ISNUMBER(INDEX(Scilympiad!Y:Y,MATCH($B60,Scilympiad!$U:$U,0)))),
    INDEX(Scilympiad!Y:Y,MATCH($B60,Scilympiad!$U:$U,0)),
    ""
)</f>
        <v/>
      </c>
      <c r="AC60" s="11" t="str">
        <f t="shared" si="14"/>
        <v/>
      </c>
      <c r="AD60" s="10" t="str">
        <f t="shared" si="15"/>
        <v/>
      </c>
      <c r="AE60" s="11" t="str">
        <f t="shared" si="16"/>
        <v/>
      </c>
      <c r="AF60" s="12" t="str">
        <f t="shared" si="17"/>
        <v/>
      </c>
      <c r="AG60" s="134" t="str">
        <f t="shared" si="18"/>
        <v/>
      </c>
      <c r="AH60" s="165"/>
      <c r="AI60" s="165"/>
      <c r="AJ60" s="131"/>
      <c r="AK60" s="64" t="str">
        <f t="shared" si="19"/>
        <v/>
      </c>
      <c r="AL60" s="47" t="str">
        <f t="shared" si="20"/>
        <v/>
      </c>
      <c r="AM60" s="65" t="str">
        <f t="shared" si="21"/>
        <v/>
      </c>
      <c r="AN60" s="57" t="str">
        <f t="shared" si="22"/>
        <v/>
      </c>
      <c r="AO60" s="12" t="str">
        <f t="shared" si="23"/>
        <v/>
      </c>
      <c r="AP60" s="10" t="str">
        <f t="shared" si="24"/>
        <v/>
      </c>
      <c r="AQ60" s="10" t="str">
        <f t="shared" si="25"/>
        <v/>
      </c>
      <c r="AR60" s="15" t="str">
        <f t="shared" si="26"/>
        <v/>
      </c>
      <c r="AS60" s="57" t="str">
        <f t="shared" si="27"/>
        <v/>
      </c>
      <c r="AT60" s="12" t="str">
        <f t="shared" si="28"/>
        <v/>
      </c>
      <c r="AU60" s="10" t="str">
        <f t="shared" si="29"/>
        <v/>
      </c>
      <c r="AV60" s="10" t="str">
        <f t="shared" si="30"/>
        <v/>
      </c>
      <c r="AW60" s="15" t="str">
        <f t="shared" si="31"/>
        <v/>
      </c>
    </row>
    <row r="61" spans="2:49">
      <c r="B61" s="14" t="str">
        <f>IF(Scilympiad!C60="",
    "",
    Scilympiad!C60
)</f>
        <v/>
      </c>
      <c r="C61" s="10" t="str">
        <f>IF(Scilympiad!D60="",
    "",
    Scilympiad!D60
)</f>
        <v/>
      </c>
      <c r="D61" s="10" t="str">
        <f>IF(Scilympiad!E60="",
    "",
    Scilympiad!E60
)</f>
        <v/>
      </c>
      <c r="E61" s="44" t="str">
        <f t="shared" si="7"/>
        <v/>
      </c>
      <c r="F61" s="45" t="str">
        <f t="shared" si="8"/>
        <v/>
      </c>
      <c r="G61" s="173" t="str">
        <f t="shared" si="9"/>
        <v/>
      </c>
      <c r="H61" s="45" t="str">
        <f t="shared" si="10"/>
        <v/>
      </c>
      <c r="I61" s="54" t="str">
        <f t="shared" si="11"/>
        <v/>
      </c>
      <c r="J61" s="57" t="str">
        <f>IF($B61="",
    "",
    IF(COUNTIF(Scilympiad!U:U,Scores!$B61)+COUNTIF(SkyCiv!U:U,Scores!$B61)=0,
        "",
        IF(COUNTIF(Scilympiad!U:U,Scores!$B61)=0,
            "NO",
            IF(COUNTIF(Scilympiad!U:U,Scores!$B61)=1,
                "YES",
                IF(COUNTIF(Scilympiad!U:U,Scores!$B61)&gt;1,
                    "MANY",
                    "ERROR"
                )
            )
        )
    )
)</f>
        <v/>
      </c>
      <c r="K61" s="15" t="str">
        <f>IF($B61="",
    "",
    IF(COUNTIF(Scilympiad!U:U,Scores!$B61)+COUNTIF(SkyCiv!U:U,Scores!$B61)=0,
        "",
        IF(COUNTIF(SkyCiv!U:U,Scores!$B61)=0,
            "NO",
            IF(COUNTIF(SkyCiv!U:U,Scores!$B61)=1,
                "YES",
                IF(COUNTIF(SkyCiv!U:U,Scores!$B61)&gt;1,
                    "MANY",
                    "ERROR"
                )
            )
        )
    )
)</f>
        <v/>
      </c>
      <c r="L61" s="160" t="str">
        <f>IF($B61="",
    "",
    IF(NOT(ISERROR(MATCH($B61,Scilympiad!$U:$U,0))),
        INDEX(Scilympiad!M:M,MATCH($B61,Scilympiad!$U:$U,0)),
        ""
    )
)</f>
        <v/>
      </c>
      <c r="M61" s="161" t="str">
        <f>IF($B61="",
    "",
    IF(NOT(ISERROR(MATCH($B61,Scilympiad!$U:$U,0))),
        INDEX(Scilympiad!N:N,MATCH($B61,Scilympiad!$U:$U,0)),
        ""
    )
)</f>
        <v/>
      </c>
      <c r="N61" s="161" t="str">
        <f>IF($B61="",
    "",
    IF(NOT(ISERROR(MATCH($B61,SkyCiv!$U:$U,0))),
        INDEX(SkyCiv!C:C,MATCH($B61,SkyCiv!$U:$U,0))+(_xlfn.NUMBERVALUE(LEFT(RIGHT(Instructions!$E$20,4),3))+6)/24,
        ""
    )
)</f>
        <v/>
      </c>
      <c r="O61" s="12" t="str">
        <f>IF(N61="",
    "",
    IF(Instructions!E$20="",
        "TIMEZONE?",
        IF(L61="",
            "START?",
            IF(N61&lt;L61,
                "NEGATIVE",
                (N61-L61)*24*60
            )
        )
    )
)</f>
        <v/>
      </c>
      <c r="P61" s="46" t="str">
        <f>IF(Instructions!$E$21="",
    "",
    IF(AND(ISNUMBER(O61),O61&gt;Instructions!E$21),
        "YES",
        IF(AND(ISNUMBER(O61),O61&lt;=Instructions!E$21),
            "NO",
            IF(O61="NEGATIVE",
                "UNCLEAR",
                ""
            )
        )
    )
)</f>
        <v/>
      </c>
      <c r="Q61" s="72" t="str">
        <f>IF(LEFT(Instructions!E$22)="Y",
    P61,
    ""
)</f>
        <v/>
      </c>
      <c r="R61" s="69" t="str">
        <f>IF($B61="",
    "",
    IF(NOT(ISERROR(MATCH($B61,SkyCiv!$U:$U,0))),
        INDEX(SkyCiv!I:I,MATCH($B61,SkyCiv!$U:$U,0)),
        ""
    )
)</f>
        <v/>
      </c>
      <c r="S61" s="12" t="str">
        <f>IF($B61="",
    "",
    IF(NOT(ISERROR(MATCH($B61,SkyCiv!$U:$U,0))),
        INDEX(SkyCiv!J:J,MATCH($B61,SkyCiv!$U:$U,0)),
        ""
    )
)</f>
        <v/>
      </c>
      <c r="T61" s="60" t="str">
        <f>IF($B61="",
    "",
    IF(NOT(ISERROR(MATCH($B61,SkyCiv!$U:$U,0))),
        INDEX(SkyCiv!K:K,MATCH($B61,SkyCiv!$U:$U,0)),
        ""
    )
)</f>
        <v/>
      </c>
      <c r="U61" s="76" t="str">
        <f>IF($B61="",
    "",
    IF(NOT(ISERROR(MATCH($B61,SkyCiv!$U:$U,0))),
        INDEX(SkyCiv!L:L,MATCH($B61,SkyCiv!$U:$U,0)),
        ""
    )
)</f>
        <v/>
      </c>
      <c r="V61" s="12" t="str">
        <f>IF($B61="",
    "",
    IF(NOT(ISERROR(MATCH($B61,SkyCiv!$U:$U,0))),
        INDEX(SkyCiv!M:M,MATCH($B61,SkyCiv!$U:$U,0)),
        ""
    )
)</f>
        <v/>
      </c>
      <c r="W61" s="77" t="str">
        <f>IF($B61="",
    "",
    IF(NOT(ISERROR(MATCH($B61,SkyCiv!$U:$U,0))),
        INDEX(SkyCiv!N:N,MATCH($B61,SkyCiv!$U:$U,0)),
        ""
    )
)</f>
        <v/>
      </c>
      <c r="X61" s="45" t="str">
        <f>IF(AND(U61=0,V61=0,W61=0),
    "-",
    IF(U61="",
        "",
        IF(LEFT($B61)="B",
            IF(Instructions!E$16="",
                "",
                IF(ROUND(U61,3)&lt;Instructions!E$16,
                    "YES",
                    "NO"
                )
            ),
            IF(LEFT($B61)="C",
                IF(Instructions!E$18="",
                    "",
                    IF(ROUND(U61,3)&lt;Instructions!E$18,
                        "YES",
                        "NO"
                    )
                ),
                "ERR"
            )
        )
    )
)</f>
        <v/>
      </c>
      <c r="Y61" s="45" t="str">
        <f t="shared" si="12"/>
        <v/>
      </c>
      <c r="Z61" s="45" t="str">
        <f>IF(AND(U61=0,V61=0,W61=0),
    "-",
    IF(W61="",
        "",
        IF(LEFT($B61)="B",
            IF(Instructions!E$17="",
                "",
                IF(ROUND(W61,3)&lt;Instructions!E$17,
                    "YES",
                    "NO"
                )
            ),
            IF(LEFT($B61)="C",
                IF(Instructions!E$19="",
                    "",
                    IF(ROUND(W61,3)&lt;Instructions!E$19,
                        "YES",
                        "NO"
                    )
                ),
                "ERR"
            )
        )
    )
)</f>
        <v/>
      </c>
      <c r="AA61" s="54" t="str">
        <f t="shared" si="13"/>
        <v/>
      </c>
      <c r="AB61" s="14" t="str">
        <f>IF(AND(NOT(ISERROR(MATCH($B61,Scilympiad!$U:$U,0))),ISNUMBER(INDEX(Scilympiad!Y:Y,MATCH($B61,Scilympiad!$U:$U,0)))),
    INDEX(Scilympiad!Y:Y,MATCH($B61,Scilympiad!$U:$U,0)),
    ""
)</f>
        <v/>
      </c>
      <c r="AC61" s="11" t="str">
        <f t="shared" si="14"/>
        <v/>
      </c>
      <c r="AD61" s="10" t="str">
        <f t="shared" si="15"/>
        <v/>
      </c>
      <c r="AE61" s="11" t="str">
        <f t="shared" si="16"/>
        <v/>
      </c>
      <c r="AF61" s="12" t="str">
        <f t="shared" si="17"/>
        <v/>
      </c>
      <c r="AG61" s="134" t="str">
        <f t="shared" si="18"/>
        <v/>
      </c>
      <c r="AH61" s="165"/>
      <c r="AI61" s="165"/>
      <c r="AJ61" s="131"/>
      <c r="AK61" s="64" t="str">
        <f t="shared" si="19"/>
        <v/>
      </c>
      <c r="AL61" s="47" t="str">
        <f t="shared" si="20"/>
        <v/>
      </c>
      <c r="AM61" s="65" t="str">
        <f t="shared" si="21"/>
        <v/>
      </c>
      <c r="AN61" s="57" t="str">
        <f t="shared" si="22"/>
        <v/>
      </c>
      <c r="AO61" s="12" t="str">
        <f t="shared" si="23"/>
        <v/>
      </c>
      <c r="AP61" s="10" t="str">
        <f t="shared" si="24"/>
        <v/>
      </c>
      <c r="AQ61" s="10" t="str">
        <f t="shared" si="25"/>
        <v/>
      </c>
      <c r="AR61" s="15" t="str">
        <f t="shared" si="26"/>
        <v/>
      </c>
      <c r="AS61" s="57" t="str">
        <f t="shared" si="27"/>
        <v/>
      </c>
      <c r="AT61" s="12" t="str">
        <f t="shared" si="28"/>
        <v/>
      </c>
      <c r="AU61" s="10" t="str">
        <f t="shared" si="29"/>
        <v/>
      </c>
      <c r="AV61" s="10" t="str">
        <f t="shared" si="30"/>
        <v/>
      </c>
      <c r="AW61" s="15" t="str">
        <f t="shared" si="31"/>
        <v/>
      </c>
    </row>
    <row r="62" spans="2:49">
      <c r="B62" s="14" t="str">
        <f>IF(Scilympiad!C61="",
    "",
    Scilympiad!C61
)</f>
        <v/>
      </c>
      <c r="C62" s="10" t="str">
        <f>IF(Scilympiad!D61="",
    "",
    Scilympiad!D61
)</f>
        <v/>
      </c>
      <c r="D62" s="10" t="str">
        <f>IF(Scilympiad!E61="",
    "",
    Scilympiad!E61
)</f>
        <v/>
      </c>
      <c r="E62" s="44" t="str">
        <f t="shared" si="7"/>
        <v/>
      </c>
      <c r="F62" s="45" t="str">
        <f t="shared" si="8"/>
        <v/>
      </c>
      <c r="G62" s="173" t="str">
        <f t="shared" si="9"/>
        <v/>
      </c>
      <c r="H62" s="45" t="str">
        <f t="shared" si="10"/>
        <v/>
      </c>
      <c r="I62" s="54" t="str">
        <f t="shared" si="11"/>
        <v/>
      </c>
      <c r="J62" s="57" t="str">
        <f>IF($B62="",
    "",
    IF(COUNTIF(Scilympiad!U:U,Scores!$B62)+COUNTIF(SkyCiv!U:U,Scores!$B62)=0,
        "",
        IF(COUNTIF(Scilympiad!U:U,Scores!$B62)=0,
            "NO",
            IF(COUNTIF(Scilympiad!U:U,Scores!$B62)=1,
                "YES",
                IF(COUNTIF(Scilympiad!U:U,Scores!$B62)&gt;1,
                    "MANY",
                    "ERROR"
                )
            )
        )
    )
)</f>
        <v/>
      </c>
      <c r="K62" s="15" t="str">
        <f>IF($B62="",
    "",
    IF(COUNTIF(Scilympiad!U:U,Scores!$B62)+COUNTIF(SkyCiv!U:U,Scores!$B62)=0,
        "",
        IF(COUNTIF(SkyCiv!U:U,Scores!$B62)=0,
            "NO",
            IF(COUNTIF(SkyCiv!U:U,Scores!$B62)=1,
                "YES",
                IF(COUNTIF(SkyCiv!U:U,Scores!$B62)&gt;1,
                    "MANY",
                    "ERROR"
                )
            )
        )
    )
)</f>
        <v/>
      </c>
      <c r="L62" s="160" t="str">
        <f>IF($B62="",
    "",
    IF(NOT(ISERROR(MATCH($B62,Scilympiad!$U:$U,0))),
        INDEX(Scilympiad!M:M,MATCH($B62,Scilympiad!$U:$U,0)),
        ""
    )
)</f>
        <v/>
      </c>
      <c r="M62" s="161" t="str">
        <f>IF($B62="",
    "",
    IF(NOT(ISERROR(MATCH($B62,Scilympiad!$U:$U,0))),
        INDEX(Scilympiad!N:N,MATCH($B62,Scilympiad!$U:$U,0)),
        ""
    )
)</f>
        <v/>
      </c>
      <c r="N62" s="161" t="str">
        <f>IF($B62="",
    "",
    IF(NOT(ISERROR(MATCH($B62,SkyCiv!$U:$U,0))),
        INDEX(SkyCiv!C:C,MATCH($B62,SkyCiv!$U:$U,0))+(_xlfn.NUMBERVALUE(LEFT(RIGHT(Instructions!$E$20,4),3))+6)/24,
        ""
    )
)</f>
        <v/>
      </c>
      <c r="O62" s="12" t="str">
        <f>IF(N62="",
    "",
    IF(Instructions!E$20="",
        "TIMEZONE?",
        IF(L62="",
            "START?",
            IF(N62&lt;L62,
                "NEGATIVE",
                (N62-L62)*24*60
            )
        )
    )
)</f>
        <v/>
      </c>
      <c r="P62" s="46" t="str">
        <f>IF(Instructions!$E$21="",
    "",
    IF(AND(ISNUMBER(O62),O62&gt;Instructions!E$21),
        "YES",
        IF(AND(ISNUMBER(O62),O62&lt;=Instructions!E$21),
            "NO",
            IF(O62="NEGATIVE",
                "UNCLEAR",
                ""
            )
        )
    )
)</f>
        <v/>
      </c>
      <c r="Q62" s="72" t="str">
        <f>IF(LEFT(Instructions!E$22)="Y",
    P62,
    ""
)</f>
        <v/>
      </c>
      <c r="R62" s="69" t="str">
        <f>IF($B62="",
    "",
    IF(NOT(ISERROR(MATCH($B62,SkyCiv!$U:$U,0))),
        INDEX(SkyCiv!I:I,MATCH($B62,SkyCiv!$U:$U,0)),
        ""
    )
)</f>
        <v/>
      </c>
      <c r="S62" s="12" t="str">
        <f>IF($B62="",
    "",
    IF(NOT(ISERROR(MATCH($B62,SkyCiv!$U:$U,0))),
        INDEX(SkyCiv!J:J,MATCH($B62,SkyCiv!$U:$U,0)),
        ""
    )
)</f>
        <v/>
      </c>
      <c r="T62" s="60" t="str">
        <f>IF($B62="",
    "",
    IF(NOT(ISERROR(MATCH($B62,SkyCiv!$U:$U,0))),
        INDEX(SkyCiv!K:K,MATCH($B62,SkyCiv!$U:$U,0)),
        ""
    )
)</f>
        <v/>
      </c>
      <c r="U62" s="76" t="str">
        <f>IF($B62="",
    "",
    IF(NOT(ISERROR(MATCH($B62,SkyCiv!$U:$U,0))),
        INDEX(SkyCiv!L:L,MATCH($B62,SkyCiv!$U:$U,0)),
        ""
    )
)</f>
        <v/>
      </c>
      <c r="V62" s="12" t="str">
        <f>IF($B62="",
    "",
    IF(NOT(ISERROR(MATCH($B62,SkyCiv!$U:$U,0))),
        INDEX(SkyCiv!M:M,MATCH($B62,SkyCiv!$U:$U,0)),
        ""
    )
)</f>
        <v/>
      </c>
      <c r="W62" s="77" t="str">
        <f>IF($B62="",
    "",
    IF(NOT(ISERROR(MATCH($B62,SkyCiv!$U:$U,0))),
        INDEX(SkyCiv!N:N,MATCH($B62,SkyCiv!$U:$U,0)),
        ""
    )
)</f>
        <v/>
      </c>
      <c r="X62" s="45" t="str">
        <f>IF(AND(U62=0,V62=0,W62=0),
    "-",
    IF(U62="",
        "",
        IF(LEFT($B62)="B",
            IF(Instructions!E$16="",
                "",
                IF(ROUND(U62,3)&lt;Instructions!E$16,
                    "YES",
                    "NO"
                )
            ),
            IF(LEFT($B62)="C",
                IF(Instructions!E$18="",
                    "",
                    IF(ROUND(U62,3)&lt;Instructions!E$18,
                        "YES",
                        "NO"
                    )
                ),
                "ERR"
            )
        )
    )
)</f>
        <v/>
      </c>
      <c r="Y62" s="45" t="str">
        <f t="shared" si="12"/>
        <v/>
      </c>
      <c r="Z62" s="45" t="str">
        <f>IF(AND(U62=0,V62=0,W62=0),
    "-",
    IF(W62="",
        "",
        IF(LEFT($B62)="B",
            IF(Instructions!E$17="",
                "",
                IF(ROUND(W62,3)&lt;Instructions!E$17,
                    "YES",
                    "NO"
                )
            ),
            IF(LEFT($B62)="C",
                IF(Instructions!E$19="",
                    "",
                    IF(ROUND(W62,3)&lt;Instructions!E$19,
                        "YES",
                        "NO"
                    )
                ),
                "ERR"
            )
        )
    )
)</f>
        <v/>
      </c>
      <c r="AA62" s="54" t="str">
        <f t="shared" si="13"/>
        <v/>
      </c>
      <c r="AB62" s="14" t="str">
        <f>IF(AND(NOT(ISERROR(MATCH($B62,Scilympiad!$U:$U,0))),ISNUMBER(INDEX(Scilympiad!Y:Y,MATCH($B62,Scilympiad!$U:$U,0)))),
    INDEX(Scilympiad!Y:Y,MATCH($B62,Scilympiad!$U:$U,0)),
    ""
)</f>
        <v/>
      </c>
      <c r="AC62" s="11" t="str">
        <f t="shared" si="14"/>
        <v/>
      </c>
      <c r="AD62" s="10" t="str">
        <f t="shared" si="15"/>
        <v/>
      </c>
      <c r="AE62" s="11" t="str">
        <f t="shared" si="16"/>
        <v/>
      </c>
      <c r="AF62" s="12" t="str">
        <f t="shared" si="17"/>
        <v/>
      </c>
      <c r="AG62" s="134" t="str">
        <f t="shared" si="18"/>
        <v/>
      </c>
      <c r="AH62" s="165"/>
      <c r="AI62" s="165"/>
      <c r="AJ62" s="131"/>
      <c r="AK62" s="64" t="str">
        <f t="shared" si="19"/>
        <v/>
      </c>
      <c r="AL62" s="47" t="str">
        <f t="shared" si="20"/>
        <v/>
      </c>
      <c r="AM62" s="65" t="str">
        <f t="shared" si="21"/>
        <v/>
      </c>
      <c r="AN62" s="57" t="str">
        <f t="shared" si="22"/>
        <v/>
      </c>
      <c r="AO62" s="12" t="str">
        <f t="shared" si="23"/>
        <v/>
      </c>
      <c r="AP62" s="10" t="str">
        <f t="shared" si="24"/>
        <v/>
      </c>
      <c r="AQ62" s="10" t="str">
        <f t="shared" si="25"/>
        <v/>
      </c>
      <c r="AR62" s="15" t="str">
        <f t="shared" si="26"/>
        <v/>
      </c>
      <c r="AS62" s="57" t="str">
        <f t="shared" si="27"/>
        <v/>
      </c>
      <c r="AT62" s="12" t="str">
        <f t="shared" si="28"/>
        <v/>
      </c>
      <c r="AU62" s="10" t="str">
        <f t="shared" si="29"/>
        <v/>
      </c>
      <c r="AV62" s="10" t="str">
        <f t="shared" si="30"/>
        <v/>
      </c>
      <c r="AW62" s="15" t="str">
        <f t="shared" si="31"/>
        <v/>
      </c>
    </row>
    <row r="63" spans="2:49">
      <c r="B63" s="14" t="str">
        <f>IF(Scilympiad!C62="",
    "",
    Scilympiad!C62
)</f>
        <v/>
      </c>
      <c r="C63" s="10" t="str">
        <f>IF(Scilympiad!D62="",
    "",
    Scilympiad!D62
)</f>
        <v/>
      </c>
      <c r="D63" s="10" t="str">
        <f>IF(Scilympiad!E62="",
    "",
    Scilympiad!E62
)</f>
        <v/>
      </c>
      <c r="E63" s="44" t="str">
        <f t="shared" si="7"/>
        <v/>
      </c>
      <c r="F63" s="45" t="str">
        <f t="shared" si="8"/>
        <v/>
      </c>
      <c r="G63" s="173" t="str">
        <f t="shared" si="9"/>
        <v/>
      </c>
      <c r="H63" s="45" t="str">
        <f t="shared" si="10"/>
        <v/>
      </c>
      <c r="I63" s="54" t="str">
        <f t="shared" si="11"/>
        <v/>
      </c>
      <c r="J63" s="57" t="str">
        <f>IF($B63="",
    "",
    IF(COUNTIF(Scilympiad!U:U,Scores!$B63)+COUNTIF(SkyCiv!U:U,Scores!$B63)=0,
        "",
        IF(COUNTIF(Scilympiad!U:U,Scores!$B63)=0,
            "NO",
            IF(COUNTIF(Scilympiad!U:U,Scores!$B63)=1,
                "YES",
                IF(COUNTIF(Scilympiad!U:U,Scores!$B63)&gt;1,
                    "MANY",
                    "ERROR"
                )
            )
        )
    )
)</f>
        <v/>
      </c>
      <c r="K63" s="15" t="str">
        <f>IF($B63="",
    "",
    IF(COUNTIF(Scilympiad!U:U,Scores!$B63)+COUNTIF(SkyCiv!U:U,Scores!$B63)=0,
        "",
        IF(COUNTIF(SkyCiv!U:U,Scores!$B63)=0,
            "NO",
            IF(COUNTIF(SkyCiv!U:U,Scores!$B63)=1,
                "YES",
                IF(COUNTIF(SkyCiv!U:U,Scores!$B63)&gt;1,
                    "MANY",
                    "ERROR"
                )
            )
        )
    )
)</f>
        <v/>
      </c>
      <c r="L63" s="160" t="str">
        <f>IF($B63="",
    "",
    IF(NOT(ISERROR(MATCH($B63,Scilympiad!$U:$U,0))),
        INDEX(Scilympiad!M:M,MATCH($B63,Scilympiad!$U:$U,0)),
        ""
    )
)</f>
        <v/>
      </c>
      <c r="M63" s="161" t="str">
        <f>IF($B63="",
    "",
    IF(NOT(ISERROR(MATCH($B63,Scilympiad!$U:$U,0))),
        INDEX(Scilympiad!N:N,MATCH($B63,Scilympiad!$U:$U,0)),
        ""
    )
)</f>
        <v/>
      </c>
      <c r="N63" s="161" t="str">
        <f>IF($B63="",
    "",
    IF(NOT(ISERROR(MATCH($B63,SkyCiv!$U:$U,0))),
        INDEX(SkyCiv!C:C,MATCH($B63,SkyCiv!$U:$U,0))+(_xlfn.NUMBERVALUE(LEFT(RIGHT(Instructions!$E$20,4),3))+6)/24,
        ""
    )
)</f>
        <v/>
      </c>
      <c r="O63" s="12" t="str">
        <f>IF(N63="",
    "",
    IF(Instructions!E$20="",
        "TIMEZONE?",
        IF(L63="",
            "START?",
            IF(N63&lt;L63,
                "NEGATIVE",
                (N63-L63)*24*60
            )
        )
    )
)</f>
        <v/>
      </c>
      <c r="P63" s="46" t="str">
        <f>IF(Instructions!$E$21="",
    "",
    IF(AND(ISNUMBER(O63),O63&gt;Instructions!E$21),
        "YES",
        IF(AND(ISNUMBER(O63),O63&lt;=Instructions!E$21),
            "NO",
            IF(O63="NEGATIVE",
                "UNCLEAR",
                ""
            )
        )
    )
)</f>
        <v/>
      </c>
      <c r="Q63" s="72" t="str">
        <f>IF(LEFT(Instructions!E$22)="Y",
    P63,
    ""
)</f>
        <v/>
      </c>
      <c r="R63" s="69" t="str">
        <f>IF($B63="",
    "",
    IF(NOT(ISERROR(MATCH($B63,SkyCiv!$U:$U,0))),
        INDEX(SkyCiv!I:I,MATCH($B63,SkyCiv!$U:$U,0)),
        ""
    )
)</f>
        <v/>
      </c>
      <c r="S63" s="12" t="str">
        <f>IF($B63="",
    "",
    IF(NOT(ISERROR(MATCH($B63,SkyCiv!$U:$U,0))),
        INDEX(SkyCiv!J:J,MATCH($B63,SkyCiv!$U:$U,0)),
        ""
    )
)</f>
        <v/>
      </c>
      <c r="T63" s="60" t="str">
        <f>IF($B63="",
    "",
    IF(NOT(ISERROR(MATCH($B63,SkyCiv!$U:$U,0))),
        INDEX(SkyCiv!K:K,MATCH($B63,SkyCiv!$U:$U,0)),
        ""
    )
)</f>
        <v/>
      </c>
      <c r="U63" s="76" t="str">
        <f>IF($B63="",
    "",
    IF(NOT(ISERROR(MATCH($B63,SkyCiv!$U:$U,0))),
        INDEX(SkyCiv!L:L,MATCH($B63,SkyCiv!$U:$U,0)),
        ""
    )
)</f>
        <v/>
      </c>
      <c r="V63" s="12" t="str">
        <f>IF($B63="",
    "",
    IF(NOT(ISERROR(MATCH($B63,SkyCiv!$U:$U,0))),
        INDEX(SkyCiv!M:M,MATCH($B63,SkyCiv!$U:$U,0)),
        ""
    )
)</f>
        <v/>
      </c>
      <c r="W63" s="77" t="str">
        <f>IF($B63="",
    "",
    IF(NOT(ISERROR(MATCH($B63,SkyCiv!$U:$U,0))),
        INDEX(SkyCiv!N:N,MATCH($B63,SkyCiv!$U:$U,0)),
        ""
    )
)</f>
        <v/>
      </c>
      <c r="X63" s="45" t="str">
        <f>IF(AND(U63=0,V63=0,W63=0),
    "-",
    IF(U63="",
        "",
        IF(LEFT($B63)="B",
            IF(Instructions!E$16="",
                "",
                IF(ROUND(U63,3)&lt;Instructions!E$16,
                    "YES",
                    "NO"
                )
            ),
            IF(LEFT($B63)="C",
                IF(Instructions!E$18="",
                    "",
                    IF(ROUND(U63,3)&lt;Instructions!E$18,
                        "YES",
                        "NO"
                    )
                ),
                "ERR"
            )
        )
    )
)</f>
        <v/>
      </c>
      <c r="Y63" s="45" t="str">
        <f t="shared" si="12"/>
        <v/>
      </c>
      <c r="Z63" s="45" t="str">
        <f>IF(AND(U63=0,V63=0,W63=0),
    "-",
    IF(W63="",
        "",
        IF(LEFT($B63)="B",
            IF(Instructions!E$17="",
                "",
                IF(ROUND(W63,3)&lt;Instructions!E$17,
                    "YES",
                    "NO"
                )
            ),
            IF(LEFT($B63)="C",
                IF(Instructions!E$19="",
                    "",
                    IF(ROUND(W63,3)&lt;Instructions!E$19,
                        "YES",
                        "NO"
                    )
                ),
                "ERR"
            )
        )
    )
)</f>
        <v/>
      </c>
      <c r="AA63" s="54" t="str">
        <f t="shared" si="13"/>
        <v/>
      </c>
      <c r="AB63" s="14" t="str">
        <f>IF(AND(NOT(ISERROR(MATCH($B63,Scilympiad!$U:$U,0))),ISNUMBER(INDEX(Scilympiad!Y:Y,MATCH($B63,Scilympiad!$U:$U,0)))),
    INDEX(Scilympiad!Y:Y,MATCH($B63,Scilympiad!$U:$U,0)),
    ""
)</f>
        <v/>
      </c>
      <c r="AC63" s="11" t="str">
        <f t="shared" si="14"/>
        <v/>
      </c>
      <c r="AD63" s="10" t="str">
        <f t="shared" si="15"/>
        <v/>
      </c>
      <c r="AE63" s="11" t="str">
        <f t="shared" si="16"/>
        <v/>
      </c>
      <c r="AF63" s="12" t="str">
        <f t="shared" si="17"/>
        <v/>
      </c>
      <c r="AG63" s="134" t="str">
        <f t="shared" si="18"/>
        <v/>
      </c>
      <c r="AH63" s="165"/>
      <c r="AI63" s="165"/>
      <c r="AJ63" s="131"/>
      <c r="AK63" s="64" t="str">
        <f t="shared" si="19"/>
        <v/>
      </c>
      <c r="AL63" s="47" t="str">
        <f t="shared" si="20"/>
        <v/>
      </c>
      <c r="AM63" s="65" t="str">
        <f t="shared" si="21"/>
        <v/>
      </c>
      <c r="AN63" s="57" t="str">
        <f t="shared" si="22"/>
        <v/>
      </c>
      <c r="AO63" s="12" t="str">
        <f t="shared" si="23"/>
        <v/>
      </c>
      <c r="AP63" s="10" t="str">
        <f t="shared" si="24"/>
        <v/>
      </c>
      <c r="AQ63" s="10" t="str">
        <f t="shared" si="25"/>
        <v/>
      </c>
      <c r="AR63" s="15" t="str">
        <f t="shared" si="26"/>
        <v/>
      </c>
      <c r="AS63" s="57" t="str">
        <f t="shared" si="27"/>
        <v/>
      </c>
      <c r="AT63" s="12" t="str">
        <f t="shared" si="28"/>
        <v/>
      </c>
      <c r="AU63" s="10" t="str">
        <f t="shared" si="29"/>
        <v/>
      </c>
      <c r="AV63" s="10" t="str">
        <f t="shared" si="30"/>
        <v/>
      </c>
      <c r="AW63" s="15" t="str">
        <f t="shared" si="31"/>
        <v/>
      </c>
    </row>
    <row r="64" spans="2:49">
      <c r="B64" s="14" t="str">
        <f>IF(Scilympiad!C63="",
    "",
    Scilympiad!C63
)</f>
        <v/>
      </c>
      <c r="C64" s="10" t="str">
        <f>IF(Scilympiad!D63="",
    "",
    Scilympiad!D63
)</f>
        <v/>
      </c>
      <c r="D64" s="10" t="str">
        <f>IF(Scilympiad!E63="",
    "",
    Scilympiad!E63
)</f>
        <v/>
      </c>
      <c r="E64" s="44" t="str">
        <f t="shared" si="7"/>
        <v/>
      </c>
      <c r="F64" s="45" t="str">
        <f t="shared" si="8"/>
        <v/>
      </c>
      <c r="G64" s="173" t="str">
        <f t="shared" si="9"/>
        <v/>
      </c>
      <c r="H64" s="45" t="str">
        <f t="shared" si="10"/>
        <v/>
      </c>
      <c r="I64" s="54" t="str">
        <f t="shared" si="11"/>
        <v/>
      </c>
      <c r="J64" s="57" t="str">
        <f>IF($B64="",
    "",
    IF(COUNTIF(Scilympiad!U:U,Scores!$B64)+COUNTIF(SkyCiv!U:U,Scores!$B64)=0,
        "",
        IF(COUNTIF(Scilympiad!U:U,Scores!$B64)=0,
            "NO",
            IF(COUNTIF(Scilympiad!U:U,Scores!$B64)=1,
                "YES",
                IF(COUNTIF(Scilympiad!U:U,Scores!$B64)&gt;1,
                    "MANY",
                    "ERROR"
                )
            )
        )
    )
)</f>
        <v/>
      </c>
      <c r="K64" s="15" t="str">
        <f>IF($B64="",
    "",
    IF(COUNTIF(Scilympiad!U:U,Scores!$B64)+COUNTIF(SkyCiv!U:U,Scores!$B64)=0,
        "",
        IF(COUNTIF(SkyCiv!U:U,Scores!$B64)=0,
            "NO",
            IF(COUNTIF(SkyCiv!U:U,Scores!$B64)=1,
                "YES",
                IF(COUNTIF(SkyCiv!U:U,Scores!$B64)&gt;1,
                    "MANY",
                    "ERROR"
                )
            )
        )
    )
)</f>
        <v/>
      </c>
      <c r="L64" s="160" t="str">
        <f>IF($B64="",
    "",
    IF(NOT(ISERROR(MATCH($B64,Scilympiad!$U:$U,0))),
        INDEX(Scilympiad!M:M,MATCH($B64,Scilympiad!$U:$U,0)),
        ""
    )
)</f>
        <v/>
      </c>
      <c r="M64" s="161" t="str">
        <f>IF($B64="",
    "",
    IF(NOT(ISERROR(MATCH($B64,Scilympiad!$U:$U,0))),
        INDEX(Scilympiad!N:N,MATCH($B64,Scilympiad!$U:$U,0)),
        ""
    )
)</f>
        <v/>
      </c>
      <c r="N64" s="161" t="str">
        <f>IF($B64="",
    "",
    IF(NOT(ISERROR(MATCH($B64,SkyCiv!$U:$U,0))),
        INDEX(SkyCiv!C:C,MATCH($B64,SkyCiv!$U:$U,0))+(_xlfn.NUMBERVALUE(LEFT(RIGHT(Instructions!$E$20,4),3))+6)/24,
        ""
    )
)</f>
        <v/>
      </c>
      <c r="O64" s="12" t="str">
        <f>IF(N64="",
    "",
    IF(Instructions!E$20="",
        "TIMEZONE?",
        IF(L64="",
            "START?",
            IF(N64&lt;L64,
                "NEGATIVE",
                (N64-L64)*24*60
            )
        )
    )
)</f>
        <v/>
      </c>
      <c r="P64" s="46" t="str">
        <f>IF(Instructions!$E$21="",
    "",
    IF(AND(ISNUMBER(O64),O64&gt;Instructions!E$21),
        "YES",
        IF(AND(ISNUMBER(O64),O64&lt;=Instructions!E$21),
            "NO",
            IF(O64="NEGATIVE",
                "UNCLEAR",
                ""
            )
        )
    )
)</f>
        <v/>
      </c>
      <c r="Q64" s="72" t="str">
        <f>IF(LEFT(Instructions!E$22)="Y",
    P64,
    ""
)</f>
        <v/>
      </c>
      <c r="R64" s="69" t="str">
        <f>IF($B64="",
    "",
    IF(NOT(ISERROR(MATCH($B64,SkyCiv!$U:$U,0))),
        INDEX(SkyCiv!I:I,MATCH($B64,SkyCiv!$U:$U,0)),
        ""
    )
)</f>
        <v/>
      </c>
      <c r="S64" s="12" t="str">
        <f>IF($B64="",
    "",
    IF(NOT(ISERROR(MATCH($B64,SkyCiv!$U:$U,0))),
        INDEX(SkyCiv!J:J,MATCH($B64,SkyCiv!$U:$U,0)),
        ""
    )
)</f>
        <v/>
      </c>
      <c r="T64" s="60" t="str">
        <f>IF($B64="",
    "",
    IF(NOT(ISERROR(MATCH($B64,SkyCiv!$U:$U,0))),
        INDEX(SkyCiv!K:K,MATCH($B64,SkyCiv!$U:$U,0)),
        ""
    )
)</f>
        <v/>
      </c>
      <c r="U64" s="76" t="str">
        <f>IF($B64="",
    "",
    IF(NOT(ISERROR(MATCH($B64,SkyCiv!$U:$U,0))),
        INDEX(SkyCiv!L:L,MATCH($B64,SkyCiv!$U:$U,0)),
        ""
    )
)</f>
        <v/>
      </c>
      <c r="V64" s="12" t="str">
        <f>IF($B64="",
    "",
    IF(NOT(ISERROR(MATCH($B64,SkyCiv!$U:$U,0))),
        INDEX(SkyCiv!M:M,MATCH($B64,SkyCiv!$U:$U,0)),
        ""
    )
)</f>
        <v/>
      </c>
      <c r="W64" s="77" t="str">
        <f>IF($B64="",
    "",
    IF(NOT(ISERROR(MATCH($B64,SkyCiv!$U:$U,0))),
        INDEX(SkyCiv!N:N,MATCH($B64,SkyCiv!$U:$U,0)),
        ""
    )
)</f>
        <v/>
      </c>
      <c r="X64" s="45" t="str">
        <f>IF(AND(U64=0,V64=0,W64=0),
    "-",
    IF(U64="",
        "",
        IF(LEFT($B64)="B",
            IF(Instructions!E$16="",
                "",
                IF(ROUND(U64,3)&lt;Instructions!E$16,
                    "YES",
                    "NO"
                )
            ),
            IF(LEFT($B64)="C",
                IF(Instructions!E$18="",
                    "",
                    IF(ROUND(U64,3)&lt;Instructions!E$18,
                        "YES",
                        "NO"
                    )
                ),
                "ERR"
            )
        )
    )
)</f>
        <v/>
      </c>
      <c r="Y64" s="45" t="str">
        <f t="shared" si="12"/>
        <v/>
      </c>
      <c r="Z64" s="45" t="str">
        <f>IF(AND(U64=0,V64=0,W64=0),
    "-",
    IF(W64="",
        "",
        IF(LEFT($B64)="B",
            IF(Instructions!E$17="",
                "",
                IF(ROUND(W64,3)&lt;Instructions!E$17,
                    "YES",
                    "NO"
                )
            ),
            IF(LEFT($B64)="C",
                IF(Instructions!E$19="",
                    "",
                    IF(ROUND(W64,3)&lt;Instructions!E$19,
                        "YES",
                        "NO"
                    )
                ),
                "ERR"
            )
        )
    )
)</f>
        <v/>
      </c>
      <c r="AA64" s="54" t="str">
        <f t="shared" si="13"/>
        <v/>
      </c>
      <c r="AB64" s="14" t="str">
        <f>IF(AND(NOT(ISERROR(MATCH($B64,Scilympiad!$U:$U,0))),ISNUMBER(INDEX(Scilympiad!Y:Y,MATCH($B64,Scilympiad!$U:$U,0)))),
    INDEX(Scilympiad!Y:Y,MATCH($B64,Scilympiad!$U:$U,0)),
    ""
)</f>
        <v/>
      </c>
      <c r="AC64" s="11" t="str">
        <f t="shared" si="14"/>
        <v/>
      </c>
      <c r="AD64" s="10" t="str">
        <f t="shared" si="15"/>
        <v/>
      </c>
      <c r="AE64" s="11" t="str">
        <f t="shared" si="16"/>
        <v/>
      </c>
      <c r="AF64" s="12" t="str">
        <f t="shared" si="17"/>
        <v/>
      </c>
      <c r="AG64" s="134" t="str">
        <f t="shared" si="18"/>
        <v/>
      </c>
      <c r="AH64" s="165"/>
      <c r="AI64" s="165"/>
      <c r="AJ64" s="131"/>
      <c r="AK64" s="64" t="str">
        <f t="shared" si="19"/>
        <v/>
      </c>
      <c r="AL64" s="47" t="str">
        <f t="shared" si="20"/>
        <v/>
      </c>
      <c r="AM64" s="65" t="str">
        <f t="shared" si="21"/>
        <v/>
      </c>
      <c r="AN64" s="57" t="str">
        <f t="shared" si="22"/>
        <v/>
      </c>
      <c r="AO64" s="12" t="str">
        <f t="shared" si="23"/>
        <v/>
      </c>
      <c r="AP64" s="10" t="str">
        <f t="shared" si="24"/>
        <v/>
      </c>
      <c r="AQ64" s="10" t="str">
        <f t="shared" si="25"/>
        <v/>
      </c>
      <c r="AR64" s="15" t="str">
        <f t="shared" si="26"/>
        <v/>
      </c>
      <c r="AS64" s="57" t="str">
        <f t="shared" si="27"/>
        <v/>
      </c>
      <c r="AT64" s="12" t="str">
        <f t="shared" si="28"/>
        <v/>
      </c>
      <c r="AU64" s="10" t="str">
        <f t="shared" si="29"/>
        <v/>
      </c>
      <c r="AV64" s="10" t="str">
        <f t="shared" si="30"/>
        <v/>
      </c>
      <c r="AW64" s="15" t="str">
        <f t="shared" si="31"/>
        <v/>
      </c>
    </row>
    <row r="65" spans="2:49">
      <c r="B65" s="14" t="str">
        <f>IF(Scilympiad!C64="",
    "",
    Scilympiad!C64
)</f>
        <v/>
      </c>
      <c r="C65" s="10" t="str">
        <f>IF(Scilympiad!D64="",
    "",
    Scilympiad!D64
)</f>
        <v/>
      </c>
      <c r="D65" s="10" t="str">
        <f>IF(Scilympiad!E64="",
    "",
    Scilympiad!E64
)</f>
        <v/>
      </c>
      <c r="E65" s="44" t="str">
        <f t="shared" si="7"/>
        <v/>
      </c>
      <c r="F65" s="45" t="str">
        <f t="shared" si="8"/>
        <v/>
      </c>
      <c r="G65" s="173" t="str">
        <f t="shared" si="9"/>
        <v/>
      </c>
      <c r="H65" s="45" t="str">
        <f t="shared" si="10"/>
        <v/>
      </c>
      <c r="I65" s="54" t="str">
        <f t="shared" si="11"/>
        <v/>
      </c>
      <c r="J65" s="57" t="str">
        <f>IF($B65="",
    "",
    IF(COUNTIF(Scilympiad!U:U,Scores!$B65)+COUNTIF(SkyCiv!U:U,Scores!$B65)=0,
        "",
        IF(COUNTIF(Scilympiad!U:U,Scores!$B65)=0,
            "NO",
            IF(COUNTIF(Scilympiad!U:U,Scores!$B65)=1,
                "YES",
                IF(COUNTIF(Scilympiad!U:U,Scores!$B65)&gt;1,
                    "MANY",
                    "ERROR"
                )
            )
        )
    )
)</f>
        <v/>
      </c>
      <c r="K65" s="15" t="str">
        <f>IF($B65="",
    "",
    IF(COUNTIF(Scilympiad!U:U,Scores!$B65)+COUNTIF(SkyCiv!U:U,Scores!$B65)=0,
        "",
        IF(COUNTIF(SkyCiv!U:U,Scores!$B65)=0,
            "NO",
            IF(COUNTIF(SkyCiv!U:U,Scores!$B65)=1,
                "YES",
                IF(COUNTIF(SkyCiv!U:U,Scores!$B65)&gt;1,
                    "MANY",
                    "ERROR"
                )
            )
        )
    )
)</f>
        <v/>
      </c>
      <c r="L65" s="160" t="str">
        <f>IF($B65="",
    "",
    IF(NOT(ISERROR(MATCH($B65,Scilympiad!$U:$U,0))),
        INDEX(Scilympiad!M:M,MATCH($B65,Scilympiad!$U:$U,0)),
        ""
    )
)</f>
        <v/>
      </c>
      <c r="M65" s="161" t="str">
        <f>IF($B65="",
    "",
    IF(NOT(ISERROR(MATCH($B65,Scilympiad!$U:$U,0))),
        INDEX(Scilympiad!N:N,MATCH($B65,Scilympiad!$U:$U,0)),
        ""
    )
)</f>
        <v/>
      </c>
      <c r="N65" s="161" t="str">
        <f>IF($B65="",
    "",
    IF(NOT(ISERROR(MATCH($B65,SkyCiv!$U:$U,0))),
        INDEX(SkyCiv!C:C,MATCH($B65,SkyCiv!$U:$U,0))+(_xlfn.NUMBERVALUE(LEFT(RIGHT(Instructions!$E$20,4),3))+6)/24,
        ""
    )
)</f>
        <v/>
      </c>
      <c r="O65" s="12" t="str">
        <f>IF(N65="",
    "",
    IF(Instructions!E$20="",
        "TIMEZONE?",
        IF(L65="",
            "START?",
            IF(N65&lt;L65,
                "NEGATIVE",
                (N65-L65)*24*60
            )
        )
    )
)</f>
        <v/>
      </c>
      <c r="P65" s="46" t="str">
        <f>IF(Instructions!$E$21="",
    "",
    IF(AND(ISNUMBER(O65),O65&gt;Instructions!E$21),
        "YES",
        IF(AND(ISNUMBER(O65),O65&lt;=Instructions!E$21),
            "NO",
            IF(O65="NEGATIVE",
                "UNCLEAR",
                ""
            )
        )
    )
)</f>
        <v/>
      </c>
      <c r="Q65" s="72" t="str">
        <f>IF(LEFT(Instructions!E$22)="Y",
    P65,
    ""
)</f>
        <v/>
      </c>
      <c r="R65" s="69" t="str">
        <f>IF($B65="",
    "",
    IF(NOT(ISERROR(MATCH($B65,SkyCiv!$U:$U,0))),
        INDEX(SkyCiv!I:I,MATCH($B65,SkyCiv!$U:$U,0)),
        ""
    )
)</f>
        <v/>
      </c>
      <c r="S65" s="12" t="str">
        <f>IF($B65="",
    "",
    IF(NOT(ISERROR(MATCH($B65,SkyCiv!$U:$U,0))),
        INDEX(SkyCiv!J:J,MATCH($B65,SkyCiv!$U:$U,0)),
        ""
    )
)</f>
        <v/>
      </c>
      <c r="T65" s="60" t="str">
        <f>IF($B65="",
    "",
    IF(NOT(ISERROR(MATCH($B65,SkyCiv!$U:$U,0))),
        INDEX(SkyCiv!K:K,MATCH($B65,SkyCiv!$U:$U,0)),
        ""
    )
)</f>
        <v/>
      </c>
      <c r="U65" s="76" t="str">
        <f>IF($B65="",
    "",
    IF(NOT(ISERROR(MATCH($B65,SkyCiv!$U:$U,0))),
        INDEX(SkyCiv!L:L,MATCH($B65,SkyCiv!$U:$U,0)),
        ""
    )
)</f>
        <v/>
      </c>
      <c r="V65" s="12" t="str">
        <f>IF($B65="",
    "",
    IF(NOT(ISERROR(MATCH($B65,SkyCiv!$U:$U,0))),
        INDEX(SkyCiv!M:M,MATCH($B65,SkyCiv!$U:$U,0)),
        ""
    )
)</f>
        <v/>
      </c>
      <c r="W65" s="77" t="str">
        <f>IF($B65="",
    "",
    IF(NOT(ISERROR(MATCH($B65,SkyCiv!$U:$U,0))),
        INDEX(SkyCiv!N:N,MATCH($B65,SkyCiv!$U:$U,0)),
        ""
    )
)</f>
        <v/>
      </c>
      <c r="X65" s="45" t="str">
        <f>IF(AND(U65=0,V65=0,W65=0),
    "-",
    IF(U65="",
        "",
        IF(LEFT($B65)="B",
            IF(Instructions!E$16="",
                "",
                IF(ROUND(U65,3)&lt;Instructions!E$16,
                    "YES",
                    "NO"
                )
            ),
            IF(LEFT($B65)="C",
                IF(Instructions!E$18="",
                    "",
                    IF(ROUND(U65,3)&lt;Instructions!E$18,
                        "YES",
                        "NO"
                    )
                ),
                "ERR"
            )
        )
    )
)</f>
        <v/>
      </c>
      <c r="Y65" s="45" t="str">
        <f t="shared" si="12"/>
        <v/>
      </c>
      <c r="Z65" s="45" t="str">
        <f>IF(AND(U65=0,V65=0,W65=0),
    "-",
    IF(W65="",
        "",
        IF(LEFT($B65)="B",
            IF(Instructions!E$17="",
                "",
                IF(ROUND(W65,3)&lt;Instructions!E$17,
                    "YES",
                    "NO"
                )
            ),
            IF(LEFT($B65)="C",
                IF(Instructions!E$19="",
                    "",
                    IF(ROUND(W65,3)&lt;Instructions!E$19,
                        "YES",
                        "NO"
                    )
                ),
                "ERR"
            )
        )
    )
)</f>
        <v/>
      </c>
      <c r="AA65" s="54" t="str">
        <f t="shared" si="13"/>
        <v/>
      </c>
      <c r="AB65" s="14" t="str">
        <f>IF(AND(NOT(ISERROR(MATCH($B65,Scilympiad!$U:$U,0))),ISNUMBER(INDEX(Scilympiad!Y:Y,MATCH($B65,Scilympiad!$U:$U,0)))),
    INDEX(Scilympiad!Y:Y,MATCH($B65,Scilympiad!$U:$U,0)),
    ""
)</f>
        <v/>
      </c>
      <c r="AC65" s="11" t="str">
        <f t="shared" si="14"/>
        <v/>
      </c>
      <c r="AD65" s="10" t="str">
        <f t="shared" si="15"/>
        <v/>
      </c>
      <c r="AE65" s="11" t="str">
        <f t="shared" si="16"/>
        <v/>
      </c>
      <c r="AF65" s="12" t="str">
        <f t="shared" si="17"/>
        <v/>
      </c>
      <c r="AG65" s="134" t="str">
        <f t="shared" si="18"/>
        <v/>
      </c>
      <c r="AH65" s="165"/>
      <c r="AI65" s="165"/>
      <c r="AJ65" s="131"/>
      <c r="AK65" s="64" t="str">
        <f t="shared" si="19"/>
        <v/>
      </c>
      <c r="AL65" s="47" t="str">
        <f t="shared" si="20"/>
        <v/>
      </c>
      <c r="AM65" s="65" t="str">
        <f t="shared" si="21"/>
        <v/>
      </c>
      <c r="AN65" s="57" t="str">
        <f t="shared" si="22"/>
        <v/>
      </c>
      <c r="AO65" s="12" t="str">
        <f t="shared" si="23"/>
        <v/>
      </c>
      <c r="AP65" s="10" t="str">
        <f t="shared" si="24"/>
        <v/>
      </c>
      <c r="AQ65" s="10" t="str">
        <f t="shared" si="25"/>
        <v/>
      </c>
      <c r="AR65" s="15" t="str">
        <f t="shared" si="26"/>
        <v/>
      </c>
      <c r="AS65" s="57" t="str">
        <f t="shared" si="27"/>
        <v/>
      </c>
      <c r="AT65" s="12" t="str">
        <f t="shared" si="28"/>
        <v/>
      </c>
      <c r="AU65" s="10" t="str">
        <f t="shared" si="29"/>
        <v/>
      </c>
      <c r="AV65" s="10" t="str">
        <f t="shared" si="30"/>
        <v/>
      </c>
      <c r="AW65" s="15" t="str">
        <f t="shared" si="31"/>
        <v/>
      </c>
    </row>
    <row r="66" spans="2:49">
      <c r="B66" s="14" t="str">
        <f>IF(Scilympiad!C65="",
    "",
    Scilympiad!C65
)</f>
        <v/>
      </c>
      <c r="C66" s="10" t="str">
        <f>IF(Scilympiad!D65="",
    "",
    Scilympiad!D65
)</f>
        <v/>
      </c>
      <c r="D66" s="10" t="str">
        <f>IF(Scilympiad!E65="",
    "",
    Scilympiad!E65
)</f>
        <v/>
      </c>
      <c r="E66" s="44" t="str">
        <f t="shared" si="7"/>
        <v/>
      </c>
      <c r="F66" s="45" t="str">
        <f t="shared" si="8"/>
        <v/>
      </c>
      <c r="G66" s="173" t="str">
        <f t="shared" si="9"/>
        <v/>
      </c>
      <c r="H66" s="45" t="str">
        <f t="shared" si="10"/>
        <v/>
      </c>
      <c r="I66" s="54" t="str">
        <f t="shared" si="11"/>
        <v/>
      </c>
      <c r="J66" s="57" t="str">
        <f>IF($B66="",
    "",
    IF(COUNTIF(Scilympiad!U:U,Scores!$B66)+COUNTIF(SkyCiv!U:U,Scores!$B66)=0,
        "",
        IF(COUNTIF(Scilympiad!U:U,Scores!$B66)=0,
            "NO",
            IF(COUNTIF(Scilympiad!U:U,Scores!$B66)=1,
                "YES",
                IF(COUNTIF(Scilympiad!U:U,Scores!$B66)&gt;1,
                    "MANY",
                    "ERROR"
                )
            )
        )
    )
)</f>
        <v/>
      </c>
      <c r="K66" s="15" t="str">
        <f>IF($B66="",
    "",
    IF(COUNTIF(Scilympiad!U:U,Scores!$B66)+COUNTIF(SkyCiv!U:U,Scores!$B66)=0,
        "",
        IF(COUNTIF(SkyCiv!U:U,Scores!$B66)=0,
            "NO",
            IF(COUNTIF(SkyCiv!U:U,Scores!$B66)=1,
                "YES",
                IF(COUNTIF(SkyCiv!U:U,Scores!$B66)&gt;1,
                    "MANY",
                    "ERROR"
                )
            )
        )
    )
)</f>
        <v/>
      </c>
      <c r="L66" s="160" t="str">
        <f>IF($B66="",
    "",
    IF(NOT(ISERROR(MATCH($B66,Scilympiad!$U:$U,0))),
        INDEX(Scilympiad!M:M,MATCH($B66,Scilympiad!$U:$U,0)),
        ""
    )
)</f>
        <v/>
      </c>
      <c r="M66" s="161" t="str">
        <f>IF($B66="",
    "",
    IF(NOT(ISERROR(MATCH($B66,Scilympiad!$U:$U,0))),
        INDEX(Scilympiad!N:N,MATCH($B66,Scilympiad!$U:$U,0)),
        ""
    )
)</f>
        <v/>
      </c>
      <c r="N66" s="161" t="str">
        <f>IF($B66="",
    "",
    IF(NOT(ISERROR(MATCH($B66,SkyCiv!$U:$U,0))),
        INDEX(SkyCiv!C:C,MATCH($B66,SkyCiv!$U:$U,0))+(_xlfn.NUMBERVALUE(LEFT(RIGHT(Instructions!$E$20,4),3))+6)/24,
        ""
    )
)</f>
        <v/>
      </c>
      <c r="O66" s="12" t="str">
        <f>IF(N66="",
    "",
    IF(Instructions!E$20="",
        "TIMEZONE?",
        IF(L66="",
            "START?",
            IF(N66&lt;L66,
                "NEGATIVE",
                (N66-L66)*24*60
            )
        )
    )
)</f>
        <v/>
      </c>
      <c r="P66" s="46" t="str">
        <f>IF(Instructions!$E$21="",
    "",
    IF(AND(ISNUMBER(O66),O66&gt;Instructions!E$21),
        "YES",
        IF(AND(ISNUMBER(O66),O66&lt;=Instructions!E$21),
            "NO",
            IF(O66="NEGATIVE",
                "UNCLEAR",
                ""
            )
        )
    )
)</f>
        <v/>
      </c>
      <c r="Q66" s="72" t="str">
        <f>IF(LEFT(Instructions!E$22)="Y",
    P66,
    ""
)</f>
        <v/>
      </c>
      <c r="R66" s="69" t="str">
        <f>IF($B66="",
    "",
    IF(NOT(ISERROR(MATCH($B66,SkyCiv!$U:$U,0))),
        INDEX(SkyCiv!I:I,MATCH($B66,SkyCiv!$U:$U,0)),
        ""
    )
)</f>
        <v/>
      </c>
      <c r="S66" s="12" t="str">
        <f>IF($B66="",
    "",
    IF(NOT(ISERROR(MATCH($B66,SkyCiv!$U:$U,0))),
        INDEX(SkyCiv!J:J,MATCH($B66,SkyCiv!$U:$U,0)),
        ""
    )
)</f>
        <v/>
      </c>
      <c r="T66" s="60" t="str">
        <f>IF($B66="",
    "",
    IF(NOT(ISERROR(MATCH($B66,SkyCiv!$U:$U,0))),
        INDEX(SkyCiv!K:K,MATCH($B66,SkyCiv!$U:$U,0)),
        ""
    )
)</f>
        <v/>
      </c>
      <c r="U66" s="76" t="str">
        <f>IF($B66="",
    "",
    IF(NOT(ISERROR(MATCH($B66,SkyCiv!$U:$U,0))),
        INDEX(SkyCiv!L:L,MATCH($B66,SkyCiv!$U:$U,0)),
        ""
    )
)</f>
        <v/>
      </c>
      <c r="V66" s="12" t="str">
        <f>IF($B66="",
    "",
    IF(NOT(ISERROR(MATCH($B66,SkyCiv!$U:$U,0))),
        INDEX(SkyCiv!M:M,MATCH($B66,SkyCiv!$U:$U,0)),
        ""
    )
)</f>
        <v/>
      </c>
      <c r="W66" s="77" t="str">
        <f>IF($B66="",
    "",
    IF(NOT(ISERROR(MATCH($B66,SkyCiv!$U:$U,0))),
        INDEX(SkyCiv!N:N,MATCH($B66,SkyCiv!$U:$U,0)),
        ""
    )
)</f>
        <v/>
      </c>
      <c r="X66" s="45" t="str">
        <f>IF(AND(U66=0,V66=0,W66=0),
    "-",
    IF(U66="",
        "",
        IF(LEFT($B66)="B",
            IF(Instructions!E$16="",
                "",
                IF(ROUND(U66,3)&lt;Instructions!E$16,
                    "YES",
                    "NO"
                )
            ),
            IF(LEFT($B66)="C",
                IF(Instructions!E$18="",
                    "",
                    IF(ROUND(U66,3)&lt;Instructions!E$18,
                        "YES",
                        "NO"
                    )
                ),
                "ERR"
            )
        )
    )
)</f>
        <v/>
      </c>
      <c r="Y66" s="45" t="str">
        <f t="shared" si="12"/>
        <v/>
      </c>
      <c r="Z66" s="45" t="str">
        <f>IF(AND(U66=0,V66=0,W66=0),
    "-",
    IF(W66="",
        "",
        IF(LEFT($B66)="B",
            IF(Instructions!E$17="",
                "",
                IF(ROUND(W66,3)&lt;Instructions!E$17,
                    "YES",
                    "NO"
                )
            ),
            IF(LEFT($B66)="C",
                IF(Instructions!E$19="",
                    "",
                    IF(ROUND(W66,3)&lt;Instructions!E$19,
                        "YES",
                        "NO"
                    )
                ),
                "ERR"
            )
        )
    )
)</f>
        <v/>
      </c>
      <c r="AA66" s="54" t="str">
        <f t="shared" si="13"/>
        <v/>
      </c>
      <c r="AB66" s="14" t="str">
        <f>IF(AND(NOT(ISERROR(MATCH($B66,Scilympiad!$U:$U,0))),ISNUMBER(INDEX(Scilympiad!Y:Y,MATCH($B66,Scilympiad!$U:$U,0)))),
    INDEX(Scilympiad!Y:Y,MATCH($B66,Scilympiad!$U:$U,0)),
    ""
)</f>
        <v/>
      </c>
      <c r="AC66" s="11" t="str">
        <f t="shared" si="14"/>
        <v/>
      </c>
      <c r="AD66" s="10" t="str">
        <f t="shared" si="15"/>
        <v/>
      </c>
      <c r="AE66" s="11" t="str">
        <f t="shared" si="16"/>
        <v/>
      </c>
      <c r="AF66" s="12" t="str">
        <f t="shared" si="17"/>
        <v/>
      </c>
      <c r="AG66" s="134" t="str">
        <f t="shared" si="18"/>
        <v/>
      </c>
      <c r="AH66" s="165"/>
      <c r="AI66" s="165"/>
      <c r="AJ66" s="131"/>
      <c r="AK66" s="64" t="str">
        <f t="shared" si="19"/>
        <v/>
      </c>
      <c r="AL66" s="47" t="str">
        <f t="shared" si="20"/>
        <v/>
      </c>
      <c r="AM66" s="65" t="str">
        <f t="shared" si="21"/>
        <v/>
      </c>
      <c r="AN66" s="57" t="str">
        <f t="shared" si="22"/>
        <v/>
      </c>
      <c r="AO66" s="12" t="str">
        <f t="shared" si="23"/>
        <v/>
      </c>
      <c r="AP66" s="10" t="str">
        <f t="shared" si="24"/>
        <v/>
      </c>
      <c r="AQ66" s="10" t="str">
        <f t="shared" si="25"/>
        <v/>
      </c>
      <c r="AR66" s="15" t="str">
        <f t="shared" si="26"/>
        <v/>
      </c>
      <c r="AS66" s="57" t="str">
        <f t="shared" si="27"/>
        <v/>
      </c>
      <c r="AT66" s="12" t="str">
        <f t="shared" si="28"/>
        <v/>
      </c>
      <c r="AU66" s="10" t="str">
        <f t="shared" si="29"/>
        <v/>
      </c>
      <c r="AV66" s="10" t="str">
        <f t="shared" si="30"/>
        <v/>
      </c>
      <c r="AW66" s="15" t="str">
        <f t="shared" si="31"/>
        <v/>
      </c>
    </row>
    <row r="67" spans="2:49">
      <c r="B67" s="14" t="str">
        <f>IF(Scilympiad!C66="",
    "",
    Scilympiad!C66
)</f>
        <v/>
      </c>
      <c r="C67" s="10" t="str">
        <f>IF(Scilympiad!D66="",
    "",
    Scilympiad!D66
)</f>
        <v/>
      </c>
      <c r="D67" s="10" t="str">
        <f>IF(Scilympiad!E66="",
    "",
    Scilympiad!E66
)</f>
        <v/>
      </c>
      <c r="E67" s="44" t="str">
        <f t="shared" si="7"/>
        <v/>
      </c>
      <c r="F67" s="45" t="str">
        <f t="shared" si="8"/>
        <v/>
      </c>
      <c r="G67" s="173" t="str">
        <f t="shared" si="9"/>
        <v/>
      </c>
      <c r="H67" s="45" t="str">
        <f t="shared" si="10"/>
        <v/>
      </c>
      <c r="I67" s="54" t="str">
        <f t="shared" si="11"/>
        <v/>
      </c>
      <c r="J67" s="57" t="str">
        <f>IF($B67="",
    "",
    IF(COUNTIF(Scilympiad!U:U,Scores!$B67)+COUNTIF(SkyCiv!U:U,Scores!$B67)=0,
        "",
        IF(COUNTIF(Scilympiad!U:U,Scores!$B67)=0,
            "NO",
            IF(COUNTIF(Scilympiad!U:U,Scores!$B67)=1,
                "YES",
                IF(COUNTIF(Scilympiad!U:U,Scores!$B67)&gt;1,
                    "MANY",
                    "ERROR"
                )
            )
        )
    )
)</f>
        <v/>
      </c>
      <c r="K67" s="15" t="str">
        <f>IF($B67="",
    "",
    IF(COUNTIF(Scilympiad!U:U,Scores!$B67)+COUNTIF(SkyCiv!U:U,Scores!$B67)=0,
        "",
        IF(COUNTIF(SkyCiv!U:U,Scores!$B67)=0,
            "NO",
            IF(COUNTIF(SkyCiv!U:U,Scores!$B67)=1,
                "YES",
                IF(COUNTIF(SkyCiv!U:U,Scores!$B67)&gt;1,
                    "MANY",
                    "ERROR"
                )
            )
        )
    )
)</f>
        <v/>
      </c>
      <c r="L67" s="160" t="str">
        <f>IF($B67="",
    "",
    IF(NOT(ISERROR(MATCH($B67,Scilympiad!$U:$U,0))),
        INDEX(Scilympiad!M:M,MATCH($B67,Scilympiad!$U:$U,0)),
        ""
    )
)</f>
        <v/>
      </c>
      <c r="M67" s="161" t="str">
        <f>IF($B67="",
    "",
    IF(NOT(ISERROR(MATCH($B67,Scilympiad!$U:$U,0))),
        INDEX(Scilympiad!N:N,MATCH($B67,Scilympiad!$U:$U,0)),
        ""
    )
)</f>
        <v/>
      </c>
      <c r="N67" s="161" t="str">
        <f>IF($B67="",
    "",
    IF(NOT(ISERROR(MATCH($B67,SkyCiv!$U:$U,0))),
        INDEX(SkyCiv!C:C,MATCH($B67,SkyCiv!$U:$U,0))+(_xlfn.NUMBERVALUE(LEFT(RIGHT(Instructions!$E$20,4),3))+6)/24,
        ""
    )
)</f>
        <v/>
      </c>
      <c r="O67" s="12" t="str">
        <f>IF(N67="",
    "",
    IF(Instructions!E$20="",
        "TIMEZONE?",
        IF(L67="",
            "START?",
            IF(N67&lt;L67,
                "NEGATIVE",
                (N67-L67)*24*60
            )
        )
    )
)</f>
        <v/>
      </c>
      <c r="P67" s="46" t="str">
        <f>IF(Instructions!$E$21="",
    "",
    IF(AND(ISNUMBER(O67),O67&gt;Instructions!E$21),
        "YES",
        IF(AND(ISNUMBER(O67),O67&lt;=Instructions!E$21),
            "NO",
            IF(O67="NEGATIVE",
                "UNCLEAR",
                ""
            )
        )
    )
)</f>
        <v/>
      </c>
      <c r="Q67" s="72" t="str">
        <f>IF(LEFT(Instructions!E$22)="Y",
    P67,
    ""
)</f>
        <v/>
      </c>
      <c r="R67" s="69" t="str">
        <f>IF($B67="",
    "",
    IF(NOT(ISERROR(MATCH($B67,SkyCiv!$U:$U,0))),
        INDEX(SkyCiv!I:I,MATCH($B67,SkyCiv!$U:$U,0)),
        ""
    )
)</f>
        <v/>
      </c>
      <c r="S67" s="12" t="str">
        <f>IF($B67="",
    "",
    IF(NOT(ISERROR(MATCH($B67,SkyCiv!$U:$U,0))),
        INDEX(SkyCiv!J:J,MATCH($B67,SkyCiv!$U:$U,0)),
        ""
    )
)</f>
        <v/>
      </c>
      <c r="T67" s="60" t="str">
        <f>IF($B67="",
    "",
    IF(NOT(ISERROR(MATCH($B67,SkyCiv!$U:$U,0))),
        INDEX(SkyCiv!K:K,MATCH($B67,SkyCiv!$U:$U,0)),
        ""
    )
)</f>
        <v/>
      </c>
      <c r="U67" s="76" t="str">
        <f>IF($B67="",
    "",
    IF(NOT(ISERROR(MATCH($B67,SkyCiv!$U:$U,0))),
        INDEX(SkyCiv!L:L,MATCH($B67,SkyCiv!$U:$U,0)),
        ""
    )
)</f>
        <v/>
      </c>
      <c r="V67" s="12" t="str">
        <f>IF($B67="",
    "",
    IF(NOT(ISERROR(MATCH($B67,SkyCiv!$U:$U,0))),
        INDEX(SkyCiv!M:M,MATCH($B67,SkyCiv!$U:$U,0)),
        ""
    )
)</f>
        <v/>
      </c>
      <c r="W67" s="77" t="str">
        <f>IF($B67="",
    "",
    IF(NOT(ISERROR(MATCH($B67,SkyCiv!$U:$U,0))),
        INDEX(SkyCiv!N:N,MATCH($B67,SkyCiv!$U:$U,0)),
        ""
    )
)</f>
        <v/>
      </c>
      <c r="X67" s="45" t="str">
        <f>IF(AND(U67=0,V67=0,W67=0),
    "-",
    IF(U67="",
        "",
        IF(LEFT($B67)="B",
            IF(Instructions!E$16="",
                "",
                IF(ROUND(U67,3)&lt;Instructions!E$16,
                    "YES",
                    "NO"
                )
            ),
            IF(LEFT($B67)="C",
                IF(Instructions!E$18="",
                    "",
                    IF(ROUND(U67,3)&lt;Instructions!E$18,
                        "YES",
                        "NO"
                    )
                ),
                "ERR"
            )
        )
    )
)</f>
        <v/>
      </c>
      <c r="Y67" s="45" t="str">
        <f t="shared" si="12"/>
        <v/>
      </c>
      <c r="Z67" s="45" t="str">
        <f>IF(AND(U67=0,V67=0,W67=0),
    "-",
    IF(W67="",
        "",
        IF(LEFT($B67)="B",
            IF(Instructions!E$17="",
                "",
                IF(ROUND(W67,3)&lt;Instructions!E$17,
                    "YES",
                    "NO"
                )
            ),
            IF(LEFT($B67)="C",
                IF(Instructions!E$19="",
                    "",
                    IF(ROUND(W67,3)&lt;Instructions!E$19,
                        "YES",
                        "NO"
                    )
                ),
                "ERR"
            )
        )
    )
)</f>
        <v/>
      </c>
      <c r="AA67" s="54" t="str">
        <f t="shared" si="13"/>
        <v/>
      </c>
      <c r="AB67" s="14" t="str">
        <f>IF(AND(NOT(ISERROR(MATCH($B67,Scilympiad!$U:$U,0))),ISNUMBER(INDEX(Scilympiad!Y:Y,MATCH($B67,Scilympiad!$U:$U,0)))),
    INDEX(Scilympiad!Y:Y,MATCH($B67,Scilympiad!$U:$U,0)),
    ""
)</f>
        <v/>
      </c>
      <c r="AC67" s="11" t="str">
        <f t="shared" si="14"/>
        <v/>
      </c>
      <c r="AD67" s="10" t="str">
        <f t="shared" si="15"/>
        <v/>
      </c>
      <c r="AE67" s="11" t="str">
        <f t="shared" si="16"/>
        <v/>
      </c>
      <c r="AF67" s="12" t="str">
        <f t="shared" si="17"/>
        <v/>
      </c>
      <c r="AG67" s="134" t="str">
        <f t="shared" si="18"/>
        <v/>
      </c>
      <c r="AH67" s="165"/>
      <c r="AI67" s="165"/>
      <c r="AJ67" s="131"/>
      <c r="AK67" s="64" t="str">
        <f t="shared" si="19"/>
        <v/>
      </c>
      <c r="AL67" s="47" t="str">
        <f t="shared" si="20"/>
        <v/>
      </c>
      <c r="AM67" s="65" t="str">
        <f t="shared" si="21"/>
        <v/>
      </c>
      <c r="AN67" s="57" t="str">
        <f t="shared" si="22"/>
        <v/>
      </c>
      <c r="AO67" s="12" t="str">
        <f t="shared" si="23"/>
        <v/>
      </c>
      <c r="AP67" s="10" t="str">
        <f t="shared" si="24"/>
        <v/>
      </c>
      <c r="AQ67" s="10" t="str">
        <f t="shared" si="25"/>
        <v/>
      </c>
      <c r="AR67" s="15" t="str">
        <f t="shared" si="26"/>
        <v/>
      </c>
      <c r="AS67" s="57" t="str">
        <f t="shared" si="27"/>
        <v/>
      </c>
      <c r="AT67" s="12" t="str">
        <f t="shared" si="28"/>
        <v/>
      </c>
      <c r="AU67" s="10" t="str">
        <f t="shared" si="29"/>
        <v/>
      </c>
      <c r="AV67" s="10" t="str">
        <f t="shared" si="30"/>
        <v/>
      </c>
      <c r="AW67" s="15" t="str">
        <f t="shared" si="31"/>
        <v/>
      </c>
    </row>
    <row r="68" spans="2:49">
      <c r="B68" s="14" t="str">
        <f>IF(Scilympiad!C67="",
    "",
    Scilympiad!C67
)</f>
        <v/>
      </c>
      <c r="C68" s="10" t="str">
        <f>IF(Scilympiad!D67="",
    "",
    Scilympiad!D67
)</f>
        <v/>
      </c>
      <c r="D68" s="10" t="str">
        <f>IF(Scilympiad!E67="",
    "",
    Scilympiad!E67
)</f>
        <v/>
      </c>
      <c r="E68" s="44" t="str">
        <f t="shared" si="7"/>
        <v/>
      </c>
      <c r="F68" s="45" t="str">
        <f t="shared" si="8"/>
        <v/>
      </c>
      <c r="G68" s="173" t="str">
        <f t="shared" si="9"/>
        <v/>
      </c>
      <c r="H68" s="45" t="str">
        <f t="shared" si="10"/>
        <v/>
      </c>
      <c r="I68" s="54" t="str">
        <f t="shared" si="11"/>
        <v/>
      </c>
      <c r="J68" s="57" t="str">
        <f>IF($B68="",
    "",
    IF(COUNTIF(Scilympiad!U:U,Scores!$B68)+COUNTIF(SkyCiv!U:U,Scores!$B68)=0,
        "",
        IF(COUNTIF(Scilympiad!U:U,Scores!$B68)=0,
            "NO",
            IF(COUNTIF(Scilympiad!U:U,Scores!$B68)=1,
                "YES",
                IF(COUNTIF(Scilympiad!U:U,Scores!$B68)&gt;1,
                    "MANY",
                    "ERROR"
                )
            )
        )
    )
)</f>
        <v/>
      </c>
      <c r="K68" s="15" t="str">
        <f>IF($B68="",
    "",
    IF(COUNTIF(Scilympiad!U:U,Scores!$B68)+COUNTIF(SkyCiv!U:U,Scores!$B68)=0,
        "",
        IF(COUNTIF(SkyCiv!U:U,Scores!$B68)=0,
            "NO",
            IF(COUNTIF(SkyCiv!U:U,Scores!$B68)=1,
                "YES",
                IF(COUNTIF(SkyCiv!U:U,Scores!$B68)&gt;1,
                    "MANY",
                    "ERROR"
                )
            )
        )
    )
)</f>
        <v/>
      </c>
      <c r="L68" s="160" t="str">
        <f>IF($B68="",
    "",
    IF(NOT(ISERROR(MATCH($B68,Scilympiad!$U:$U,0))),
        INDEX(Scilympiad!M:M,MATCH($B68,Scilympiad!$U:$U,0)),
        ""
    )
)</f>
        <v/>
      </c>
      <c r="M68" s="161" t="str">
        <f>IF($B68="",
    "",
    IF(NOT(ISERROR(MATCH($B68,Scilympiad!$U:$U,0))),
        INDEX(Scilympiad!N:N,MATCH($B68,Scilympiad!$U:$U,0)),
        ""
    )
)</f>
        <v/>
      </c>
      <c r="N68" s="161" t="str">
        <f>IF($B68="",
    "",
    IF(NOT(ISERROR(MATCH($B68,SkyCiv!$U:$U,0))),
        INDEX(SkyCiv!C:C,MATCH($B68,SkyCiv!$U:$U,0))+(_xlfn.NUMBERVALUE(LEFT(RIGHT(Instructions!$E$20,4),3))+6)/24,
        ""
    )
)</f>
        <v/>
      </c>
      <c r="O68" s="12" t="str">
        <f>IF(N68="",
    "",
    IF(Instructions!E$20="",
        "TIMEZONE?",
        IF(L68="",
            "START?",
            IF(N68&lt;L68,
                "NEGATIVE",
                (N68-L68)*24*60
            )
        )
    )
)</f>
        <v/>
      </c>
      <c r="P68" s="46" t="str">
        <f>IF(Instructions!$E$21="",
    "",
    IF(AND(ISNUMBER(O68),O68&gt;Instructions!E$21),
        "YES",
        IF(AND(ISNUMBER(O68),O68&lt;=Instructions!E$21),
            "NO",
            IF(O68="NEGATIVE",
                "UNCLEAR",
                ""
            )
        )
    )
)</f>
        <v/>
      </c>
      <c r="Q68" s="72" t="str">
        <f>IF(LEFT(Instructions!E$22)="Y",
    P68,
    ""
)</f>
        <v/>
      </c>
      <c r="R68" s="69" t="str">
        <f>IF($B68="",
    "",
    IF(NOT(ISERROR(MATCH($B68,SkyCiv!$U:$U,0))),
        INDEX(SkyCiv!I:I,MATCH($B68,SkyCiv!$U:$U,0)),
        ""
    )
)</f>
        <v/>
      </c>
      <c r="S68" s="12" t="str">
        <f>IF($B68="",
    "",
    IF(NOT(ISERROR(MATCH($B68,SkyCiv!$U:$U,0))),
        INDEX(SkyCiv!J:J,MATCH($B68,SkyCiv!$U:$U,0)),
        ""
    )
)</f>
        <v/>
      </c>
      <c r="T68" s="60" t="str">
        <f>IF($B68="",
    "",
    IF(NOT(ISERROR(MATCH($B68,SkyCiv!$U:$U,0))),
        INDEX(SkyCiv!K:K,MATCH($B68,SkyCiv!$U:$U,0)),
        ""
    )
)</f>
        <v/>
      </c>
      <c r="U68" s="76" t="str">
        <f>IF($B68="",
    "",
    IF(NOT(ISERROR(MATCH($B68,SkyCiv!$U:$U,0))),
        INDEX(SkyCiv!L:L,MATCH($B68,SkyCiv!$U:$U,0)),
        ""
    )
)</f>
        <v/>
      </c>
      <c r="V68" s="12" t="str">
        <f>IF($B68="",
    "",
    IF(NOT(ISERROR(MATCH($B68,SkyCiv!$U:$U,0))),
        INDEX(SkyCiv!M:M,MATCH($B68,SkyCiv!$U:$U,0)),
        ""
    )
)</f>
        <v/>
      </c>
      <c r="W68" s="77" t="str">
        <f>IF($B68="",
    "",
    IF(NOT(ISERROR(MATCH($B68,SkyCiv!$U:$U,0))),
        INDEX(SkyCiv!N:N,MATCH($B68,SkyCiv!$U:$U,0)),
        ""
    )
)</f>
        <v/>
      </c>
      <c r="X68" s="45" t="str">
        <f>IF(AND(U68=0,V68=0,W68=0),
    "-",
    IF(U68="",
        "",
        IF(LEFT($B68)="B",
            IF(Instructions!E$16="",
                "",
                IF(ROUND(U68,3)&lt;Instructions!E$16,
                    "YES",
                    "NO"
                )
            ),
            IF(LEFT($B68)="C",
                IF(Instructions!E$18="",
                    "",
                    IF(ROUND(U68,3)&lt;Instructions!E$18,
                        "YES",
                        "NO"
                    )
                ),
                "ERR"
            )
        )
    )
)</f>
        <v/>
      </c>
      <c r="Y68" s="45" t="str">
        <f t="shared" si="12"/>
        <v/>
      </c>
      <c r="Z68" s="45" t="str">
        <f>IF(AND(U68=0,V68=0,W68=0),
    "-",
    IF(W68="",
        "",
        IF(LEFT($B68)="B",
            IF(Instructions!E$17="",
                "",
                IF(ROUND(W68,3)&lt;Instructions!E$17,
                    "YES",
                    "NO"
                )
            ),
            IF(LEFT($B68)="C",
                IF(Instructions!E$19="",
                    "",
                    IF(ROUND(W68,3)&lt;Instructions!E$19,
                        "YES",
                        "NO"
                    )
                ),
                "ERR"
            )
        )
    )
)</f>
        <v/>
      </c>
      <c r="AA68" s="54" t="str">
        <f t="shared" si="13"/>
        <v/>
      </c>
      <c r="AB68" s="14" t="str">
        <f>IF(AND(NOT(ISERROR(MATCH($B68,Scilympiad!$U:$U,0))),ISNUMBER(INDEX(Scilympiad!Y:Y,MATCH($B68,Scilympiad!$U:$U,0)))),
    INDEX(Scilympiad!Y:Y,MATCH($B68,Scilympiad!$U:$U,0)),
    ""
)</f>
        <v/>
      </c>
      <c r="AC68" s="11" t="str">
        <f t="shared" si="14"/>
        <v/>
      </c>
      <c r="AD68" s="10" t="str">
        <f t="shared" si="15"/>
        <v/>
      </c>
      <c r="AE68" s="11" t="str">
        <f t="shared" si="16"/>
        <v/>
      </c>
      <c r="AF68" s="12" t="str">
        <f t="shared" si="17"/>
        <v/>
      </c>
      <c r="AG68" s="134" t="str">
        <f t="shared" si="18"/>
        <v/>
      </c>
      <c r="AH68" s="165"/>
      <c r="AI68" s="165"/>
      <c r="AJ68" s="131"/>
      <c r="AK68" s="64" t="str">
        <f t="shared" si="19"/>
        <v/>
      </c>
      <c r="AL68" s="47" t="str">
        <f t="shared" si="20"/>
        <v/>
      </c>
      <c r="AM68" s="65" t="str">
        <f t="shared" si="21"/>
        <v/>
      </c>
      <c r="AN68" s="57" t="str">
        <f t="shared" si="22"/>
        <v/>
      </c>
      <c r="AO68" s="12" t="str">
        <f t="shared" si="23"/>
        <v/>
      </c>
      <c r="AP68" s="10" t="str">
        <f t="shared" si="24"/>
        <v/>
      </c>
      <c r="AQ68" s="10" t="str">
        <f t="shared" si="25"/>
        <v/>
      </c>
      <c r="AR68" s="15" t="str">
        <f t="shared" si="26"/>
        <v/>
      </c>
      <c r="AS68" s="57" t="str">
        <f t="shared" si="27"/>
        <v/>
      </c>
      <c r="AT68" s="12" t="str">
        <f t="shared" si="28"/>
        <v/>
      </c>
      <c r="AU68" s="10" t="str">
        <f t="shared" si="29"/>
        <v/>
      </c>
      <c r="AV68" s="10" t="str">
        <f t="shared" si="30"/>
        <v/>
      </c>
      <c r="AW68" s="15" t="str">
        <f t="shared" si="31"/>
        <v/>
      </c>
    </row>
    <row r="69" spans="2:49">
      <c r="B69" s="14" t="str">
        <f>IF(Scilympiad!C68="",
    "",
    Scilympiad!C68
)</f>
        <v/>
      </c>
      <c r="C69" s="10" t="str">
        <f>IF(Scilympiad!D68="",
    "",
    Scilympiad!D68
)</f>
        <v/>
      </c>
      <c r="D69" s="10" t="str">
        <f>IF(Scilympiad!E68="",
    "",
    Scilympiad!E68
)</f>
        <v/>
      </c>
      <c r="E69" s="44" t="str">
        <f t="shared" ref="E69:E132" si="32">IF(AG69="",
    F69,
    AG69
)</f>
        <v/>
      </c>
      <c r="F69" s="45" t="str">
        <f t="shared" ref="F69:F132" si="33">IF(AN69="",
    AS69,
    AN69
)</f>
        <v/>
      </c>
      <c r="G69" s="173" t="str">
        <f t="shared" ref="G69:G132" si="34">IF(OR(AR69="?",AW69="?"),
    "?",
    IF(NOT(AR69=""),
        IF(NOT(ISNUMBER(AR69)),
            "-",
            IF(COUNTIFS(AP:AP,"&gt;="&amp;FLOOR(AP69,1),AP:AP,"&lt;"&amp;FLOOR(AP69,1)+1)&gt;1,
                (COUNTIFS(AP:AP,"&gt;="&amp;FLOOR(AP69,1),AP:AP,"&lt;"&amp;FLOOR(AP69,1)+1)-(AR69-FLOOR(AP69,1))-1)*0.01,
                "-"
            )
        ),
        IF(NOT(AW69=""),
            IF(NOT(ISNUMBER(AW69)),
                "-",
                IF(COUNTIFS(AU:AU,"&gt;="&amp;FLOOR(AU69,1),AU:AU,"&lt;"&amp;FLOOR(AU69,1)+1)&gt;1,
                    (COUNTIFS(AU:AU,"&gt;="&amp;FLOOR(AU69,1),AU:AU,"&lt;"&amp;FLOOR(AU69,1)+1)-(AW69-FLOOR(AU69,1))-1)*0.01,
                    "-"
                )
            ),
            ""
        )
    )
)</f>
        <v/>
      </c>
      <c r="H69" s="45" t="str">
        <f t="shared" ref="H69:H132" si="35">IF(AR69="",
    AW69,
    AR69
)</f>
        <v/>
      </c>
      <c r="I69" s="54" t="str">
        <f t="shared" ref="I69:I132" si="36">IF(ISNUMBER(H69),
    H69,
    IF(H69="P",
        IF(LEFT(B69)="B",COUNTIF(B$4:B$503,"B*"),COUNTIF(B$4:B$503,"C*")),
        IF(H69="NS",
            IF(LEFT(B69)="B",COUNTIF(B$4:B$503,"B*")+1,COUNTIF(B$4:B$503,"C*")+1),
            IF(H69="DQ",
                IF(LEFT(B69)="B",COUNTIF(B$4:B$503,"B*")+2,COUNTIF(B$4:B$503,"C*")+2),
                H69
            )
        )
    )
)</f>
        <v/>
      </c>
      <c r="J69" s="57" t="str">
        <f>IF($B69="",
    "",
    IF(COUNTIF(Scilympiad!U:U,Scores!$B69)+COUNTIF(SkyCiv!U:U,Scores!$B69)=0,
        "",
        IF(COUNTIF(Scilympiad!U:U,Scores!$B69)=0,
            "NO",
            IF(COUNTIF(Scilympiad!U:U,Scores!$B69)=1,
                "YES",
                IF(COUNTIF(Scilympiad!U:U,Scores!$B69)&gt;1,
                    "MANY",
                    "ERROR"
                )
            )
        )
    )
)</f>
        <v/>
      </c>
      <c r="K69" s="15" t="str">
        <f>IF($B69="",
    "",
    IF(COUNTIF(Scilympiad!U:U,Scores!$B69)+COUNTIF(SkyCiv!U:U,Scores!$B69)=0,
        "",
        IF(COUNTIF(SkyCiv!U:U,Scores!$B69)=0,
            "NO",
            IF(COUNTIF(SkyCiv!U:U,Scores!$B69)=1,
                "YES",
                IF(COUNTIF(SkyCiv!U:U,Scores!$B69)&gt;1,
                    "MANY",
                    "ERROR"
                )
            )
        )
    )
)</f>
        <v/>
      </c>
      <c r="L69" s="160" t="str">
        <f>IF($B69="",
    "",
    IF(NOT(ISERROR(MATCH($B69,Scilympiad!$U:$U,0))),
        INDEX(Scilympiad!M:M,MATCH($B69,Scilympiad!$U:$U,0)),
        ""
    )
)</f>
        <v/>
      </c>
      <c r="M69" s="161" t="str">
        <f>IF($B69="",
    "",
    IF(NOT(ISERROR(MATCH($B69,Scilympiad!$U:$U,0))),
        INDEX(Scilympiad!N:N,MATCH($B69,Scilympiad!$U:$U,0)),
        ""
    )
)</f>
        <v/>
      </c>
      <c r="N69" s="161" t="str">
        <f>IF($B69="",
    "",
    IF(NOT(ISERROR(MATCH($B69,SkyCiv!$U:$U,0))),
        INDEX(SkyCiv!C:C,MATCH($B69,SkyCiv!$U:$U,0))+(_xlfn.NUMBERVALUE(LEFT(RIGHT(Instructions!$E$20,4),3))+6)/24,
        ""
    )
)</f>
        <v/>
      </c>
      <c r="O69" s="12" t="str">
        <f>IF(N69="",
    "",
    IF(Instructions!E$20="",
        "TIMEZONE?",
        IF(L69="",
            "START?",
            IF(N69&lt;L69,
                "NEGATIVE",
                (N69-L69)*24*60
            )
        )
    )
)</f>
        <v/>
      </c>
      <c r="P69" s="46" t="str">
        <f>IF(Instructions!$E$21="",
    "",
    IF(AND(ISNUMBER(O69),O69&gt;Instructions!E$21),
        "YES",
        IF(AND(ISNUMBER(O69),O69&lt;=Instructions!E$21),
            "NO",
            IF(O69="NEGATIVE",
                "UNCLEAR",
                ""
            )
        )
    )
)</f>
        <v/>
      </c>
      <c r="Q69" s="72" t="str">
        <f>IF(LEFT(Instructions!E$22)="Y",
    P69,
    ""
)</f>
        <v/>
      </c>
      <c r="R69" s="69" t="str">
        <f>IF($B69="",
    "",
    IF(NOT(ISERROR(MATCH($B69,SkyCiv!$U:$U,0))),
        INDEX(SkyCiv!I:I,MATCH($B69,SkyCiv!$U:$U,0)),
        ""
    )
)</f>
        <v/>
      </c>
      <c r="S69" s="12" t="str">
        <f>IF($B69="",
    "",
    IF(NOT(ISERROR(MATCH($B69,SkyCiv!$U:$U,0))),
        INDEX(SkyCiv!J:J,MATCH($B69,SkyCiv!$U:$U,0)),
        ""
    )
)</f>
        <v/>
      </c>
      <c r="T69" s="60" t="str">
        <f>IF($B69="",
    "",
    IF(NOT(ISERROR(MATCH($B69,SkyCiv!$U:$U,0))),
        INDEX(SkyCiv!K:K,MATCH($B69,SkyCiv!$U:$U,0)),
        ""
    )
)</f>
        <v/>
      </c>
      <c r="U69" s="76" t="str">
        <f>IF($B69="",
    "",
    IF(NOT(ISERROR(MATCH($B69,SkyCiv!$U:$U,0))),
        INDEX(SkyCiv!L:L,MATCH($B69,SkyCiv!$U:$U,0)),
        ""
    )
)</f>
        <v/>
      </c>
      <c r="V69" s="12" t="str">
        <f>IF($B69="",
    "",
    IF(NOT(ISERROR(MATCH($B69,SkyCiv!$U:$U,0))),
        INDEX(SkyCiv!M:M,MATCH($B69,SkyCiv!$U:$U,0)),
        ""
    )
)</f>
        <v/>
      </c>
      <c r="W69" s="77" t="str">
        <f>IF($B69="",
    "",
    IF(NOT(ISERROR(MATCH($B69,SkyCiv!$U:$U,0))),
        INDEX(SkyCiv!N:N,MATCH($B69,SkyCiv!$U:$U,0)),
        ""
    )
)</f>
        <v/>
      </c>
      <c r="X69" s="45" t="str">
        <f>IF(AND(U69=0,V69=0,W69=0),
    "-",
    IF(U69="",
        "",
        IF(LEFT($B69)="B",
            IF(Instructions!E$16="",
                "",
                IF(ROUND(U69,3)&lt;Instructions!E$16,
                    "YES",
                    "NO"
                )
            ),
            IF(LEFT($B69)="C",
                IF(Instructions!E$18="",
                    "",
                    IF(ROUND(U69,3)&lt;Instructions!E$18,
                        "YES",
                        "NO"
                    )
                ),
                "ERR"
            )
        )
    )
)</f>
        <v/>
      </c>
      <c r="Y69" s="45" t="str">
        <f t="shared" ref="Y69:Y132" si="37">IF(AND(U69=0,V69=0,W69=0),
    "-",
    IF(V69="",
        "",
        IF(LEFT($B69)="B",
            IF(ROUND(V69,3)&gt;200,
                "YES",
                "NO"
            ),
            IF(LEFT($B69)="C",
                IF(ROUND(V69,3)&gt;150,
                    "YES",
                    "NO"
                ),
                "ERR"
            )
        )
    )
)</f>
        <v/>
      </c>
      <c r="Z69" s="45" t="str">
        <f>IF(AND(U69=0,V69=0,W69=0),
    "-",
    IF(W69="",
        "",
        IF(LEFT($B69)="B",
            IF(Instructions!E$17="",
                "",
                IF(ROUND(W69,3)&lt;Instructions!E$17,
                    "YES",
                    "NO"
                )
            ),
            IF(LEFT($B69)="C",
                IF(Instructions!E$19="",
                    "",
                    IF(ROUND(W69,3)&lt;Instructions!E$19,
                        "YES",
                        "NO"
                    )
                ),
                "ERR"
            )
        )
    )
)</f>
        <v/>
      </c>
      <c r="AA69" s="54" t="str">
        <f t="shared" ref="AA69:AA132" si="38">IF(AND(U69=0,V69=0,W69=0),
    "-",
    IF(COUNTIF(X69:Z69,"")+COUNTIF(X69:Z69,"ERR")=0,
        IF(COUNTIF(X69:Z69,"YES")&gt;0,
            "YES",
            "NO"
        ),
        IF(OR(COUNTIF(X69:Z69,"")&lt;3,COUNTIF(X69:Z69,"ERR")&gt;0),
            "?",
            ""
        )
    )
)</f>
        <v/>
      </c>
      <c r="AB69" s="14" t="str">
        <f>IF(AND(NOT(ISERROR(MATCH($B69,Scilympiad!$U:$U,0))),ISNUMBER(INDEX(Scilympiad!Y:Y,MATCH($B69,Scilympiad!$U:$U,0)))),
    INDEX(Scilympiad!Y:Y,MATCH($B69,Scilympiad!$U:$U,0)),
    ""
)</f>
        <v/>
      </c>
      <c r="AC69" s="11" t="str">
        <f t="shared" ref="AC69:AC132" si="39">IF(R69="",
    "",
    IF(R69&gt;15000,
        15000,
        R69
    )
)</f>
        <v/>
      </c>
      <c r="AD69" s="10" t="str">
        <f t="shared" ref="AD69:AD132" si="40">IF(AC69="",
    "",
    IF(AC69=15000,
        5000,
        0
    )
)</f>
        <v/>
      </c>
      <c r="AE69" s="11" t="str">
        <f t="shared" ref="AE69:AE132" si="41">IF(AC69="",
    "",
    AC69+AD69
)</f>
        <v/>
      </c>
      <c r="AF69" s="12" t="str">
        <f t="shared" ref="AF69:AF132" si="42">IF(S69="",
    "",
    S69
)</f>
        <v/>
      </c>
      <c r="AG69" s="134" t="str">
        <f t="shared" ref="AG69:AG132" si="43">IF(AND(AE69="",AF69=""),
    "",
    IF(OR(AE69="",AF69="",AF69=0),
        0,
        AE69/AF69
    )
)</f>
        <v/>
      </c>
      <c r="AH69" s="165"/>
      <c r="AI69" s="165"/>
      <c r="AJ69" s="131"/>
      <c r="AK69" s="64" t="str">
        <f t="shared" ref="AK69:AK132" si="44">IF(AND(AB69="",AC69=""),
    "",
    IF(OR(AB69="",AB69="N/A",AC69=""),
        -15000,
        IF((AC69-AB69)&gt;=0,
            15000-(AC69-AB69),
            AC69-AB69
        )
    )
)</f>
        <v/>
      </c>
      <c r="AL69" s="47" t="str">
        <f t="shared" ref="AL69:AL132" si="45">IF(AK69="",
    "",
    RANK(AK69,AK:AK)
)</f>
        <v/>
      </c>
      <c r="AM69" s="65" t="str">
        <f t="shared" ref="AM69:AM132" si="46">IF(AND(AF69="",AG69=""),
    "",
    IF(AF69="",
        COUNTA(AB:AG),
        RANK(AF69,AF:AF,-1)
    )
)</f>
        <v/>
      </c>
      <c r="AN69" s="57" t="str">
        <f t="shared" ref="AN69:AN132" si="47">IF(LEFT($B69)=RIGHT(AN$2),
    IF(OR(LEFT($AJ69)="Y",LEFT($AJ69)="T",$AJ69=1),
        "DQ",
        IF(AND($J69="",$K69=""),
            "NS",
            IF(OR(LEFT($AI69)="Y",LEFT($AI69)="T",$AI69=1,AND($J69="YES",$K69="NO")),
                "P",
                IF($AA69="?",
                    "?",
                    IF(AND(ISNUMBER($AH69),$AH69&gt;=1,$AH69&lt;=3),
                        $AH69,
                        IF(OR($AC69=0,$AG69=0,$AH69&gt;3),
                            3,
                            IF(OR($Q69="YES",$AA69="YES",$AH69=2),
                                2,
                                1
                            )
                        )
                    )
                )
            )
        )
    ),
    ""
)</f>
        <v/>
      </c>
      <c r="AO69" s="12" t="str">
        <f t="shared" ref="AO69:AO132" si="48">IF(ISNUMBER(AN69),
    IF(AND(LEFT($B69)=RIGHT(AN$2)),
        $AG69-(AN69-1)*POWER(10,LEN(ROUND(MAX($AG:$AG),0))),
        ""
    ),
    ""
)</f>
        <v/>
      </c>
      <c r="AP69" s="10" t="str">
        <f t="shared" ref="AP69:AP132" si="49">IF(AO69="",
    "",
    RANK(AO69,AO:AO)+$AL69*POWER(0.1,LEN(MAX($AL:$AL)))+$AM69*POWER(0.1,LEN(MAX($AL:$AL))+LEN(MAX($AM:$AM)))
)</f>
        <v/>
      </c>
      <c r="AQ69" s="10" t="str">
        <f t="shared" ref="AQ69:AQ132" si="50">IF(AP69="",
    "",
    RANK(AP69,AP:AP,1)
)</f>
        <v/>
      </c>
      <c r="AR69" s="15" t="str">
        <f t="shared" ref="AR69:AR132" si="51">IF(AND(NOT(AN69=""),COUNTIF(AN:AN,"~?")&gt;0),
    "?",
    IF(AQ69="",
        AN69,
        AQ69
    )
)</f>
        <v/>
      </c>
      <c r="AS69" s="57" t="str">
        <f t="shared" ref="AS69:AS132" si="52">IF(LEFT($B69)=RIGHT(AS$2),
    IF(OR(LEFT($AJ69)="Y",LEFT($AJ69)="T",$AJ69=1),
        "DQ",
        IF(AND($J69="",$K69=""),
            "NS",
            IF(OR(LEFT($AI69)="Y",LEFT($AI69)="T",$AI69=1,AND($J69="YES",$K69="NO")),
                "P",
                IF($AA69="?",
                    "?",
                    IF(AND(ISNUMBER($AH69),$AH69&gt;=1,$AH69&lt;=3),
                        $AH69,
                        IF(OR($AC69=0,$AG69=0,$AH69&gt;3),
                            3,
                            IF(OR($Q69="YES",$AA69="YES",$AH69=2),
                                2,
                                1
                            )
                        )
                    )
                )
            )
        )
    ),
    ""
)</f>
        <v/>
      </c>
      <c r="AT69" s="12" t="str">
        <f t="shared" ref="AT69:AT132" si="53">IF(ISNUMBER(AS69),
    IF(AND(LEFT($B69)=RIGHT(AS$2)),
        $AG69-(AS69-1)*POWER(10,LEN(ROUND(MAX($AG:$AG),0))),
        ""
    ),
    ""
)</f>
        <v/>
      </c>
      <c r="AU69" s="10" t="str">
        <f t="shared" ref="AU69:AU132" si="54">IF(AT69="",
    "",
    RANK(AT69,AT:AT)+$AL69*POWER(0.1,LEN(MAX($AL:$AL)))+$AM69*POWER(0.1,LEN(MAX($AL:$AL))+LEN(MAX($AM:$AM)))
)</f>
        <v/>
      </c>
      <c r="AV69" s="10" t="str">
        <f t="shared" ref="AV69:AV132" si="55">IF(AU69="",
    "",
    RANK(AU69,AU:AU,1)
)</f>
        <v/>
      </c>
      <c r="AW69" s="15" t="str">
        <f t="shared" ref="AW69:AW132" si="56">IF(AND(NOT(AS69=""),COUNTIF(AS:AS,"~?")&gt;0),
    "?",
    IF(AV69="",
        AS69,
        AV69
    )
)</f>
        <v/>
      </c>
    </row>
    <row r="70" spans="2:49">
      <c r="B70" s="14" t="str">
        <f>IF(Scilympiad!C69="",
    "",
    Scilympiad!C69
)</f>
        <v/>
      </c>
      <c r="C70" s="10" t="str">
        <f>IF(Scilympiad!D69="",
    "",
    Scilympiad!D69
)</f>
        <v/>
      </c>
      <c r="D70" s="10" t="str">
        <f>IF(Scilympiad!E69="",
    "",
    Scilympiad!E69
)</f>
        <v/>
      </c>
      <c r="E70" s="44" t="str">
        <f t="shared" si="32"/>
        <v/>
      </c>
      <c r="F70" s="45" t="str">
        <f t="shared" si="33"/>
        <v/>
      </c>
      <c r="G70" s="173" t="str">
        <f t="shared" si="34"/>
        <v/>
      </c>
      <c r="H70" s="45" t="str">
        <f t="shared" si="35"/>
        <v/>
      </c>
      <c r="I70" s="54" t="str">
        <f t="shared" si="36"/>
        <v/>
      </c>
      <c r="J70" s="57" t="str">
        <f>IF($B70="",
    "",
    IF(COUNTIF(Scilympiad!U:U,Scores!$B70)+COUNTIF(SkyCiv!U:U,Scores!$B70)=0,
        "",
        IF(COUNTIF(Scilympiad!U:U,Scores!$B70)=0,
            "NO",
            IF(COUNTIF(Scilympiad!U:U,Scores!$B70)=1,
                "YES",
                IF(COUNTIF(Scilympiad!U:U,Scores!$B70)&gt;1,
                    "MANY",
                    "ERROR"
                )
            )
        )
    )
)</f>
        <v/>
      </c>
      <c r="K70" s="15" t="str">
        <f>IF($B70="",
    "",
    IF(COUNTIF(Scilympiad!U:U,Scores!$B70)+COUNTIF(SkyCiv!U:U,Scores!$B70)=0,
        "",
        IF(COUNTIF(SkyCiv!U:U,Scores!$B70)=0,
            "NO",
            IF(COUNTIF(SkyCiv!U:U,Scores!$B70)=1,
                "YES",
                IF(COUNTIF(SkyCiv!U:U,Scores!$B70)&gt;1,
                    "MANY",
                    "ERROR"
                )
            )
        )
    )
)</f>
        <v/>
      </c>
      <c r="L70" s="160" t="str">
        <f>IF($B70="",
    "",
    IF(NOT(ISERROR(MATCH($B70,Scilympiad!$U:$U,0))),
        INDEX(Scilympiad!M:M,MATCH($B70,Scilympiad!$U:$U,0)),
        ""
    )
)</f>
        <v/>
      </c>
      <c r="M70" s="161" t="str">
        <f>IF($B70="",
    "",
    IF(NOT(ISERROR(MATCH($B70,Scilympiad!$U:$U,0))),
        INDEX(Scilympiad!N:N,MATCH($B70,Scilympiad!$U:$U,0)),
        ""
    )
)</f>
        <v/>
      </c>
      <c r="N70" s="161" t="str">
        <f>IF($B70="",
    "",
    IF(NOT(ISERROR(MATCH($B70,SkyCiv!$U:$U,0))),
        INDEX(SkyCiv!C:C,MATCH($B70,SkyCiv!$U:$U,0))+(_xlfn.NUMBERVALUE(LEFT(RIGHT(Instructions!$E$20,4),3))+6)/24,
        ""
    )
)</f>
        <v/>
      </c>
      <c r="O70" s="12" t="str">
        <f>IF(N70="",
    "",
    IF(Instructions!E$20="",
        "TIMEZONE?",
        IF(L70="",
            "START?",
            IF(N70&lt;L70,
                "NEGATIVE",
                (N70-L70)*24*60
            )
        )
    )
)</f>
        <v/>
      </c>
      <c r="P70" s="46" t="str">
        <f>IF(Instructions!$E$21="",
    "",
    IF(AND(ISNUMBER(O70),O70&gt;Instructions!E$21),
        "YES",
        IF(AND(ISNUMBER(O70),O70&lt;=Instructions!E$21),
            "NO",
            IF(O70="NEGATIVE",
                "UNCLEAR",
                ""
            )
        )
    )
)</f>
        <v/>
      </c>
      <c r="Q70" s="72" t="str">
        <f>IF(LEFT(Instructions!E$22)="Y",
    P70,
    ""
)</f>
        <v/>
      </c>
      <c r="R70" s="69" t="str">
        <f>IF($B70="",
    "",
    IF(NOT(ISERROR(MATCH($B70,SkyCiv!$U:$U,0))),
        INDEX(SkyCiv!I:I,MATCH($B70,SkyCiv!$U:$U,0)),
        ""
    )
)</f>
        <v/>
      </c>
      <c r="S70" s="12" t="str">
        <f>IF($B70="",
    "",
    IF(NOT(ISERROR(MATCH($B70,SkyCiv!$U:$U,0))),
        INDEX(SkyCiv!J:J,MATCH($B70,SkyCiv!$U:$U,0)),
        ""
    )
)</f>
        <v/>
      </c>
      <c r="T70" s="60" t="str">
        <f>IF($B70="",
    "",
    IF(NOT(ISERROR(MATCH($B70,SkyCiv!$U:$U,0))),
        INDEX(SkyCiv!K:K,MATCH($B70,SkyCiv!$U:$U,0)),
        ""
    )
)</f>
        <v/>
      </c>
      <c r="U70" s="76" t="str">
        <f>IF($B70="",
    "",
    IF(NOT(ISERROR(MATCH($B70,SkyCiv!$U:$U,0))),
        INDEX(SkyCiv!L:L,MATCH($B70,SkyCiv!$U:$U,0)),
        ""
    )
)</f>
        <v/>
      </c>
      <c r="V70" s="12" t="str">
        <f>IF($B70="",
    "",
    IF(NOT(ISERROR(MATCH($B70,SkyCiv!$U:$U,0))),
        INDEX(SkyCiv!M:M,MATCH($B70,SkyCiv!$U:$U,0)),
        ""
    )
)</f>
        <v/>
      </c>
      <c r="W70" s="77" t="str">
        <f>IF($B70="",
    "",
    IF(NOT(ISERROR(MATCH($B70,SkyCiv!$U:$U,0))),
        INDEX(SkyCiv!N:N,MATCH($B70,SkyCiv!$U:$U,0)),
        ""
    )
)</f>
        <v/>
      </c>
      <c r="X70" s="45" t="str">
        <f>IF(AND(U70=0,V70=0,W70=0),
    "-",
    IF(U70="",
        "",
        IF(LEFT($B70)="B",
            IF(Instructions!E$16="",
                "",
                IF(ROUND(U70,3)&lt;Instructions!E$16,
                    "YES",
                    "NO"
                )
            ),
            IF(LEFT($B70)="C",
                IF(Instructions!E$18="",
                    "",
                    IF(ROUND(U70,3)&lt;Instructions!E$18,
                        "YES",
                        "NO"
                    )
                ),
                "ERR"
            )
        )
    )
)</f>
        <v/>
      </c>
      <c r="Y70" s="45" t="str">
        <f t="shared" si="37"/>
        <v/>
      </c>
      <c r="Z70" s="45" t="str">
        <f>IF(AND(U70=0,V70=0,W70=0),
    "-",
    IF(W70="",
        "",
        IF(LEFT($B70)="B",
            IF(Instructions!E$17="",
                "",
                IF(ROUND(W70,3)&lt;Instructions!E$17,
                    "YES",
                    "NO"
                )
            ),
            IF(LEFT($B70)="C",
                IF(Instructions!E$19="",
                    "",
                    IF(ROUND(W70,3)&lt;Instructions!E$19,
                        "YES",
                        "NO"
                    )
                ),
                "ERR"
            )
        )
    )
)</f>
        <v/>
      </c>
      <c r="AA70" s="54" t="str">
        <f t="shared" si="38"/>
        <v/>
      </c>
      <c r="AB70" s="14" t="str">
        <f>IF(AND(NOT(ISERROR(MATCH($B70,Scilympiad!$U:$U,0))),ISNUMBER(INDEX(Scilympiad!Y:Y,MATCH($B70,Scilympiad!$U:$U,0)))),
    INDEX(Scilympiad!Y:Y,MATCH($B70,Scilympiad!$U:$U,0)),
    ""
)</f>
        <v/>
      </c>
      <c r="AC70" s="11" t="str">
        <f t="shared" si="39"/>
        <v/>
      </c>
      <c r="AD70" s="10" t="str">
        <f t="shared" si="40"/>
        <v/>
      </c>
      <c r="AE70" s="11" t="str">
        <f t="shared" si="41"/>
        <v/>
      </c>
      <c r="AF70" s="12" t="str">
        <f t="shared" si="42"/>
        <v/>
      </c>
      <c r="AG70" s="134" t="str">
        <f t="shared" si="43"/>
        <v/>
      </c>
      <c r="AH70" s="165"/>
      <c r="AI70" s="165"/>
      <c r="AJ70" s="131"/>
      <c r="AK70" s="64" t="str">
        <f t="shared" si="44"/>
        <v/>
      </c>
      <c r="AL70" s="47" t="str">
        <f t="shared" si="45"/>
        <v/>
      </c>
      <c r="AM70" s="65" t="str">
        <f t="shared" si="46"/>
        <v/>
      </c>
      <c r="AN70" s="57" t="str">
        <f t="shared" si="47"/>
        <v/>
      </c>
      <c r="AO70" s="12" t="str">
        <f t="shared" si="48"/>
        <v/>
      </c>
      <c r="AP70" s="10" t="str">
        <f t="shared" si="49"/>
        <v/>
      </c>
      <c r="AQ70" s="10" t="str">
        <f t="shared" si="50"/>
        <v/>
      </c>
      <c r="AR70" s="15" t="str">
        <f t="shared" si="51"/>
        <v/>
      </c>
      <c r="AS70" s="57" t="str">
        <f t="shared" si="52"/>
        <v/>
      </c>
      <c r="AT70" s="12" t="str">
        <f t="shared" si="53"/>
        <v/>
      </c>
      <c r="AU70" s="10" t="str">
        <f t="shared" si="54"/>
        <v/>
      </c>
      <c r="AV70" s="10" t="str">
        <f t="shared" si="55"/>
        <v/>
      </c>
      <c r="AW70" s="15" t="str">
        <f t="shared" si="56"/>
        <v/>
      </c>
    </row>
    <row r="71" spans="2:49">
      <c r="B71" s="14" t="str">
        <f>IF(Scilympiad!C70="",
    "",
    Scilympiad!C70
)</f>
        <v/>
      </c>
      <c r="C71" s="10" t="str">
        <f>IF(Scilympiad!D70="",
    "",
    Scilympiad!D70
)</f>
        <v/>
      </c>
      <c r="D71" s="10" t="str">
        <f>IF(Scilympiad!E70="",
    "",
    Scilympiad!E70
)</f>
        <v/>
      </c>
      <c r="E71" s="44" t="str">
        <f t="shared" si="32"/>
        <v/>
      </c>
      <c r="F71" s="45" t="str">
        <f t="shared" si="33"/>
        <v/>
      </c>
      <c r="G71" s="173" t="str">
        <f t="shared" si="34"/>
        <v/>
      </c>
      <c r="H71" s="45" t="str">
        <f t="shared" si="35"/>
        <v/>
      </c>
      <c r="I71" s="54" t="str">
        <f t="shared" si="36"/>
        <v/>
      </c>
      <c r="J71" s="57" t="str">
        <f>IF($B71="",
    "",
    IF(COUNTIF(Scilympiad!U:U,Scores!$B71)+COUNTIF(SkyCiv!U:U,Scores!$B71)=0,
        "",
        IF(COUNTIF(Scilympiad!U:U,Scores!$B71)=0,
            "NO",
            IF(COUNTIF(Scilympiad!U:U,Scores!$B71)=1,
                "YES",
                IF(COUNTIF(Scilympiad!U:U,Scores!$B71)&gt;1,
                    "MANY",
                    "ERROR"
                )
            )
        )
    )
)</f>
        <v/>
      </c>
      <c r="K71" s="15" t="str">
        <f>IF($B71="",
    "",
    IF(COUNTIF(Scilympiad!U:U,Scores!$B71)+COUNTIF(SkyCiv!U:U,Scores!$B71)=0,
        "",
        IF(COUNTIF(SkyCiv!U:U,Scores!$B71)=0,
            "NO",
            IF(COUNTIF(SkyCiv!U:U,Scores!$B71)=1,
                "YES",
                IF(COUNTIF(SkyCiv!U:U,Scores!$B71)&gt;1,
                    "MANY",
                    "ERROR"
                )
            )
        )
    )
)</f>
        <v/>
      </c>
      <c r="L71" s="160" t="str">
        <f>IF($B71="",
    "",
    IF(NOT(ISERROR(MATCH($B71,Scilympiad!$U:$U,0))),
        INDEX(Scilympiad!M:M,MATCH($B71,Scilympiad!$U:$U,0)),
        ""
    )
)</f>
        <v/>
      </c>
      <c r="M71" s="161" t="str">
        <f>IF($B71="",
    "",
    IF(NOT(ISERROR(MATCH($B71,Scilympiad!$U:$U,0))),
        INDEX(Scilympiad!N:N,MATCH($B71,Scilympiad!$U:$U,0)),
        ""
    )
)</f>
        <v/>
      </c>
      <c r="N71" s="161" t="str">
        <f>IF($B71="",
    "",
    IF(NOT(ISERROR(MATCH($B71,SkyCiv!$U:$U,0))),
        INDEX(SkyCiv!C:C,MATCH($B71,SkyCiv!$U:$U,0))+(_xlfn.NUMBERVALUE(LEFT(RIGHT(Instructions!$E$20,4),3))+6)/24,
        ""
    )
)</f>
        <v/>
      </c>
      <c r="O71" s="12" t="str">
        <f>IF(N71="",
    "",
    IF(Instructions!E$20="",
        "TIMEZONE?",
        IF(L71="",
            "START?",
            IF(N71&lt;L71,
                "NEGATIVE",
                (N71-L71)*24*60
            )
        )
    )
)</f>
        <v/>
      </c>
      <c r="P71" s="46" t="str">
        <f>IF(Instructions!$E$21="",
    "",
    IF(AND(ISNUMBER(O71),O71&gt;Instructions!E$21),
        "YES",
        IF(AND(ISNUMBER(O71),O71&lt;=Instructions!E$21),
            "NO",
            IF(O71="NEGATIVE",
                "UNCLEAR",
                ""
            )
        )
    )
)</f>
        <v/>
      </c>
      <c r="Q71" s="72" t="str">
        <f>IF(LEFT(Instructions!E$22)="Y",
    P71,
    ""
)</f>
        <v/>
      </c>
      <c r="R71" s="69" t="str">
        <f>IF($B71="",
    "",
    IF(NOT(ISERROR(MATCH($B71,SkyCiv!$U:$U,0))),
        INDEX(SkyCiv!I:I,MATCH($B71,SkyCiv!$U:$U,0)),
        ""
    )
)</f>
        <v/>
      </c>
      <c r="S71" s="12" t="str">
        <f>IF($B71="",
    "",
    IF(NOT(ISERROR(MATCH($B71,SkyCiv!$U:$U,0))),
        INDEX(SkyCiv!J:J,MATCH($B71,SkyCiv!$U:$U,0)),
        ""
    )
)</f>
        <v/>
      </c>
      <c r="T71" s="60" t="str">
        <f>IF($B71="",
    "",
    IF(NOT(ISERROR(MATCH($B71,SkyCiv!$U:$U,0))),
        INDEX(SkyCiv!K:K,MATCH($B71,SkyCiv!$U:$U,0)),
        ""
    )
)</f>
        <v/>
      </c>
      <c r="U71" s="76" t="str">
        <f>IF($B71="",
    "",
    IF(NOT(ISERROR(MATCH($B71,SkyCiv!$U:$U,0))),
        INDEX(SkyCiv!L:L,MATCH($B71,SkyCiv!$U:$U,0)),
        ""
    )
)</f>
        <v/>
      </c>
      <c r="V71" s="12" t="str">
        <f>IF($B71="",
    "",
    IF(NOT(ISERROR(MATCH($B71,SkyCiv!$U:$U,0))),
        INDEX(SkyCiv!M:M,MATCH($B71,SkyCiv!$U:$U,0)),
        ""
    )
)</f>
        <v/>
      </c>
      <c r="W71" s="77" t="str">
        <f>IF($B71="",
    "",
    IF(NOT(ISERROR(MATCH($B71,SkyCiv!$U:$U,0))),
        INDEX(SkyCiv!N:N,MATCH($B71,SkyCiv!$U:$U,0)),
        ""
    )
)</f>
        <v/>
      </c>
      <c r="X71" s="45" t="str">
        <f>IF(AND(U71=0,V71=0,W71=0),
    "-",
    IF(U71="",
        "",
        IF(LEFT($B71)="B",
            IF(Instructions!E$16="",
                "",
                IF(ROUND(U71,3)&lt;Instructions!E$16,
                    "YES",
                    "NO"
                )
            ),
            IF(LEFT($B71)="C",
                IF(Instructions!E$18="",
                    "",
                    IF(ROUND(U71,3)&lt;Instructions!E$18,
                        "YES",
                        "NO"
                    )
                ),
                "ERR"
            )
        )
    )
)</f>
        <v/>
      </c>
      <c r="Y71" s="45" t="str">
        <f t="shared" si="37"/>
        <v/>
      </c>
      <c r="Z71" s="45" t="str">
        <f>IF(AND(U71=0,V71=0,W71=0),
    "-",
    IF(W71="",
        "",
        IF(LEFT($B71)="B",
            IF(Instructions!E$17="",
                "",
                IF(ROUND(W71,3)&lt;Instructions!E$17,
                    "YES",
                    "NO"
                )
            ),
            IF(LEFT($B71)="C",
                IF(Instructions!E$19="",
                    "",
                    IF(ROUND(W71,3)&lt;Instructions!E$19,
                        "YES",
                        "NO"
                    )
                ),
                "ERR"
            )
        )
    )
)</f>
        <v/>
      </c>
      <c r="AA71" s="54" t="str">
        <f t="shared" si="38"/>
        <v/>
      </c>
      <c r="AB71" s="14" t="str">
        <f>IF(AND(NOT(ISERROR(MATCH($B71,Scilympiad!$U:$U,0))),ISNUMBER(INDEX(Scilympiad!Y:Y,MATCH($B71,Scilympiad!$U:$U,0)))),
    INDEX(Scilympiad!Y:Y,MATCH($B71,Scilympiad!$U:$U,0)),
    ""
)</f>
        <v/>
      </c>
      <c r="AC71" s="11" t="str">
        <f t="shared" si="39"/>
        <v/>
      </c>
      <c r="AD71" s="10" t="str">
        <f t="shared" si="40"/>
        <v/>
      </c>
      <c r="AE71" s="11" t="str">
        <f t="shared" si="41"/>
        <v/>
      </c>
      <c r="AF71" s="12" t="str">
        <f t="shared" si="42"/>
        <v/>
      </c>
      <c r="AG71" s="134" t="str">
        <f t="shared" si="43"/>
        <v/>
      </c>
      <c r="AH71" s="165"/>
      <c r="AI71" s="165"/>
      <c r="AJ71" s="131"/>
      <c r="AK71" s="64" t="str">
        <f t="shared" si="44"/>
        <v/>
      </c>
      <c r="AL71" s="47" t="str">
        <f t="shared" si="45"/>
        <v/>
      </c>
      <c r="AM71" s="65" t="str">
        <f t="shared" si="46"/>
        <v/>
      </c>
      <c r="AN71" s="57" t="str">
        <f t="shared" si="47"/>
        <v/>
      </c>
      <c r="AO71" s="12" t="str">
        <f t="shared" si="48"/>
        <v/>
      </c>
      <c r="AP71" s="10" t="str">
        <f t="shared" si="49"/>
        <v/>
      </c>
      <c r="AQ71" s="10" t="str">
        <f t="shared" si="50"/>
        <v/>
      </c>
      <c r="AR71" s="15" t="str">
        <f t="shared" si="51"/>
        <v/>
      </c>
      <c r="AS71" s="57" t="str">
        <f t="shared" si="52"/>
        <v/>
      </c>
      <c r="AT71" s="12" t="str">
        <f t="shared" si="53"/>
        <v/>
      </c>
      <c r="AU71" s="10" t="str">
        <f t="shared" si="54"/>
        <v/>
      </c>
      <c r="AV71" s="10" t="str">
        <f t="shared" si="55"/>
        <v/>
      </c>
      <c r="AW71" s="15" t="str">
        <f t="shared" si="56"/>
        <v/>
      </c>
    </row>
    <row r="72" spans="2:49">
      <c r="B72" s="14" t="str">
        <f>IF(Scilympiad!C71="",
    "",
    Scilympiad!C71
)</f>
        <v/>
      </c>
      <c r="C72" s="10" t="str">
        <f>IF(Scilympiad!D71="",
    "",
    Scilympiad!D71
)</f>
        <v/>
      </c>
      <c r="D72" s="10" t="str">
        <f>IF(Scilympiad!E71="",
    "",
    Scilympiad!E71
)</f>
        <v/>
      </c>
      <c r="E72" s="44" t="str">
        <f t="shared" si="32"/>
        <v/>
      </c>
      <c r="F72" s="45" t="str">
        <f t="shared" si="33"/>
        <v/>
      </c>
      <c r="G72" s="173" t="str">
        <f t="shared" si="34"/>
        <v/>
      </c>
      <c r="H72" s="45" t="str">
        <f t="shared" si="35"/>
        <v/>
      </c>
      <c r="I72" s="54" t="str">
        <f t="shared" si="36"/>
        <v/>
      </c>
      <c r="J72" s="57" t="str">
        <f>IF($B72="",
    "",
    IF(COUNTIF(Scilympiad!U:U,Scores!$B72)+COUNTIF(SkyCiv!U:U,Scores!$B72)=0,
        "",
        IF(COUNTIF(Scilympiad!U:U,Scores!$B72)=0,
            "NO",
            IF(COUNTIF(Scilympiad!U:U,Scores!$B72)=1,
                "YES",
                IF(COUNTIF(Scilympiad!U:U,Scores!$B72)&gt;1,
                    "MANY",
                    "ERROR"
                )
            )
        )
    )
)</f>
        <v/>
      </c>
      <c r="K72" s="15" t="str">
        <f>IF($B72="",
    "",
    IF(COUNTIF(Scilympiad!U:U,Scores!$B72)+COUNTIF(SkyCiv!U:U,Scores!$B72)=0,
        "",
        IF(COUNTIF(SkyCiv!U:U,Scores!$B72)=0,
            "NO",
            IF(COUNTIF(SkyCiv!U:U,Scores!$B72)=1,
                "YES",
                IF(COUNTIF(SkyCiv!U:U,Scores!$B72)&gt;1,
                    "MANY",
                    "ERROR"
                )
            )
        )
    )
)</f>
        <v/>
      </c>
      <c r="L72" s="160" t="str">
        <f>IF($B72="",
    "",
    IF(NOT(ISERROR(MATCH($B72,Scilympiad!$U:$U,0))),
        INDEX(Scilympiad!M:M,MATCH($B72,Scilympiad!$U:$U,0)),
        ""
    )
)</f>
        <v/>
      </c>
      <c r="M72" s="161" t="str">
        <f>IF($B72="",
    "",
    IF(NOT(ISERROR(MATCH($B72,Scilympiad!$U:$U,0))),
        INDEX(Scilympiad!N:N,MATCH($B72,Scilympiad!$U:$U,0)),
        ""
    )
)</f>
        <v/>
      </c>
      <c r="N72" s="161" t="str">
        <f>IF($B72="",
    "",
    IF(NOT(ISERROR(MATCH($B72,SkyCiv!$U:$U,0))),
        INDEX(SkyCiv!C:C,MATCH($B72,SkyCiv!$U:$U,0))+(_xlfn.NUMBERVALUE(LEFT(RIGHT(Instructions!$E$20,4),3))+6)/24,
        ""
    )
)</f>
        <v/>
      </c>
      <c r="O72" s="12" t="str">
        <f>IF(N72="",
    "",
    IF(Instructions!E$20="",
        "TIMEZONE?",
        IF(L72="",
            "START?",
            IF(N72&lt;L72,
                "NEGATIVE",
                (N72-L72)*24*60
            )
        )
    )
)</f>
        <v/>
      </c>
      <c r="P72" s="46" t="str">
        <f>IF(Instructions!$E$21="",
    "",
    IF(AND(ISNUMBER(O72),O72&gt;Instructions!E$21),
        "YES",
        IF(AND(ISNUMBER(O72),O72&lt;=Instructions!E$21),
            "NO",
            IF(O72="NEGATIVE",
                "UNCLEAR",
                ""
            )
        )
    )
)</f>
        <v/>
      </c>
      <c r="Q72" s="72" t="str">
        <f>IF(LEFT(Instructions!E$22)="Y",
    P72,
    ""
)</f>
        <v/>
      </c>
      <c r="R72" s="69" t="str">
        <f>IF($B72="",
    "",
    IF(NOT(ISERROR(MATCH($B72,SkyCiv!$U:$U,0))),
        INDEX(SkyCiv!I:I,MATCH($B72,SkyCiv!$U:$U,0)),
        ""
    )
)</f>
        <v/>
      </c>
      <c r="S72" s="12" t="str">
        <f>IF($B72="",
    "",
    IF(NOT(ISERROR(MATCH($B72,SkyCiv!$U:$U,0))),
        INDEX(SkyCiv!J:J,MATCH($B72,SkyCiv!$U:$U,0)),
        ""
    )
)</f>
        <v/>
      </c>
      <c r="T72" s="60" t="str">
        <f>IF($B72="",
    "",
    IF(NOT(ISERROR(MATCH($B72,SkyCiv!$U:$U,0))),
        INDEX(SkyCiv!K:K,MATCH($B72,SkyCiv!$U:$U,0)),
        ""
    )
)</f>
        <v/>
      </c>
      <c r="U72" s="76" t="str">
        <f>IF($B72="",
    "",
    IF(NOT(ISERROR(MATCH($B72,SkyCiv!$U:$U,0))),
        INDEX(SkyCiv!L:L,MATCH($B72,SkyCiv!$U:$U,0)),
        ""
    )
)</f>
        <v/>
      </c>
      <c r="V72" s="12" t="str">
        <f>IF($B72="",
    "",
    IF(NOT(ISERROR(MATCH($B72,SkyCiv!$U:$U,0))),
        INDEX(SkyCiv!M:M,MATCH($B72,SkyCiv!$U:$U,0)),
        ""
    )
)</f>
        <v/>
      </c>
      <c r="W72" s="77" t="str">
        <f>IF($B72="",
    "",
    IF(NOT(ISERROR(MATCH($B72,SkyCiv!$U:$U,0))),
        INDEX(SkyCiv!N:N,MATCH($B72,SkyCiv!$U:$U,0)),
        ""
    )
)</f>
        <v/>
      </c>
      <c r="X72" s="45" t="str">
        <f>IF(AND(U72=0,V72=0,W72=0),
    "-",
    IF(U72="",
        "",
        IF(LEFT($B72)="B",
            IF(Instructions!E$16="",
                "",
                IF(ROUND(U72,3)&lt;Instructions!E$16,
                    "YES",
                    "NO"
                )
            ),
            IF(LEFT($B72)="C",
                IF(Instructions!E$18="",
                    "",
                    IF(ROUND(U72,3)&lt;Instructions!E$18,
                        "YES",
                        "NO"
                    )
                ),
                "ERR"
            )
        )
    )
)</f>
        <v/>
      </c>
      <c r="Y72" s="45" t="str">
        <f t="shared" si="37"/>
        <v/>
      </c>
      <c r="Z72" s="45" t="str">
        <f>IF(AND(U72=0,V72=0,W72=0),
    "-",
    IF(W72="",
        "",
        IF(LEFT($B72)="B",
            IF(Instructions!E$17="",
                "",
                IF(ROUND(W72,3)&lt;Instructions!E$17,
                    "YES",
                    "NO"
                )
            ),
            IF(LEFT($B72)="C",
                IF(Instructions!E$19="",
                    "",
                    IF(ROUND(W72,3)&lt;Instructions!E$19,
                        "YES",
                        "NO"
                    )
                ),
                "ERR"
            )
        )
    )
)</f>
        <v/>
      </c>
      <c r="AA72" s="54" t="str">
        <f t="shared" si="38"/>
        <v/>
      </c>
      <c r="AB72" s="14" t="str">
        <f>IF(AND(NOT(ISERROR(MATCH($B72,Scilympiad!$U:$U,0))),ISNUMBER(INDEX(Scilympiad!Y:Y,MATCH($B72,Scilympiad!$U:$U,0)))),
    INDEX(Scilympiad!Y:Y,MATCH($B72,Scilympiad!$U:$U,0)),
    ""
)</f>
        <v/>
      </c>
      <c r="AC72" s="11" t="str">
        <f t="shared" si="39"/>
        <v/>
      </c>
      <c r="AD72" s="10" t="str">
        <f t="shared" si="40"/>
        <v/>
      </c>
      <c r="AE72" s="11" t="str">
        <f t="shared" si="41"/>
        <v/>
      </c>
      <c r="AF72" s="12" t="str">
        <f t="shared" si="42"/>
        <v/>
      </c>
      <c r="AG72" s="134" t="str">
        <f t="shared" si="43"/>
        <v/>
      </c>
      <c r="AH72" s="165"/>
      <c r="AI72" s="165"/>
      <c r="AJ72" s="131"/>
      <c r="AK72" s="64" t="str">
        <f t="shared" si="44"/>
        <v/>
      </c>
      <c r="AL72" s="47" t="str">
        <f t="shared" si="45"/>
        <v/>
      </c>
      <c r="AM72" s="65" t="str">
        <f t="shared" si="46"/>
        <v/>
      </c>
      <c r="AN72" s="57" t="str">
        <f t="shared" si="47"/>
        <v/>
      </c>
      <c r="AO72" s="12" t="str">
        <f t="shared" si="48"/>
        <v/>
      </c>
      <c r="AP72" s="10" t="str">
        <f t="shared" si="49"/>
        <v/>
      </c>
      <c r="AQ72" s="10" t="str">
        <f t="shared" si="50"/>
        <v/>
      </c>
      <c r="AR72" s="15" t="str">
        <f t="shared" si="51"/>
        <v/>
      </c>
      <c r="AS72" s="57" t="str">
        <f t="shared" si="52"/>
        <v/>
      </c>
      <c r="AT72" s="12" t="str">
        <f t="shared" si="53"/>
        <v/>
      </c>
      <c r="AU72" s="10" t="str">
        <f t="shared" si="54"/>
        <v/>
      </c>
      <c r="AV72" s="10" t="str">
        <f t="shared" si="55"/>
        <v/>
      </c>
      <c r="AW72" s="15" t="str">
        <f t="shared" si="56"/>
        <v/>
      </c>
    </row>
    <row r="73" spans="2:49">
      <c r="B73" s="14" t="str">
        <f>IF(Scilympiad!C72="",
    "",
    Scilympiad!C72
)</f>
        <v/>
      </c>
      <c r="C73" s="10" t="str">
        <f>IF(Scilympiad!D72="",
    "",
    Scilympiad!D72
)</f>
        <v/>
      </c>
      <c r="D73" s="10" t="str">
        <f>IF(Scilympiad!E72="",
    "",
    Scilympiad!E72
)</f>
        <v/>
      </c>
      <c r="E73" s="44" t="str">
        <f t="shared" si="32"/>
        <v/>
      </c>
      <c r="F73" s="45" t="str">
        <f t="shared" si="33"/>
        <v/>
      </c>
      <c r="G73" s="173" t="str">
        <f t="shared" si="34"/>
        <v/>
      </c>
      <c r="H73" s="45" t="str">
        <f t="shared" si="35"/>
        <v/>
      </c>
      <c r="I73" s="54" t="str">
        <f t="shared" si="36"/>
        <v/>
      </c>
      <c r="J73" s="57" t="str">
        <f>IF($B73="",
    "",
    IF(COUNTIF(Scilympiad!U:U,Scores!$B73)+COUNTIF(SkyCiv!U:U,Scores!$B73)=0,
        "",
        IF(COUNTIF(Scilympiad!U:U,Scores!$B73)=0,
            "NO",
            IF(COUNTIF(Scilympiad!U:U,Scores!$B73)=1,
                "YES",
                IF(COUNTIF(Scilympiad!U:U,Scores!$B73)&gt;1,
                    "MANY",
                    "ERROR"
                )
            )
        )
    )
)</f>
        <v/>
      </c>
      <c r="K73" s="15" t="str">
        <f>IF($B73="",
    "",
    IF(COUNTIF(Scilympiad!U:U,Scores!$B73)+COUNTIF(SkyCiv!U:U,Scores!$B73)=0,
        "",
        IF(COUNTIF(SkyCiv!U:U,Scores!$B73)=0,
            "NO",
            IF(COUNTIF(SkyCiv!U:U,Scores!$B73)=1,
                "YES",
                IF(COUNTIF(SkyCiv!U:U,Scores!$B73)&gt;1,
                    "MANY",
                    "ERROR"
                )
            )
        )
    )
)</f>
        <v/>
      </c>
      <c r="L73" s="160" t="str">
        <f>IF($B73="",
    "",
    IF(NOT(ISERROR(MATCH($B73,Scilympiad!$U:$U,0))),
        INDEX(Scilympiad!M:M,MATCH($B73,Scilympiad!$U:$U,0)),
        ""
    )
)</f>
        <v/>
      </c>
      <c r="M73" s="161" t="str">
        <f>IF($B73="",
    "",
    IF(NOT(ISERROR(MATCH($B73,Scilympiad!$U:$U,0))),
        INDEX(Scilympiad!N:N,MATCH($B73,Scilympiad!$U:$U,0)),
        ""
    )
)</f>
        <v/>
      </c>
      <c r="N73" s="161" t="str">
        <f>IF($B73="",
    "",
    IF(NOT(ISERROR(MATCH($B73,SkyCiv!$U:$U,0))),
        INDEX(SkyCiv!C:C,MATCH($B73,SkyCiv!$U:$U,0))+(_xlfn.NUMBERVALUE(LEFT(RIGHT(Instructions!$E$20,4),3))+6)/24,
        ""
    )
)</f>
        <v/>
      </c>
      <c r="O73" s="12" t="str">
        <f>IF(N73="",
    "",
    IF(Instructions!E$20="",
        "TIMEZONE?",
        IF(L73="",
            "START?",
            IF(N73&lt;L73,
                "NEGATIVE",
                (N73-L73)*24*60
            )
        )
    )
)</f>
        <v/>
      </c>
      <c r="P73" s="46" t="str">
        <f>IF(Instructions!$E$21="",
    "",
    IF(AND(ISNUMBER(O73),O73&gt;Instructions!E$21),
        "YES",
        IF(AND(ISNUMBER(O73),O73&lt;=Instructions!E$21),
            "NO",
            IF(O73="NEGATIVE",
                "UNCLEAR",
                ""
            )
        )
    )
)</f>
        <v/>
      </c>
      <c r="Q73" s="72" t="str">
        <f>IF(LEFT(Instructions!E$22)="Y",
    P73,
    ""
)</f>
        <v/>
      </c>
      <c r="R73" s="69" t="str">
        <f>IF($B73="",
    "",
    IF(NOT(ISERROR(MATCH($B73,SkyCiv!$U:$U,0))),
        INDEX(SkyCiv!I:I,MATCH($B73,SkyCiv!$U:$U,0)),
        ""
    )
)</f>
        <v/>
      </c>
      <c r="S73" s="12" t="str">
        <f>IF($B73="",
    "",
    IF(NOT(ISERROR(MATCH($B73,SkyCiv!$U:$U,0))),
        INDEX(SkyCiv!J:J,MATCH($B73,SkyCiv!$U:$U,0)),
        ""
    )
)</f>
        <v/>
      </c>
      <c r="T73" s="60" t="str">
        <f>IF($B73="",
    "",
    IF(NOT(ISERROR(MATCH($B73,SkyCiv!$U:$U,0))),
        INDEX(SkyCiv!K:K,MATCH($B73,SkyCiv!$U:$U,0)),
        ""
    )
)</f>
        <v/>
      </c>
      <c r="U73" s="76" t="str">
        <f>IF($B73="",
    "",
    IF(NOT(ISERROR(MATCH($B73,SkyCiv!$U:$U,0))),
        INDEX(SkyCiv!L:L,MATCH($B73,SkyCiv!$U:$U,0)),
        ""
    )
)</f>
        <v/>
      </c>
      <c r="V73" s="12" t="str">
        <f>IF($B73="",
    "",
    IF(NOT(ISERROR(MATCH($B73,SkyCiv!$U:$U,0))),
        INDEX(SkyCiv!M:M,MATCH($B73,SkyCiv!$U:$U,0)),
        ""
    )
)</f>
        <v/>
      </c>
      <c r="W73" s="77" t="str">
        <f>IF($B73="",
    "",
    IF(NOT(ISERROR(MATCH($B73,SkyCiv!$U:$U,0))),
        INDEX(SkyCiv!N:N,MATCH($B73,SkyCiv!$U:$U,0)),
        ""
    )
)</f>
        <v/>
      </c>
      <c r="X73" s="45" t="str">
        <f>IF(AND(U73=0,V73=0,W73=0),
    "-",
    IF(U73="",
        "",
        IF(LEFT($B73)="B",
            IF(Instructions!E$16="",
                "",
                IF(ROUND(U73,3)&lt;Instructions!E$16,
                    "YES",
                    "NO"
                )
            ),
            IF(LEFT($B73)="C",
                IF(Instructions!E$18="",
                    "",
                    IF(ROUND(U73,3)&lt;Instructions!E$18,
                        "YES",
                        "NO"
                    )
                ),
                "ERR"
            )
        )
    )
)</f>
        <v/>
      </c>
      <c r="Y73" s="45" t="str">
        <f t="shared" si="37"/>
        <v/>
      </c>
      <c r="Z73" s="45" t="str">
        <f>IF(AND(U73=0,V73=0,W73=0),
    "-",
    IF(W73="",
        "",
        IF(LEFT($B73)="B",
            IF(Instructions!E$17="",
                "",
                IF(ROUND(W73,3)&lt;Instructions!E$17,
                    "YES",
                    "NO"
                )
            ),
            IF(LEFT($B73)="C",
                IF(Instructions!E$19="",
                    "",
                    IF(ROUND(W73,3)&lt;Instructions!E$19,
                        "YES",
                        "NO"
                    )
                ),
                "ERR"
            )
        )
    )
)</f>
        <v/>
      </c>
      <c r="AA73" s="54" t="str">
        <f t="shared" si="38"/>
        <v/>
      </c>
      <c r="AB73" s="14" t="str">
        <f>IF(AND(NOT(ISERROR(MATCH($B73,Scilympiad!$U:$U,0))),ISNUMBER(INDEX(Scilympiad!Y:Y,MATCH($B73,Scilympiad!$U:$U,0)))),
    INDEX(Scilympiad!Y:Y,MATCH($B73,Scilympiad!$U:$U,0)),
    ""
)</f>
        <v/>
      </c>
      <c r="AC73" s="11" t="str">
        <f t="shared" si="39"/>
        <v/>
      </c>
      <c r="AD73" s="10" t="str">
        <f t="shared" si="40"/>
        <v/>
      </c>
      <c r="AE73" s="11" t="str">
        <f t="shared" si="41"/>
        <v/>
      </c>
      <c r="AF73" s="12" t="str">
        <f t="shared" si="42"/>
        <v/>
      </c>
      <c r="AG73" s="134" t="str">
        <f t="shared" si="43"/>
        <v/>
      </c>
      <c r="AH73" s="165"/>
      <c r="AI73" s="165"/>
      <c r="AJ73" s="131"/>
      <c r="AK73" s="64" t="str">
        <f t="shared" si="44"/>
        <v/>
      </c>
      <c r="AL73" s="47" t="str">
        <f t="shared" si="45"/>
        <v/>
      </c>
      <c r="AM73" s="65" t="str">
        <f t="shared" si="46"/>
        <v/>
      </c>
      <c r="AN73" s="57" t="str">
        <f t="shared" si="47"/>
        <v/>
      </c>
      <c r="AO73" s="12" t="str">
        <f t="shared" si="48"/>
        <v/>
      </c>
      <c r="AP73" s="10" t="str">
        <f t="shared" si="49"/>
        <v/>
      </c>
      <c r="AQ73" s="10" t="str">
        <f t="shared" si="50"/>
        <v/>
      </c>
      <c r="AR73" s="15" t="str">
        <f t="shared" si="51"/>
        <v/>
      </c>
      <c r="AS73" s="57" t="str">
        <f t="shared" si="52"/>
        <v/>
      </c>
      <c r="AT73" s="12" t="str">
        <f t="shared" si="53"/>
        <v/>
      </c>
      <c r="AU73" s="10" t="str">
        <f t="shared" si="54"/>
        <v/>
      </c>
      <c r="AV73" s="10" t="str">
        <f t="shared" si="55"/>
        <v/>
      </c>
      <c r="AW73" s="15" t="str">
        <f t="shared" si="56"/>
        <v/>
      </c>
    </row>
    <row r="74" spans="2:49">
      <c r="B74" s="14" t="str">
        <f>IF(Scilympiad!C73="",
    "",
    Scilympiad!C73
)</f>
        <v/>
      </c>
      <c r="C74" s="10" t="str">
        <f>IF(Scilympiad!D73="",
    "",
    Scilympiad!D73
)</f>
        <v/>
      </c>
      <c r="D74" s="10" t="str">
        <f>IF(Scilympiad!E73="",
    "",
    Scilympiad!E73
)</f>
        <v/>
      </c>
      <c r="E74" s="44" t="str">
        <f t="shared" si="32"/>
        <v/>
      </c>
      <c r="F74" s="45" t="str">
        <f t="shared" si="33"/>
        <v/>
      </c>
      <c r="G74" s="173" t="str">
        <f t="shared" si="34"/>
        <v/>
      </c>
      <c r="H74" s="45" t="str">
        <f t="shared" si="35"/>
        <v/>
      </c>
      <c r="I74" s="54" t="str">
        <f t="shared" si="36"/>
        <v/>
      </c>
      <c r="J74" s="57" t="str">
        <f>IF($B74="",
    "",
    IF(COUNTIF(Scilympiad!U:U,Scores!$B74)+COUNTIF(SkyCiv!U:U,Scores!$B74)=0,
        "",
        IF(COUNTIF(Scilympiad!U:U,Scores!$B74)=0,
            "NO",
            IF(COUNTIF(Scilympiad!U:U,Scores!$B74)=1,
                "YES",
                IF(COUNTIF(Scilympiad!U:U,Scores!$B74)&gt;1,
                    "MANY",
                    "ERROR"
                )
            )
        )
    )
)</f>
        <v/>
      </c>
      <c r="K74" s="15" t="str">
        <f>IF($B74="",
    "",
    IF(COUNTIF(Scilympiad!U:U,Scores!$B74)+COUNTIF(SkyCiv!U:U,Scores!$B74)=0,
        "",
        IF(COUNTIF(SkyCiv!U:U,Scores!$B74)=0,
            "NO",
            IF(COUNTIF(SkyCiv!U:U,Scores!$B74)=1,
                "YES",
                IF(COUNTIF(SkyCiv!U:U,Scores!$B74)&gt;1,
                    "MANY",
                    "ERROR"
                )
            )
        )
    )
)</f>
        <v/>
      </c>
      <c r="L74" s="160" t="str">
        <f>IF($B74="",
    "",
    IF(NOT(ISERROR(MATCH($B74,Scilympiad!$U:$U,0))),
        INDEX(Scilympiad!M:M,MATCH($B74,Scilympiad!$U:$U,0)),
        ""
    )
)</f>
        <v/>
      </c>
      <c r="M74" s="161" t="str">
        <f>IF($B74="",
    "",
    IF(NOT(ISERROR(MATCH($B74,Scilympiad!$U:$U,0))),
        INDEX(Scilympiad!N:N,MATCH($B74,Scilympiad!$U:$U,0)),
        ""
    )
)</f>
        <v/>
      </c>
      <c r="N74" s="161" t="str">
        <f>IF($B74="",
    "",
    IF(NOT(ISERROR(MATCH($B74,SkyCiv!$U:$U,0))),
        INDEX(SkyCiv!C:C,MATCH($B74,SkyCiv!$U:$U,0))+(_xlfn.NUMBERVALUE(LEFT(RIGHT(Instructions!$E$20,4),3))+6)/24,
        ""
    )
)</f>
        <v/>
      </c>
      <c r="O74" s="12" t="str">
        <f>IF(N74="",
    "",
    IF(Instructions!E$20="",
        "TIMEZONE?",
        IF(L74="",
            "START?",
            IF(N74&lt;L74,
                "NEGATIVE",
                (N74-L74)*24*60
            )
        )
    )
)</f>
        <v/>
      </c>
      <c r="P74" s="46" t="str">
        <f>IF(Instructions!$E$21="",
    "",
    IF(AND(ISNUMBER(O74),O74&gt;Instructions!E$21),
        "YES",
        IF(AND(ISNUMBER(O74),O74&lt;=Instructions!E$21),
            "NO",
            IF(O74="NEGATIVE",
                "UNCLEAR",
                ""
            )
        )
    )
)</f>
        <v/>
      </c>
      <c r="Q74" s="72" t="str">
        <f>IF(LEFT(Instructions!E$22)="Y",
    P74,
    ""
)</f>
        <v/>
      </c>
      <c r="R74" s="69" t="str">
        <f>IF($B74="",
    "",
    IF(NOT(ISERROR(MATCH($B74,SkyCiv!$U:$U,0))),
        INDEX(SkyCiv!I:I,MATCH($B74,SkyCiv!$U:$U,0)),
        ""
    )
)</f>
        <v/>
      </c>
      <c r="S74" s="12" t="str">
        <f>IF($B74="",
    "",
    IF(NOT(ISERROR(MATCH($B74,SkyCiv!$U:$U,0))),
        INDEX(SkyCiv!J:J,MATCH($B74,SkyCiv!$U:$U,0)),
        ""
    )
)</f>
        <v/>
      </c>
      <c r="T74" s="60" t="str">
        <f>IF($B74="",
    "",
    IF(NOT(ISERROR(MATCH($B74,SkyCiv!$U:$U,0))),
        INDEX(SkyCiv!K:K,MATCH($B74,SkyCiv!$U:$U,0)),
        ""
    )
)</f>
        <v/>
      </c>
      <c r="U74" s="76" t="str">
        <f>IF($B74="",
    "",
    IF(NOT(ISERROR(MATCH($B74,SkyCiv!$U:$U,0))),
        INDEX(SkyCiv!L:L,MATCH($B74,SkyCiv!$U:$U,0)),
        ""
    )
)</f>
        <v/>
      </c>
      <c r="V74" s="12" t="str">
        <f>IF($B74="",
    "",
    IF(NOT(ISERROR(MATCH($B74,SkyCiv!$U:$U,0))),
        INDEX(SkyCiv!M:M,MATCH($B74,SkyCiv!$U:$U,0)),
        ""
    )
)</f>
        <v/>
      </c>
      <c r="W74" s="77" t="str">
        <f>IF($B74="",
    "",
    IF(NOT(ISERROR(MATCH($B74,SkyCiv!$U:$U,0))),
        INDEX(SkyCiv!N:N,MATCH($B74,SkyCiv!$U:$U,0)),
        ""
    )
)</f>
        <v/>
      </c>
      <c r="X74" s="45" t="str">
        <f>IF(AND(U74=0,V74=0,W74=0),
    "-",
    IF(U74="",
        "",
        IF(LEFT($B74)="B",
            IF(Instructions!E$16="",
                "",
                IF(ROUND(U74,3)&lt;Instructions!E$16,
                    "YES",
                    "NO"
                )
            ),
            IF(LEFT($B74)="C",
                IF(Instructions!E$18="",
                    "",
                    IF(ROUND(U74,3)&lt;Instructions!E$18,
                        "YES",
                        "NO"
                    )
                ),
                "ERR"
            )
        )
    )
)</f>
        <v/>
      </c>
      <c r="Y74" s="45" t="str">
        <f t="shared" si="37"/>
        <v/>
      </c>
      <c r="Z74" s="45" t="str">
        <f>IF(AND(U74=0,V74=0,W74=0),
    "-",
    IF(W74="",
        "",
        IF(LEFT($B74)="B",
            IF(Instructions!E$17="",
                "",
                IF(ROUND(W74,3)&lt;Instructions!E$17,
                    "YES",
                    "NO"
                )
            ),
            IF(LEFT($B74)="C",
                IF(Instructions!E$19="",
                    "",
                    IF(ROUND(W74,3)&lt;Instructions!E$19,
                        "YES",
                        "NO"
                    )
                ),
                "ERR"
            )
        )
    )
)</f>
        <v/>
      </c>
      <c r="AA74" s="54" t="str">
        <f t="shared" si="38"/>
        <v/>
      </c>
      <c r="AB74" s="14" t="str">
        <f>IF(AND(NOT(ISERROR(MATCH($B74,Scilympiad!$U:$U,0))),ISNUMBER(INDEX(Scilympiad!Y:Y,MATCH($B74,Scilympiad!$U:$U,0)))),
    INDEX(Scilympiad!Y:Y,MATCH($B74,Scilympiad!$U:$U,0)),
    ""
)</f>
        <v/>
      </c>
      <c r="AC74" s="11" t="str">
        <f t="shared" si="39"/>
        <v/>
      </c>
      <c r="AD74" s="10" t="str">
        <f t="shared" si="40"/>
        <v/>
      </c>
      <c r="AE74" s="11" t="str">
        <f t="shared" si="41"/>
        <v/>
      </c>
      <c r="AF74" s="12" t="str">
        <f t="shared" si="42"/>
        <v/>
      </c>
      <c r="AG74" s="134" t="str">
        <f t="shared" si="43"/>
        <v/>
      </c>
      <c r="AH74" s="165"/>
      <c r="AI74" s="165"/>
      <c r="AJ74" s="131"/>
      <c r="AK74" s="64" t="str">
        <f t="shared" si="44"/>
        <v/>
      </c>
      <c r="AL74" s="47" t="str">
        <f t="shared" si="45"/>
        <v/>
      </c>
      <c r="AM74" s="65" t="str">
        <f t="shared" si="46"/>
        <v/>
      </c>
      <c r="AN74" s="57" t="str">
        <f t="shared" si="47"/>
        <v/>
      </c>
      <c r="AO74" s="12" t="str">
        <f t="shared" si="48"/>
        <v/>
      </c>
      <c r="AP74" s="10" t="str">
        <f t="shared" si="49"/>
        <v/>
      </c>
      <c r="AQ74" s="10" t="str">
        <f t="shared" si="50"/>
        <v/>
      </c>
      <c r="AR74" s="15" t="str">
        <f t="shared" si="51"/>
        <v/>
      </c>
      <c r="AS74" s="57" t="str">
        <f t="shared" si="52"/>
        <v/>
      </c>
      <c r="AT74" s="12" t="str">
        <f t="shared" si="53"/>
        <v/>
      </c>
      <c r="AU74" s="10" t="str">
        <f t="shared" si="54"/>
        <v/>
      </c>
      <c r="AV74" s="10" t="str">
        <f t="shared" si="55"/>
        <v/>
      </c>
      <c r="AW74" s="15" t="str">
        <f t="shared" si="56"/>
        <v/>
      </c>
    </row>
    <row r="75" spans="2:49">
      <c r="B75" s="14" t="str">
        <f>IF(Scilympiad!C74="",
    "",
    Scilympiad!C74
)</f>
        <v/>
      </c>
      <c r="C75" s="10" t="str">
        <f>IF(Scilympiad!D74="",
    "",
    Scilympiad!D74
)</f>
        <v/>
      </c>
      <c r="D75" s="10" t="str">
        <f>IF(Scilympiad!E74="",
    "",
    Scilympiad!E74
)</f>
        <v/>
      </c>
      <c r="E75" s="44" t="str">
        <f t="shared" si="32"/>
        <v/>
      </c>
      <c r="F75" s="45" t="str">
        <f t="shared" si="33"/>
        <v/>
      </c>
      <c r="G75" s="173" t="str">
        <f t="shared" si="34"/>
        <v/>
      </c>
      <c r="H75" s="45" t="str">
        <f t="shared" si="35"/>
        <v/>
      </c>
      <c r="I75" s="54" t="str">
        <f t="shared" si="36"/>
        <v/>
      </c>
      <c r="J75" s="57" t="str">
        <f>IF($B75="",
    "",
    IF(COUNTIF(Scilympiad!U:U,Scores!$B75)+COUNTIF(SkyCiv!U:U,Scores!$B75)=0,
        "",
        IF(COUNTIF(Scilympiad!U:U,Scores!$B75)=0,
            "NO",
            IF(COUNTIF(Scilympiad!U:U,Scores!$B75)=1,
                "YES",
                IF(COUNTIF(Scilympiad!U:U,Scores!$B75)&gt;1,
                    "MANY",
                    "ERROR"
                )
            )
        )
    )
)</f>
        <v/>
      </c>
      <c r="K75" s="15" t="str">
        <f>IF($B75="",
    "",
    IF(COUNTIF(Scilympiad!U:U,Scores!$B75)+COUNTIF(SkyCiv!U:U,Scores!$B75)=0,
        "",
        IF(COUNTIF(SkyCiv!U:U,Scores!$B75)=0,
            "NO",
            IF(COUNTIF(SkyCiv!U:U,Scores!$B75)=1,
                "YES",
                IF(COUNTIF(SkyCiv!U:U,Scores!$B75)&gt;1,
                    "MANY",
                    "ERROR"
                )
            )
        )
    )
)</f>
        <v/>
      </c>
      <c r="L75" s="160" t="str">
        <f>IF($B75="",
    "",
    IF(NOT(ISERROR(MATCH($B75,Scilympiad!$U:$U,0))),
        INDEX(Scilympiad!M:M,MATCH($B75,Scilympiad!$U:$U,0)),
        ""
    )
)</f>
        <v/>
      </c>
      <c r="M75" s="161" t="str">
        <f>IF($B75="",
    "",
    IF(NOT(ISERROR(MATCH($B75,Scilympiad!$U:$U,0))),
        INDEX(Scilympiad!N:N,MATCH($B75,Scilympiad!$U:$U,0)),
        ""
    )
)</f>
        <v/>
      </c>
      <c r="N75" s="161" t="str">
        <f>IF($B75="",
    "",
    IF(NOT(ISERROR(MATCH($B75,SkyCiv!$U:$U,0))),
        INDEX(SkyCiv!C:C,MATCH($B75,SkyCiv!$U:$U,0))+(_xlfn.NUMBERVALUE(LEFT(RIGHT(Instructions!$E$20,4),3))+6)/24,
        ""
    )
)</f>
        <v/>
      </c>
      <c r="O75" s="12" t="str">
        <f>IF(N75="",
    "",
    IF(Instructions!E$20="",
        "TIMEZONE?",
        IF(L75="",
            "START?",
            IF(N75&lt;L75,
                "NEGATIVE",
                (N75-L75)*24*60
            )
        )
    )
)</f>
        <v/>
      </c>
      <c r="P75" s="46" t="str">
        <f>IF(Instructions!$E$21="",
    "",
    IF(AND(ISNUMBER(O75),O75&gt;Instructions!E$21),
        "YES",
        IF(AND(ISNUMBER(O75),O75&lt;=Instructions!E$21),
            "NO",
            IF(O75="NEGATIVE",
                "UNCLEAR",
                ""
            )
        )
    )
)</f>
        <v/>
      </c>
      <c r="Q75" s="72" t="str">
        <f>IF(LEFT(Instructions!E$22)="Y",
    P75,
    ""
)</f>
        <v/>
      </c>
      <c r="R75" s="69" t="str">
        <f>IF($B75="",
    "",
    IF(NOT(ISERROR(MATCH($B75,SkyCiv!$U:$U,0))),
        INDEX(SkyCiv!I:I,MATCH($B75,SkyCiv!$U:$U,0)),
        ""
    )
)</f>
        <v/>
      </c>
      <c r="S75" s="12" t="str">
        <f>IF($B75="",
    "",
    IF(NOT(ISERROR(MATCH($B75,SkyCiv!$U:$U,0))),
        INDEX(SkyCiv!J:J,MATCH($B75,SkyCiv!$U:$U,0)),
        ""
    )
)</f>
        <v/>
      </c>
      <c r="T75" s="60" t="str">
        <f>IF($B75="",
    "",
    IF(NOT(ISERROR(MATCH($B75,SkyCiv!$U:$U,0))),
        INDEX(SkyCiv!K:K,MATCH($B75,SkyCiv!$U:$U,0)),
        ""
    )
)</f>
        <v/>
      </c>
      <c r="U75" s="76" t="str">
        <f>IF($B75="",
    "",
    IF(NOT(ISERROR(MATCH($B75,SkyCiv!$U:$U,0))),
        INDEX(SkyCiv!L:L,MATCH($B75,SkyCiv!$U:$U,0)),
        ""
    )
)</f>
        <v/>
      </c>
      <c r="V75" s="12" t="str">
        <f>IF($B75="",
    "",
    IF(NOT(ISERROR(MATCH($B75,SkyCiv!$U:$U,0))),
        INDEX(SkyCiv!M:M,MATCH($B75,SkyCiv!$U:$U,0)),
        ""
    )
)</f>
        <v/>
      </c>
      <c r="W75" s="77" t="str">
        <f>IF($B75="",
    "",
    IF(NOT(ISERROR(MATCH($B75,SkyCiv!$U:$U,0))),
        INDEX(SkyCiv!N:N,MATCH($B75,SkyCiv!$U:$U,0)),
        ""
    )
)</f>
        <v/>
      </c>
      <c r="X75" s="45" t="str">
        <f>IF(AND(U75=0,V75=0,W75=0),
    "-",
    IF(U75="",
        "",
        IF(LEFT($B75)="B",
            IF(Instructions!E$16="",
                "",
                IF(ROUND(U75,3)&lt;Instructions!E$16,
                    "YES",
                    "NO"
                )
            ),
            IF(LEFT($B75)="C",
                IF(Instructions!E$18="",
                    "",
                    IF(ROUND(U75,3)&lt;Instructions!E$18,
                        "YES",
                        "NO"
                    )
                ),
                "ERR"
            )
        )
    )
)</f>
        <v/>
      </c>
      <c r="Y75" s="45" t="str">
        <f t="shared" si="37"/>
        <v/>
      </c>
      <c r="Z75" s="45" t="str">
        <f>IF(AND(U75=0,V75=0,W75=0),
    "-",
    IF(W75="",
        "",
        IF(LEFT($B75)="B",
            IF(Instructions!E$17="",
                "",
                IF(ROUND(W75,3)&lt;Instructions!E$17,
                    "YES",
                    "NO"
                )
            ),
            IF(LEFT($B75)="C",
                IF(Instructions!E$19="",
                    "",
                    IF(ROUND(W75,3)&lt;Instructions!E$19,
                        "YES",
                        "NO"
                    )
                ),
                "ERR"
            )
        )
    )
)</f>
        <v/>
      </c>
      <c r="AA75" s="54" t="str">
        <f t="shared" si="38"/>
        <v/>
      </c>
      <c r="AB75" s="14" t="str">
        <f>IF(AND(NOT(ISERROR(MATCH($B75,Scilympiad!$U:$U,0))),ISNUMBER(INDEX(Scilympiad!Y:Y,MATCH($B75,Scilympiad!$U:$U,0)))),
    INDEX(Scilympiad!Y:Y,MATCH($B75,Scilympiad!$U:$U,0)),
    ""
)</f>
        <v/>
      </c>
      <c r="AC75" s="11" t="str">
        <f t="shared" si="39"/>
        <v/>
      </c>
      <c r="AD75" s="10" t="str">
        <f t="shared" si="40"/>
        <v/>
      </c>
      <c r="AE75" s="11" t="str">
        <f t="shared" si="41"/>
        <v/>
      </c>
      <c r="AF75" s="12" t="str">
        <f t="shared" si="42"/>
        <v/>
      </c>
      <c r="AG75" s="134" t="str">
        <f t="shared" si="43"/>
        <v/>
      </c>
      <c r="AH75" s="165"/>
      <c r="AI75" s="165"/>
      <c r="AJ75" s="131"/>
      <c r="AK75" s="64" t="str">
        <f t="shared" si="44"/>
        <v/>
      </c>
      <c r="AL75" s="47" t="str">
        <f t="shared" si="45"/>
        <v/>
      </c>
      <c r="AM75" s="65" t="str">
        <f t="shared" si="46"/>
        <v/>
      </c>
      <c r="AN75" s="57" t="str">
        <f t="shared" si="47"/>
        <v/>
      </c>
      <c r="AO75" s="12" t="str">
        <f t="shared" si="48"/>
        <v/>
      </c>
      <c r="AP75" s="10" t="str">
        <f t="shared" si="49"/>
        <v/>
      </c>
      <c r="AQ75" s="10" t="str">
        <f t="shared" si="50"/>
        <v/>
      </c>
      <c r="AR75" s="15" t="str">
        <f t="shared" si="51"/>
        <v/>
      </c>
      <c r="AS75" s="57" t="str">
        <f t="shared" si="52"/>
        <v/>
      </c>
      <c r="AT75" s="12" t="str">
        <f t="shared" si="53"/>
        <v/>
      </c>
      <c r="AU75" s="10" t="str">
        <f t="shared" si="54"/>
        <v/>
      </c>
      <c r="AV75" s="10" t="str">
        <f t="shared" si="55"/>
        <v/>
      </c>
      <c r="AW75" s="15" t="str">
        <f t="shared" si="56"/>
        <v/>
      </c>
    </row>
    <row r="76" spans="2:49">
      <c r="B76" s="14" t="str">
        <f>IF(Scilympiad!C75="",
    "",
    Scilympiad!C75
)</f>
        <v/>
      </c>
      <c r="C76" s="10" t="str">
        <f>IF(Scilympiad!D75="",
    "",
    Scilympiad!D75
)</f>
        <v/>
      </c>
      <c r="D76" s="10" t="str">
        <f>IF(Scilympiad!E75="",
    "",
    Scilympiad!E75
)</f>
        <v/>
      </c>
      <c r="E76" s="44" t="str">
        <f t="shared" si="32"/>
        <v/>
      </c>
      <c r="F76" s="45" t="str">
        <f t="shared" si="33"/>
        <v/>
      </c>
      <c r="G76" s="173" t="str">
        <f t="shared" si="34"/>
        <v/>
      </c>
      <c r="H76" s="45" t="str">
        <f t="shared" si="35"/>
        <v/>
      </c>
      <c r="I76" s="54" t="str">
        <f t="shared" si="36"/>
        <v/>
      </c>
      <c r="J76" s="57" t="str">
        <f>IF($B76="",
    "",
    IF(COUNTIF(Scilympiad!U:U,Scores!$B76)+COUNTIF(SkyCiv!U:U,Scores!$B76)=0,
        "",
        IF(COUNTIF(Scilympiad!U:U,Scores!$B76)=0,
            "NO",
            IF(COUNTIF(Scilympiad!U:U,Scores!$B76)=1,
                "YES",
                IF(COUNTIF(Scilympiad!U:U,Scores!$B76)&gt;1,
                    "MANY",
                    "ERROR"
                )
            )
        )
    )
)</f>
        <v/>
      </c>
      <c r="K76" s="15" t="str">
        <f>IF($B76="",
    "",
    IF(COUNTIF(Scilympiad!U:U,Scores!$B76)+COUNTIF(SkyCiv!U:U,Scores!$B76)=0,
        "",
        IF(COUNTIF(SkyCiv!U:U,Scores!$B76)=0,
            "NO",
            IF(COUNTIF(SkyCiv!U:U,Scores!$B76)=1,
                "YES",
                IF(COUNTIF(SkyCiv!U:U,Scores!$B76)&gt;1,
                    "MANY",
                    "ERROR"
                )
            )
        )
    )
)</f>
        <v/>
      </c>
      <c r="L76" s="160" t="str">
        <f>IF($B76="",
    "",
    IF(NOT(ISERROR(MATCH($B76,Scilympiad!$U:$U,0))),
        INDEX(Scilympiad!M:M,MATCH($B76,Scilympiad!$U:$U,0)),
        ""
    )
)</f>
        <v/>
      </c>
      <c r="M76" s="161" t="str">
        <f>IF($B76="",
    "",
    IF(NOT(ISERROR(MATCH($B76,Scilympiad!$U:$U,0))),
        INDEX(Scilympiad!N:N,MATCH($B76,Scilympiad!$U:$U,0)),
        ""
    )
)</f>
        <v/>
      </c>
      <c r="N76" s="161" t="str">
        <f>IF($B76="",
    "",
    IF(NOT(ISERROR(MATCH($B76,SkyCiv!$U:$U,0))),
        INDEX(SkyCiv!C:C,MATCH($B76,SkyCiv!$U:$U,0))+(_xlfn.NUMBERVALUE(LEFT(RIGHT(Instructions!$E$20,4),3))+6)/24,
        ""
    )
)</f>
        <v/>
      </c>
      <c r="O76" s="12" t="str">
        <f>IF(N76="",
    "",
    IF(Instructions!E$20="",
        "TIMEZONE?",
        IF(L76="",
            "START?",
            IF(N76&lt;L76,
                "NEGATIVE",
                (N76-L76)*24*60
            )
        )
    )
)</f>
        <v/>
      </c>
      <c r="P76" s="46" t="str">
        <f>IF(Instructions!$E$21="",
    "",
    IF(AND(ISNUMBER(O76),O76&gt;Instructions!E$21),
        "YES",
        IF(AND(ISNUMBER(O76),O76&lt;=Instructions!E$21),
            "NO",
            IF(O76="NEGATIVE",
                "UNCLEAR",
                ""
            )
        )
    )
)</f>
        <v/>
      </c>
      <c r="Q76" s="72" t="str">
        <f>IF(LEFT(Instructions!E$22)="Y",
    P76,
    ""
)</f>
        <v/>
      </c>
      <c r="R76" s="69" t="str">
        <f>IF($B76="",
    "",
    IF(NOT(ISERROR(MATCH($B76,SkyCiv!$U:$U,0))),
        INDEX(SkyCiv!I:I,MATCH($B76,SkyCiv!$U:$U,0)),
        ""
    )
)</f>
        <v/>
      </c>
      <c r="S76" s="12" t="str">
        <f>IF($B76="",
    "",
    IF(NOT(ISERROR(MATCH($B76,SkyCiv!$U:$U,0))),
        INDEX(SkyCiv!J:J,MATCH($B76,SkyCiv!$U:$U,0)),
        ""
    )
)</f>
        <v/>
      </c>
      <c r="T76" s="60" t="str">
        <f>IF($B76="",
    "",
    IF(NOT(ISERROR(MATCH($B76,SkyCiv!$U:$U,0))),
        INDEX(SkyCiv!K:K,MATCH($B76,SkyCiv!$U:$U,0)),
        ""
    )
)</f>
        <v/>
      </c>
      <c r="U76" s="76" t="str">
        <f>IF($B76="",
    "",
    IF(NOT(ISERROR(MATCH($B76,SkyCiv!$U:$U,0))),
        INDEX(SkyCiv!L:L,MATCH($B76,SkyCiv!$U:$U,0)),
        ""
    )
)</f>
        <v/>
      </c>
      <c r="V76" s="12" t="str">
        <f>IF($B76="",
    "",
    IF(NOT(ISERROR(MATCH($B76,SkyCiv!$U:$U,0))),
        INDEX(SkyCiv!M:M,MATCH($B76,SkyCiv!$U:$U,0)),
        ""
    )
)</f>
        <v/>
      </c>
      <c r="W76" s="77" t="str">
        <f>IF($B76="",
    "",
    IF(NOT(ISERROR(MATCH($B76,SkyCiv!$U:$U,0))),
        INDEX(SkyCiv!N:N,MATCH($B76,SkyCiv!$U:$U,0)),
        ""
    )
)</f>
        <v/>
      </c>
      <c r="X76" s="45" t="str">
        <f>IF(AND(U76=0,V76=0,W76=0),
    "-",
    IF(U76="",
        "",
        IF(LEFT($B76)="B",
            IF(Instructions!E$16="",
                "",
                IF(ROUND(U76,3)&lt;Instructions!E$16,
                    "YES",
                    "NO"
                )
            ),
            IF(LEFT($B76)="C",
                IF(Instructions!E$18="",
                    "",
                    IF(ROUND(U76,3)&lt;Instructions!E$18,
                        "YES",
                        "NO"
                    )
                ),
                "ERR"
            )
        )
    )
)</f>
        <v/>
      </c>
      <c r="Y76" s="45" t="str">
        <f t="shared" si="37"/>
        <v/>
      </c>
      <c r="Z76" s="45" t="str">
        <f>IF(AND(U76=0,V76=0,W76=0),
    "-",
    IF(W76="",
        "",
        IF(LEFT($B76)="B",
            IF(Instructions!E$17="",
                "",
                IF(ROUND(W76,3)&lt;Instructions!E$17,
                    "YES",
                    "NO"
                )
            ),
            IF(LEFT($B76)="C",
                IF(Instructions!E$19="",
                    "",
                    IF(ROUND(W76,3)&lt;Instructions!E$19,
                        "YES",
                        "NO"
                    )
                ),
                "ERR"
            )
        )
    )
)</f>
        <v/>
      </c>
      <c r="AA76" s="54" t="str">
        <f t="shared" si="38"/>
        <v/>
      </c>
      <c r="AB76" s="14" t="str">
        <f>IF(AND(NOT(ISERROR(MATCH($B76,Scilympiad!$U:$U,0))),ISNUMBER(INDEX(Scilympiad!Y:Y,MATCH($B76,Scilympiad!$U:$U,0)))),
    INDEX(Scilympiad!Y:Y,MATCH($B76,Scilympiad!$U:$U,0)),
    ""
)</f>
        <v/>
      </c>
      <c r="AC76" s="11" t="str">
        <f t="shared" si="39"/>
        <v/>
      </c>
      <c r="AD76" s="10" t="str">
        <f t="shared" si="40"/>
        <v/>
      </c>
      <c r="AE76" s="11" t="str">
        <f t="shared" si="41"/>
        <v/>
      </c>
      <c r="AF76" s="12" t="str">
        <f t="shared" si="42"/>
        <v/>
      </c>
      <c r="AG76" s="134" t="str">
        <f t="shared" si="43"/>
        <v/>
      </c>
      <c r="AH76" s="165"/>
      <c r="AI76" s="165"/>
      <c r="AJ76" s="131"/>
      <c r="AK76" s="64" t="str">
        <f t="shared" si="44"/>
        <v/>
      </c>
      <c r="AL76" s="47" t="str">
        <f t="shared" si="45"/>
        <v/>
      </c>
      <c r="AM76" s="65" t="str">
        <f t="shared" si="46"/>
        <v/>
      </c>
      <c r="AN76" s="57" t="str">
        <f t="shared" si="47"/>
        <v/>
      </c>
      <c r="AO76" s="12" t="str">
        <f t="shared" si="48"/>
        <v/>
      </c>
      <c r="AP76" s="10" t="str">
        <f t="shared" si="49"/>
        <v/>
      </c>
      <c r="AQ76" s="10" t="str">
        <f t="shared" si="50"/>
        <v/>
      </c>
      <c r="AR76" s="15" t="str">
        <f t="shared" si="51"/>
        <v/>
      </c>
      <c r="AS76" s="57" t="str">
        <f t="shared" si="52"/>
        <v/>
      </c>
      <c r="AT76" s="12" t="str">
        <f t="shared" si="53"/>
        <v/>
      </c>
      <c r="AU76" s="10" t="str">
        <f t="shared" si="54"/>
        <v/>
      </c>
      <c r="AV76" s="10" t="str">
        <f t="shared" si="55"/>
        <v/>
      </c>
      <c r="AW76" s="15" t="str">
        <f t="shared" si="56"/>
        <v/>
      </c>
    </row>
    <row r="77" spans="2:49">
      <c r="B77" s="14" t="str">
        <f>IF(Scilympiad!C76="",
    "",
    Scilympiad!C76
)</f>
        <v/>
      </c>
      <c r="C77" s="10" t="str">
        <f>IF(Scilympiad!D76="",
    "",
    Scilympiad!D76
)</f>
        <v/>
      </c>
      <c r="D77" s="10" t="str">
        <f>IF(Scilympiad!E76="",
    "",
    Scilympiad!E76
)</f>
        <v/>
      </c>
      <c r="E77" s="44" t="str">
        <f t="shared" si="32"/>
        <v/>
      </c>
      <c r="F77" s="45" t="str">
        <f t="shared" si="33"/>
        <v/>
      </c>
      <c r="G77" s="173" t="str">
        <f t="shared" si="34"/>
        <v/>
      </c>
      <c r="H77" s="45" t="str">
        <f t="shared" si="35"/>
        <v/>
      </c>
      <c r="I77" s="54" t="str">
        <f t="shared" si="36"/>
        <v/>
      </c>
      <c r="J77" s="57" t="str">
        <f>IF($B77="",
    "",
    IF(COUNTIF(Scilympiad!U:U,Scores!$B77)+COUNTIF(SkyCiv!U:U,Scores!$B77)=0,
        "",
        IF(COUNTIF(Scilympiad!U:U,Scores!$B77)=0,
            "NO",
            IF(COUNTIF(Scilympiad!U:U,Scores!$B77)=1,
                "YES",
                IF(COUNTIF(Scilympiad!U:U,Scores!$B77)&gt;1,
                    "MANY",
                    "ERROR"
                )
            )
        )
    )
)</f>
        <v/>
      </c>
      <c r="K77" s="15" t="str">
        <f>IF($B77="",
    "",
    IF(COUNTIF(Scilympiad!U:U,Scores!$B77)+COUNTIF(SkyCiv!U:U,Scores!$B77)=0,
        "",
        IF(COUNTIF(SkyCiv!U:U,Scores!$B77)=0,
            "NO",
            IF(COUNTIF(SkyCiv!U:U,Scores!$B77)=1,
                "YES",
                IF(COUNTIF(SkyCiv!U:U,Scores!$B77)&gt;1,
                    "MANY",
                    "ERROR"
                )
            )
        )
    )
)</f>
        <v/>
      </c>
      <c r="L77" s="160" t="str">
        <f>IF($B77="",
    "",
    IF(NOT(ISERROR(MATCH($B77,Scilympiad!$U:$U,0))),
        INDEX(Scilympiad!M:M,MATCH($B77,Scilympiad!$U:$U,0)),
        ""
    )
)</f>
        <v/>
      </c>
      <c r="M77" s="161" t="str">
        <f>IF($B77="",
    "",
    IF(NOT(ISERROR(MATCH($B77,Scilympiad!$U:$U,0))),
        INDEX(Scilympiad!N:N,MATCH($B77,Scilympiad!$U:$U,0)),
        ""
    )
)</f>
        <v/>
      </c>
      <c r="N77" s="161" t="str">
        <f>IF($B77="",
    "",
    IF(NOT(ISERROR(MATCH($B77,SkyCiv!$U:$U,0))),
        INDEX(SkyCiv!C:C,MATCH($B77,SkyCiv!$U:$U,0))+(_xlfn.NUMBERVALUE(LEFT(RIGHT(Instructions!$E$20,4),3))+6)/24,
        ""
    )
)</f>
        <v/>
      </c>
      <c r="O77" s="12" t="str">
        <f>IF(N77="",
    "",
    IF(Instructions!E$20="",
        "TIMEZONE?",
        IF(L77="",
            "START?",
            IF(N77&lt;L77,
                "NEGATIVE",
                (N77-L77)*24*60
            )
        )
    )
)</f>
        <v/>
      </c>
      <c r="P77" s="46" t="str">
        <f>IF(Instructions!$E$21="",
    "",
    IF(AND(ISNUMBER(O77),O77&gt;Instructions!E$21),
        "YES",
        IF(AND(ISNUMBER(O77),O77&lt;=Instructions!E$21),
            "NO",
            IF(O77="NEGATIVE",
                "UNCLEAR",
                ""
            )
        )
    )
)</f>
        <v/>
      </c>
      <c r="Q77" s="72" t="str">
        <f>IF(LEFT(Instructions!E$22)="Y",
    P77,
    ""
)</f>
        <v/>
      </c>
      <c r="R77" s="69" t="str">
        <f>IF($B77="",
    "",
    IF(NOT(ISERROR(MATCH($B77,SkyCiv!$U:$U,0))),
        INDEX(SkyCiv!I:I,MATCH($B77,SkyCiv!$U:$U,0)),
        ""
    )
)</f>
        <v/>
      </c>
      <c r="S77" s="12" t="str">
        <f>IF($B77="",
    "",
    IF(NOT(ISERROR(MATCH($B77,SkyCiv!$U:$U,0))),
        INDEX(SkyCiv!J:J,MATCH($B77,SkyCiv!$U:$U,0)),
        ""
    )
)</f>
        <v/>
      </c>
      <c r="T77" s="60" t="str">
        <f>IF($B77="",
    "",
    IF(NOT(ISERROR(MATCH($B77,SkyCiv!$U:$U,0))),
        INDEX(SkyCiv!K:K,MATCH($B77,SkyCiv!$U:$U,0)),
        ""
    )
)</f>
        <v/>
      </c>
      <c r="U77" s="76" t="str">
        <f>IF($B77="",
    "",
    IF(NOT(ISERROR(MATCH($B77,SkyCiv!$U:$U,0))),
        INDEX(SkyCiv!L:L,MATCH($B77,SkyCiv!$U:$U,0)),
        ""
    )
)</f>
        <v/>
      </c>
      <c r="V77" s="12" t="str">
        <f>IF($B77="",
    "",
    IF(NOT(ISERROR(MATCH($B77,SkyCiv!$U:$U,0))),
        INDEX(SkyCiv!M:M,MATCH($B77,SkyCiv!$U:$U,0)),
        ""
    )
)</f>
        <v/>
      </c>
      <c r="W77" s="77" t="str">
        <f>IF($B77="",
    "",
    IF(NOT(ISERROR(MATCH($B77,SkyCiv!$U:$U,0))),
        INDEX(SkyCiv!N:N,MATCH($B77,SkyCiv!$U:$U,0)),
        ""
    )
)</f>
        <v/>
      </c>
      <c r="X77" s="45" t="str">
        <f>IF(AND(U77=0,V77=0,W77=0),
    "-",
    IF(U77="",
        "",
        IF(LEFT($B77)="B",
            IF(Instructions!E$16="",
                "",
                IF(ROUND(U77,3)&lt;Instructions!E$16,
                    "YES",
                    "NO"
                )
            ),
            IF(LEFT($B77)="C",
                IF(Instructions!E$18="",
                    "",
                    IF(ROUND(U77,3)&lt;Instructions!E$18,
                        "YES",
                        "NO"
                    )
                ),
                "ERR"
            )
        )
    )
)</f>
        <v/>
      </c>
      <c r="Y77" s="45" t="str">
        <f t="shared" si="37"/>
        <v/>
      </c>
      <c r="Z77" s="45" t="str">
        <f>IF(AND(U77=0,V77=0,W77=0),
    "-",
    IF(W77="",
        "",
        IF(LEFT($B77)="B",
            IF(Instructions!E$17="",
                "",
                IF(ROUND(W77,3)&lt;Instructions!E$17,
                    "YES",
                    "NO"
                )
            ),
            IF(LEFT($B77)="C",
                IF(Instructions!E$19="",
                    "",
                    IF(ROUND(W77,3)&lt;Instructions!E$19,
                        "YES",
                        "NO"
                    )
                ),
                "ERR"
            )
        )
    )
)</f>
        <v/>
      </c>
      <c r="AA77" s="54" t="str">
        <f t="shared" si="38"/>
        <v/>
      </c>
      <c r="AB77" s="14" t="str">
        <f>IF(AND(NOT(ISERROR(MATCH($B77,Scilympiad!$U:$U,0))),ISNUMBER(INDEX(Scilympiad!Y:Y,MATCH($B77,Scilympiad!$U:$U,0)))),
    INDEX(Scilympiad!Y:Y,MATCH($B77,Scilympiad!$U:$U,0)),
    ""
)</f>
        <v/>
      </c>
      <c r="AC77" s="11" t="str">
        <f t="shared" si="39"/>
        <v/>
      </c>
      <c r="AD77" s="10" t="str">
        <f t="shared" si="40"/>
        <v/>
      </c>
      <c r="AE77" s="11" t="str">
        <f t="shared" si="41"/>
        <v/>
      </c>
      <c r="AF77" s="12" t="str">
        <f t="shared" si="42"/>
        <v/>
      </c>
      <c r="AG77" s="134" t="str">
        <f t="shared" si="43"/>
        <v/>
      </c>
      <c r="AH77" s="165"/>
      <c r="AI77" s="165"/>
      <c r="AJ77" s="131"/>
      <c r="AK77" s="64" t="str">
        <f t="shared" si="44"/>
        <v/>
      </c>
      <c r="AL77" s="47" t="str">
        <f t="shared" si="45"/>
        <v/>
      </c>
      <c r="AM77" s="65" t="str">
        <f t="shared" si="46"/>
        <v/>
      </c>
      <c r="AN77" s="57" t="str">
        <f t="shared" si="47"/>
        <v/>
      </c>
      <c r="AO77" s="12" t="str">
        <f t="shared" si="48"/>
        <v/>
      </c>
      <c r="AP77" s="10" t="str">
        <f t="shared" si="49"/>
        <v/>
      </c>
      <c r="AQ77" s="10" t="str">
        <f t="shared" si="50"/>
        <v/>
      </c>
      <c r="AR77" s="15" t="str">
        <f t="shared" si="51"/>
        <v/>
      </c>
      <c r="AS77" s="57" t="str">
        <f t="shared" si="52"/>
        <v/>
      </c>
      <c r="AT77" s="12" t="str">
        <f t="shared" si="53"/>
        <v/>
      </c>
      <c r="AU77" s="10" t="str">
        <f t="shared" si="54"/>
        <v/>
      </c>
      <c r="AV77" s="10" t="str">
        <f t="shared" si="55"/>
        <v/>
      </c>
      <c r="AW77" s="15" t="str">
        <f t="shared" si="56"/>
        <v/>
      </c>
    </row>
    <row r="78" spans="2:49">
      <c r="B78" s="14" t="str">
        <f>IF(Scilympiad!C77="",
    "",
    Scilympiad!C77
)</f>
        <v/>
      </c>
      <c r="C78" s="10" t="str">
        <f>IF(Scilympiad!D77="",
    "",
    Scilympiad!D77
)</f>
        <v/>
      </c>
      <c r="D78" s="10" t="str">
        <f>IF(Scilympiad!E77="",
    "",
    Scilympiad!E77
)</f>
        <v/>
      </c>
      <c r="E78" s="44" t="str">
        <f t="shared" si="32"/>
        <v/>
      </c>
      <c r="F78" s="45" t="str">
        <f t="shared" si="33"/>
        <v/>
      </c>
      <c r="G78" s="173" t="str">
        <f t="shared" si="34"/>
        <v/>
      </c>
      <c r="H78" s="45" t="str">
        <f t="shared" si="35"/>
        <v/>
      </c>
      <c r="I78" s="54" t="str">
        <f t="shared" si="36"/>
        <v/>
      </c>
      <c r="J78" s="57" t="str">
        <f>IF($B78="",
    "",
    IF(COUNTIF(Scilympiad!U:U,Scores!$B78)+COUNTIF(SkyCiv!U:U,Scores!$B78)=0,
        "",
        IF(COUNTIF(Scilympiad!U:U,Scores!$B78)=0,
            "NO",
            IF(COUNTIF(Scilympiad!U:U,Scores!$B78)=1,
                "YES",
                IF(COUNTIF(Scilympiad!U:U,Scores!$B78)&gt;1,
                    "MANY",
                    "ERROR"
                )
            )
        )
    )
)</f>
        <v/>
      </c>
      <c r="K78" s="15" t="str">
        <f>IF($B78="",
    "",
    IF(COUNTIF(Scilympiad!U:U,Scores!$B78)+COUNTIF(SkyCiv!U:U,Scores!$B78)=0,
        "",
        IF(COUNTIF(SkyCiv!U:U,Scores!$B78)=0,
            "NO",
            IF(COUNTIF(SkyCiv!U:U,Scores!$B78)=1,
                "YES",
                IF(COUNTIF(SkyCiv!U:U,Scores!$B78)&gt;1,
                    "MANY",
                    "ERROR"
                )
            )
        )
    )
)</f>
        <v/>
      </c>
      <c r="L78" s="160" t="str">
        <f>IF($B78="",
    "",
    IF(NOT(ISERROR(MATCH($B78,Scilympiad!$U:$U,0))),
        INDEX(Scilympiad!M:M,MATCH($B78,Scilympiad!$U:$U,0)),
        ""
    )
)</f>
        <v/>
      </c>
      <c r="M78" s="161" t="str">
        <f>IF($B78="",
    "",
    IF(NOT(ISERROR(MATCH($B78,Scilympiad!$U:$U,0))),
        INDEX(Scilympiad!N:N,MATCH($B78,Scilympiad!$U:$U,0)),
        ""
    )
)</f>
        <v/>
      </c>
      <c r="N78" s="161" t="str">
        <f>IF($B78="",
    "",
    IF(NOT(ISERROR(MATCH($B78,SkyCiv!$U:$U,0))),
        INDEX(SkyCiv!C:C,MATCH($B78,SkyCiv!$U:$U,0))+(_xlfn.NUMBERVALUE(LEFT(RIGHT(Instructions!$E$20,4),3))+6)/24,
        ""
    )
)</f>
        <v/>
      </c>
      <c r="O78" s="12" t="str">
        <f>IF(N78="",
    "",
    IF(Instructions!E$20="",
        "TIMEZONE?",
        IF(L78="",
            "START?",
            IF(N78&lt;L78,
                "NEGATIVE",
                (N78-L78)*24*60
            )
        )
    )
)</f>
        <v/>
      </c>
      <c r="P78" s="46" t="str">
        <f>IF(Instructions!$E$21="",
    "",
    IF(AND(ISNUMBER(O78),O78&gt;Instructions!E$21),
        "YES",
        IF(AND(ISNUMBER(O78),O78&lt;=Instructions!E$21),
            "NO",
            IF(O78="NEGATIVE",
                "UNCLEAR",
                ""
            )
        )
    )
)</f>
        <v/>
      </c>
      <c r="Q78" s="72" t="str">
        <f>IF(LEFT(Instructions!E$22)="Y",
    P78,
    ""
)</f>
        <v/>
      </c>
      <c r="R78" s="69" t="str">
        <f>IF($B78="",
    "",
    IF(NOT(ISERROR(MATCH($B78,SkyCiv!$U:$U,0))),
        INDEX(SkyCiv!I:I,MATCH($B78,SkyCiv!$U:$U,0)),
        ""
    )
)</f>
        <v/>
      </c>
      <c r="S78" s="12" t="str">
        <f>IF($B78="",
    "",
    IF(NOT(ISERROR(MATCH($B78,SkyCiv!$U:$U,0))),
        INDEX(SkyCiv!J:J,MATCH($B78,SkyCiv!$U:$U,0)),
        ""
    )
)</f>
        <v/>
      </c>
      <c r="T78" s="60" t="str">
        <f>IF($B78="",
    "",
    IF(NOT(ISERROR(MATCH($B78,SkyCiv!$U:$U,0))),
        INDEX(SkyCiv!K:K,MATCH($B78,SkyCiv!$U:$U,0)),
        ""
    )
)</f>
        <v/>
      </c>
      <c r="U78" s="76" t="str">
        <f>IF($B78="",
    "",
    IF(NOT(ISERROR(MATCH($B78,SkyCiv!$U:$U,0))),
        INDEX(SkyCiv!L:L,MATCH($B78,SkyCiv!$U:$U,0)),
        ""
    )
)</f>
        <v/>
      </c>
      <c r="V78" s="12" t="str">
        <f>IF($B78="",
    "",
    IF(NOT(ISERROR(MATCH($B78,SkyCiv!$U:$U,0))),
        INDEX(SkyCiv!M:M,MATCH($B78,SkyCiv!$U:$U,0)),
        ""
    )
)</f>
        <v/>
      </c>
      <c r="W78" s="77" t="str">
        <f>IF($B78="",
    "",
    IF(NOT(ISERROR(MATCH($B78,SkyCiv!$U:$U,0))),
        INDEX(SkyCiv!N:N,MATCH($B78,SkyCiv!$U:$U,0)),
        ""
    )
)</f>
        <v/>
      </c>
      <c r="X78" s="45" t="str">
        <f>IF(AND(U78=0,V78=0,W78=0),
    "-",
    IF(U78="",
        "",
        IF(LEFT($B78)="B",
            IF(Instructions!E$16="",
                "",
                IF(ROUND(U78,3)&lt;Instructions!E$16,
                    "YES",
                    "NO"
                )
            ),
            IF(LEFT($B78)="C",
                IF(Instructions!E$18="",
                    "",
                    IF(ROUND(U78,3)&lt;Instructions!E$18,
                        "YES",
                        "NO"
                    )
                ),
                "ERR"
            )
        )
    )
)</f>
        <v/>
      </c>
      <c r="Y78" s="45" t="str">
        <f t="shared" si="37"/>
        <v/>
      </c>
      <c r="Z78" s="45" t="str">
        <f>IF(AND(U78=0,V78=0,W78=0),
    "-",
    IF(W78="",
        "",
        IF(LEFT($B78)="B",
            IF(Instructions!E$17="",
                "",
                IF(ROUND(W78,3)&lt;Instructions!E$17,
                    "YES",
                    "NO"
                )
            ),
            IF(LEFT($B78)="C",
                IF(Instructions!E$19="",
                    "",
                    IF(ROUND(W78,3)&lt;Instructions!E$19,
                        "YES",
                        "NO"
                    )
                ),
                "ERR"
            )
        )
    )
)</f>
        <v/>
      </c>
      <c r="AA78" s="54" t="str">
        <f t="shared" si="38"/>
        <v/>
      </c>
      <c r="AB78" s="14" t="str">
        <f>IF(AND(NOT(ISERROR(MATCH($B78,Scilympiad!$U:$U,0))),ISNUMBER(INDEX(Scilympiad!Y:Y,MATCH($B78,Scilympiad!$U:$U,0)))),
    INDEX(Scilympiad!Y:Y,MATCH($B78,Scilympiad!$U:$U,0)),
    ""
)</f>
        <v/>
      </c>
      <c r="AC78" s="11" t="str">
        <f t="shared" si="39"/>
        <v/>
      </c>
      <c r="AD78" s="10" t="str">
        <f t="shared" si="40"/>
        <v/>
      </c>
      <c r="AE78" s="11" t="str">
        <f t="shared" si="41"/>
        <v/>
      </c>
      <c r="AF78" s="12" t="str">
        <f t="shared" si="42"/>
        <v/>
      </c>
      <c r="AG78" s="134" t="str">
        <f t="shared" si="43"/>
        <v/>
      </c>
      <c r="AH78" s="165"/>
      <c r="AI78" s="165"/>
      <c r="AJ78" s="131"/>
      <c r="AK78" s="64" t="str">
        <f t="shared" si="44"/>
        <v/>
      </c>
      <c r="AL78" s="47" t="str">
        <f t="shared" si="45"/>
        <v/>
      </c>
      <c r="AM78" s="65" t="str">
        <f t="shared" si="46"/>
        <v/>
      </c>
      <c r="AN78" s="57" t="str">
        <f t="shared" si="47"/>
        <v/>
      </c>
      <c r="AO78" s="12" t="str">
        <f t="shared" si="48"/>
        <v/>
      </c>
      <c r="AP78" s="10" t="str">
        <f t="shared" si="49"/>
        <v/>
      </c>
      <c r="AQ78" s="10" t="str">
        <f t="shared" si="50"/>
        <v/>
      </c>
      <c r="AR78" s="15" t="str">
        <f t="shared" si="51"/>
        <v/>
      </c>
      <c r="AS78" s="57" t="str">
        <f t="shared" si="52"/>
        <v/>
      </c>
      <c r="AT78" s="12" t="str">
        <f t="shared" si="53"/>
        <v/>
      </c>
      <c r="AU78" s="10" t="str">
        <f t="shared" si="54"/>
        <v/>
      </c>
      <c r="AV78" s="10" t="str">
        <f t="shared" si="55"/>
        <v/>
      </c>
      <c r="AW78" s="15" t="str">
        <f t="shared" si="56"/>
        <v/>
      </c>
    </row>
    <row r="79" spans="2:49">
      <c r="B79" s="14" t="str">
        <f>IF(Scilympiad!C78="",
    "",
    Scilympiad!C78
)</f>
        <v/>
      </c>
      <c r="C79" s="10" t="str">
        <f>IF(Scilympiad!D78="",
    "",
    Scilympiad!D78
)</f>
        <v/>
      </c>
      <c r="D79" s="10" t="str">
        <f>IF(Scilympiad!E78="",
    "",
    Scilympiad!E78
)</f>
        <v/>
      </c>
      <c r="E79" s="44" t="str">
        <f t="shared" si="32"/>
        <v/>
      </c>
      <c r="F79" s="45" t="str">
        <f t="shared" si="33"/>
        <v/>
      </c>
      <c r="G79" s="173" t="str">
        <f t="shared" si="34"/>
        <v/>
      </c>
      <c r="H79" s="45" t="str">
        <f t="shared" si="35"/>
        <v/>
      </c>
      <c r="I79" s="54" t="str">
        <f t="shared" si="36"/>
        <v/>
      </c>
      <c r="J79" s="57" t="str">
        <f>IF($B79="",
    "",
    IF(COUNTIF(Scilympiad!U:U,Scores!$B79)+COUNTIF(SkyCiv!U:U,Scores!$B79)=0,
        "",
        IF(COUNTIF(Scilympiad!U:U,Scores!$B79)=0,
            "NO",
            IF(COUNTIF(Scilympiad!U:U,Scores!$B79)=1,
                "YES",
                IF(COUNTIF(Scilympiad!U:U,Scores!$B79)&gt;1,
                    "MANY",
                    "ERROR"
                )
            )
        )
    )
)</f>
        <v/>
      </c>
      <c r="K79" s="15" t="str">
        <f>IF($B79="",
    "",
    IF(COUNTIF(Scilympiad!U:U,Scores!$B79)+COUNTIF(SkyCiv!U:U,Scores!$B79)=0,
        "",
        IF(COUNTIF(SkyCiv!U:U,Scores!$B79)=0,
            "NO",
            IF(COUNTIF(SkyCiv!U:U,Scores!$B79)=1,
                "YES",
                IF(COUNTIF(SkyCiv!U:U,Scores!$B79)&gt;1,
                    "MANY",
                    "ERROR"
                )
            )
        )
    )
)</f>
        <v/>
      </c>
      <c r="L79" s="160" t="str">
        <f>IF($B79="",
    "",
    IF(NOT(ISERROR(MATCH($B79,Scilympiad!$U:$U,0))),
        INDEX(Scilympiad!M:M,MATCH($B79,Scilympiad!$U:$U,0)),
        ""
    )
)</f>
        <v/>
      </c>
      <c r="M79" s="161" t="str">
        <f>IF($B79="",
    "",
    IF(NOT(ISERROR(MATCH($B79,Scilympiad!$U:$U,0))),
        INDEX(Scilympiad!N:N,MATCH($B79,Scilympiad!$U:$U,0)),
        ""
    )
)</f>
        <v/>
      </c>
      <c r="N79" s="161" t="str">
        <f>IF($B79="",
    "",
    IF(NOT(ISERROR(MATCH($B79,SkyCiv!$U:$U,0))),
        INDEX(SkyCiv!C:C,MATCH($B79,SkyCiv!$U:$U,0))+(_xlfn.NUMBERVALUE(LEFT(RIGHT(Instructions!$E$20,4),3))+6)/24,
        ""
    )
)</f>
        <v/>
      </c>
      <c r="O79" s="12" t="str">
        <f>IF(N79="",
    "",
    IF(Instructions!E$20="",
        "TIMEZONE?",
        IF(L79="",
            "START?",
            IF(N79&lt;L79,
                "NEGATIVE",
                (N79-L79)*24*60
            )
        )
    )
)</f>
        <v/>
      </c>
      <c r="P79" s="46" t="str">
        <f>IF(Instructions!$E$21="",
    "",
    IF(AND(ISNUMBER(O79),O79&gt;Instructions!E$21),
        "YES",
        IF(AND(ISNUMBER(O79),O79&lt;=Instructions!E$21),
            "NO",
            IF(O79="NEGATIVE",
                "UNCLEAR",
                ""
            )
        )
    )
)</f>
        <v/>
      </c>
      <c r="Q79" s="72" t="str">
        <f>IF(LEFT(Instructions!E$22)="Y",
    P79,
    ""
)</f>
        <v/>
      </c>
      <c r="R79" s="69" t="str">
        <f>IF($B79="",
    "",
    IF(NOT(ISERROR(MATCH($B79,SkyCiv!$U:$U,0))),
        INDEX(SkyCiv!I:I,MATCH($B79,SkyCiv!$U:$U,0)),
        ""
    )
)</f>
        <v/>
      </c>
      <c r="S79" s="12" t="str">
        <f>IF($B79="",
    "",
    IF(NOT(ISERROR(MATCH($B79,SkyCiv!$U:$U,0))),
        INDEX(SkyCiv!J:J,MATCH($B79,SkyCiv!$U:$U,0)),
        ""
    )
)</f>
        <v/>
      </c>
      <c r="T79" s="60" t="str">
        <f>IF($B79="",
    "",
    IF(NOT(ISERROR(MATCH($B79,SkyCiv!$U:$U,0))),
        INDEX(SkyCiv!K:K,MATCH($B79,SkyCiv!$U:$U,0)),
        ""
    )
)</f>
        <v/>
      </c>
      <c r="U79" s="76" t="str">
        <f>IF($B79="",
    "",
    IF(NOT(ISERROR(MATCH($B79,SkyCiv!$U:$U,0))),
        INDEX(SkyCiv!L:L,MATCH($B79,SkyCiv!$U:$U,0)),
        ""
    )
)</f>
        <v/>
      </c>
      <c r="V79" s="12" t="str">
        <f>IF($B79="",
    "",
    IF(NOT(ISERROR(MATCH($B79,SkyCiv!$U:$U,0))),
        INDEX(SkyCiv!M:M,MATCH($B79,SkyCiv!$U:$U,0)),
        ""
    )
)</f>
        <v/>
      </c>
      <c r="W79" s="77" t="str">
        <f>IF($B79="",
    "",
    IF(NOT(ISERROR(MATCH($B79,SkyCiv!$U:$U,0))),
        INDEX(SkyCiv!N:N,MATCH($B79,SkyCiv!$U:$U,0)),
        ""
    )
)</f>
        <v/>
      </c>
      <c r="X79" s="45" t="str">
        <f>IF(AND(U79=0,V79=0,W79=0),
    "-",
    IF(U79="",
        "",
        IF(LEFT($B79)="B",
            IF(Instructions!E$16="",
                "",
                IF(ROUND(U79,3)&lt;Instructions!E$16,
                    "YES",
                    "NO"
                )
            ),
            IF(LEFT($B79)="C",
                IF(Instructions!E$18="",
                    "",
                    IF(ROUND(U79,3)&lt;Instructions!E$18,
                        "YES",
                        "NO"
                    )
                ),
                "ERR"
            )
        )
    )
)</f>
        <v/>
      </c>
      <c r="Y79" s="45" t="str">
        <f t="shared" si="37"/>
        <v/>
      </c>
      <c r="Z79" s="45" t="str">
        <f>IF(AND(U79=0,V79=0,W79=0),
    "-",
    IF(W79="",
        "",
        IF(LEFT($B79)="B",
            IF(Instructions!E$17="",
                "",
                IF(ROUND(W79,3)&lt;Instructions!E$17,
                    "YES",
                    "NO"
                )
            ),
            IF(LEFT($B79)="C",
                IF(Instructions!E$19="",
                    "",
                    IF(ROUND(W79,3)&lt;Instructions!E$19,
                        "YES",
                        "NO"
                    )
                ),
                "ERR"
            )
        )
    )
)</f>
        <v/>
      </c>
      <c r="AA79" s="54" t="str">
        <f t="shared" si="38"/>
        <v/>
      </c>
      <c r="AB79" s="14" t="str">
        <f>IF(AND(NOT(ISERROR(MATCH($B79,Scilympiad!$U:$U,0))),ISNUMBER(INDEX(Scilympiad!Y:Y,MATCH($B79,Scilympiad!$U:$U,0)))),
    INDEX(Scilympiad!Y:Y,MATCH($B79,Scilympiad!$U:$U,0)),
    ""
)</f>
        <v/>
      </c>
      <c r="AC79" s="11" t="str">
        <f t="shared" si="39"/>
        <v/>
      </c>
      <c r="AD79" s="10" t="str">
        <f t="shared" si="40"/>
        <v/>
      </c>
      <c r="AE79" s="11" t="str">
        <f t="shared" si="41"/>
        <v/>
      </c>
      <c r="AF79" s="12" t="str">
        <f t="shared" si="42"/>
        <v/>
      </c>
      <c r="AG79" s="134" t="str">
        <f t="shared" si="43"/>
        <v/>
      </c>
      <c r="AH79" s="165"/>
      <c r="AI79" s="165"/>
      <c r="AJ79" s="131"/>
      <c r="AK79" s="64" t="str">
        <f t="shared" si="44"/>
        <v/>
      </c>
      <c r="AL79" s="47" t="str">
        <f t="shared" si="45"/>
        <v/>
      </c>
      <c r="AM79" s="65" t="str">
        <f t="shared" si="46"/>
        <v/>
      </c>
      <c r="AN79" s="57" t="str">
        <f t="shared" si="47"/>
        <v/>
      </c>
      <c r="AO79" s="12" t="str">
        <f t="shared" si="48"/>
        <v/>
      </c>
      <c r="AP79" s="10" t="str">
        <f t="shared" si="49"/>
        <v/>
      </c>
      <c r="AQ79" s="10" t="str">
        <f t="shared" si="50"/>
        <v/>
      </c>
      <c r="AR79" s="15" t="str">
        <f t="shared" si="51"/>
        <v/>
      </c>
      <c r="AS79" s="57" t="str">
        <f t="shared" si="52"/>
        <v/>
      </c>
      <c r="AT79" s="12" t="str">
        <f t="shared" si="53"/>
        <v/>
      </c>
      <c r="AU79" s="10" t="str">
        <f t="shared" si="54"/>
        <v/>
      </c>
      <c r="AV79" s="10" t="str">
        <f t="shared" si="55"/>
        <v/>
      </c>
      <c r="AW79" s="15" t="str">
        <f t="shared" si="56"/>
        <v/>
      </c>
    </row>
    <row r="80" spans="2:49">
      <c r="B80" s="14" t="str">
        <f>IF(Scilympiad!C79="",
    "",
    Scilympiad!C79
)</f>
        <v/>
      </c>
      <c r="C80" s="10" t="str">
        <f>IF(Scilympiad!D79="",
    "",
    Scilympiad!D79
)</f>
        <v/>
      </c>
      <c r="D80" s="10" t="str">
        <f>IF(Scilympiad!E79="",
    "",
    Scilympiad!E79
)</f>
        <v/>
      </c>
      <c r="E80" s="44" t="str">
        <f t="shared" si="32"/>
        <v/>
      </c>
      <c r="F80" s="45" t="str">
        <f t="shared" si="33"/>
        <v/>
      </c>
      <c r="G80" s="173" t="str">
        <f t="shared" si="34"/>
        <v/>
      </c>
      <c r="H80" s="45" t="str">
        <f t="shared" si="35"/>
        <v/>
      </c>
      <c r="I80" s="54" t="str">
        <f t="shared" si="36"/>
        <v/>
      </c>
      <c r="J80" s="57" t="str">
        <f>IF($B80="",
    "",
    IF(COUNTIF(Scilympiad!U:U,Scores!$B80)+COUNTIF(SkyCiv!U:U,Scores!$B80)=0,
        "",
        IF(COUNTIF(Scilympiad!U:U,Scores!$B80)=0,
            "NO",
            IF(COUNTIF(Scilympiad!U:U,Scores!$B80)=1,
                "YES",
                IF(COUNTIF(Scilympiad!U:U,Scores!$B80)&gt;1,
                    "MANY",
                    "ERROR"
                )
            )
        )
    )
)</f>
        <v/>
      </c>
      <c r="K80" s="15" t="str">
        <f>IF($B80="",
    "",
    IF(COUNTIF(Scilympiad!U:U,Scores!$B80)+COUNTIF(SkyCiv!U:U,Scores!$B80)=0,
        "",
        IF(COUNTIF(SkyCiv!U:U,Scores!$B80)=0,
            "NO",
            IF(COUNTIF(SkyCiv!U:U,Scores!$B80)=1,
                "YES",
                IF(COUNTIF(SkyCiv!U:U,Scores!$B80)&gt;1,
                    "MANY",
                    "ERROR"
                )
            )
        )
    )
)</f>
        <v/>
      </c>
      <c r="L80" s="160" t="str">
        <f>IF($B80="",
    "",
    IF(NOT(ISERROR(MATCH($B80,Scilympiad!$U:$U,0))),
        INDEX(Scilympiad!M:M,MATCH($B80,Scilympiad!$U:$U,0)),
        ""
    )
)</f>
        <v/>
      </c>
      <c r="M80" s="161" t="str">
        <f>IF($B80="",
    "",
    IF(NOT(ISERROR(MATCH($B80,Scilympiad!$U:$U,0))),
        INDEX(Scilympiad!N:N,MATCH($B80,Scilympiad!$U:$U,0)),
        ""
    )
)</f>
        <v/>
      </c>
      <c r="N80" s="161" t="str">
        <f>IF($B80="",
    "",
    IF(NOT(ISERROR(MATCH($B80,SkyCiv!$U:$U,0))),
        INDEX(SkyCiv!C:C,MATCH($B80,SkyCiv!$U:$U,0))+(_xlfn.NUMBERVALUE(LEFT(RIGHT(Instructions!$E$20,4),3))+6)/24,
        ""
    )
)</f>
        <v/>
      </c>
      <c r="O80" s="12" t="str">
        <f>IF(N80="",
    "",
    IF(Instructions!E$20="",
        "TIMEZONE?",
        IF(L80="",
            "START?",
            IF(N80&lt;L80,
                "NEGATIVE",
                (N80-L80)*24*60
            )
        )
    )
)</f>
        <v/>
      </c>
      <c r="P80" s="46" t="str">
        <f>IF(Instructions!$E$21="",
    "",
    IF(AND(ISNUMBER(O80),O80&gt;Instructions!E$21),
        "YES",
        IF(AND(ISNUMBER(O80),O80&lt;=Instructions!E$21),
            "NO",
            IF(O80="NEGATIVE",
                "UNCLEAR",
                ""
            )
        )
    )
)</f>
        <v/>
      </c>
      <c r="Q80" s="72" t="str">
        <f>IF(LEFT(Instructions!E$22)="Y",
    P80,
    ""
)</f>
        <v/>
      </c>
      <c r="R80" s="69" t="str">
        <f>IF($B80="",
    "",
    IF(NOT(ISERROR(MATCH($B80,SkyCiv!$U:$U,0))),
        INDEX(SkyCiv!I:I,MATCH($B80,SkyCiv!$U:$U,0)),
        ""
    )
)</f>
        <v/>
      </c>
      <c r="S80" s="12" t="str">
        <f>IF($B80="",
    "",
    IF(NOT(ISERROR(MATCH($B80,SkyCiv!$U:$U,0))),
        INDEX(SkyCiv!J:J,MATCH($B80,SkyCiv!$U:$U,0)),
        ""
    )
)</f>
        <v/>
      </c>
      <c r="T80" s="60" t="str">
        <f>IF($B80="",
    "",
    IF(NOT(ISERROR(MATCH($B80,SkyCiv!$U:$U,0))),
        INDEX(SkyCiv!K:K,MATCH($B80,SkyCiv!$U:$U,0)),
        ""
    )
)</f>
        <v/>
      </c>
      <c r="U80" s="76" t="str">
        <f>IF($B80="",
    "",
    IF(NOT(ISERROR(MATCH($B80,SkyCiv!$U:$U,0))),
        INDEX(SkyCiv!L:L,MATCH($B80,SkyCiv!$U:$U,0)),
        ""
    )
)</f>
        <v/>
      </c>
      <c r="V80" s="12" t="str">
        <f>IF($B80="",
    "",
    IF(NOT(ISERROR(MATCH($B80,SkyCiv!$U:$U,0))),
        INDEX(SkyCiv!M:M,MATCH($B80,SkyCiv!$U:$U,0)),
        ""
    )
)</f>
        <v/>
      </c>
      <c r="W80" s="77" t="str">
        <f>IF($B80="",
    "",
    IF(NOT(ISERROR(MATCH($B80,SkyCiv!$U:$U,0))),
        INDEX(SkyCiv!N:N,MATCH($B80,SkyCiv!$U:$U,0)),
        ""
    )
)</f>
        <v/>
      </c>
      <c r="X80" s="45" t="str">
        <f>IF(AND(U80=0,V80=0,W80=0),
    "-",
    IF(U80="",
        "",
        IF(LEFT($B80)="B",
            IF(Instructions!E$16="",
                "",
                IF(ROUND(U80,3)&lt;Instructions!E$16,
                    "YES",
                    "NO"
                )
            ),
            IF(LEFT($B80)="C",
                IF(Instructions!E$18="",
                    "",
                    IF(ROUND(U80,3)&lt;Instructions!E$18,
                        "YES",
                        "NO"
                    )
                ),
                "ERR"
            )
        )
    )
)</f>
        <v/>
      </c>
      <c r="Y80" s="45" t="str">
        <f t="shared" si="37"/>
        <v/>
      </c>
      <c r="Z80" s="45" t="str">
        <f>IF(AND(U80=0,V80=0,W80=0),
    "-",
    IF(W80="",
        "",
        IF(LEFT($B80)="B",
            IF(Instructions!E$17="",
                "",
                IF(ROUND(W80,3)&lt;Instructions!E$17,
                    "YES",
                    "NO"
                )
            ),
            IF(LEFT($B80)="C",
                IF(Instructions!E$19="",
                    "",
                    IF(ROUND(W80,3)&lt;Instructions!E$19,
                        "YES",
                        "NO"
                    )
                ),
                "ERR"
            )
        )
    )
)</f>
        <v/>
      </c>
      <c r="AA80" s="54" t="str">
        <f t="shared" si="38"/>
        <v/>
      </c>
      <c r="AB80" s="14" t="str">
        <f>IF(AND(NOT(ISERROR(MATCH($B80,Scilympiad!$U:$U,0))),ISNUMBER(INDEX(Scilympiad!Y:Y,MATCH($B80,Scilympiad!$U:$U,0)))),
    INDEX(Scilympiad!Y:Y,MATCH($B80,Scilympiad!$U:$U,0)),
    ""
)</f>
        <v/>
      </c>
      <c r="AC80" s="11" t="str">
        <f t="shared" si="39"/>
        <v/>
      </c>
      <c r="AD80" s="10" t="str">
        <f t="shared" si="40"/>
        <v/>
      </c>
      <c r="AE80" s="11" t="str">
        <f t="shared" si="41"/>
        <v/>
      </c>
      <c r="AF80" s="12" t="str">
        <f t="shared" si="42"/>
        <v/>
      </c>
      <c r="AG80" s="134" t="str">
        <f t="shared" si="43"/>
        <v/>
      </c>
      <c r="AH80" s="165"/>
      <c r="AI80" s="165"/>
      <c r="AJ80" s="131"/>
      <c r="AK80" s="64" t="str">
        <f t="shared" si="44"/>
        <v/>
      </c>
      <c r="AL80" s="47" t="str">
        <f t="shared" si="45"/>
        <v/>
      </c>
      <c r="AM80" s="65" t="str">
        <f t="shared" si="46"/>
        <v/>
      </c>
      <c r="AN80" s="57" t="str">
        <f t="shared" si="47"/>
        <v/>
      </c>
      <c r="AO80" s="12" t="str">
        <f t="shared" si="48"/>
        <v/>
      </c>
      <c r="AP80" s="10" t="str">
        <f t="shared" si="49"/>
        <v/>
      </c>
      <c r="AQ80" s="10" t="str">
        <f t="shared" si="50"/>
        <v/>
      </c>
      <c r="AR80" s="15" t="str">
        <f t="shared" si="51"/>
        <v/>
      </c>
      <c r="AS80" s="57" t="str">
        <f t="shared" si="52"/>
        <v/>
      </c>
      <c r="AT80" s="12" t="str">
        <f t="shared" si="53"/>
        <v/>
      </c>
      <c r="AU80" s="10" t="str">
        <f t="shared" si="54"/>
        <v/>
      </c>
      <c r="AV80" s="10" t="str">
        <f t="shared" si="55"/>
        <v/>
      </c>
      <c r="AW80" s="15" t="str">
        <f t="shared" si="56"/>
        <v/>
      </c>
    </row>
    <row r="81" spans="2:49">
      <c r="B81" s="14" t="str">
        <f>IF(Scilympiad!C80="",
    "",
    Scilympiad!C80
)</f>
        <v/>
      </c>
      <c r="C81" s="10" t="str">
        <f>IF(Scilympiad!D80="",
    "",
    Scilympiad!D80
)</f>
        <v/>
      </c>
      <c r="D81" s="10" t="str">
        <f>IF(Scilympiad!E80="",
    "",
    Scilympiad!E80
)</f>
        <v/>
      </c>
      <c r="E81" s="44" t="str">
        <f t="shared" si="32"/>
        <v/>
      </c>
      <c r="F81" s="45" t="str">
        <f t="shared" si="33"/>
        <v/>
      </c>
      <c r="G81" s="173" t="str">
        <f t="shared" si="34"/>
        <v/>
      </c>
      <c r="H81" s="45" t="str">
        <f t="shared" si="35"/>
        <v/>
      </c>
      <c r="I81" s="54" t="str">
        <f t="shared" si="36"/>
        <v/>
      </c>
      <c r="J81" s="57" t="str">
        <f>IF($B81="",
    "",
    IF(COUNTIF(Scilympiad!U:U,Scores!$B81)+COUNTIF(SkyCiv!U:U,Scores!$B81)=0,
        "",
        IF(COUNTIF(Scilympiad!U:U,Scores!$B81)=0,
            "NO",
            IF(COUNTIF(Scilympiad!U:U,Scores!$B81)=1,
                "YES",
                IF(COUNTIF(Scilympiad!U:U,Scores!$B81)&gt;1,
                    "MANY",
                    "ERROR"
                )
            )
        )
    )
)</f>
        <v/>
      </c>
      <c r="K81" s="15" t="str">
        <f>IF($B81="",
    "",
    IF(COUNTIF(Scilympiad!U:U,Scores!$B81)+COUNTIF(SkyCiv!U:U,Scores!$B81)=0,
        "",
        IF(COUNTIF(SkyCiv!U:U,Scores!$B81)=0,
            "NO",
            IF(COUNTIF(SkyCiv!U:U,Scores!$B81)=1,
                "YES",
                IF(COUNTIF(SkyCiv!U:U,Scores!$B81)&gt;1,
                    "MANY",
                    "ERROR"
                )
            )
        )
    )
)</f>
        <v/>
      </c>
      <c r="L81" s="160" t="str">
        <f>IF($B81="",
    "",
    IF(NOT(ISERROR(MATCH($B81,Scilympiad!$U:$U,0))),
        INDEX(Scilympiad!M:M,MATCH($B81,Scilympiad!$U:$U,0)),
        ""
    )
)</f>
        <v/>
      </c>
      <c r="M81" s="161" t="str">
        <f>IF($B81="",
    "",
    IF(NOT(ISERROR(MATCH($B81,Scilympiad!$U:$U,0))),
        INDEX(Scilympiad!N:N,MATCH($B81,Scilympiad!$U:$U,0)),
        ""
    )
)</f>
        <v/>
      </c>
      <c r="N81" s="161" t="str">
        <f>IF($B81="",
    "",
    IF(NOT(ISERROR(MATCH($B81,SkyCiv!$U:$U,0))),
        INDEX(SkyCiv!C:C,MATCH($B81,SkyCiv!$U:$U,0))+(_xlfn.NUMBERVALUE(LEFT(RIGHT(Instructions!$E$20,4),3))+6)/24,
        ""
    )
)</f>
        <v/>
      </c>
      <c r="O81" s="12" t="str">
        <f>IF(N81="",
    "",
    IF(Instructions!E$20="",
        "TIMEZONE?",
        IF(L81="",
            "START?",
            IF(N81&lt;L81,
                "NEGATIVE",
                (N81-L81)*24*60
            )
        )
    )
)</f>
        <v/>
      </c>
      <c r="P81" s="46" t="str">
        <f>IF(Instructions!$E$21="",
    "",
    IF(AND(ISNUMBER(O81),O81&gt;Instructions!E$21),
        "YES",
        IF(AND(ISNUMBER(O81),O81&lt;=Instructions!E$21),
            "NO",
            IF(O81="NEGATIVE",
                "UNCLEAR",
                ""
            )
        )
    )
)</f>
        <v/>
      </c>
      <c r="Q81" s="72" t="str">
        <f>IF(LEFT(Instructions!E$22)="Y",
    P81,
    ""
)</f>
        <v/>
      </c>
      <c r="R81" s="69" t="str">
        <f>IF($B81="",
    "",
    IF(NOT(ISERROR(MATCH($B81,SkyCiv!$U:$U,0))),
        INDEX(SkyCiv!I:I,MATCH($B81,SkyCiv!$U:$U,0)),
        ""
    )
)</f>
        <v/>
      </c>
      <c r="S81" s="12" t="str">
        <f>IF($B81="",
    "",
    IF(NOT(ISERROR(MATCH($B81,SkyCiv!$U:$U,0))),
        INDEX(SkyCiv!J:J,MATCH($B81,SkyCiv!$U:$U,0)),
        ""
    )
)</f>
        <v/>
      </c>
      <c r="T81" s="60" t="str">
        <f>IF($B81="",
    "",
    IF(NOT(ISERROR(MATCH($B81,SkyCiv!$U:$U,0))),
        INDEX(SkyCiv!K:K,MATCH($B81,SkyCiv!$U:$U,0)),
        ""
    )
)</f>
        <v/>
      </c>
      <c r="U81" s="76" t="str">
        <f>IF($B81="",
    "",
    IF(NOT(ISERROR(MATCH($B81,SkyCiv!$U:$U,0))),
        INDEX(SkyCiv!L:L,MATCH($B81,SkyCiv!$U:$U,0)),
        ""
    )
)</f>
        <v/>
      </c>
      <c r="V81" s="12" t="str">
        <f>IF($B81="",
    "",
    IF(NOT(ISERROR(MATCH($B81,SkyCiv!$U:$U,0))),
        INDEX(SkyCiv!M:M,MATCH($B81,SkyCiv!$U:$U,0)),
        ""
    )
)</f>
        <v/>
      </c>
      <c r="W81" s="77" t="str">
        <f>IF($B81="",
    "",
    IF(NOT(ISERROR(MATCH($B81,SkyCiv!$U:$U,0))),
        INDEX(SkyCiv!N:N,MATCH($B81,SkyCiv!$U:$U,0)),
        ""
    )
)</f>
        <v/>
      </c>
      <c r="X81" s="45" t="str">
        <f>IF(AND(U81=0,V81=0,W81=0),
    "-",
    IF(U81="",
        "",
        IF(LEFT($B81)="B",
            IF(Instructions!E$16="",
                "",
                IF(ROUND(U81,3)&lt;Instructions!E$16,
                    "YES",
                    "NO"
                )
            ),
            IF(LEFT($B81)="C",
                IF(Instructions!E$18="",
                    "",
                    IF(ROUND(U81,3)&lt;Instructions!E$18,
                        "YES",
                        "NO"
                    )
                ),
                "ERR"
            )
        )
    )
)</f>
        <v/>
      </c>
      <c r="Y81" s="45" t="str">
        <f t="shared" si="37"/>
        <v/>
      </c>
      <c r="Z81" s="45" t="str">
        <f>IF(AND(U81=0,V81=0,W81=0),
    "-",
    IF(W81="",
        "",
        IF(LEFT($B81)="B",
            IF(Instructions!E$17="",
                "",
                IF(ROUND(W81,3)&lt;Instructions!E$17,
                    "YES",
                    "NO"
                )
            ),
            IF(LEFT($B81)="C",
                IF(Instructions!E$19="",
                    "",
                    IF(ROUND(W81,3)&lt;Instructions!E$19,
                        "YES",
                        "NO"
                    )
                ),
                "ERR"
            )
        )
    )
)</f>
        <v/>
      </c>
      <c r="AA81" s="54" t="str">
        <f t="shared" si="38"/>
        <v/>
      </c>
      <c r="AB81" s="14" t="str">
        <f>IF(AND(NOT(ISERROR(MATCH($B81,Scilympiad!$U:$U,0))),ISNUMBER(INDEX(Scilympiad!Y:Y,MATCH($B81,Scilympiad!$U:$U,0)))),
    INDEX(Scilympiad!Y:Y,MATCH($B81,Scilympiad!$U:$U,0)),
    ""
)</f>
        <v/>
      </c>
      <c r="AC81" s="11" t="str">
        <f t="shared" si="39"/>
        <v/>
      </c>
      <c r="AD81" s="10" t="str">
        <f t="shared" si="40"/>
        <v/>
      </c>
      <c r="AE81" s="11" t="str">
        <f t="shared" si="41"/>
        <v/>
      </c>
      <c r="AF81" s="12" t="str">
        <f t="shared" si="42"/>
        <v/>
      </c>
      <c r="AG81" s="134" t="str">
        <f t="shared" si="43"/>
        <v/>
      </c>
      <c r="AH81" s="165"/>
      <c r="AI81" s="165"/>
      <c r="AJ81" s="131"/>
      <c r="AK81" s="64" t="str">
        <f t="shared" si="44"/>
        <v/>
      </c>
      <c r="AL81" s="47" t="str">
        <f t="shared" si="45"/>
        <v/>
      </c>
      <c r="AM81" s="65" t="str">
        <f t="shared" si="46"/>
        <v/>
      </c>
      <c r="AN81" s="57" t="str">
        <f t="shared" si="47"/>
        <v/>
      </c>
      <c r="AO81" s="12" t="str">
        <f t="shared" si="48"/>
        <v/>
      </c>
      <c r="AP81" s="10" t="str">
        <f t="shared" si="49"/>
        <v/>
      </c>
      <c r="AQ81" s="10" t="str">
        <f t="shared" si="50"/>
        <v/>
      </c>
      <c r="AR81" s="15" t="str">
        <f t="shared" si="51"/>
        <v/>
      </c>
      <c r="AS81" s="57" t="str">
        <f t="shared" si="52"/>
        <v/>
      </c>
      <c r="AT81" s="12" t="str">
        <f t="shared" si="53"/>
        <v/>
      </c>
      <c r="AU81" s="10" t="str">
        <f t="shared" si="54"/>
        <v/>
      </c>
      <c r="AV81" s="10" t="str">
        <f t="shared" si="55"/>
        <v/>
      </c>
      <c r="AW81" s="15" t="str">
        <f t="shared" si="56"/>
        <v/>
      </c>
    </row>
    <row r="82" spans="2:49">
      <c r="B82" s="14" t="str">
        <f>IF(Scilympiad!C81="",
    "",
    Scilympiad!C81
)</f>
        <v/>
      </c>
      <c r="C82" s="10" t="str">
        <f>IF(Scilympiad!D81="",
    "",
    Scilympiad!D81
)</f>
        <v/>
      </c>
      <c r="D82" s="10" t="str">
        <f>IF(Scilympiad!E81="",
    "",
    Scilympiad!E81
)</f>
        <v/>
      </c>
      <c r="E82" s="44" t="str">
        <f t="shared" si="32"/>
        <v/>
      </c>
      <c r="F82" s="45" t="str">
        <f t="shared" si="33"/>
        <v/>
      </c>
      <c r="G82" s="173" t="str">
        <f t="shared" si="34"/>
        <v/>
      </c>
      <c r="H82" s="45" t="str">
        <f t="shared" si="35"/>
        <v/>
      </c>
      <c r="I82" s="54" t="str">
        <f t="shared" si="36"/>
        <v/>
      </c>
      <c r="J82" s="57" t="str">
        <f>IF($B82="",
    "",
    IF(COUNTIF(Scilympiad!U:U,Scores!$B82)+COUNTIF(SkyCiv!U:U,Scores!$B82)=0,
        "",
        IF(COUNTIF(Scilympiad!U:U,Scores!$B82)=0,
            "NO",
            IF(COUNTIF(Scilympiad!U:U,Scores!$B82)=1,
                "YES",
                IF(COUNTIF(Scilympiad!U:U,Scores!$B82)&gt;1,
                    "MANY",
                    "ERROR"
                )
            )
        )
    )
)</f>
        <v/>
      </c>
      <c r="K82" s="15" t="str">
        <f>IF($B82="",
    "",
    IF(COUNTIF(Scilympiad!U:U,Scores!$B82)+COUNTIF(SkyCiv!U:U,Scores!$B82)=0,
        "",
        IF(COUNTIF(SkyCiv!U:U,Scores!$B82)=0,
            "NO",
            IF(COUNTIF(SkyCiv!U:U,Scores!$B82)=1,
                "YES",
                IF(COUNTIF(SkyCiv!U:U,Scores!$B82)&gt;1,
                    "MANY",
                    "ERROR"
                )
            )
        )
    )
)</f>
        <v/>
      </c>
      <c r="L82" s="160" t="str">
        <f>IF($B82="",
    "",
    IF(NOT(ISERROR(MATCH($B82,Scilympiad!$U:$U,0))),
        INDEX(Scilympiad!M:M,MATCH($B82,Scilympiad!$U:$U,0)),
        ""
    )
)</f>
        <v/>
      </c>
      <c r="M82" s="161" t="str">
        <f>IF($B82="",
    "",
    IF(NOT(ISERROR(MATCH($B82,Scilympiad!$U:$U,0))),
        INDEX(Scilympiad!N:N,MATCH($B82,Scilympiad!$U:$U,0)),
        ""
    )
)</f>
        <v/>
      </c>
      <c r="N82" s="161" t="str">
        <f>IF($B82="",
    "",
    IF(NOT(ISERROR(MATCH($B82,SkyCiv!$U:$U,0))),
        INDEX(SkyCiv!C:C,MATCH($B82,SkyCiv!$U:$U,0))+(_xlfn.NUMBERVALUE(LEFT(RIGHT(Instructions!$E$20,4),3))+6)/24,
        ""
    )
)</f>
        <v/>
      </c>
      <c r="O82" s="12" t="str">
        <f>IF(N82="",
    "",
    IF(Instructions!E$20="",
        "TIMEZONE?",
        IF(L82="",
            "START?",
            IF(N82&lt;L82,
                "NEGATIVE",
                (N82-L82)*24*60
            )
        )
    )
)</f>
        <v/>
      </c>
      <c r="P82" s="46" t="str">
        <f>IF(Instructions!$E$21="",
    "",
    IF(AND(ISNUMBER(O82),O82&gt;Instructions!E$21),
        "YES",
        IF(AND(ISNUMBER(O82),O82&lt;=Instructions!E$21),
            "NO",
            IF(O82="NEGATIVE",
                "UNCLEAR",
                ""
            )
        )
    )
)</f>
        <v/>
      </c>
      <c r="Q82" s="72" t="str">
        <f>IF(LEFT(Instructions!E$22)="Y",
    P82,
    ""
)</f>
        <v/>
      </c>
      <c r="R82" s="69" t="str">
        <f>IF($B82="",
    "",
    IF(NOT(ISERROR(MATCH($B82,SkyCiv!$U:$U,0))),
        INDEX(SkyCiv!I:I,MATCH($B82,SkyCiv!$U:$U,0)),
        ""
    )
)</f>
        <v/>
      </c>
      <c r="S82" s="12" t="str">
        <f>IF($B82="",
    "",
    IF(NOT(ISERROR(MATCH($B82,SkyCiv!$U:$U,0))),
        INDEX(SkyCiv!J:J,MATCH($B82,SkyCiv!$U:$U,0)),
        ""
    )
)</f>
        <v/>
      </c>
      <c r="T82" s="60" t="str">
        <f>IF($B82="",
    "",
    IF(NOT(ISERROR(MATCH($B82,SkyCiv!$U:$U,0))),
        INDEX(SkyCiv!K:K,MATCH($B82,SkyCiv!$U:$U,0)),
        ""
    )
)</f>
        <v/>
      </c>
      <c r="U82" s="76" t="str">
        <f>IF($B82="",
    "",
    IF(NOT(ISERROR(MATCH($B82,SkyCiv!$U:$U,0))),
        INDEX(SkyCiv!L:L,MATCH($B82,SkyCiv!$U:$U,0)),
        ""
    )
)</f>
        <v/>
      </c>
      <c r="V82" s="12" t="str">
        <f>IF($B82="",
    "",
    IF(NOT(ISERROR(MATCH($B82,SkyCiv!$U:$U,0))),
        INDEX(SkyCiv!M:M,MATCH($B82,SkyCiv!$U:$U,0)),
        ""
    )
)</f>
        <v/>
      </c>
      <c r="W82" s="77" t="str">
        <f>IF($B82="",
    "",
    IF(NOT(ISERROR(MATCH($B82,SkyCiv!$U:$U,0))),
        INDEX(SkyCiv!N:N,MATCH($B82,SkyCiv!$U:$U,0)),
        ""
    )
)</f>
        <v/>
      </c>
      <c r="X82" s="45" t="str">
        <f>IF(AND(U82=0,V82=0,W82=0),
    "-",
    IF(U82="",
        "",
        IF(LEFT($B82)="B",
            IF(Instructions!E$16="",
                "",
                IF(ROUND(U82,3)&lt;Instructions!E$16,
                    "YES",
                    "NO"
                )
            ),
            IF(LEFT($B82)="C",
                IF(Instructions!E$18="",
                    "",
                    IF(ROUND(U82,3)&lt;Instructions!E$18,
                        "YES",
                        "NO"
                    )
                ),
                "ERR"
            )
        )
    )
)</f>
        <v/>
      </c>
      <c r="Y82" s="45" t="str">
        <f t="shared" si="37"/>
        <v/>
      </c>
      <c r="Z82" s="45" t="str">
        <f>IF(AND(U82=0,V82=0,W82=0),
    "-",
    IF(W82="",
        "",
        IF(LEFT($B82)="B",
            IF(Instructions!E$17="",
                "",
                IF(ROUND(W82,3)&lt;Instructions!E$17,
                    "YES",
                    "NO"
                )
            ),
            IF(LEFT($B82)="C",
                IF(Instructions!E$19="",
                    "",
                    IF(ROUND(W82,3)&lt;Instructions!E$19,
                        "YES",
                        "NO"
                    )
                ),
                "ERR"
            )
        )
    )
)</f>
        <v/>
      </c>
      <c r="AA82" s="54" t="str">
        <f t="shared" si="38"/>
        <v/>
      </c>
      <c r="AB82" s="14" t="str">
        <f>IF(AND(NOT(ISERROR(MATCH($B82,Scilympiad!$U:$U,0))),ISNUMBER(INDEX(Scilympiad!Y:Y,MATCH($B82,Scilympiad!$U:$U,0)))),
    INDEX(Scilympiad!Y:Y,MATCH($B82,Scilympiad!$U:$U,0)),
    ""
)</f>
        <v/>
      </c>
      <c r="AC82" s="11" t="str">
        <f t="shared" si="39"/>
        <v/>
      </c>
      <c r="AD82" s="10" t="str">
        <f t="shared" si="40"/>
        <v/>
      </c>
      <c r="AE82" s="11" t="str">
        <f t="shared" si="41"/>
        <v/>
      </c>
      <c r="AF82" s="12" t="str">
        <f t="shared" si="42"/>
        <v/>
      </c>
      <c r="AG82" s="134" t="str">
        <f t="shared" si="43"/>
        <v/>
      </c>
      <c r="AH82" s="165"/>
      <c r="AI82" s="165"/>
      <c r="AJ82" s="131"/>
      <c r="AK82" s="64" t="str">
        <f t="shared" si="44"/>
        <v/>
      </c>
      <c r="AL82" s="47" t="str">
        <f t="shared" si="45"/>
        <v/>
      </c>
      <c r="AM82" s="65" t="str">
        <f t="shared" si="46"/>
        <v/>
      </c>
      <c r="AN82" s="57" t="str">
        <f t="shared" si="47"/>
        <v/>
      </c>
      <c r="AO82" s="12" t="str">
        <f t="shared" si="48"/>
        <v/>
      </c>
      <c r="AP82" s="10" t="str">
        <f t="shared" si="49"/>
        <v/>
      </c>
      <c r="AQ82" s="10" t="str">
        <f t="shared" si="50"/>
        <v/>
      </c>
      <c r="AR82" s="15" t="str">
        <f t="shared" si="51"/>
        <v/>
      </c>
      <c r="AS82" s="57" t="str">
        <f t="shared" si="52"/>
        <v/>
      </c>
      <c r="AT82" s="12" t="str">
        <f t="shared" si="53"/>
        <v/>
      </c>
      <c r="AU82" s="10" t="str">
        <f t="shared" si="54"/>
        <v/>
      </c>
      <c r="AV82" s="10" t="str">
        <f t="shared" si="55"/>
        <v/>
      </c>
      <c r="AW82" s="15" t="str">
        <f t="shared" si="56"/>
        <v/>
      </c>
    </row>
    <row r="83" spans="2:49">
      <c r="B83" s="14" t="str">
        <f>IF(Scilympiad!C82="",
    "",
    Scilympiad!C82
)</f>
        <v/>
      </c>
      <c r="C83" s="10" t="str">
        <f>IF(Scilympiad!D82="",
    "",
    Scilympiad!D82
)</f>
        <v/>
      </c>
      <c r="D83" s="10" t="str">
        <f>IF(Scilympiad!E82="",
    "",
    Scilympiad!E82
)</f>
        <v/>
      </c>
      <c r="E83" s="44" t="str">
        <f t="shared" si="32"/>
        <v/>
      </c>
      <c r="F83" s="45" t="str">
        <f t="shared" si="33"/>
        <v/>
      </c>
      <c r="G83" s="173" t="str">
        <f t="shared" si="34"/>
        <v/>
      </c>
      <c r="H83" s="45" t="str">
        <f t="shared" si="35"/>
        <v/>
      </c>
      <c r="I83" s="54" t="str">
        <f t="shared" si="36"/>
        <v/>
      </c>
      <c r="J83" s="57" t="str">
        <f>IF($B83="",
    "",
    IF(COUNTIF(Scilympiad!U:U,Scores!$B83)+COUNTIF(SkyCiv!U:U,Scores!$B83)=0,
        "",
        IF(COUNTIF(Scilympiad!U:U,Scores!$B83)=0,
            "NO",
            IF(COUNTIF(Scilympiad!U:U,Scores!$B83)=1,
                "YES",
                IF(COUNTIF(Scilympiad!U:U,Scores!$B83)&gt;1,
                    "MANY",
                    "ERROR"
                )
            )
        )
    )
)</f>
        <v/>
      </c>
      <c r="K83" s="15" t="str">
        <f>IF($B83="",
    "",
    IF(COUNTIF(Scilympiad!U:U,Scores!$B83)+COUNTIF(SkyCiv!U:U,Scores!$B83)=0,
        "",
        IF(COUNTIF(SkyCiv!U:U,Scores!$B83)=0,
            "NO",
            IF(COUNTIF(SkyCiv!U:U,Scores!$B83)=1,
                "YES",
                IF(COUNTIF(SkyCiv!U:U,Scores!$B83)&gt;1,
                    "MANY",
                    "ERROR"
                )
            )
        )
    )
)</f>
        <v/>
      </c>
      <c r="L83" s="160" t="str">
        <f>IF($B83="",
    "",
    IF(NOT(ISERROR(MATCH($B83,Scilympiad!$U:$U,0))),
        INDEX(Scilympiad!M:M,MATCH($B83,Scilympiad!$U:$U,0)),
        ""
    )
)</f>
        <v/>
      </c>
      <c r="M83" s="161" t="str">
        <f>IF($B83="",
    "",
    IF(NOT(ISERROR(MATCH($B83,Scilympiad!$U:$U,0))),
        INDEX(Scilympiad!N:N,MATCH($B83,Scilympiad!$U:$U,0)),
        ""
    )
)</f>
        <v/>
      </c>
      <c r="N83" s="161" t="str">
        <f>IF($B83="",
    "",
    IF(NOT(ISERROR(MATCH($B83,SkyCiv!$U:$U,0))),
        INDEX(SkyCiv!C:C,MATCH($B83,SkyCiv!$U:$U,0))+(_xlfn.NUMBERVALUE(LEFT(RIGHT(Instructions!$E$20,4),3))+6)/24,
        ""
    )
)</f>
        <v/>
      </c>
      <c r="O83" s="12" t="str">
        <f>IF(N83="",
    "",
    IF(Instructions!E$20="",
        "TIMEZONE?",
        IF(L83="",
            "START?",
            IF(N83&lt;L83,
                "NEGATIVE",
                (N83-L83)*24*60
            )
        )
    )
)</f>
        <v/>
      </c>
      <c r="P83" s="46" t="str">
        <f>IF(Instructions!$E$21="",
    "",
    IF(AND(ISNUMBER(O83),O83&gt;Instructions!E$21),
        "YES",
        IF(AND(ISNUMBER(O83),O83&lt;=Instructions!E$21),
            "NO",
            IF(O83="NEGATIVE",
                "UNCLEAR",
                ""
            )
        )
    )
)</f>
        <v/>
      </c>
      <c r="Q83" s="72" t="str">
        <f>IF(LEFT(Instructions!E$22)="Y",
    P83,
    ""
)</f>
        <v/>
      </c>
      <c r="R83" s="69" t="str">
        <f>IF($B83="",
    "",
    IF(NOT(ISERROR(MATCH($B83,SkyCiv!$U:$U,0))),
        INDEX(SkyCiv!I:I,MATCH($B83,SkyCiv!$U:$U,0)),
        ""
    )
)</f>
        <v/>
      </c>
      <c r="S83" s="12" t="str">
        <f>IF($B83="",
    "",
    IF(NOT(ISERROR(MATCH($B83,SkyCiv!$U:$U,0))),
        INDEX(SkyCiv!J:J,MATCH($B83,SkyCiv!$U:$U,0)),
        ""
    )
)</f>
        <v/>
      </c>
      <c r="T83" s="60" t="str">
        <f>IF($B83="",
    "",
    IF(NOT(ISERROR(MATCH($B83,SkyCiv!$U:$U,0))),
        INDEX(SkyCiv!K:K,MATCH($B83,SkyCiv!$U:$U,0)),
        ""
    )
)</f>
        <v/>
      </c>
      <c r="U83" s="76" t="str">
        <f>IF($B83="",
    "",
    IF(NOT(ISERROR(MATCH($B83,SkyCiv!$U:$U,0))),
        INDEX(SkyCiv!L:L,MATCH($B83,SkyCiv!$U:$U,0)),
        ""
    )
)</f>
        <v/>
      </c>
      <c r="V83" s="12" t="str">
        <f>IF($B83="",
    "",
    IF(NOT(ISERROR(MATCH($B83,SkyCiv!$U:$U,0))),
        INDEX(SkyCiv!M:M,MATCH($B83,SkyCiv!$U:$U,0)),
        ""
    )
)</f>
        <v/>
      </c>
      <c r="W83" s="77" t="str">
        <f>IF($B83="",
    "",
    IF(NOT(ISERROR(MATCH($B83,SkyCiv!$U:$U,0))),
        INDEX(SkyCiv!N:N,MATCH($B83,SkyCiv!$U:$U,0)),
        ""
    )
)</f>
        <v/>
      </c>
      <c r="X83" s="45" t="str">
        <f>IF(AND(U83=0,V83=0,W83=0),
    "-",
    IF(U83="",
        "",
        IF(LEFT($B83)="B",
            IF(Instructions!E$16="",
                "",
                IF(ROUND(U83,3)&lt;Instructions!E$16,
                    "YES",
                    "NO"
                )
            ),
            IF(LEFT($B83)="C",
                IF(Instructions!E$18="",
                    "",
                    IF(ROUND(U83,3)&lt;Instructions!E$18,
                        "YES",
                        "NO"
                    )
                ),
                "ERR"
            )
        )
    )
)</f>
        <v/>
      </c>
      <c r="Y83" s="45" t="str">
        <f t="shared" si="37"/>
        <v/>
      </c>
      <c r="Z83" s="45" t="str">
        <f>IF(AND(U83=0,V83=0,W83=0),
    "-",
    IF(W83="",
        "",
        IF(LEFT($B83)="B",
            IF(Instructions!E$17="",
                "",
                IF(ROUND(W83,3)&lt;Instructions!E$17,
                    "YES",
                    "NO"
                )
            ),
            IF(LEFT($B83)="C",
                IF(Instructions!E$19="",
                    "",
                    IF(ROUND(W83,3)&lt;Instructions!E$19,
                        "YES",
                        "NO"
                    )
                ),
                "ERR"
            )
        )
    )
)</f>
        <v/>
      </c>
      <c r="AA83" s="54" t="str">
        <f t="shared" si="38"/>
        <v/>
      </c>
      <c r="AB83" s="14" t="str">
        <f>IF(AND(NOT(ISERROR(MATCH($B83,Scilympiad!$U:$U,0))),ISNUMBER(INDEX(Scilympiad!Y:Y,MATCH($B83,Scilympiad!$U:$U,0)))),
    INDEX(Scilympiad!Y:Y,MATCH($B83,Scilympiad!$U:$U,0)),
    ""
)</f>
        <v/>
      </c>
      <c r="AC83" s="11" t="str">
        <f t="shared" si="39"/>
        <v/>
      </c>
      <c r="AD83" s="10" t="str">
        <f t="shared" si="40"/>
        <v/>
      </c>
      <c r="AE83" s="11" t="str">
        <f t="shared" si="41"/>
        <v/>
      </c>
      <c r="AF83" s="12" t="str">
        <f t="shared" si="42"/>
        <v/>
      </c>
      <c r="AG83" s="134" t="str">
        <f t="shared" si="43"/>
        <v/>
      </c>
      <c r="AH83" s="165"/>
      <c r="AI83" s="165"/>
      <c r="AJ83" s="131"/>
      <c r="AK83" s="64" t="str">
        <f t="shared" si="44"/>
        <v/>
      </c>
      <c r="AL83" s="47" t="str">
        <f t="shared" si="45"/>
        <v/>
      </c>
      <c r="AM83" s="65" t="str">
        <f t="shared" si="46"/>
        <v/>
      </c>
      <c r="AN83" s="57" t="str">
        <f t="shared" si="47"/>
        <v/>
      </c>
      <c r="AO83" s="12" t="str">
        <f t="shared" si="48"/>
        <v/>
      </c>
      <c r="AP83" s="10" t="str">
        <f t="shared" si="49"/>
        <v/>
      </c>
      <c r="AQ83" s="10" t="str">
        <f t="shared" si="50"/>
        <v/>
      </c>
      <c r="AR83" s="15" t="str">
        <f t="shared" si="51"/>
        <v/>
      </c>
      <c r="AS83" s="57" t="str">
        <f t="shared" si="52"/>
        <v/>
      </c>
      <c r="AT83" s="12" t="str">
        <f t="shared" si="53"/>
        <v/>
      </c>
      <c r="AU83" s="10" t="str">
        <f t="shared" si="54"/>
        <v/>
      </c>
      <c r="AV83" s="10" t="str">
        <f t="shared" si="55"/>
        <v/>
      </c>
      <c r="AW83" s="15" t="str">
        <f t="shared" si="56"/>
        <v/>
      </c>
    </row>
    <row r="84" spans="2:49">
      <c r="B84" s="14" t="str">
        <f>IF(Scilympiad!C83="",
    "",
    Scilympiad!C83
)</f>
        <v/>
      </c>
      <c r="C84" s="10" t="str">
        <f>IF(Scilympiad!D83="",
    "",
    Scilympiad!D83
)</f>
        <v/>
      </c>
      <c r="D84" s="10" t="str">
        <f>IF(Scilympiad!E83="",
    "",
    Scilympiad!E83
)</f>
        <v/>
      </c>
      <c r="E84" s="44" t="str">
        <f t="shared" si="32"/>
        <v/>
      </c>
      <c r="F84" s="45" t="str">
        <f t="shared" si="33"/>
        <v/>
      </c>
      <c r="G84" s="173" t="str">
        <f t="shared" si="34"/>
        <v/>
      </c>
      <c r="H84" s="45" t="str">
        <f t="shared" si="35"/>
        <v/>
      </c>
      <c r="I84" s="54" t="str">
        <f t="shared" si="36"/>
        <v/>
      </c>
      <c r="J84" s="57" t="str">
        <f>IF($B84="",
    "",
    IF(COUNTIF(Scilympiad!U:U,Scores!$B84)+COUNTIF(SkyCiv!U:U,Scores!$B84)=0,
        "",
        IF(COUNTIF(Scilympiad!U:U,Scores!$B84)=0,
            "NO",
            IF(COUNTIF(Scilympiad!U:U,Scores!$B84)=1,
                "YES",
                IF(COUNTIF(Scilympiad!U:U,Scores!$B84)&gt;1,
                    "MANY",
                    "ERROR"
                )
            )
        )
    )
)</f>
        <v/>
      </c>
      <c r="K84" s="15" t="str">
        <f>IF($B84="",
    "",
    IF(COUNTIF(Scilympiad!U:U,Scores!$B84)+COUNTIF(SkyCiv!U:U,Scores!$B84)=0,
        "",
        IF(COUNTIF(SkyCiv!U:U,Scores!$B84)=0,
            "NO",
            IF(COUNTIF(SkyCiv!U:U,Scores!$B84)=1,
                "YES",
                IF(COUNTIF(SkyCiv!U:U,Scores!$B84)&gt;1,
                    "MANY",
                    "ERROR"
                )
            )
        )
    )
)</f>
        <v/>
      </c>
      <c r="L84" s="160" t="str">
        <f>IF($B84="",
    "",
    IF(NOT(ISERROR(MATCH($B84,Scilympiad!$U:$U,0))),
        INDEX(Scilympiad!M:M,MATCH($B84,Scilympiad!$U:$U,0)),
        ""
    )
)</f>
        <v/>
      </c>
      <c r="M84" s="161" t="str">
        <f>IF($B84="",
    "",
    IF(NOT(ISERROR(MATCH($B84,Scilympiad!$U:$U,0))),
        INDEX(Scilympiad!N:N,MATCH($B84,Scilympiad!$U:$U,0)),
        ""
    )
)</f>
        <v/>
      </c>
      <c r="N84" s="161" t="str">
        <f>IF($B84="",
    "",
    IF(NOT(ISERROR(MATCH($B84,SkyCiv!$U:$U,0))),
        INDEX(SkyCiv!C:C,MATCH($B84,SkyCiv!$U:$U,0))+(_xlfn.NUMBERVALUE(LEFT(RIGHT(Instructions!$E$20,4),3))+6)/24,
        ""
    )
)</f>
        <v/>
      </c>
      <c r="O84" s="12" t="str">
        <f>IF(N84="",
    "",
    IF(Instructions!E$20="",
        "TIMEZONE?",
        IF(L84="",
            "START?",
            IF(N84&lt;L84,
                "NEGATIVE",
                (N84-L84)*24*60
            )
        )
    )
)</f>
        <v/>
      </c>
      <c r="P84" s="46" t="str">
        <f>IF(Instructions!$E$21="",
    "",
    IF(AND(ISNUMBER(O84),O84&gt;Instructions!E$21),
        "YES",
        IF(AND(ISNUMBER(O84),O84&lt;=Instructions!E$21),
            "NO",
            IF(O84="NEGATIVE",
                "UNCLEAR",
                ""
            )
        )
    )
)</f>
        <v/>
      </c>
      <c r="Q84" s="72" t="str">
        <f>IF(LEFT(Instructions!E$22)="Y",
    P84,
    ""
)</f>
        <v/>
      </c>
      <c r="R84" s="69" t="str">
        <f>IF($B84="",
    "",
    IF(NOT(ISERROR(MATCH($B84,SkyCiv!$U:$U,0))),
        INDEX(SkyCiv!I:I,MATCH($B84,SkyCiv!$U:$U,0)),
        ""
    )
)</f>
        <v/>
      </c>
      <c r="S84" s="12" t="str">
        <f>IF($B84="",
    "",
    IF(NOT(ISERROR(MATCH($B84,SkyCiv!$U:$U,0))),
        INDEX(SkyCiv!J:J,MATCH($B84,SkyCiv!$U:$U,0)),
        ""
    )
)</f>
        <v/>
      </c>
      <c r="T84" s="60" t="str">
        <f>IF($B84="",
    "",
    IF(NOT(ISERROR(MATCH($B84,SkyCiv!$U:$U,0))),
        INDEX(SkyCiv!K:K,MATCH($B84,SkyCiv!$U:$U,0)),
        ""
    )
)</f>
        <v/>
      </c>
      <c r="U84" s="76" t="str">
        <f>IF($B84="",
    "",
    IF(NOT(ISERROR(MATCH($B84,SkyCiv!$U:$U,0))),
        INDEX(SkyCiv!L:L,MATCH($B84,SkyCiv!$U:$U,0)),
        ""
    )
)</f>
        <v/>
      </c>
      <c r="V84" s="12" t="str">
        <f>IF($B84="",
    "",
    IF(NOT(ISERROR(MATCH($B84,SkyCiv!$U:$U,0))),
        INDEX(SkyCiv!M:M,MATCH($B84,SkyCiv!$U:$U,0)),
        ""
    )
)</f>
        <v/>
      </c>
      <c r="W84" s="77" t="str">
        <f>IF($B84="",
    "",
    IF(NOT(ISERROR(MATCH($B84,SkyCiv!$U:$U,0))),
        INDEX(SkyCiv!N:N,MATCH($B84,SkyCiv!$U:$U,0)),
        ""
    )
)</f>
        <v/>
      </c>
      <c r="X84" s="45" t="str">
        <f>IF(AND(U84=0,V84=0,W84=0),
    "-",
    IF(U84="",
        "",
        IF(LEFT($B84)="B",
            IF(Instructions!E$16="",
                "",
                IF(ROUND(U84,3)&lt;Instructions!E$16,
                    "YES",
                    "NO"
                )
            ),
            IF(LEFT($B84)="C",
                IF(Instructions!E$18="",
                    "",
                    IF(ROUND(U84,3)&lt;Instructions!E$18,
                        "YES",
                        "NO"
                    )
                ),
                "ERR"
            )
        )
    )
)</f>
        <v/>
      </c>
      <c r="Y84" s="45" t="str">
        <f t="shared" si="37"/>
        <v/>
      </c>
      <c r="Z84" s="45" t="str">
        <f>IF(AND(U84=0,V84=0,W84=0),
    "-",
    IF(W84="",
        "",
        IF(LEFT($B84)="B",
            IF(Instructions!E$17="",
                "",
                IF(ROUND(W84,3)&lt;Instructions!E$17,
                    "YES",
                    "NO"
                )
            ),
            IF(LEFT($B84)="C",
                IF(Instructions!E$19="",
                    "",
                    IF(ROUND(W84,3)&lt;Instructions!E$19,
                        "YES",
                        "NO"
                    )
                ),
                "ERR"
            )
        )
    )
)</f>
        <v/>
      </c>
      <c r="AA84" s="54" t="str">
        <f t="shared" si="38"/>
        <v/>
      </c>
      <c r="AB84" s="14" t="str">
        <f>IF(AND(NOT(ISERROR(MATCH($B84,Scilympiad!$U:$U,0))),ISNUMBER(INDEX(Scilympiad!Y:Y,MATCH($B84,Scilympiad!$U:$U,0)))),
    INDEX(Scilympiad!Y:Y,MATCH($B84,Scilympiad!$U:$U,0)),
    ""
)</f>
        <v/>
      </c>
      <c r="AC84" s="11" t="str">
        <f t="shared" si="39"/>
        <v/>
      </c>
      <c r="AD84" s="10" t="str">
        <f t="shared" si="40"/>
        <v/>
      </c>
      <c r="AE84" s="11" t="str">
        <f t="shared" si="41"/>
        <v/>
      </c>
      <c r="AF84" s="12" t="str">
        <f t="shared" si="42"/>
        <v/>
      </c>
      <c r="AG84" s="134" t="str">
        <f t="shared" si="43"/>
        <v/>
      </c>
      <c r="AH84" s="165"/>
      <c r="AI84" s="165"/>
      <c r="AJ84" s="131"/>
      <c r="AK84" s="64" t="str">
        <f t="shared" si="44"/>
        <v/>
      </c>
      <c r="AL84" s="47" t="str">
        <f t="shared" si="45"/>
        <v/>
      </c>
      <c r="AM84" s="65" t="str">
        <f t="shared" si="46"/>
        <v/>
      </c>
      <c r="AN84" s="57" t="str">
        <f t="shared" si="47"/>
        <v/>
      </c>
      <c r="AO84" s="12" t="str">
        <f t="shared" si="48"/>
        <v/>
      </c>
      <c r="AP84" s="10" t="str">
        <f t="shared" si="49"/>
        <v/>
      </c>
      <c r="AQ84" s="10" t="str">
        <f t="shared" si="50"/>
        <v/>
      </c>
      <c r="AR84" s="15" t="str">
        <f t="shared" si="51"/>
        <v/>
      </c>
      <c r="AS84" s="57" t="str">
        <f t="shared" si="52"/>
        <v/>
      </c>
      <c r="AT84" s="12" t="str">
        <f t="shared" si="53"/>
        <v/>
      </c>
      <c r="AU84" s="10" t="str">
        <f t="shared" si="54"/>
        <v/>
      </c>
      <c r="AV84" s="10" t="str">
        <f t="shared" si="55"/>
        <v/>
      </c>
      <c r="AW84" s="15" t="str">
        <f t="shared" si="56"/>
        <v/>
      </c>
    </row>
    <row r="85" spans="2:49">
      <c r="B85" s="14" t="str">
        <f>IF(Scilympiad!C84="",
    "",
    Scilympiad!C84
)</f>
        <v/>
      </c>
      <c r="C85" s="10" t="str">
        <f>IF(Scilympiad!D84="",
    "",
    Scilympiad!D84
)</f>
        <v/>
      </c>
      <c r="D85" s="10" t="str">
        <f>IF(Scilympiad!E84="",
    "",
    Scilympiad!E84
)</f>
        <v/>
      </c>
      <c r="E85" s="44" t="str">
        <f t="shared" si="32"/>
        <v/>
      </c>
      <c r="F85" s="45" t="str">
        <f t="shared" si="33"/>
        <v/>
      </c>
      <c r="G85" s="173" t="str">
        <f t="shared" si="34"/>
        <v/>
      </c>
      <c r="H85" s="45" t="str">
        <f t="shared" si="35"/>
        <v/>
      </c>
      <c r="I85" s="54" t="str">
        <f t="shared" si="36"/>
        <v/>
      </c>
      <c r="J85" s="57" t="str">
        <f>IF($B85="",
    "",
    IF(COUNTIF(Scilympiad!U:U,Scores!$B85)+COUNTIF(SkyCiv!U:U,Scores!$B85)=0,
        "",
        IF(COUNTIF(Scilympiad!U:U,Scores!$B85)=0,
            "NO",
            IF(COUNTIF(Scilympiad!U:U,Scores!$B85)=1,
                "YES",
                IF(COUNTIF(Scilympiad!U:U,Scores!$B85)&gt;1,
                    "MANY",
                    "ERROR"
                )
            )
        )
    )
)</f>
        <v/>
      </c>
      <c r="K85" s="15" t="str">
        <f>IF($B85="",
    "",
    IF(COUNTIF(Scilympiad!U:U,Scores!$B85)+COUNTIF(SkyCiv!U:U,Scores!$B85)=0,
        "",
        IF(COUNTIF(SkyCiv!U:U,Scores!$B85)=0,
            "NO",
            IF(COUNTIF(SkyCiv!U:U,Scores!$B85)=1,
                "YES",
                IF(COUNTIF(SkyCiv!U:U,Scores!$B85)&gt;1,
                    "MANY",
                    "ERROR"
                )
            )
        )
    )
)</f>
        <v/>
      </c>
      <c r="L85" s="160" t="str">
        <f>IF($B85="",
    "",
    IF(NOT(ISERROR(MATCH($B85,Scilympiad!$U:$U,0))),
        INDEX(Scilympiad!M:M,MATCH($B85,Scilympiad!$U:$U,0)),
        ""
    )
)</f>
        <v/>
      </c>
      <c r="M85" s="161" t="str">
        <f>IF($B85="",
    "",
    IF(NOT(ISERROR(MATCH($B85,Scilympiad!$U:$U,0))),
        INDEX(Scilympiad!N:N,MATCH($B85,Scilympiad!$U:$U,0)),
        ""
    )
)</f>
        <v/>
      </c>
      <c r="N85" s="161" t="str">
        <f>IF($B85="",
    "",
    IF(NOT(ISERROR(MATCH($B85,SkyCiv!$U:$U,0))),
        INDEX(SkyCiv!C:C,MATCH($B85,SkyCiv!$U:$U,0))+(_xlfn.NUMBERVALUE(LEFT(RIGHT(Instructions!$E$20,4),3))+6)/24,
        ""
    )
)</f>
        <v/>
      </c>
      <c r="O85" s="12" t="str">
        <f>IF(N85="",
    "",
    IF(Instructions!E$20="",
        "TIMEZONE?",
        IF(L85="",
            "START?",
            IF(N85&lt;L85,
                "NEGATIVE",
                (N85-L85)*24*60
            )
        )
    )
)</f>
        <v/>
      </c>
      <c r="P85" s="46" t="str">
        <f>IF(Instructions!$E$21="",
    "",
    IF(AND(ISNUMBER(O85),O85&gt;Instructions!E$21),
        "YES",
        IF(AND(ISNUMBER(O85),O85&lt;=Instructions!E$21),
            "NO",
            IF(O85="NEGATIVE",
                "UNCLEAR",
                ""
            )
        )
    )
)</f>
        <v/>
      </c>
      <c r="Q85" s="72" t="str">
        <f>IF(LEFT(Instructions!E$22)="Y",
    P85,
    ""
)</f>
        <v/>
      </c>
      <c r="R85" s="69" t="str">
        <f>IF($B85="",
    "",
    IF(NOT(ISERROR(MATCH($B85,SkyCiv!$U:$U,0))),
        INDEX(SkyCiv!I:I,MATCH($B85,SkyCiv!$U:$U,0)),
        ""
    )
)</f>
        <v/>
      </c>
      <c r="S85" s="12" t="str">
        <f>IF($B85="",
    "",
    IF(NOT(ISERROR(MATCH($B85,SkyCiv!$U:$U,0))),
        INDEX(SkyCiv!J:J,MATCH($B85,SkyCiv!$U:$U,0)),
        ""
    )
)</f>
        <v/>
      </c>
      <c r="T85" s="60" t="str">
        <f>IF($B85="",
    "",
    IF(NOT(ISERROR(MATCH($B85,SkyCiv!$U:$U,0))),
        INDEX(SkyCiv!K:K,MATCH($B85,SkyCiv!$U:$U,0)),
        ""
    )
)</f>
        <v/>
      </c>
      <c r="U85" s="76" t="str">
        <f>IF($B85="",
    "",
    IF(NOT(ISERROR(MATCH($B85,SkyCiv!$U:$U,0))),
        INDEX(SkyCiv!L:L,MATCH($B85,SkyCiv!$U:$U,0)),
        ""
    )
)</f>
        <v/>
      </c>
      <c r="V85" s="12" t="str">
        <f>IF($B85="",
    "",
    IF(NOT(ISERROR(MATCH($B85,SkyCiv!$U:$U,0))),
        INDEX(SkyCiv!M:M,MATCH($B85,SkyCiv!$U:$U,0)),
        ""
    )
)</f>
        <v/>
      </c>
      <c r="W85" s="77" t="str">
        <f>IF($B85="",
    "",
    IF(NOT(ISERROR(MATCH($B85,SkyCiv!$U:$U,0))),
        INDEX(SkyCiv!N:N,MATCH($B85,SkyCiv!$U:$U,0)),
        ""
    )
)</f>
        <v/>
      </c>
      <c r="X85" s="45" t="str">
        <f>IF(AND(U85=0,V85=0,W85=0),
    "-",
    IF(U85="",
        "",
        IF(LEFT($B85)="B",
            IF(Instructions!E$16="",
                "",
                IF(ROUND(U85,3)&lt;Instructions!E$16,
                    "YES",
                    "NO"
                )
            ),
            IF(LEFT($B85)="C",
                IF(Instructions!E$18="",
                    "",
                    IF(ROUND(U85,3)&lt;Instructions!E$18,
                        "YES",
                        "NO"
                    )
                ),
                "ERR"
            )
        )
    )
)</f>
        <v/>
      </c>
      <c r="Y85" s="45" t="str">
        <f t="shared" si="37"/>
        <v/>
      </c>
      <c r="Z85" s="45" t="str">
        <f>IF(AND(U85=0,V85=0,W85=0),
    "-",
    IF(W85="",
        "",
        IF(LEFT($B85)="B",
            IF(Instructions!E$17="",
                "",
                IF(ROUND(W85,3)&lt;Instructions!E$17,
                    "YES",
                    "NO"
                )
            ),
            IF(LEFT($B85)="C",
                IF(Instructions!E$19="",
                    "",
                    IF(ROUND(W85,3)&lt;Instructions!E$19,
                        "YES",
                        "NO"
                    )
                ),
                "ERR"
            )
        )
    )
)</f>
        <v/>
      </c>
      <c r="AA85" s="54" t="str">
        <f t="shared" si="38"/>
        <v/>
      </c>
      <c r="AB85" s="14" t="str">
        <f>IF(AND(NOT(ISERROR(MATCH($B85,Scilympiad!$U:$U,0))),ISNUMBER(INDEX(Scilympiad!Y:Y,MATCH($B85,Scilympiad!$U:$U,0)))),
    INDEX(Scilympiad!Y:Y,MATCH($B85,Scilympiad!$U:$U,0)),
    ""
)</f>
        <v/>
      </c>
      <c r="AC85" s="11" t="str">
        <f t="shared" si="39"/>
        <v/>
      </c>
      <c r="AD85" s="10" t="str">
        <f t="shared" si="40"/>
        <v/>
      </c>
      <c r="AE85" s="11" t="str">
        <f t="shared" si="41"/>
        <v/>
      </c>
      <c r="AF85" s="12" t="str">
        <f t="shared" si="42"/>
        <v/>
      </c>
      <c r="AG85" s="134" t="str">
        <f t="shared" si="43"/>
        <v/>
      </c>
      <c r="AH85" s="165"/>
      <c r="AI85" s="165"/>
      <c r="AJ85" s="131"/>
      <c r="AK85" s="64" t="str">
        <f t="shared" si="44"/>
        <v/>
      </c>
      <c r="AL85" s="47" t="str">
        <f t="shared" si="45"/>
        <v/>
      </c>
      <c r="AM85" s="65" t="str">
        <f t="shared" si="46"/>
        <v/>
      </c>
      <c r="AN85" s="57" t="str">
        <f t="shared" si="47"/>
        <v/>
      </c>
      <c r="AO85" s="12" t="str">
        <f t="shared" si="48"/>
        <v/>
      </c>
      <c r="AP85" s="10" t="str">
        <f t="shared" si="49"/>
        <v/>
      </c>
      <c r="AQ85" s="10" t="str">
        <f t="shared" si="50"/>
        <v/>
      </c>
      <c r="AR85" s="15" t="str">
        <f t="shared" si="51"/>
        <v/>
      </c>
      <c r="AS85" s="57" t="str">
        <f t="shared" si="52"/>
        <v/>
      </c>
      <c r="AT85" s="12" t="str">
        <f t="shared" si="53"/>
        <v/>
      </c>
      <c r="AU85" s="10" t="str">
        <f t="shared" si="54"/>
        <v/>
      </c>
      <c r="AV85" s="10" t="str">
        <f t="shared" si="55"/>
        <v/>
      </c>
      <c r="AW85" s="15" t="str">
        <f t="shared" si="56"/>
        <v/>
      </c>
    </row>
    <row r="86" spans="2:49">
      <c r="B86" s="14" t="str">
        <f>IF(Scilympiad!C85="",
    "",
    Scilympiad!C85
)</f>
        <v/>
      </c>
      <c r="C86" s="10" t="str">
        <f>IF(Scilympiad!D85="",
    "",
    Scilympiad!D85
)</f>
        <v/>
      </c>
      <c r="D86" s="10" t="str">
        <f>IF(Scilympiad!E85="",
    "",
    Scilympiad!E85
)</f>
        <v/>
      </c>
      <c r="E86" s="44" t="str">
        <f t="shared" si="32"/>
        <v/>
      </c>
      <c r="F86" s="45" t="str">
        <f t="shared" si="33"/>
        <v/>
      </c>
      <c r="G86" s="173" t="str">
        <f t="shared" si="34"/>
        <v/>
      </c>
      <c r="H86" s="45" t="str">
        <f t="shared" si="35"/>
        <v/>
      </c>
      <c r="I86" s="54" t="str">
        <f t="shared" si="36"/>
        <v/>
      </c>
      <c r="J86" s="57" t="str">
        <f>IF($B86="",
    "",
    IF(COUNTIF(Scilympiad!U:U,Scores!$B86)+COUNTIF(SkyCiv!U:U,Scores!$B86)=0,
        "",
        IF(COUNTIF(Scilympiad!U:U,Scores!$B86)=0,
            "NO",
            IF(COUNTIF(Scilympiad!U:U,Scores!$B86)=1,
                "YES",
                IF(COUNTIF(Scilympiad!U:U,Scores!$B86)&gt;1,
                    "MANY",
                    "ERROR"
                )
            )
        )
    )
)</f>
        <v/>
      </c>
      <c r="K86" s="15" t="str">
        <f>IF($B86="",
    "",
    IF(COUNTIF(Scilympiad!U:U,Scores!$B86)+COUNTIF(SkyCiv!U:U,Scores!$B86)=0,
        "",
        IF(COUNTIF(SkyCiv!U:U,Scores!$B86)=0,
            "NO",
            IF(COUNTIF(SkyCiv!U:U,Scores!$B86)=1,
                "YES",
                IF(COUNTIF(SkyCiv!U:U,Scores!$B86)&gt;1,
                    "MANY",
                    "ERROR"
                )
            )
        )
    )
)</f>
        <v/>
      </c>
      <c r="L86" s="160" t="str">
        <f>IF($B86="",
    "",
    IF(NOT(ISERROR(MATCH($B86,Scilympiad!$U:$U,0))),
        INDEX(Scilympiad!M:M,MATCH($B86,Scilympiad!$U:$U,0)),
        ""
    )
)</f>
        <v/>
      </c>
      <c r="M86" s="161" t="str">
        <f>IF($B86="",
    "",
    IF(NOT(ISERROR(MATCH($B86,Scilympiad!$U:$U,0))),
        INDEX(Scilympiad!N:N,MATCH($B86,Scilympiad!$U:$U,0)),
        ""
    )
)</f>
        <v/>
      </c>
      <c r="N86" s="161" t="str">
        <f>IF($B86="",
    "",
    IF(NOT(ISERROR(MATCH($B86,SkyCiv!$U:$U,0))),
        INDEX(SkyCiv!C:C,MATCH($B86,SkyCiv!$U:$U,0))+(_xlfn.NUMBERVALUE(LEFT(RIGHT(Instructions!$E$20,4),3))+6)/24,
        ""
    )
)</f>
        <v/>
      </c>
      <c r="O86" s="12" t="str">
        <f>IF(N86="",
    "",
    IF(Instructions!E$20="",
        "TIMEZONE?",
        IF(L86="",
            "START?",
            IF(N86&lt;L86,
                "NEGATIVE",
                (N86-L86)*24*60
            )
        )
    )
)</f>
        <v/>
      </c>
      <c r="P86" s="46" t="str">
        <f>IF(Instructions!$E$21="",
    "",
    IF(AND(ISNUMBER(O86),O86&gt;Instructions!E$21),
        "YES",
        IF(AND(ISNUMBER(O86),O86&lt;=Instructions!E$21),
            "NO",
            IF(O86="NEGATIVE",
                "UNCLEAR",
                ""
            )
        )
    )
)</f>
        <v/>
      </c>
      <c r="Q86" s="72" t="str">
        <f>IF(LEFT(Instructions!E$22)="Y",
    P86,
    ""
)</f>
        <v/>
      </c>
      <c r="R86" s="69" t="str">
        <f>IF($B86="",
    "",
    IF(NOT(ISERROR(MATCH($B86,SkyCiv!$U:$U,0))),
        INDEX(SkyCiv!I:I,MATCH($B86,SkyCiv!$U:$U,0)),
        ""
    )
)</f>
        <v/>
      </c>
      <c r="S86" s="12" t="str">
        <f>IF($B86="",
    "",
    IF(NOT(ISERROR(MATCH($B86,SkyCiv!$U:$U,0))),
        INDEX(SkyCiv!J:J,MATCH($B86,SkyCiv!$U:$U,0)),
        ""
    )
)</f>
        <v/>
      </c>
      <c r="T86" s="60" t="str">
        <f>IF($B86="",
    "",
    IF(NOT(ISERROR(MATCH($B86,SkyCiv!$U:$U,0))),
        INDEX(SkyCiv!K:K,MATCH($B86,SkyCiv!$U:$U,0)),
        ""
    )
)</f>
        <v/>
      </c>
      <c r="U86" s="76" t="str">
        <f>IF($B86="",
    "",
    IF(NOT(ISERROR(MATCH($B86,SkyCiv!$U:$U,0))),
        INDEX(SkyCiv!L:L,MATCH($B86,SkyCiv!$U:$U,0)),
        ""
    )
)</f>
        <v/>
      </c>
      <c r="V86" s="12" t="str">
        <f>IF($B86="",
    "",
    IF(NOT(ISERROR(MATCH($B86,SkyCiv!$U:$U,0))),
        INDEX(SkyCiv!M:M,MATCH($B86,SkyCiv!$U:$U,0)),
        ""
    )
)</f>
        <v/>
      </c>
      <c r="W86" s="77" t="str">
        <f>IF($B86="",
    "",
    IF(NOT(ISERROR(MATCH($B86,SkyCiv!$U:$U,0))),
        INDEX(SkyCiv!N:N,MATCH($B86,SkyCiv!$U:$U,0)),
        ""
    )
)</f>
        <v/>
      </c>
      <c r="X86" s="45" t="str">
        <f>IF(AND(U86=0,V86=0,W86=0),
    "-",
    IF(U86="",
        "",
        IF(LEFT($B86)="B",
            IF(Instructions!E$16="",
                "",
                IF(ROUND(U86,3)&lt;Instructions!E$16,
                    "YES",
                    "NO"
                )
            ),
            IF(LEFT($B86)="C",
                IF(Instructions!E$18="",
                    "",
                    IF(ROUND(U86,3)&lt;Instructions!E$18,
                        "YES",
                        "NO"
                    )
                ),
                "ERR"
            )
        )
    )
)</f>
        <v/>
      </c>
      <c r="Y86" s="45" t="str">
        <f t="shared" si="37"/>
        <v/>
      </c>
      <c r="Z86" s="45" t="str">
        <f>IF(AND(U86=0,V86=0,W86=0),
    "-",
    IF(W86="",
        "",
        IF(LEFT($B86)="B",
            IF(Instructions!E$17="",
                "",
                IF(ROUND(W86,3)&lt;Instructions!E$17,
                    "YES",
                    "NO"
                )
            ),
            IF(LEFT($B86)="C",
                IF(Instructions!E$19="",
                    "",
                    IF(ROUND(W86,3)&lt;Instructions!E$19,
                        "YES",
                        "NO"
                    )
                ),
                "ERR"
            )
        )
    )
)</f>
        <v/>
      </c>
      <c r="AA86" s="54" t="str">
        <f t="shared" si="38"/>
        <v/>
      </c>
      <c r="AB86" s="14" t="str">
        <f>IF(AND(NOT(ISERROR(MATCH($B86,Scilympiad!$U:$U,0))),ISNUMBER(INDEX(Scilympiad!Y:Y,MATCH($B86,Scilympiad!$U:$U,0)))),
    INDEX(Scilympiad!Y:Y,MATCH($B86,Scilympiad!$U:$U,0)),
    ""
)</f>
        <v/>
      </c>
      <c r="AC86" s="11" t="str">
        <f t="shared" si="39"/>
        <v/>
      </c>
      <c r="AD86" s="10" t="str">
        <f t="shared" si="40"/>
        <v/>
      </c>
      <c r="AE86" s="11" t="str">
        <f t="shared" si="41"/>
        <v/>
      </c>
      <c r="AF86" s="12" t="str">
        <f t="shared" si="42"/>
        <v/>
      </c>
      <c r="AG86" s="134" t="str">
        <f t="shared" si="43"/>
        <v/>
      </c>
      <c r="AH86" s="165"/>
      <c r="AI86" s="165"/>
      <c r="AJ86" s="131"/>
      <c r="AK86" s="64" t="str">
        <f t="shared" si="44"/>
        <v/>
      </c>
      <c r="AL86" s="47" t="str">
        <f t="shared" si="45"/>
        <v/>
      </c>
      <c r="AM86" s="65" t="str">
        <f t="shared" si="46"/>
        <v/>
      </c>
      <c r="AN86" s="57" t="str">
        <f t="shared" si="47"/>
        <v/>
      </c>
      <c r="AO86" s="12" t="str">
        <f t="shared" si="48"/>
        <v/>
      </c>
      <c r="AP86" s="10" t="str">
        <f t="shared" si="49"/>
        <v/>
      </c>
      <c r="AQ86" s="10" t="str">
        <f t="shared" si="50"/>
        <v/>
      </c>
      <c r="AR86" s="15" t="str">
        <f t="shared" si="51"/>
        <v/>
      </c>
      <c r="AS86" s="57" t="str">
        <f t="shared" si="52"/>
        <v/>
      </c>
      <c r="AT86" s="12" t="str">
        <f t="shared" si="53"/>
        <v/>
      </c>
      <c r="AU86" s="10" t="str">
        <f t="shared" si="54"/>
        <v/>
      </c>
      <c r="AV86" s="10" t="str">
        <f t="shared" si="55"/>
        <v/>
      </c>
      <c r="AW86" s="15" t="str">
        <f t="shared" si="56"/>
        <v/>
      </c>
    </row>
    <row r="87" spans="2:49">
      <c r="B87" s="14" t="str">
        <f>IF(Scilympiad!C86="",
    "",
    Scilympiad!C86
)</f>
        <v/>
      </c>
      <c r="C87" s="10" t="str">
        <f>IF(Scilympiad!D86="",
    "",
    Scilympiad!D86
)</f>
        <v/>
      </c>
      <c r="D87" s="10" t="str">
        <f>IF(Scilympiad!E86="",
    "",
    Scilympiad!E86
)</f>
        <v/>
      </c>
      <c r="E87" s="44" t="str">
        <f t="shared" si="32"/>
        <v/>
      </c>
      <c r="F87" s="45" t="str">
        <f t="shared" si="33"/>
        <v/>
      </c>
      <c r="G87" s="173" t="str">
        <f t="shared" si="34"/>
        <v/>
      </c>
      <c r="H87" s="45" t="str">
        <f t="shared" si="35"/>
        <v/>
      </c>
      <c r="I87" s="54" t="str">
        <f t="shared" si="36"/>
        <v/>
      </c>
      <c r="J87" s="57" t="str">
        <f>IF($B87="",
    "",
    IF(COUNTIF(Scilympiad!U:U,Scores!$B87)+COUNTIF(SkyCiv!U:U,Scores!$B87)=0,
        "",
        IF(COUNTIF(Scilympiad!U:U,Scores!$B87)=0,
            "NO",
            IF(COUNTIF(Scilympiad!U:U,Scores!$B87)=1,
                "YES",
                IF(COUNTIF(Scilympiad!U:U,Scores!$B87)&gt;1,
                    "MANY",
                    "ERROR"
                )
            )
        )
    )
)</f>
        <v/>
      </c>
      <c r="K87" s="15" t="str">
        <f>IF($B87="",
    "",
    IF(COUNTIF(Scilympiad!U:U,Scores!$B87)+COUNTIF(SkyCiv!U:U,Scores!$B87)=0,
        "",
        IF(COUNTIF(SkyCiv!U:U,Scores!$B87)=0,
            "NO",
            IF(COUNTIF(SkyCiv!U:U,Scores!$B87)=1,
                "YES",
                IF(COUNTIF(SkyCiv!U:U,Scores!$B87)&gt;1,
                    "MANY",
                    "ERROR"
                )
            )
        )
    )
)</f>
        <v/>
      </c>
      <c r="L87" s="160" t="str">
        <f>IF($B87="",
    "",
    IF(NOT(ISERROR(MATCH($B87,Scilympiad!$U:$U,0))),
        INDEX(Scilympiad!M:M,MATCH($B87,Scilympiad!$U:$U,0)),
        ""
    )
)</f>
        <v/>
      </c>
      <c r="M87" s="161" t="str">
        <f>IF($B87="",
    "",
    IF(NOT(ISERROR(MATCH($B87,Scilympiad!$U:$U,0))),
        INDEX(Scilympiad!N:N,MATCH($B87,Scilympiad!$U:$U,0)),
        ""
    )
)</f>
        <v/>
      </c>
      <c r="N87" s="161" t="str">
        <f>IF($B87="",
    "",
    IF(NOT(ISERROR(MATCH($B87,SkyCiv!$U:$U,0))),
        INDEX(SkyCiv!C:C,MATCH($B87,SkyCiv!$U:$U,0))+(_xlfn.NUMBERVALUE(LEFT(RIGHT(Instructions!$E$20,4),3))+6)/24,
        ""
    )
)</f>
        <v/>
      </c>
      <c r="O87" s="12" t="str">
        <f>IF(N87="",
    "",
    IF(Instructions!E$20="",
        "TIMEZONE?",
        IF(L87="",
            "START?",
            IF(N87&lt;L87,
                "NEGATIVE",
                (N87-L87)*24*60
            )
        )
    )
)</f>
        <v/>
      </c>
      <c r="P87" s="46" t="str">
        <f>IF(Instructions!$E$21="",
    "",
    IF(AND(ISNUMBER(O87),O87&gt;Instructions!E$21),
        "YES",
        IF(AND(ISNUMBER(O87),O87&lt;=Instructions!E$21),
            "NO",
            IF(O87="NEGATIVE",
                "UNCLEAR",
                ""
            )
        )
    )
)</f>
        <v/>
      </c>
      <c r="Q87" s="72" t="str">
        <f>IF(LEFT(Instructions!E$22)="Y",
    P87,
    ""
)</f>
        <v/>
      </c>
      <c r="R87" s="69" t="str">
        <f>IF($B87="",
    "",
    IF(NOT(ISERROR(MATCH($B87,SkyCiv!$U:$U,0))),
        INDEX(SkyCiv!I:I,MATCH($B87,SkyCiv!$U:$U,0)),
        ""
    )
)</f>
        <v/>
      </c>
      <c r="S87" s="12" t="str">
        <f>IF($B87="",
    "",
    IF(NOT(ISERROR(MATCH($B87,SkyCiv!$U:$U,0))),
        INDEX(SkyCiv!J:J,MATCH($B87,SkyCiv!$U:$U,0)),
        ""
    )
)</f>
        <v/>
      </c>
      <c r="T87" s="60" t="str">
        <f>IF($B87="",
    "",
    IF(NOT(ISERROR(MATCH($B87,SkyCiv!$U:$U,0))),
        INDEX(SkyCiv!K:K,MATCH($B87,SkyCiv!$U:$U,0)),
        ""
    )
)</f>
        <v/>
      </c>
      <c r="U87" s="76" t="str">
        <f>IF($B87="",
    "",
    IF(NOT(ISERROR(MATCH($B87,SkyCiv!$U:$U,0))),
        INDEX(SkyCiv!L:L,MATCH($B87,SkyCiv!$U:$U,0)),
        ""
    )
)</f>
        <v/>
      </c>
      <c r="V87" s="12" t="str">
        <f>IF($B87="",
    "",
    IF(NOT(ISERROR(MATCH($B87,SkyCiv!$U:$U,0))),
        INDEX(SkyCiv!M:M,MATCH($B87,SkyCiv!$U:$U,0)),
        ""
    )
)</f>
        <v/>
      </c>
      <c r="W87" s="77" t="str">
        <f>IF($B87="",
    "",
    IF(NOT(ISERROR(MATCH($B87,SkyCiv!$U:$U,0))),
        INDEX(SkyCiv!N:N,MATCH($B87,SkyCiv!$U:$U,0)),
        ""
    )
)</f>
        <v/>
      </c>
      <c r="X87" s="45" t="str">
        <f>IF(AND(U87=0,V87=0,W87=0),
    "-",
    IF(U87="",
        "",
        IF(LEFT($B87)="B",
            IF(Instructions!E$16="",
                "",
                IF(ROUND(U87,3)&lt;Instructions!E$16,
                    "YES",
                    "NO"
                )
            ),
            IF(LEFT($B87)="C",
                IF(Instructions!E$18="",
                    "",
                    IF(ROUND(U87,3)&lt;Instructions!E$18,
                        "YES",
                        "NO"
                    )
                ),
                "ERR"
            )
        )
    )
)</f>
        <v/>
      </c>
      <c r="Y87" s="45" t="str">
        <f t="shared" si="37"/>
        <v/>
      </c>
      <c r="Z87" s="45" t="str">
        <f>IF(AND(U87=0,V87=0,W87=0),
    "-",
    IF(W87="",
        "",
        IF(LEFT($B87)="B",
            IF(Instructions!E$17="",
                "",
                IF(ROUND(W87,3)&lt;Instructions!E$17,
                    "YES",
                    "NO"
                )
            ),
            IF(LEFT($B87)="C",
                IF(Instructions!E$19="",
                    "",
                    IF(ROUND(W87,3)&lt;Instructions!E$19,
                        "YES",
                        "NO"
                    )
                ),
                "ERR"
            )
        )
    )
)</f>
        <v/>
      </c>
      <c r="AA87" s="54" t="str">
        <f t="shared" si="38"/>
        <v/>
      </c>
      <c r="AB87" s="14" t="str">
        <f>IF(AND(NOT(ISERROR(MATCH($B87,Scilympiad!$U:$U,0))),ISNUMBER(INDEX(Scilympiad!Y:Y,MATCH($B87,Scilympiad!$U:$U,0)))),
    INDEX(Scilympiad!Y:Y,MATCH($B87,Scilympiad!$U:$U,0)),
    ""
)</f>
        <v/>
      </c>
      <c r="AC87" s="11" t="str">
        <f t="shared" si="39"/>
        <v/>
      </c>
      <c r="AD87" s="10" t="str">
        <f t="shared" si="40"/>
        <v/>
      </c>
      <c r="AE87" s="11" t="str">
        <f t="shared" si="41"/>
        <v/>
      </c>
      <c r="AF87" s="12" t="str">
        <f t="shared" si="42"/>
        <v/>
      </c>
      <c r="AG87" s="134" t="str">
        <f t="shared" si="43"/>
        <v/>
      </c>
      <c r="AH87" s="165"/>
      <c r="AI87" s="165"/>
      <c r="AJ87" s="131"/>
      <c r="AK87" s="64" t="str">
        <f t="shared" si="44"/>
        <v/>
      </c>
      <c r="AL87" s="47" t="str">
        <f t="shared" si="45"/>
        <v/>
      </c>
      <c r="AM87" s="65" t="str">
        <f t="shared" si="46"/>
        <v/>
      </c>
      <c r="AN87" s="57" t="str">
        <f t="shared" si="47"/>
        <v/>
      </c>
      <c r="AO87" s="12" t="str">
        <f t="shared" si="48"/>
        <v/>
      </c>
      <c r="AP87" s="10" t="str">
        <f t="shared" si="49"/>
        <v/>
      </c>
      <c r="AQ87" s="10" t="str">
        <f t="shared" si="50"/>
        <v/>
      </c>
      <c r="AR87" s="15" t="str">
        <f t="shared" si="51"/>
        <v/>
      </c>
      <c r="AS87" s="57" t="str">
        <f t="shared" si="52"/>
        <v/>
      </c>
      <c r="AT87" s="12" t="str">
        <f t="shared" si="53"/>
        <v/>
      </c>
      <c r="AU87" s="10" t="str">
        <f t="shared" si="54"/>
        <v/>
      </c>
      <c r="AV87" s="10" t="str">
        <f t="shared" si="55"/>
        <v/>
      </c>
      <c r="AW87" s="15" t="str">
        <f t="shared" si="56"/>
        <v/>
      </c>
    </row>
    <row r="88" spans="2:49">
      <c r="B88" s="14" t="str">
        <f>IF(Scilympiad!C87="",
    "",
    Scilympiad!C87
)</f>
        <v/>
      </c>
      <c r="C88" s="10" t="str">
        <f>IF(Scilympiad!D87="",
    "",
    Scilympiad!D87
)</f>
        <v/>
      </c>
      <c r="D88" s="10" t="str">
        <f>IF(Scilympiad!E87="",
    "",
    Scilympiad!E87
)</f>
        <v/>
      </c>
      <c r="E88" s="44" t="str">
        <f t="shared" si="32"/>
        <v/>
      </c>
      <c r="F88" s="45" t="str">
        <f t="shared" si="33"/>
        <v/>
      </c>
      <c r="G88" s="173" t="str">
        <f t="shared" si="34"/>
        <v/>
      </c>
      <c r="H88" s="45" t="str">
        <f t="shared" si="35"/>
        <v/>
      </c>
      <c r="I88" s="54" t="str">
        <f t="shared" si="36"/>
        <v/>
      </c>
      <c r="J88" s="57" t="str">
        <f>IF($B88="",
    "",
    IF(COUNTIF(Scilympiad!U:U,Scores!$B88)+COUNTIF(SkyCiv!U:U,Scores!$B88)=0,
        "",
        IF(COUNTIF(Scilympiad!U:U,Scores!$B88)=0,
            "NO",
            IF(COUNTIF(Scilympiad!U:U,Scores!$B88)=1,
                "YES",
                IF(COUNTIF(Scilympiad!U:U,Scores!$B88)&gt;1,
                    "MANY",
                    "ERROR"
                )
            )
        )
    )
)</f>
        <v/>
      </c>
      <c r="K88" s="15" t="str">
        <f>IF($B88="",
    "",
    IF(COUNTIF(Scilympiad!U:U,Scores!$B88)+COUNTIF(SkyCiv!U:U,Scores!$B88)=0,
        "",
        IF(COUNTIF(SkyCiv!U:U,Scores!$B88)=0,
            "NO",
            IF(COUNTIF(SkyCiv!U:U,Scores!$B88)=1,
                "YES",
                IF(COUNTIF(SkyCiv!U:U,Scores!$B88)&gt;1,
                    "MANY",
                    "ERROR"
                )
            )
        )
    )
)</f>
        <v/>
      </c>
      <c r="L88" s="160" t="str">
        <f>IF($B88="",
    "",
    IF(NOT(ISERROR(MATCH($B88,Scilympiad!$U:$U,0))),
        INDEX(Scilympiad!M:M,MATCH($B88,Scilympiad!$U:$U,0)),
        ""
    )
)</f>
        <v/>
      </c>
      <c r="M88" s="161" t="str">
        <f>IF($B88="",
    "",
    IF(NOT(ISERROR(MATCH($B88,Scilympiad!$U:$U,0))),
        INDEX(Scilympiad!N:N,MATCH($B88,Scilympiad!$U:$U,0)),
        ""
    )
)</f>
        <v/>
      </c>
      <c r="N88" s="161" t="str">
        <f>IF($B88="",
    "",
    IF(NOT(ISERROR(MATCH($B88,SkyCiv!$U:$U,0))),
        INDEX(SkyCiv!C:C,MATCH($B88,SkyCiv!$U:$U,0))+(_xlfn.NUMBERVALUE(LEFT(RIGHT(Instructions!$E$20,4),3))+6)/24,
        ""
    )
)</f>
        <v/>
      </c>
      <c r="O88" s="12" t="str">
        <f>IF(N88="",
    "",
    IF(Instructions!E$20="",
        "TIMEZONE?",
        IF(L88="",
            "START?",
            IF(N88&lt;L88,
                "NEGATIVE",
                (N88-L88)*24*60
            )
        )
    )
)</f>
        <v/>
      </c>
      <c r="P88" s="46" t="str">
        <f>IF(Instructions!$E$21="",
    "",
    IF(AND(ISNUMBER(O88),O88&gt;Instructions!E$21),
        "YES",
        IF(AND(ISNUMBER(O88),O88&lt;=Instructions!E$21),
            "NO",
            IF(O88="NEGATIVE",
                "UNCLEAR",
                ""
            )
        )
    )
)</f>
        <v/>
      </c>
      <c r="Q88" s="72" t="str">
        <f>IF(LEFT(Instructions!E$22)="Y",
    P88,
    ""
)</f>
        <v/>
      </c>
      <c r="R88" s="69" t="str">
        <f>IF($B88="",
    "",
    IF(NOT(ISERROR(MATCH($B88,SkyCiv!$U:$U,0))),
        INDEX(SkyCiv!I:I,MATCH($B88,SkyCiv!$U:$U,0)),
        ""
    )
)</f>
        <v/>
      </c>
      <c r="S88" s="12" t="str">
        <f>IF($B88="",
    "",
    IF(NOT(ISERROR(MATCH($B88,SkyCiv!$U:$U,0))),
        INDEX(SkyCiv!J:J,MATCH($B88,SkyCiv!$U:$U,0)),
        ""
    )
)</f>
        <v/>
      </c>
      <c r="T88" s="60" t="str">
        <f>IF($B88="",
    "",
    IF(NOT(ISERROR(MATCH($B88,SkyCiv!$U:$U,0))),
        INDEX(SkyCiv!K:K,MATCH($B88,SkyCiv!$U:$U,0)),
        ""
    )
)</f>
        <v/>
      </c>
      <c r="U88" s="76" t="str">
        <f>IF($B88="",
    "",
    IF(NOT(ISERROR(MATCH($B88,SkyCiv!$U:$U,0))),
        INDEX(SkyCiv!L:L,MATCH($B88,SkyCiv!$U:$U,0)),
        ""
    )
)</f>
        <v/>
      </c>
      <c r="V88" s="12" t="str">
        <f>IF($B88="",
    "",
    IF(NOT(ISERROR(MATCH($B88,SkyCiv!$U:$U,0))),
        INDEX(SkyCiv!M:M,MATCH($B88,SkyCiv!$U:$U,0)),
        ""
    )
)</f>
        <v/>
      </c>
      <c r="W88" s="77" t="str">
        <f>IF($B88="",
    "",
    IF(NOT(ISERROR(MATCH($B88,SkyCiv!$U:$U,0))),
        INDEX(SkyCiv!N:N,MATCH($B88,SkyCiv!$U:$U,0)),
        ""
    )
)</f>
        <v/>
      </c>
      <c r="X88" s="45" t="str">
        <f>IF(AND(U88=0,V88=0,W88=0),
    "-",
    IF(U88="",
        "",
        IF(LEFT($B88)="B",
            IF(Instructions!E$16="",
                "",
                IF(ROUND(U88,3)&lt;Instructions!E$16,
                    "YES",
                    "NO"
                )
            ),
            IF(LEFT($B88)="C",
                IF(Instructions!E$18="",
                    "",
                    IF(ROUND(U88,3)&lt;Instructions!E$18,
                        "YES",
                        "NO"
                    )
                ),
                "ERR"
            )
        )
    )
)</f>
        <v/>
      </c>
      <c r="Y88" s="45" t="str">
        <f t="shared" si="37"/>
        <v/>
      </c>
      <c r="Z88" s="45" t="str">
        <f>IF(AND(U88=0,V88=0,W88=0),
    "-",
    IF(W88="",
        "",
        IF(LEFT($B88)="B",
            IF(Instructions!E$17="",
                "",
                IF(ROUND(W88,3)&lt;Instructions!E$17,
                    "YES",
                    "NO"
                )
            ),
            IF(LEFT($B88)="C",
                IF(Instructions!E$19="",
                    "",
                    IF(ROUND(W88,3)&lt;Instructions!E$19,
                        "YES",
                        "NO"
                    )
                ),
                "ERR"
            )
        )
    )
)</f>
        <v/>
      </c>
      <c r="AA88" s="54" t="str">
        <f t="shared" si="38"/>
        <v/>
      </c>
      <c r="AB88" s="14" t="str">
        <f>IF(AND(NOT(ISERROR(MATCH($B88,Scilympiad!$U:$U,0))),ISNUMBER(INDEX(Scilympiad!Y:Y,MATCH($B88,Scilympiad!$U:$U,0)))),
    INDEX(Scilympiad!Y:Y,MATCH($B88,Scilympiad!$U:$U,0)),
    ""
)</f>
        <v/>
      </c>
      <c r="AC88" s="11" t="str">
        <f t="shared" si="39"/>
        <v/>
      </c>
      <c r="AD88" s="10" t="str">
        <f t="shared" si="40"/>
        <v/>
      </c>
      <c r="AE88" s="11" t="str">
        <f t="shared" si="41"/>
        <v/>
      </c>
      <c r="AF88" s="12" t="str">
        <f t="shared" si="42"/>
        <v/>
      </c>
      <c r="AG88" s="134" t="str">
        <f t="shared" si="43"/>
        <v/>
      </c>
      <c r="AH88" s="165"/>
      <c r="AI88" s="165"/>
      <c r="AJ88" s="131"/>
      <c r="AK88" s="64" t="str">
        <f t="shared" si="44"/>
        <v/>
      </c>
      <c r="AL88" s="47" t="str">
        <f t="shared" si="45"/>
        <v/>
      </c>
      <c r="AM88" s="65" t="str">
        <f t="shared" si="46"/>
        <v/>
      </c>
      <c r="AN88" s="57" t="str">
        <f t="shared" si="47"/>
        <v/>
      </c>
      <c r="AO88" s="12" t="str">
        <f t="shared" si="48"/>
        <v/>
      </c>
      <c r="AP88" s="10" t="str">
        <f t="shared" si="49"/>
        <v/>
      </c>
      <c r="AQ88" s="10" t="str">
        <f t="shared" si="50"/>
        <v/>
      </c>
      <c r="AR88" s="15" t="str">
        <f t="shared" si="51"/>
        <v/>
      </c>
      <c r="AS88" s="57" t="str">
        <f t="shared" si="52"/>
        <v/>
      </c>
      <c r="AT88" s="12" t="str">
        <f t="shared" si="53"/>
        <v/>
      </c>
      <c r="AU88" s="10" t="str">
        <f t="shared" si="54"/>
        <v/>
      </c>
      <c r="AV88" s="10" t="str">
        <f t="shared" si="55"/>
        <v/>
      </c>
      <c r="AW88" s="15" t="str">
        <f t="shared" si="56"/>
        <v/>
      </c>
    </row>
    <row r="89" spans="2:49">
      <c r="B89" s="14" t="str">
        <f>IF(Scilympiad!C88="",
    "",
    Scilympiad!C88
)</f>
        <v/>
      </c>
      <c r="C89" s="10" t="str">
        <f>IF(Scilympiad!D88="",
    "",
    Scilympiad!D88
)</f>
        <v/>
      </c>
      <c r="D89" s="10" t="str">
        <f>IF(Scilympiad!E88="",
    "",
    Scilympiad!E88
)</f>
        <v/>
      </c>
      <c r="E89" s="44" t="str">
        <f t="shared" si="32"/>
        <v/>
      </c>
      <c r="F89" s="45" t="str">
        <f t="shared" si="33"/>
        <v/>
      </c>
      <c r="G89" s="173" t="str">
        <f t="shared" si="34"/>
        <v/>
      </c>
      <c r="H89" s="45" t="str">
        <f t="shared" si="35"/>
        <v/>
      </c>
      <c r="I89" s="54" t="str">
        <f t="shared" si="36"/>
        <v/>
      </c>
      <c r="J89" s="57" t="str">
        <f>IF($B89="",
    "",
    IF(COUNTIF(Scilympiad!U:U,Scores!$B89)+COUNTIF(SkyCiv!U:U,Scores!$B89)=0,
        "",
        IF(COUNTIF(Scilympiad!U:U,Scores!$B89)=0,
            "NO",
            IF(COUNTIF(Scilympiad!U:U,Scores!$B89)=1,
                "YES",
                IF(COUNTIF(Scilympiad!U:U,Scores!$B89)&gt;1,
                    "MANY",
                    "ERROR"
                )
            )
        )
    )
)</f>
        <v/>
      </c>
      <c r="K89" s="15" t="str">
        <f>IF($B89="",
    "",
    IF(COUNTIF(Scilympiad!U:U,Scores!$B89)+COUNTIF(SkyCiv!U:U,Scores!$B89)=0,
        "",
        IF(COUNTIF(SkyCiv!U:U,Scores!$B89)=0,
            "NO",
            IF(COUNTIF(SkyCiv!U:U,Scores!$B89)=1,
                "YES",
                IF(COUNTIF(SkyCiv!U:U,Scores!$B89)&gt;1,
                    "MANY",
                    "ERROR"
                )
            )
        )
    )
)</f>
        <v/>
      </c>
      <c r="L89" s="160" t="str">
        <f>IF($B89="",
    "",
    IF(NOT(ISERROR(MATCH($B89,Scilympiad!$U:$U,0))),
        INDEX(Scilympiad!M:M,MATCH($B89,Scilympiad!$U:$U,0)),
        ""
    )
)</f>
        <v/>
      </c>
      <c r="M89" s="161" t="str">
        <f>IF($B89="",
    "",
    IF(NOT(ISERROR(MATCH($B89,Scilympiad!$U:$U,0))),
        INDEX(Scilympiad!N:N,MATCH($B89,Scilympiad!$U:$U,0)),
        ""
    )
)</f>
        <v/>
      </c>
      <c r="N89" s="161" t="str">
        <f>IF($B89="",
    "",
    IF(NOT(ISERROR(MATCH($B89,SkyCiv!$U:$U,0))),
        INDEX(SkyCiv!C:C,MATCH($B89,SkyCiv!$U:$U,0))+(_xlfn.NUMBERVALUE(LEFT(RIGHT(Instructions!$E$20,4),3))+6)/24,
        ""
    )
)</f>
        <v/>
      </c>
      <c r="O89" s="12" t="str">
        <f>IF(N89="",
    "",
    IF(Instructions!E$20="",
        "TIMEZONE?",
        IF(L89="",
            "START?",
            IF(N89&lt;L89,
                "NEGATIVE",
                (N89-L89)*24*60
            )
        )
    )
)</f>
        <v/>
      </c>
      <c r="P89" s="46" t="str">
        <f>IF(Instructions!$E$21="",
    "",
    IF(AND(ISNUMBER(O89),O89&gt;Instructions!E$21),
        "YES",
        IF(AND(ISNUMBER(O89),O89&lt;=Instructions!E$21),
            "NO",
            IF(O89="NEGATIVE",
                "UNCLEAR",
                ""
            )
        )
    )
)</f>
        <v/>
      </c>
      <c r="Q89" s="72" t="str">
        <f>IF(LEFT(Instructions!E$22)="Y",
    P89,
    ""
)</f>
        <v/>
      </c>
      <c r="R89" s="69" t="str">
        <f>IF($B89="",
    "",
    IF(NOT(ISERROR(MATCH($B89,SkyCiv!$U:$U,0))),
        INDEX(SkyCiv!I:I,MATCH($B89,SkyCiv!$U:$U,0)),
        ""
    )
)</f>
        <v/>
      </c>
      <c r="S89" s="12" t="str">
        <f>IF($B89="",
    "",
    IF(NOT(ISERROR(MATCH($B89,SkyCiv!$U:$U,0))),
        INDEX(SkyCiv!J:J,MATCH($B89,SkyCiv!$U:$U,0)),
        ""
    )
)</f>
        <v/>
      </c>
      <c r="T89" s="60" t="str">
        <f>IF($B89="",
    "",
    IF(NOT(ISERROR(MATCH($B89,SkyCiv!$U:$U,0))),
        INDEX(SkyCiv!K:K,MATCH($B89,SkyCiv!$U:$U,0)),
        ""
    )
)</f>
        <v/>
      </c>
      <c r="U89" s="76" t="str">
        <f>IF($B89="",
    "",
    IF(NOT(ISERROR(MATCH($B89,SkyCiv!$U:$U,0))),
        INDEX(SkyCiv!L:L,MATCH($B89,SkyCiv!$U:$U,0)),
        ""
    )
)</f>
        <v/>
      </c>
      <c r="V89" s="12" t="str">
        <f>IF($B89="",
    "",
    IF(NOT(ISERROR(MATCH($B89,SkyCiv!$U:$U,0))),
        INDEX(SkyCiv!M:M,MATCH($B89,SkyCiv!$U:$U,0)),
        ""
    )
)</f>
        <v/>
      </c>
      <c r="W89" s="77" t="str">
        <f>IF($B89="",
    "",
    IF(NOT(ISERROR(MATCH($B89,SkyCiv!$U:$U,0))),
        INDEX(SkyCiv!N:N,MATCH($B89,SkyCiv!$U:$U,0)),
        ""
    )
)</f>
        <v/>
      </c>
      <c r="X89" s="45" t="str">
        <f>IF(AND(U89=0,V89=0,W89=0),
    "-",
    IF(U89="",
        "",
        IF(LEFT($B89)="B",
            IF(Instructions!E$16="",
                "",
                IF(ROUND(U89,3)&lt;Instructions!E$16,
                    "YES",
                    "NO"
                )
            ),
            IF(LEFT($B89)="C",
                IF(Instructions!E$18="",
                    "",
                    IF(ROUND(U89,3)&lt;Instructions!E$18,
                        "YES",
                        "NO"
                    )
                ),
                "ERR"
            )
        )
    )
)</f>
        <v/>
      </c>
      <c r="Y89" s="45" t="str">
        <f t="shared" si="37"/>
        <v/>
      </c>
      <c r="Z89" s="45" t="str">
        <f>IF(AND(U89=0,V89=0,W89=0),
    "-",
    IF(W89="",
        "",
        IF(LEFT($B89)="B",
            IF(Instructions!E$17="",
                "",
                IF(ROUND(W89,3)&lt;Instructions!E$17,
                    "YES",
                    "NO"
                )
            ),
            IF(LEFT($B89)="C",
                IF(Instructions!E$19="",
                    "",
                    IF(ROUND(W89,3)&lt;Instructions!E$19,
                        "YES",
                        "NO"
                    )
                ),
                "ERR"
            )
        )
    )
)</f>
        <v/>
      </c>
      <c r="AA89" s="54" t="str">
        <f t="shared" si="38"/>
        <v/>
      </c>
      <c r="AB89" s="14" t="str">
        <f>IF(AND(NOT(ISERROR(MATCH($B89,Scilympiad!$U:$U,0))),ISNUMBER(INDEX(Scilympiad!Y:Y,MATCH($B89,Scilympiad!$U:$U,0)))),
    INDEX(Scilympiad!Y:Y,MATCH($B89,Scilympiad!$U:$U,0)),
    ""
)</f>
        <v/>
      </c>
      <c r="AC89" s="11" t="str">
        <f t="shared" si="39"/>
        <v/>
      </c>
      <c r="AD89" s="10" t="str">
        <f t="shared" si="40"/>
        <v/>
      </c>
      <c r="AE89" s="11" t="str">
        <f t="shared" si="41"/>
        <v/>
      </c>
      <c r="AF89" s="12" t="str">
        <f t="shared" si="42"/>
        <v/>
      </c>
      <c r="AG89" s="134" t="str">
        <f t="shared" si="43"/>
        <v/>
      </c>
      <c r="AH89" s="165"/>
      <c r="AI89" s="165"/>
      <c r="AJ89" s="131"/>
      <c r="AK89" s="64" t="str">
        <f t="shared" si="44"/>
        <v/>
      </c>
      <c r="AL89" s="47" t="str">
        <f t="shared" si="45"/>
        <v/>
      </c>
      <c r="AM89" s="65" t="str">
        <f t="shared" si="46"/>
        <v/>
      </c>
      <c r="AN89" s="57" t="str">
        <f t="shared" si="47"/>
        <v/>
      </c>
      <c r="AO89" s="12" t="str">
        <f t="shared" si="48"/>
        <v/>
      </c>
      <c r="AP89" s="10" t="str">
        <f t="shared" si="49"/>
        <v/>
      </c>
      <c r="AQ89" s="10" t="str">
        <f t="shared" si="50"/>
        <v/>
      </c>
      <c r="AR89" s="15" t="str">
        <f t="shared" si="51"/>
        <v/>
      </c>
      <c r="AS89" s="57" t="str">
        <f t="shared" si="52"/>
        <v/>
      </c>
      <c r="AT89" s="12" t="str">
        <f t="shared" si="53"/>
        <v/>
      </c>
      <c r="AU89" s="10" t="str">
        <f t="shared" si="54"/>
        <v/>
      </c>
      <c r="AV89" s="10" t="str">
        <f t="shared" si="55"/>
        <v/>
      </c>
      <c r="AW89" s="15" t="str">
        <f t="shared" si="56"/>
        <v/>
      </c>
    </row>
    <row r="90" spans="2:49">
      <c r="B90" s="14" t="str">
        <f>IF(Scilympiad!C89="",
    "",
    Scilympiad!C89
)</f>
        <v/>
      </c>
      <c r="C90" s="10" t="str">
        <f>IF(Scilympiad!D89="",
    "",
    Scilympiad!D89
)</f>
        <v/>
      </c>
      <c r="D90" s="10" t="str">
        <f>IF(Scilympiad!E89="",
    "",
    Scilympiad!E89
)</f>
        <v/>
      </c>
      <c r="E90" s="44" t="str">
        <f t="shared" si="32"/>
        <v/>
      </c>
      <c r="F90" s="45" t="str">
        <f t="shared" si="33"/>
        <v/>
      </c>
      <c r="G90" s="173" t="str">
        <f t="shared" si="34"/>
        <v/>
      </c>
      <c r="H90" s="45" t="str">
        <f t="shared" si="35"/>
        <v/>
      </c>
      <c r="I90" s="54" t="str">
        <f t="shared" si="36"/>
        <v/>
      </c>
      <c r="J90" s="57" t="str">
        <f>IF($B90="",
    "",
    IF(COUNTIF(Scilympiad!U:U,Scores!$B90)+COUNTIF(SkyCiv!U:U,Scores!$B90)=0,
        "",
        IF(COUNTIF(Scilympiad!U:U,Scores!$B90)=0,
            "NO",
            IF(COUNTIF(Scilympiad!U:U,Scores!$B90)=1,
                "YES",
                IF(COUNTIF(Scilympiad!U:U,Scores!$B90)&gt;1,
                    "MANY",
                    "ERROR"
                )
            )
        )
    )
)</f>
        <v/>
      </c>
      <c r="K90" s="15" t="str">
        <f>IF($B90="",
    "",
    IF(COUNTIF(Scilympiad!U:U,Scores!$B90)+COUNTIF(SkyCiv!U:U,Scores!$B90)=0,
        "",
        IF(COUNTIF(SkyCiv!U:U,Scores!$B90)=0,
            "NO",
            IF(COUNTIF(SkyCiv!U:U,Scores!$B90)=1,
                "YES",
                IF(COUNTIF(SkyCiv!U:U,Scores!$B90)&gt;1,
                    "MANY",
                    "ERROR"
                )
            )
        )
    )
)</f>
        <v/>
      </c>
      <c r="L90" s="160" t="str">
        <f>IF($B90="",
    "",
    IF(NOT(ISERROR(MATCH($B90,Scilympiad!$U:$U,0))),
        INDEX(Scilympiad!M:M,MATCH($B90,Scilympiad!$U:$U,0)),
        ""
    )
)</f>
        <v/>
      </c>
      <c r="M90" s="161" t="str">
        <f>IF($B90="",
    "",
    IF(NOT(ISERROR(MATCH($B90,Scilympiad!$U:$U,0))),
        INDEX(Scilympiad!N:N,MATCH($B90,Scilympiad!$U:$U,0)),
        ""
    )
)</f>
        <v/>
      </c>
      <c r="N90" s="161" t="str">
        <f>IF($B90="",
    "",
    IF(NOT(ISERROR(MATCH($B90,SkyCiv!$U:$U,0))),
        INDEX(SkyCiv!C:C,MATCH($B90,SkyCiv!$U:$U,0))+(_xlfn.NUMBERVALUE(LEFT(RIGHT(Instructions!$E$20,4),3))+6)/24,
        ""
    )
)</f>
        <v/>
      </c>
      <c r="O90" s="12" t="str">
        <f>IF(N90="",
    "",
    IF(Instructions!E$20="",
        "TIMEZONE?",
        IF(L90="",
            "START?",
            IF(N90&lt;L90,
                "NEGATIVE",
                (N90-L90)*24*60
            )
        )
    )
)</f>
        <v/>
      </c>
      <c r="P90" s="46" t="str">
        <f>IF(Instructions!$E$21="",
    "",
    IF(AND(ISNUMBER(O90),O90&gt;Instructions!E$21),
        "YES",
        IF(AND(ISNUMBER(O90),O90&lt;=Instructions!E$21),
            "NO",
            IF(O90="NEGATIVE",
                "UNCLEAR",
                ""
            )
        )
    )
)</f>
        <v/>
      </c>
      <c r="Q90" s="72" t="str">
        <f>IF(LEFT(Instructions!E$22)="Y",
    P90,
    ""
)</f>
        <v/>
      </c>
      <c r="R90" s="69" t="str">
        <f>IF($B90="",
    "",
    IF(NOT(ISERROR(MATCH($B90,SkyCiv!$U:$U,0))),
        INDEX(SkyCiv!I:I,MATCH($B90,SkyCiv!$U:$U,0)),
        ""
    )
)</f>
        <v/>
      </c>
      <c r="S90" s="12" t="str">
        <f>IF($B90="",
    "",
    IF(NOT(ISERROR(MATCH($B90,SkyCiv!$U:$U,0))),
        INDEX(SkyCiv!J:J,MATCH($B90,SkyCiv!$U:$U,0)),
        ""
    )
)</f>
        <v/>
      </c>
      <c r="T90" s="60" t="str">
        <f>IF($B90="",
    "",
    IF(NOT(ISERROR(MATCH($B90,SkyCiv!$U:$U,0))),
        INDEX(SkyCiv!K:K,MATCH($B90,SkyCiv!$U:$U,0)),
        ""
    )
)</f>
        <v/>
      </c>
      <c r="U90" s="76" t="str">
        <f>IF($B90="",
    "",
    IF(NOT(ISERROR(MATCH($B90,SkyCiv!$U:$U,0))),
        INDEX(SkyCiv!L:L,MATCH($B90,SkyCiv!$U:$U,0)),
        ""
    )
)</f>
        <v/>
      </c>
      <c r="V90" s="12" t="str">
        <f>IF($B90="",
    "",
    IF(NOT(ISERROR(MATCH($B90,SkyCiv!$U:$U,0))),
        INDEX(SkyCiv!M:M,MATCH($B90,SkyCiv!$U:$U,0)),
        ""
    )
)</f>
        <v/>
      </c>
      <c r="W90" s="77" t="str">
        <f>IF($B90="",
    "",
    IF(NOT(ISERROR(MATCH($B90,SkyCiv!$U:$U,0))),
        INDEX(SkyCiv!N:N,MATCH($B90,SkyCiv!$U:$U,0)),
        ""
    )
)</f>
        <v/>
      </c>
      <c r="X90" s="45" t="str">
        <f>IF(AND(U90=0,V90=0,W90=0),
    "-",
    IF(U90="",
        "",
        IF(LEFT($B90)="B",
            IF(Instructions!E$16="",
                "",
                IF(ROUND(U90,3)&lt;Instructions!E$16,
                    "YES",
                    "NO"
                )
            ),
            IF(LEFT($B90)="C",
                IF(Instructions!E$18="",
                    "",
                    IF(ROUND(U90,3)&lt;Instructions!E$18,
                        "YES",
                        "NO"
                    )
                ),
                "ERR"
            )
        )
    )
)</f>
        <v/>
      </c>
      <c r="Y90" s="45" t="str">
        <f t="shared" si="37"/>
        <v/>
      </c>
      <c r="Z90" s="45" t="str">
        <f>IF(AND(U90=0,V90=0,W90=0),
    "-",
    IF(W90="",
        "",
        IF(LEFT($B90)="B",
            IF(Instructions!E$17="",
                "",
                IF(ROUND(W90,3)&lt;Instructions!E$17,
                    "YES",
                    "NO"
                )
            ),
            IF(LEFT($B90)="C",
                IF(Instructions!E$19="",
                    "",
                    IF(ROUND(W90,3)&lt;Instructions!E$19,
                        "YES",
                        "NO"
                    )
                ),
                "ERR"
            )
        )
    )
)</f>
        <v/>
      </c>
      <c r="AA90" s="54" t="str">
        <f t="shared" si="38"/>
        <v/>
      </c>
      <c r="AB90" s="14" t="str">
        <f>IF(AND(NOT(ISERROR(MATCH($B90,Scilympiad!$U:$U,0))),ISNUMBER(INDEX(Scilympiad!Y:Y,MATCH($B90,Scilympiad!$U:$U,0)))),
    INDEX(Scilympiad!Y:Y,MATCH($B90,Scilympiad!$U:$U,0)),
    ""
)</f>
        <v/>
      </c>
      <c r="AC90" s="11" t="str">
        <f t="shared" si="39"/>
        <v/>
      </c>
      <c r="AD90" s="10" t="str">
        <f t="shared" si="40"/>
        <v/>
      </c>
      <c r="AE90" s="11" t="str">
        <f t="shared" si="41"/>
        <v/>
      </c>
      <c r="AF90" s="12" t="str">
        <f t="shared" si="42"/>
        <v/>
      </c>
      <c r="AG90" s="134" t="str">
        <f t="shared" si="43"/>
        <v/>
      </c>
      <c r="AH90" s="165"/>
      <c r="AI90" s="165"/>
      <c r="AJ90" s="131"/>
      <c r="AK90" s="64" t="str">
        <f t="shared" si="44"/>
        <v/>
      </c>
      <c r="AL90" s="47" t="str">
        <f t="shared" si="45"/>
        <v/>
      </c>
      <c r="AM90" s="65" t="str">
        <f t="shared" si="46"/>
        <v/>
      </c>
      <c r="AN90" s="57" t="str">
        <f t="shared" si="47"/>
        <v/>
      </c>
      <c r="AO90" s="12" t="str">
        <f t="shared" si="48"/>
        <v/>
      </c>
      <c r="AP90" s="10" t="str">
        <f t="shared" si="49"/>
        <v/>
      </c>
      <c r="AQ90" s="10" t="str">
        <f t="shared" si="50"/>
        <v/>
      </c>
      <c r="AR90" s="15" t="str">
        <f t="shared" si="51"/>
        <v/>
      </c>
      <c r="AS90" s="57" t="str">
        <f t="shared" si="52"/>
        <v/>
      </c>
      <c r="AT90" s="12" t="str">
        <f t="shared" si="53"/>
        <v/>
      </c>
      <c r="AU90" s="10" t="str">
        <f t="shared" si="54"/>
        <v/>
      </c>
      <c r="AV90" s="10" t="str">
        <f t="shared" si="55"/>
        <v/>
      </c>
      <c r="AW90" s="15" t="str">
        <f t="shared" si="56"/>
        <v/>
      </c>
    </row>
    <row r="91" spans="2:49">
      <c r="B91" s="14" t="str">
        <f>IF(Scilympiad!C90="",
    "",
    Scilympiad!C90
)</f>
        <v/>
      </c>
      <c r="C91" s="10" t="str">
        <f>IF(Scilympiad!D90="",
    "",
    Scilympiad!D90
)</f>
        <v/>
      </c>
      <c r="D91" s="10" t="str">
        <f>IF(Scilympiad!E90="",
    "",
    Scilympiad!E90
)</f>
        <v/>
      </c>
      <c r="E91" s="44" t="str">
        <f t="shared" si="32"/>
        <v/>
      </c>
      <c r="F91" s="45" t="str">
        <f t="shared" si="33"/>
        <v/>
      </c>
      <c r="G91" s="173" t="str">
        <f t="shared" si="34"/>
        <v/>
      </c>
      <c r="H91" s="45" t="str">
        <f t="shared" si="35"/>
        <v/>
      </c>
      <c r="I91" s="54" t="str">
        <f t="shared" si="36"/>
        <v/>
      </c>
      <c r="J91" s="57" t="str">
        <f>IF($B91="",
    "",
    IF(COUNTIF(Scilympiad!U:U,Scores!$B91)+COUNTIF(SkyCiv!U:U,Scores!$B91)=0,
        "",
        IF(COUNTIF(Scilympiad!U:U,Scores!$B91)=0,
            "NO",
            IF(COUNTIF(Scilympiad!U:U,Scores!$B91)=1,
                "YES",
                IF(COUNTIF(Scilympiad!U:U,Scores!$B91)&gt;1,
                    "MANY",
                    "ERROR"
                )
            )
        )
    )
)</f>
        <v/>
      </c>
      <c r="K91" s="15" t="str">
        <f>IF($B91="",
    "",
    IF(COUNTIF(Scilympiad!U:U,Scores!$B91)+COUNTIF(SkyCiv!U:U,Scores!$B91)=0,
        "",
        IF(COUNTIF(SkyCiv!U:U,Scores!$B91)=0,
            "NO",
            IF(COUNTIF(SkyCiv!U:U,Scores!$B91)=1,
                "YES",
                IF(COUNTIF(SkyCiv!U:U,Scores!$B91)&gt;1,
                    "MANY",
                    "ERROR"
                )
            )
        )
    )
)</f>
        <v/>
      </c>
      <c r="L91" s="160" t="str">
        <f>IF($B91="",
    "",
    IF(NOT(ISERROR(MATCH($B91,Scilympiad!$U:$U,0))),
        INDEX(Scilympiad!M:M,MATCH($B91,Scilympiad!$U:$U,0)),
        ""
    )
)</f>
        <v/>
      </c>
      <c r="M91" s="161" t="str">
        <f>IF($B91="",
    "",
    IF(NOT(ISERROR(MATCH($B91,Scilympiad!$U:$U,0))),
        INDEX(Scilympiad!N:N,MATCH($B91,Scilympiad!$U:$U,0)),
        ""
    )
)</f>
        <v/>
      </c>
      <c r="N91" s="161" t="str">
        <f>IF($B91="",
    "",
    IF(NOT(ISERROR(MATCH($B91,SkyCiv!$U:$U,0))),
        INDEX(SkyCiv!C:C,MATCH($B91,SkyCiv!$U:$U,0))+(_xlfn.NUMBERVALUE(LEFT(RIGHT(Instructions!$E$20,4),3))+6)/24,
        ""
    )
)</f>
        <v/>
      </c>
      <c r="O91" s="12" t="str">
        <f>IF(N91="",
    "",
    IF(Instructions!E$20="",
        "TIMEZONE?",
        IF(L91="",
            "START?",
            IF(N91&lt;L91,
                "NEGATIVE",
                (N91-L91)*24*60
            )
        )
    )
)</f>
        <v/>
      </c>
      <c r="P91" s="46" t="str">
        <f>IF(Instructions!$E$21="",
    "",
    IF(AND(ISNUMBER(O91),O91&gt;Instructions!E$21),
        "YES",
        IF(AND(ISNUMBER(O91),O91&lt;=Instructions!E$21),
            "NO",
            IF(O91="NEGATIVE",
                "UNCLEAR",
                ""
            )
        )
    )
)</f>
        <v/>
      </c>
      <c r="Q91" s="72" t="str">
        <f>IF(LEFT(Instructions!E$22)="Y",
    P91,
    ""
)</f>
        <v/>
      </c>
      <c r="R91" s="69" t="str">
        <f>IF($B91="",
    "",
    IF(NOT(ISERROR(MATCH($B91,SkyCiv!$U:$U,0))),
        INDEX(SkyCiv!I:I,MATCH($B91,SkyCiv!$U:$U,0)),
        ""
    )
)</f>
        <v/>
      </c>
      <c r="S91" s="12" t="str">
        <f>IF($B91="",
    "",
    IF(NOT(ISERROR(MATCH($B91,SkyCiv!$U:$U,0))),
        INDEX(SkyCiv!J:J,MATCH($B91,SkyCiv!$U:$U,0)),
        ""
    )
)</f>
        <v/>
      </c>
      <c r="T91" s="60" t="str">
        <f>IF($B91="",
    "",
    IF(NOT(ISERROR(MATCH($B91,SkyCiv!$U:$U,0))),
        INDEX(SkyCiv!K:K,MATCH($B91,SkyCiv!$U:$U,0)),
        ""
    )
)</f>
        <v/>
      </c>
      <c r="U91" s="76" t="str">
        <f>IF($B91="",
    "",
    IF(NOT(ISERROR(MATCH($B91,SkyCiv!$U:$U,0))),
        INDEX(SkyCiv!L:L,MATCH($B91,SkyCiv!$U:$U,0)),
        ""
    )
)</f>
        <v/>
      </c>
      <c r="V91" s="12" t="str">
        <f>IF($B91="",
    "",
    IF(NOT(ISERROR(MATCH($B91,SkyCiv!$U:$U,0))),
        INDEX(SkyCiv!M:M,MATCH($B91,SkyCiv!$U:$U,0)),
        ""
    )
)</f>
        <v/>
      </c>
      <c r="W91" s="77" t="str">
        <f>IF($B91="",
    "",
    IF(NOT(ISERROR(MATCH($B91,SkyCiv!$U:$U,0))),
        INDEX(SkyCiv!N:N,MATCH($B91,SkyCiv!$U:$U,0)),
        ""
    )
)</f>
        <v/>
      </c>
      <c r="X91" s="45" t="str">
        <f>IF(AND(U91=0,V91=0,W91=0),
    "-",
    IF(U91="",
        "",
        IF(LEFT($B91)="B",
            IF(Instructions!E$16="",
                "",
                IF(ROUND(U91,3)&lt;Instructions!E$16,
                    "YES",
                    "NO"
                )
            ),
            IF(LEFT($B91)="C",
                IF(Instructions!E$18="",
                    "",
                    IF(ROUND(U91,3)&lt;Instructions!E$18,
                        "YES",
                        "NO"
                    )
                ),
                "ERR"
            )
        )
    )
)</f>
        <v/>
      </c>
      <c r="Y91" s="45" t="str">
        <f t="shared" si="37"/>
        <v/>
      </c>
      <c r="Z91" s="45" t="str">
        <f>IF(AND(U91=0,V91=0,W91=0),
    "-",
    IF(W91="",
        "",
        IF(LEFT($B91)="B",
            IF(Instructions!E$17="",
                "",
                IF(ROUND(W91,3)&lt;Instructions!E$17,
                    "YES",
                    "NO"
                )
            ),
            IF(LEFT($B91)="C",
                IF(Instructions!E$19="",
                    "",
                    IF(ROUND(W91,3)&lt;Instructions!E$19,
                        "YES",
                        "NO"
                    )
                ),
                "ERR"
            )
        )
    )
)</f>
        <v/>
      </c>
      <c r="AA91" s="54" t="str">
        <f t="shared" si="38"/>
        <v/>
      </c>
      <c r="AB91" s="14" t="str">
        <f>IF(AND(NOT(ISERROR(MATCH($B91,Scilympiad!$U:$U,0))),ISNUMBER(INDEX(Scilympiad!Y:Y,MATCH($B91,Scilympiad!$U:$U,0)))),
    INDEX(Scilympiad!Y:Y,MATCH($B91,Scilympiad!$U:$U,0)),
    ""
)</f>
        <v/>
      </c>
      <c r="AC91" s="11" t="str">
        <f t="shared" si="39"/>
        <v/>
      </c>
      <c r="AD91" s="10" t="str">
        <f t="shared" si="40"/>
        <v/>
      </c>
      <c r="AE91" s="11" t="str">
        <f t="shared" si="41"/>
        <v/>
      </c>
      <c r="AF91" s="12" t="str">
        <f t="shared" si="42"/>
        <v/>
      </c>
      <c r="AG91" s="134" t="str">
        <f t="shared" si="43"/>
        <v/>
      </c>
      <c r="AH91" s="165"/>
      <c r="AI91" s="165"/>
      <c r="AJ91" s="131"/>
      <c r="AK91" s="64" t="str">
        <f t="shared" si="44"/>
        <v/>
      </c>
      <c r="AL91" s="47" t="str">
        <f t="shared" si="45"/>
        <v/>
      </c>
      <c r="AM91" s="65" t="str">
        <f t="shared" si="46"/>
        <v/>
      </c>
      <c r="AN91" s="57" t="str">
        <f t="shared" si="47"/>
        <v/>
      </c>
      <c r="AO91" s="12" t="str">
        <f t="shared" si="48"/>
        <v/>
      </c>
      <c r="AP91" s="10" t="str">
        <f t="shared" si="49"/>
        <v/>
      </c>
      <c r="AQ91" s="10" t="str">
        <f t="shared" si="50"/>
        <v/>
      </c>
      <c r="AR91" s="15" t="str">
        <f t="shared" si="51"/>
        <v/>
      </c>
      <c r="AS91" s="57" t="str">
        <f t="shared" si="52"/>
        <v/>
      </c>
      <c r="AT91" s="12" t="str">
        <f t="shared" si="53"/>
        <v/>
      </c>
      <c r="AU91" s="10" t="str">
        <f t="shared" si="54"/>
        <v/>
      </c>
      <c r="AV91" s="10" t="str">
        <f t="shared" si="55"/>
        <v/>
      </c>
      <c r="AW91" s="15" t="str">
        <f t="shared" si="56"/>
        <v/>
      </c>
    </row>
    <row r="92" spans="2:49">
      <c r="B92" s="14" t="str">
        <f>IF(Scilympiad!C91="",
    "",
    Scilympiad!C91
)</f>
        <v/>
      </c>
      <c r="C92" s="10" t="str">
        <f>IF(Scilympiad!D91="",
    "",
    Scilympiad!D91
)</f>
        <v/>
      </c>
      <c r="D92" s="10" t="str">
        <f>IF(Scilympiad!E91="",
    "",
    Scilympiad!E91
)</f>
        <v/>
      </c>
      <c r="E92" s="44" t="str">
        <f t="shared" si="32"/>
        <v/>
      </c>
      <c r="F92" s="45" t="str">
        <f t="shared" si="33"/>
        <v/>
      </c>
      <c r="G92" s="173" t="str">
        <f t="shared" si="34"/>
        <v/>
      </c>
      <c r="H92" s="45" t="str">
        <f t="shared" si="35"/>
        <v/>
      </c>
      <c r="I92" s="54" t="str">
        <f t="shared" si="36"/>
        <v/>
      </c>
      <c r="J92" s="57" t="str">
        <f>IF($B92="",
    "",
    IF(COUNTIF(Scilympiad!U:U,Scores!$B92)+COUNTIF(SkyCiv!U:U,Scores!$B92)=0,
        "",
        IF(COUNTIF(Scilympiad!U:U,Scores!$B92)=0,
            "NO",
            IF(COUNTIF(Scilympiad!U:U,Scores!$B92)=1,
                "YES",
                IF(COUNTIF(Scilympiad!U:U,Scores!$B92)&gt;1,
                    "MANY",
                    "ERROR"
                )
            )
        )
    )
)</f>
        <v/>
      </c>
      <c r="K92" s="15" t="str">
        <f>IF($B92="",
    "",
    IF(COUNTIF(Scilympiad!U:U,Scores!$B92)+COUNTIF(SkyCiv!U:U,Scores!$B92)=0,
        "",
        IF(COUNTIF(SkyCiv!U:U,Scores!$B92)=0,
            "NO",
            IF(COUNTIF(SkyCiv!U:U,Scores!$B92)=1,
                "YES",
                IF(COUNTIF(SkyCiv!U:U,Scores!$B92)&gt;1,
                    "MANY",
                    "ERROR"
                )
            )
        )
    )
)</f>
        <v/>
      </c>
      <c r="L92" s="160" t="str">
        <f>IF($B92="",
    "",
    IF(NOT(ISERROR(MATCH($B92,Scilympiad!$U:$U,0))),
        INDEX(Scilympiad!M:M,MATCH($B92,Scilympiad!$U:$U,0)),
        ""
    )
)</f>
        <v/>
      </c>
      <c r="M92" s="161" t="str">
        <f>IF($B92="",
    "",
    IF(NOT(ISERROR(MATCH($B92,Scilympiad!$U:$U,0))),
        INDEX(Scilympiad!N:N,MATCH($B92,Scilympiad!$U:$U,0)),
        ""
    )
)</f>
        <v/>
      </c>
      <c r="N92" s="161" t="str">
        <f>IF($B92="",
    "",
    IF(NOT(ISERROR(MATCH($B92,SkyCiv!$U:$U,0))),
        INDEX(SkyCiv!C:C,MATCH($B92,SkyCiv!$U:$U,0))+(_xlfn.NUMBERVALUE(LEFT(RIGHT(Instructions!$E$20,4),3))+6)/24,
        ""
    )
)</f>
        <v/>
      </c>
      <c r="O92" s="12" t="str">
        <f>IF(N92="",
    "",
    IF(Instructions!E$20="",
        "TIMEZONE?",
        IF(L92="",
            "START?",
            IF(N92&lt;L92,
                "NEGATIVE",
                (N92-L92)*24*60
            )
        )
    )
)</f>
        <v/>
      </c>
      <c r="P92" s="46" t="str">
        <f>IF(Instructions!$E$21="",
    "",
    IF(AND(ISNUMBER(O92),O92&gt;Instructions!E$21),
        "YES",
        IF(AND(ISNUMBER(O92),O92&lt;=Instructions!E$21),
            "NO",
            IF(O92="NEGATIVE",
                "UNCLEAR",
                ""
            )
        )
    )
)</f>
        <v/>
      </c>
      <c r="Q92" s="72" t="str">
        <f>IF(LEFT(Instructions!E$22)="Y",
    P92,
    ""
)</f>
        <v/>
      </c>
      <c r="R92" s="69" t="str">
        <f>IF($B92="",
    "",
    IF(NOT(ISERROR(MATCH($B92,SkyCiv!$U:$U,0))),
        INDEX(SkyCiv!I:I,MATCH($B92,SkyCiv!$U:$U,0)),
        ""
    )
)</f>
        <v/>
      </c>
      <c r="S92" s="12" t="str">
        <f>IF($B92="",
    "",
    IF(NOT(ISERROR(MATCH($B92,SkyCiv!$U:$U,0))),
        INDEX(SkyCiv!J:J,MATCH($B92,SkyCiv!$U:$U,0)),
        ""
    )
)</f>
        <v/>
      </c>
      <c r="T92" s="60" t="str">
        <f>IF($B92="",
    "",
    IF(NOT(ISERROR(MATCH($B92,SkyCiv!$U:$U,0))),
        INDEX(SkyCiv!K:K,MATCH($B92,SkyCiv!$U:$U,0)),
        ""
    )
)</f>
        <v/>
      </c>
      <c r="U92" s="76" t="str">
        <f>IF($B92="",
    "",
    IF(NOT(ISERROR(MATCH($B92,SkyCiv!$U:$U,0))),
        INDEX(SkyCiv!L:L,MATCH($B92,SkyCiv!$U:$U,0)),
        ""
    )
)</f>
        <v/>
      </c>
      <c r="V92" s="12" t="str">
        <f>IF($B92="",
    "",
    IF(NOT(ISERROR(MATCH($B92,SkyCiv!$U:$U,0))),
        INDEX(SkyCiv!M:M,MATCH($B92,SkyCiv!$U:$U,0)),
        ""
    )
)</f>
        <v/>
      </c>
      <c r="W92" s="77" t="str">
        <f>IF($B92="",
    "",
    IF(NOT(ISERROR(MATCH($B92,SkyCiv!$U:$U,0))),
        INDEX(SkyCiv!N:N,MATCH($B92,SkyCiv!$U:$U,0)),
        ""
    )
)</f>
        <v/>
      </c>
      <c r="X92" s="45" t="str">
        <f>IF(AND(U92=0,V92=0,W92=0),
    "-",
    IF(U92="",
        "",
        IF(LEFT($B92)="B",
            IF(Instructions!E$16="",
                "",
                IF(ROUND(U92,3)&lt;Instructions!E$16,
                    "YES",
                    "NO"
                )
            ),
            IF(LEFT($B92)="C",
                IF(Instructions!E$18="",
                    "",
                    IF(ROUND(U92,3)&lt;Instructions!E$18,
                        "YES",
                        "NO"
                    )
                ),
                "ERR"
            )
        )
    )
)</f>
        <v/>
      </c>
      <c r="Y92" s="45" t="str">
        <f t="shared" si="37"/>
        <v/>
      </c>
      <c r="Z92" s="45" t="str">
        <f>IF(AND(U92=0,V92=0,W92=0),
    "-",
    IF(W92="",
        "",
        IF(LEFT($B92)="B",
            IF(Instructions!E$17="",
                "",
                IF(ROUND(W92,3)&lt;Instructions!E$17,
                    "YES",
                    "NO"
                )
            ),
            IF(LEFT($B92)="C",
                IF(Instructions!E$19="",
                    "",
                    IF(ROUND(W92,3)&lt;Instructions!E$19,
                        "YES",
                        "NO"
                    )
                ),
                "ERR"
            )
        )
    )
)</f>
        <v/>
      </c>
      <c r="AA92" s="54" t="str">
        <f t="shared" si="38"/>
        <v/>
      </c>
      <c r="AB92" s="14" t="str">
        <f>IF(AND(NOT(ISERROR(MATCH($B92,Scilympiad!$U:$U,0))),ISNUMBER(INDEX(Scilympiad!Y:Y,MATCH($B92,Scilympiad!$U:$U,0)))),
    INDEX(Scilympiad!Y:Y,MATCH($B92,Scilympiad!$U:$U,0)),
    ""
)</f>
        <v/>
      </c>
      <c r="AC92" s="11" t="str">
        <f t="shared" si="39"/>
        <v/>
      </c>
      <c r="AD92" s="10" t="str">
        <f t="shared" si="40"/>
        <v/>
      </c>
      <c r="AE92" s="11" t="str">
        <f t="shared" si="41"/>
        <v/>
      </c>
      <c r="AF92" s="12" t="str">
        <f t="shared" si="42"/>
        <v/>
      </c>
      <c r="AG92" s="134" t="str">
        <f t="shared" si="43"/>
        <v/>
      </c>
      <c r="AH92" s="165"/>
      <c r="AI92" s="165"/>
      <c r="AJ92" s="131"/>
      <c r="AK92" s="64" t="str">
        <f t="shared" si="44"/>
        <v/>
      </c>
      <c r="AL92" s="47" t="str">
        <f t="shared" si="45"/>
        <v/>
      </c>
      <c r="AM92" s="65" t="str">
        <f t="shared" si="46"/>
        <v/>
      </c>
      <c r="AN92" s="57" t="str">
        <f t="shared" si="47"/>
        <v/>
      </c>
      <c r="AO92" s="12" t="str">
        <f t="shared" si="48"/>
        <v/>
      </c>
      <c r="AP92" s="10" t="str">
        <f t="shared" si="49"/>
        <v/>
      </c>
      <c r="AQ92" s="10" t="str">
        <f t="shared" si="50"/>
        <v/>
      </c>
      <c r="AR92" s="15" t="str">
        <f t="shared" si="51"/>
        <v/>
      </c>
      <c r="AS92" s="57" t="str">
        <f t="shared" si="52"/>
        <v/>
      </c>
      <c r="AT92" s="12" t="str">
        <f t="shared" si="53"/>
        <v/>
      </c>
      <c r="AU92" s="10" t="str">
        <f t="shared" si="54"/>
        <v/>
      </c>
      <c r="AV92" s="10" t="str">
        <f t="shared" si="55"/>
        <v/>
      </c>
      <c r="AW92" s="15" t="str">
        <f t="shared" si="56"/>
        <v/>
      </c>
    </row>
    <row r="93" spans="2:49">
      <c r="B93" s="14" t="str">
        <f>IF(Scilympiad!C92="",
    "",
    Scilympiad!C92
)</f>
        <v/>
      </c>
      <c r="C93" s="10" t="str">
        <f>IF(Scilympiad!D92="",
    "",
    Scilympiad!D92
)</f>
        <v/>
      </c>
      <c r="D93" s="10" t="str">
        <f>IF(Scilympiad!E92="",
    "",
    Scilympiad!E92
)</f>
        <v/>
      </c>
      <c r="E93" s="44" t="str">
        <f t="shared" si="32"/>
        <v/>
      </c>
      <c r="F93" s="45" t="str">
        <f t="shared" si="33"/>
        <v/>
      </c>
      <c r="G93" s="173" t="str">
        <f t="shared" si="34"/>
        <v/>
      </c>
      <c r="H93" s="45" t="str">
        <f t="shared" si="35"/>
        <v/>
      </c>
      <c r="I93" s="54" t="str">
        <f t="shared" si="36"/>
        <v/>
      </c>
      <c r="J93" s="57" t="str">
        <f>IF($B93="",
    "",
    IF(COUNTIF(Scilympiad!U:U,Scores!$B93)+COUNTIF(SkyCiv!U:U,Scores!$B93)=0,
        "",
        IF(COUNTIF(Scilympiad!U:U,Scores!$B93)=0,
            "NO",
            IF(COUNTIF(Scilympiad!U:U,Scores!$B93)=1,
                "YES",
                IF(COUNTIF(Scilympiad!U:U,Scores!$B93)&gt;1,
                    "MANY",
                    "ERROR"
                )
            )
        )
    )
)</f>
        <v/>
      </c>
      <c r="K93" s="15" t="str">
        <f>IF($B93="",
    "",
    IF(COUNTIF(Scilympiad!U:U,Scores!$B93)+COUNTIF(SkyCiv!U:U,Scores!$B93)=0,
        "",
        IF(COUNTIF(SkyCiv!U:U,Scores!$B93)=0,
            "NO",
            IF(COUNTIF(SkyCiv!U:U,Scores!$B93)=1,
                "YES",
                IF(COUNTIF(SkyCiv!U:U,Scores!$B93)&gt;1,
                    "MANY",
                    "ERROR"
                )
            )
        )
    )
)</f>
        <v/>
      </c>
      <c r="L93" s="160" t="str">
        <f>IF($B93="",
    "",
    IF(NOT(ISERROR(MATCH($B93,Scilympiad!$U:$U,0))),
        INDEX(Scilympiad!M:M,MATCH($B93,Scilympiad!$U:$U,0)),
        ""
    )
)</f>
        <v/>
      </c>
      <c r="M93" s="161" t="str">
        <f>IF($B93="",
    "",
    IF(NOT(ISERROR(MATCH($B93,Scilympiad!$U:$U,0))),
        INDEX(Scilympiad!N:N,MATCH($B93,Scilympiad!$U:$U,0)),
        ""
    )
)</f>
        <v/>
      </c>
      <c r="N93" s="161" t="str">
        <f>IF($B93="",
    "",
    IF(NOT(ISERROR(MATCH($B93,SkyCiv!$U:$U,0))),
        INDEX(SkyCiv!C:C,MATCH($B93,SkyCiv!$U:$U,0))+(_xlfn.NUMBERVALUE(LEFT(RIGHT(Instructions!$E$20,4),3))+6)/24,
        ""
    )
)</f>
        <v/>
      </c>
      <c r="O93" s="12" t="str">
        <f>IF(N93="",
    "",
    IF(Instructions!E$20="",
        "TIMEZONE?",
        IF(L93="",
            "START?",
            IF(N93&lt;L93,
                "NEGATIVE",
                (N93-L93)*24*60
            )
        )
    )
)</f>
        <v/>
      </c>
      <c r="P93" s="46" t="str">
        <f>IF(Instructions!$E$21="",
    "",
    IF(AND(ISNUMBER(O93),O93&gt;Instructions!E$21),
        "YES",
        IF(AND(ISNUMBER(O93),O93&lt;=Instructions!E$21),
            "NO",
            IF(O93="NEGATIVE",
                "UNCLEAR",
                ""
            )
        )
    )
)</f>
        <v/>
      </c>
      <c r="Q93" s="72" t="str">
        <f>IF(LEFT(Instructions!E$22)="Y",
    P93,
    ""
)</f>
        <v/>
      </c>
      <c r="R93" s="69" t="str">
        <f>IF($B93="",
    "",
    IF(NOT(ISERROR(MATCH($B93,SkyCiv!$U:$U,0))),
        INDEX(SkyCiv!I:I,MATCH($B93,SkyCiv!$U:$U,0)),
        ""
    )
)</f>
        <v/>
      </c>
      <c r="S93" s="12" t="str">
        <f>IF($B93="",
    "",
    IF(NOT(ISERROR(MATCH($B93,SkyCiv!$U:$U,0))),
        INDEX(SkyCiv!J:J,MATCH($B93,SkyCiv!$U:$U,0)),
        ""
    )
)</f>
        <v/>
      </c>
      <c r="T93" s="60" t="str">
        <f>IF($B93="",
    "",
    IF(NOT(ISERROR(MATCH($B93,SkyCiv!$U:$U,0))),
        INDEX(SkyCiv!K:K,MATCH($B93,SkyCiv!$U:$U,0)),
        ""
    )
)</f>
        <v/>
      </c>
      <c r="U93" s="76" t="str">
        <f>IF($B93="",
    "",
    IF(NOT(ISERROR(MATCH($B93,SkyCiv!$U:$U,0))),
        INDEX(SkyCiv!L:L,MATCH($B93,SkyCiv!$U:$U,0)),
        ""
    )
)</f>
        <v/>
      </c>
      <c r="V93" s="12" t="str">
        <f>IF($B93="",
    "",
    IF(NOT(ISERROR(MATCH($B93,SkyCiv!$U:$U,0))),
        INDEX(SkyCiv!M:M,MATCH($B93,SkyCiv!$U:$U,0)),
        ""
    )
)</f>
        <v/>
      </c>
      <c r="W93" s="77" t="str">
        <f>IF($B93="",
    "",
    IF(NOT(ISERROR(MATCH($B93,SkyCiv!$U:$U,0))),
        INDEX(SkyCiv!N:N,MATCH($B93,SkyCiv!$U:$U,0)),
        ""
    )
)</f>
        <v/>
      </c>
      <c r="X93" s="45" t="str">
        <f>IF(AND(U93=0,V93=0,W93=0),
    "-",
    IF(U93="",
        "",
        IF(LEFT($B93)="B",
            IF(Instructions!E$16="",
                "",
                IF(ROUND(U93,3)&lt;Instructions!E$16,
                    "YES",
                    "NO"
                )
            ),
            IF(LEFT($B93)="C",
                IF(Instructions!E$18="",
                    "",
                    IF(ROUND(U93,3)&lt;Instructions!E$18,
                        "YES",
                        "NO"
                    )
                ),
                "ERR"
            )
        )
    )
)</f>
        <v/>
      </c>
      <c r="Y93" s="45" t="str">
        <f t="shared" si="37"/>
        <v/>
      </c>
      <c r="Z93" s="45" t="str">
        <f>IF(AND(U93=0,V93=0,W93=0),
    "-",
    IF(W93="",
        "",
        IF(LEFT($B93)="B",
            IF(Instructions!E$17="",
                "",
                IF(ROUND(W93,3)&lt;Instructions!E$17,
                    "YES",
                    "NO"
                )
            ),
            IF(LEFT($B93)="C",
                IF(Instructions!E$19="",
                    "",
                    IF(ROUND(W93,3)&lt;Instructions!E$19,
                        "YES",
                        "NO"
                    )
                ),
                "ERR"
            )
        )
    )
)</f>
        <v/>
      </c>
      <c r="AA93" s="54" t="str">
        <f t="shared" si="38"/>
        <v/>
      </c>
      <c r="AB93" s="14" t="str">
        <f>IF(AND(NOT(ISERROR(MATCH($B93,Scilympiad!$U:$U,0))),ISNUMBER(INDEX(Scilympiad!Y:Y,MATCH($B93,Scilympiad!$U:$U,0)))),
    INDEX(Scilympiad!Y:Y,MATCH($B93,Scilympiad!$U:$U,0)),
    ""
)</f>
        <v/>
      </c>
      <c r="AC93" s="11" t="str">
        <f t="shared" si="39"/>
        <v/>
      </c>
      <c r="AD93" s="10" t="str">
        <f t="shared" si="40"/>
        <v/>
      </c>
      <c r="AE93" s="11" t="str">
        <f t="shared" si="41"/>
        <v/>
      </c>
      <c r="AF93" s="12" t="str">
        <f t="shared" si="42"/>
        <v/>
      </c>
      <c r="AG93" s="134" t="str">
        <f t="shared" si="43"/>
        <v/>
      </c>
      <c r="AH93" s="165"/>
      <c r="AI93" s="165"/>
      <c r="AJ93" s="131"/>
      <c r="AK93" s="64" t="str">
        <f t="shared" si="44"/>
        <v/>
      </c>
      <c r="AL93" s="47" t="str">
        <f t="shared" si="45"/>
        <v/>
      </c>
      <c r="AM93" s="65" t="str">
        <f t="shared" si="46"/>
        <v/>
      </c>
      <c r="AN93" s="57" t="str">
        <f t="shared" si="47"/>
        <v/>
      </c>
      <c r="AO93" s="12" t="str">
        <f t="shared" si="48"/>
        <v/>
      </c>
      <c r="AP93" s="10" t="str">
        <f t="shared" si="49"/>
        <v/>
      </c>
      <c r="AQ93" s="10" t="str">
        <f t="shared" si="50"/>
        <v/>
      </c>
      <c r="AR93" s="15" t="str">
        <f t="shared" si="51"/>
        <v/>
      </c>
      <c r="AS93" s="57" t="str">
        <f t="shared" si="52"/>
        <v/>
      </c>
      <c r="AT93" s="12" t="str">
        <f t="shared" si="53"/>
        <v/>
      </c>
      <c r="AU93" s="10" t="str">
        <f t="shared" si="54"/>
        <v/>
      </c>
      <c r="AV93" s="10" t="str">
        <f t="shared" si="55"/>
        <v/>
      </c>
      <c r="AW93" s="15" t="str">
        <f t="shared" si="56"/>
        <v/>
      </c>
    </row>
    <row r="94" spans="2:49">
      <c r="B94" s="14" t="str">
        <f>IF(Scilympiad!C93="",
    "",
    Scilympiad!C93
)</f>
        <v/>
      </c>
      <c r="C94" s="10" t="str">
        <f>IF(Scilympiad!D93="",
    "",
    Scilympiad!D93
)</f>
        <v/>
      </c>
      <c r="D94" s="10" t="str">
        <f>IF(Scilympiad!E93="",
    "",
    Scilympiad!E93
)</f>
        <v/>
      </c>
      <c r="E94" s="44" t="str">
        <f t="shared" si="32"/>
        <v/>
      </c>
      <c r="F94" s="45" t="str">
        <f t="shared" si="33"/>
        <v/>
      </c>
      <c r="G94" s="173" t="str">
        <f t="shared" si="34"/>
        <v/>
      </c>
      <c r="H94" s="45" t="str">
        <f t="shared" si="35"/>
        <v/>
      </c>
      <c r="I94" s="54" t="str">
        <f t="shared" si="36"/>
        <v/>
      </c>
      <c r="J94" s="57" t="str">
        <f>IF($B94="",
    "",
    IF(COUNTIF(Scilympiad!U:U,Scores!$B94)+COUNTIF(SkyCiv!U:U,Scores!$B94)=0,
        "",
        IF(COUNTIF(Scilympiad!U:U,Scores!$B94)=0,
            "NO",
            IF(COUNTIF(Scilympiad!U:U,Scores!$B94)=1,
                "YES",
                IF(COUNTIF(Scilympiad!U:U,Scores!$B94)&gt;1,
                    "MANY",
                    "ERROR"
                )
            )
        )
    )
)</f>
        <v/>
      </c>
      <c r="K94" s="15" t="str">
        <f>IF($B94="",
    "",
    IF(COUNTIF(Scilympiad!U:U,Scores!$B94)+COUNTIF(SkyCiv!U:U,Scores!$B94)=0,
        "",
        IF(COUNTIF(SkyCiv!U:U,Scores!$B94)=0,
            "NO",
            IF(COUNTIF(SkyCiv!U:U,Scores!$B94)=1,
                "YES",
                IF(COUNTIF(SkyCiv!U:U,Scores!$B94)&gt;1,
                    "MANY",
                    "ERROR"
                )
            )
        )
    )
)</f>
        <v/>
      </c>
      <c r="L94" s="160" t="str">
        <f>IF($B94="",
    "",
    IF(NOT(ISERROR(MATCH($B94,Scilympiad!$U:$U,0))),
        INDEX(Scilympiad!M:M,MATCH($B94,Scilympiad!$U:$U,0)),
        ""
    )
)</f>
        <v/>
      </c>
      <c r="M94" s="161" t="str">
        <f>IF($B94="",
    "",
    IF(NOT(ISERROR(MATCH($B94,Scilympiad!$U:$U,0))),
        INDEX(Scilympiad!N:N,MATCH($B94,Scilympiad!$U:$U,0)),
        ""
    )
)</f>
        <v/>
      </c>
      <c r="N94" s="161" t="str">
        <f>IF($B94="",
    "",
    IF(NOT(ISERROR(MATCH($B94,SkyCiv!$U:$U,0))),
        INDEX(SkyCiv!C:C,MATCH($B94,SkyCiv!$U:$U,0))+(_xlfn.NUMBERVALUE(LEFT(RIGHT(Instructions!$E$20,4),3))+6)/24,
        ""
    )
)</f>
        <v/>
      </c>
      <c r="O94" s="12" t="str">
        <f>IF(N94="",
    "",
    IF(Instructions!E$20="",
        "TIMEZONE?",
        IF(L94="",
            "START?",
            IF(N94&lt;L94,
                "NEGATIVE",
                (N94-L94)*24*60
            )
        )
    )
)</f>
        <v/>
      </c>
      <c r="P94" s="46" t="str">
        <f>IF(Instructions!$E$21="",
    "",
    IF(AND(ISNUMBER(O94),O94&gt;Instructions!E$21),
        "YES",
        IF(AND(ISNUMBER(O94),O94&lt;=Instructions!E$21),
            "NO",
            IF(O94="NEGATIVE",
                "UNCLEAR",
                ""
            )
        )
    )
)</f>
        <v/>
      </c>
      <c r="Q94" s="72" t="str">
        <f>IF(LEFT(Instructions!E$22)="Y",
    P94,
    ""
)</f>
        <v/>
      </c>
      <c r="R94" s="69" t="str">
        <f>IF($B94="",
    "",
    IF(NOT(ISERROR(MATCH($B94,SkyCiv!$U:$U,0))),
        INDEX(SkyCiv!I:I,MATCH($B94,SkyCiv!$U:$U,0)),
        ""
    )
)</f>
        <v/>
      </c>
      <c r="S94" s="12" t="str">
        <f>IF($B94="",
    "",
    IF(NOT(ISERROR(MATCH($B94,SkyCiv!$U:$U,0))),
        INDEX(SkyCiv!J:J,MATCH($B94,SkyCiv!$U:$U,0)),
        ""
    )
)</f>
        <v/>
      </c>
      <c r="T94" s="60" t="str">
        <f>IF($B94="",
    "",
    IF(NOT(ISERROR(MATCH($B94,SkyCiv!$U:$U,0))),
        INDEX(SkyCiv!K:K,MATCH($B94,SkyCiv!$U:$U,0)),
        ""
    )
)</f>
        <v/>
      </c>
      <c r="U94" s="76" t="str">
        <f>IF($B94="",
    "",
    IF(NOT(ISERROR(MATCH($B94,SkyCiv!$U:$U,0))),
        INDEX(SkyCiv!L:L,MATCH($B94,SkyCiv!$U:$U,0)),
        ""
    )
)</f>
        <v/>
      </c>
      <c r="V94" s="12" t="str">
        <f>IF($B94="",
    "",
    IF(NOT(ISERROR(MATCH($B94,SkyCiv!$U:$U,0))),
        INDEX(SkyCiv!M:M,MATCH($B94,SkyCiv!$U:$U,0)),
        ""
    )
)</f>
        <v/>
      </c>
      <c r="W94" s="77" t="str">
        <f>IF($B94="",
    "",
    IF(NOT(ISERROR(MATCH($B94,SkyCiv!$U:$U,0))),
        INDEX(SkyCiv!N:N,MATCH($B94,SkyCiv!$U:$U,0)),
        ""
    )
)</f>
        <v/>
      </c>
      <c r="X94" s="45" t="str">
        <f>IF(AND(U94=0,V94=0,W94=0),
    "-",
    IF(U94="",
        "",
        IF(LEFT($B94)="B",
            IF(Instructions!E$16="",
                "",
                IF(ROUND(U94,3)&lt;Instructions!E$16,
                    "YES",
                    "NO"
                )
            ),
            IF(LEFT($B94)="C",
                IF(Instructions!E$18="",
                    "",
                    IF(ROUND(U94,3)&lt;Instructions!E$18,
                        "YES",
                        "NO"
                    )
                ),
                "ERR"
            )
        )
    )
)</f>
        <v/>
      </c>
      <c r="Y94" s="45" t="str">
        <f t="shared" si="37"/>
        <v/>
      </c>
      <c r="Z94" s="45" t="str">
        <f>IF(AND(U94=0,V94=0,W94=0),
    "-",
    IF(W94="",
        "",
        IF(LEFT($B94)="B",
            IF(Instructions!E$17="",
                "",
                IF(ROUND(W94,3)&lt;Instructions!E$17,
                    "YES",
                    "NO"
                )
            ),
            IF(LEFT($B94)="C",
                IF(Instructions!E$19="",
                    "",
                    IF(ROUND(W94,3)&lt;Instructions!E$19,
                        "YES",
                        "NO"
                    )
                ),
                "ERR"
            )
        )
    )
)</f>
        <v/>
      </c>
      <c r="AA94" s="54" t="str">
        <f t="shared" si="38"/>
        <v/>
      </c>
      <c r="AB94" s="14" t="str">
        <f>IF(AND(NOT(ISERROR(MATCH($B94,Scilympiad!$U:$U,0))),ISNUMBER(INDEX(Scilympiad!Y:Y,MATCH($B94,Scilympiad!$U:$U,0)))),
    INDEX(Scilympiad!Y:Y,MATCH($B94,Scilympiad!$U:$U,0)),
    ""
)</f>
        <v/>
      </c>
      <c r="AC94" s="11" t="str">
        <f t="shared" si="39"/>
        <v/>
      </c>
      <c r="AD94" s="10" t="str">
        <f t="shared" si="40"/>
        <v/>
      </c>
      <c r="AE94" s="11" t="str">
        <f t="shared" si="41"/>
        <v/>
      </c>
      <c r="AF94" s="12" t="str">
        <f t="shared" si="42"/>
        <v/>
      </c>
      <c r="AG94" s="134" t="str">
        <f t="shared" si="43"/>
        <v/>
      </c>
      <c r="AH94" s="165"/>
      <c r="AI94" s="165"/>
      <c r="AJ94" s="131"/>
      <c r="AK94" s="64" t="str">
        <f t="shared" si="44"/>
        <v/>
      </c>
      <c r="AL94" s="47" t="str">
        <f t="shared" si="45"/>
        <v/>
      </c>
      <c r="AM94" s="65" t="str">
        <f t="shared" si="46"/>
        <v/>
      </c>
      <c r="AN94" s="57" t="str">
        <f t="shared" si="47"/>
        <v/>
      </c>
      <c r="AO94" s="12" t="str">
        <f t="shared" si="48"/>
        <v/>
      </c>
      <c r="AP94" s="10" t="str">
        <f t="shared" si="49"/>
        <v/>
      </c>
      <c r="AQ94" s="10" t="str">
        <f t="shared" si="50"/>
        <v/>
      </c>
      <c r="AR94" s="15" t="str">
        <f t="shared" si="51"/>
        <v/>
      </c>
      <c r="AS94" s="57" t="str">
        <f t="shared" si="52"/>
        <v/>
      </c>
      <c r="AT94" s="12" t="str">
        <f t="shared" si="53"/>
        <v/>
      </c>
      <c r="AU94" s="10" t="str">
        <f t="shared" si="54"/>
        <v/>
      </c>
      <c r="AV94" s="10" t="str">
        <f t="shared" si="55"/>
        <v/>
      </c>
      <c r="AW94" s="15" t="str">
        <f t="shared" si="56"/>
        <v/>
      </c>
    </row>
    <row r="95" spans="2:49">
      <c r="B95" s="14" t="str">
        <f>IF(Scilympiad!C94="",
    "",
    Scilympiad!C94
)</f>
        <v/>
      </c>
      <c r="C95" s="10" t="str">
        <f>IF(Scilympiad!D94="",
    "",
    Scilympiad!D94
)</f>
        <v/>
      </c>
      <c r="D95" s="10" t="str">
        <f>IF(Scilympiad!E94="",
    "",
    Scilympiad!E94
)</f>
        <v/>
      </c>
      <c r="E95" s="44" t="str">
        <f t="shared" si="32"/>
        <v/>
      </c>
      <c r="F95" s="45" t="str">
        <f t="shared" si="33"/>
        <v/>
      </c>
      <c r="G95" s="173" t="str">
        <f t="shared" si="34"/>
        <v/>
      </c>
      <c r="H95" s="45" t="str">
        <f t="shared" si="35"/>
        <v/>
      </c>
      <c r="I95" s="54" t="str">
        <f t="shared" si="36"/>
        <v/>
      </c>
      <c r="J95" s="57" t="str">
        <f>IF($B95="",
    "",
    IF(COUNTIF(Scilympiad!U:U,Scores!$B95)+COUNTIF(SkyCiv!U:U,Scores!$B95)=0,
        "",
        IF(COUNTIF(Scilympiad!U:U,Scores!$B95)=0,
            "NO",
            IF(COUNTIF(Scilympiad!U:U,Scores!$B95)=1,
                "YES",
                IF(COUNTIF(Scilympiad!U:U,Scores!$B95)&gt;1,
                    "MANY",
                    "ERROR"
                )
            )
        )
    )
)</f>
        <v/>
      </c>
      <c r="K95" s="15" t="str">
        <f>IF($B95="",
    "",
    IF(COUNTIF(Scilympiad!U:U,Scores!$B95)+COUNTIF(SkyCiv!U:U,Scores!$B95)=0,
        "",
        IF(COUNTIF(SkyCiv!U:U,Scores!$B95)=0,
            "NO",
            IF(COUNTIF(SkyCiv!U:U,Scores!$B95)=1,
                "YES",
                IF(COUNTIF(SkyCiv!U:U,Scores!$B95)&gt;1,
                    "MANY",
                    "ERROR"
                )
            )
        )
    )
)</f>
        <v/>
      </c>
      <c r="L95" s="160" t="str">
        <f>IF($B95="",
    "",
    IF(NOT(ISERROR(MATCH($B95,Scilympiad!$U:$U,0))),
        INDEX(Scilympiad!M:M,MATCH($B95,Scilympiad!$U:$U,0)),
        ""
    )
)</f>
        <v/>
      </c>
      <c r="M95" s="161" t="str">
        <f>IF($B95="",
    "",
    IF(NOT(ISERROR(MATCH($B95,Scilympiad!$U:$U,0))),
        INDEX(Scilympiad!N:N,MATCH($B95,Scilympiad!$U:$U,0)),
        ""
    )
)</f>
        <v/>
      </c>
      <c r="N95" s="161" t="str">
        <f>IF($B95="",
    "",
    IF(NOT(ISERROR(MATCH($B95,SkyCiv!$U:$U,0))),
        INDEX(SkyCiv!C:C,MATCH($B95,SkyCiv!$U:$U,0))+(_xlfn.NUMBERVALUE(LEFT(RIGHT(Instructions!$E$20,4),3))+6)/24,
        ""
    )
)</f>
        <v/>
      </c>
      <c r="O95" s="12" t="str">
        <f>IF(N95="",
    "",
    IF(Instructions!E$20="",
        "TIMEZONE?",
        IF(L95="",
            "START?",
            IF(N95&lt;L95,
                "NEGATIVE",
                (N95-L95)*24*60
            )
        )
    )
)</f>
        <v/>
      </c>
      <c r="P95" s="46" t="str">
        <f>IF(Instructions!$E$21="",
    "",
    IF(AND(ISNUMBER(O95),O95&gt;Instructions!E$21),
        "YES",
        IF(AND(ISNUMBER(O95),O95&lt;=Instructions!E$21),
            "NO",
            IF(O95="NEGATIVE",
                "UNCLEAR",
                ""
            )
        )
    )
)</f>
        <v/>
      </c>
      <c r="Q95" s="72" t="str">
        <f>IF(LEFT(Instructions!E$22)="Y",
    P95,
    ""
)</f>
        <v/>
      </c>
      <c r="R95" s="69" t="str">
        <f>IF($B95="",
    "",
    IF(NOT(ISERROR(MATCH($B95,SkyCiv!$U:$U,0))),
        INDEX(SkyCiv!I:I,MATCH($B95,SkyCiv!$U:$U,0)),
        ""
    )
)</f>
        <v/>
      </c>
      <c r="S95" s="12" t="str">
        <f>IF($B95="",
    "",
    IF(NOT(ISERROR(MATCH($B95,SkyCiv!$U:$U,0))),
        INDEX(SkyCiv!J:J,MATCH($B95,SkyCiv!$U:$U,0)),
        ""
    )
)</f>
        <v/>
      </c>
      <c r="T95" s="60" t="str">
        <f>IF($B95="",
    "",
    IF(NOT(ISERROR(MATCH($B95,SkyCiv!$U:$U,0))),
        INDEX(SkyCiv!K:K,MATCH($B95,SkyCiv!$U:$U,0)),
        ""
    )
)</f>
        <v/>
      </c>
      <c r="U95" s="76" t="str">
        <f>IF($B95="",
    "",
    IF(NOT(ISERROR(MATCH($B95,SkyCiv!$U:$U,0))),
        INDEX(SkyCiv!L:L,MATCH($B95,SkyCiv!$U:$U,0)),
        ""
    )
)</f>
        <v/>
      </c>
      <c r="V95" s="12" t="str">
        <f>IF($B95="",
    "",
    IF(NOT(ISERROR(MATCH($B95,SkyCiv!$U:$U,0))),
        INDEX(SkyCiv!M:M,MATCH($B95,SkyCiv!$U:$U,0)),
        ""
    )
)</f>
        <v/>
      </c>
      <c r="W95" s="77" t="str">
        <f>IF($B95="",
    "",
    IF(NOT(ISERROR(MATCH($B95,SkyCiv!$U:$U,0))),
        INDEX(SkyCiv!N:N,MATCH($B95,SkyCiv!$U:$U,0)),
        ""
    )
)</f>
        <v/>
      </c>
      <c r="X95" s="45" t="str">
        <f>IF(AND(U95=0,V95=0,W95=0),
    "-",
    IF(U95="",
        "",
        IF(LEFT($B95)="B",
            IF(Instructions!E$16="",
                "",
                IF(ROUND(U95,3)&lt;Instructions!E$16,
                    "YES",
                    "NO"
                )
            ),
            IF(LEFT($B95)="C",
                IF(Instructions!E$18="",
                    "",
                    IF(ROUND(U95,3)&lt;Instructions!E$18,
                        "YES",
                        "NO"
                    )
                ),
                "ERR"
            )
        )
    )
)</f>
        <v/>
      </c>
      <c r="Y95" s="45" t="str">
        <f t="shared" si="37"/>
        <v/>
      </c>
      <c r="Z95" s="45" t="str">
        <f>IF(AND(U95=0,V95=0,W95=0),
    "-",
    IF(W95="",
        "",
        IF(LEFT($B95)="B",
            IF(Instructions!E$17="",
                "",
                IF(ROUND(W95,3)&lt;Instructions!E$17,
                    "YES",
                    "NO"
                )
            ),
            IF(LEFT($B95)="C",
                IF(Instructions!E$19="",
                    "",
                    IF(ROUND(W95,3)&lt;Instructions!E$19,
                        "YES",
                        "NO"
                    )
                ),
                "ERR"
            )
        )
    )
)</f>
        <v/>
      </c>
      <c r="AA95" s="54" t="str">
        <f t="shared" si="38"/>
        <v/>
      </c>
      <c r="AB95" s="14" t="str">
        <f>IF(AND(NOT(ISERROR(MATCH($B95,Scilympiad!$U:$U,0))),ISNUMBER(INDEX(Scilympiad!Y:Y,MATCH($B95,Scilympiad!$U:$U,0)))),
    INDEX(Scilympiad!Y:Y,MATCH($B95,Scilympiad!$U:$U,0)),
    ""
)</f>
        <v/>
      </c>
      <c r="AC95" s="11" t="str">
        <f t="shared" si="39"/>
        <v/>
      </c>
      <c r="AD95" s="10" t="str">
        <f t="shared" si="40"/>
        <v/>
      </c>
      <c r="AE95" s="11" t="str">
        <f t="shared" si="41"/>
        <v/>
      </c>
      <c r="AF95" s="12" t="str">
        <f t="shared" si="42"/>
        <v/>
      </c>
      <c r="AG95" s="134" t="str">
        <f t="shared" si="43"/>
        <v/>
      </c>
      <c r="AH95" s="165"/>
      <c r="AI95" s="165"/>
      <c r="AJ95" s="131"/>
      <c r="AK95" s="64" t="str">
        <f t="shared" si="44"/>
        <v/>
      </c>
      <c r="AL95" s="47" t="str">
        <f t="shared" si="45"/>
        <v/>
      </c>
      <c r="AM95" s="65" t="str">
        <f t="shared" si="46"/>
        <v/>
      </c>
      <c r="AN95" s="57" t="str">
        <f t="shared" si="47"/>
        <v/>
      </c>
      <c r="AO95" s="12" t="str">
        <f t="shared" si="48"/>
        <v/>
      </c>
      <c r="AP95" s="10" t="str">
        <f t="shared" si="49"/>
        <v/>
      </c>
      <c r="AQ95" s="10" t="str">
        <f t="shared" si="50"/>
        <v/>
      </c>
      <c r="AR95" s="15" t="str">
        <f t="shared" si="51"/>
        <v/>
      </c>
      <c r="AS95" s="57" t="str">
        <f t="shared" si="52"/>
        <v/>
      </c>
      <c r="AT95" s="12" t="str">
        <f t="shared" si="53"/>
        <v/>
      </c>
      <c r="AU95" s="10" t="str">
        <f t="shared" si="54"/>
        <v/>
      </c>
      <c r="AV95" s="10" t="str">
        <f t="shared" si="55"/>
        <v/>
      </c>
      <c r="AW95" s="15" t="str">
        <f t="shared" si="56"/>
        <v/>
      </c>
    </row>
    <row r="96" spans="2:49">
      <c r="B96" s="14" t="str">
        <f>IF(Scilympiad!C95="",
    "",
    Scilympiad!C95
)</f>
        <v/>
      </c>
      <c r="C96" s="10" t="str">
        <f>IF(Scilympiad!D95="",
    "",
    Scilympiad!D95
)</f>
        <v/>
      </c>
      <c r="D96" s="10" t="str">
        <f>IF(Scilympiad!E95="",
    "",
    Scilympiad!E95
)</f>
        <v/>
      </c>
      <c r="E96" s="44" t="str">
        <f t="shared" si="32"/>
        <v/>
      </c>
      <c r="F96" s="45" t="str">
        <f t="shared" si="33"/>
        <v/>
      </c>
      <c r="G96" s="173" t="str">
        <f t="shared" si="34"/>
        <v/>
      </c>
      <c r="H96" s="45" t="str">
        <f t="shared" si="35"/>
        <v/>
      </c>
      <c r="I96" s="54" t="str">
        <f t="shared" si="36"/>
        <v/>
      </c>
      <c r="J96" s="57" t="str">
        <f>IF($B96="",
    "",
    IF(COUNTIF(Scilympiad!U:U,Scores!$B96)+COUNTIF(SkyCiv!U:U,Scores!$B96)=0,
        "",
        IF(COUNTIF(Scilympiad!U:U,Scores!$B96)=0,
            "NO",
            IF(COUNTIF(Scilympiad!U:U,Scores!$B96)=1,
                "YES",
                IF(COUNTIF(Scilympiad!U:U,Scores!$B96)&gt;1,
                    "MANY",
                    "ERROR"
                )
            )
        )
    )
)</f>
        <v/>
      </c>
      <c r="K96" s="15" t="str">
        <f>IF($B96="",
    "",
    IF(COUNTIF(Scilympiad!U:U,Scores!$B96)+COUNTIF(SkyCiv!U:U,Scores!$B96)=0,
        "",
        IF(COUNTIF(SkyCiv!U:U,Scores!$B96)=0,
            "NO",
            IF(COUNTIF(SkyCiv!U:U,Scores!$B96)=1,
                "YES",
                IF(COUNTIF(SkyCiv!U:U,Scores!$B96)&gt;1,
                    "MANY",
                    "ERROR"
                )
            )
        )
    )
)</f>
        <v/>
      </c>
      <c r="L96" s="160" t="str">
        <f>IF($B96="",
    "",
    IF(NOT(ISERROR(MATCH($B96,Scilympiad!$U:$U,0))),
        INDEX(Scilympiad!M:M,MATCH($B96,Scilympiad!$U:$U,0)),
        ""
    )
)</f>
        <v/>
      </c>
      <c r="M96" s="161" t="str">
        <f>IF($B96="",
    "",
    IF(NOT(ISERROR(MATCH($B96,Scilympiad!$U:$U,0))),
        INDEX(Scilympiad!N:N,MATCH($B96,Scilympiad!$U:$U,0)),
        ""
    )
)</f>
        <v/>
      </c>
      <c r="N96" s="161" t="str">
        <f>IF($B96="",
    "",
    IF(NOT(ISERROR(MATCH($B96,SkyCiv!$U:$U,0))),
        INDEX(SkyCiv!C:C,MATCH($B96,SkyCiv!$U:$U,0))+(_xlfn.NUMBERVALUE(LEFT(RIGHT(Instructions!$E$20,4),3))+6)/24,
        ""
    )
)</f>
        <v/>
      </c>
      <c r="O96" s="12" t="str">
        <f>IF(N96="",
    "",
    IF(Instructions!E$20="",
        "TIMEZONE?",
        IF(L96="",
            "START?",
            IF(N96&lt;L96,
                "NEGATIVE",
                (N96-L96)*24*60
            )
        )
    )
)</f>
        <v/>
      </c>
      <c r="P96" s="46" t="str">
        <f>IF(Instructions!$E$21="",
    "",
    IF(AND(ISNUMBER(O96),O96&gt;Instructions!E$21),
        "YES",
        IF(AND(ISNUMBER(O96),O96&lt;=Instructions!E$21),
            "NO",
            IF(O96="NEGATIVE",
                "UNCLEAR",
                ""
            )
        )
    )
)</f>
        <v/>
      </c>
      <c r="Q96" s="72" t="str">
        <f>IF(LEFT(Instructions!E$22)="Y",
    P96,
    ""
)</f>
        <v/>
      </c>
      <c r="R96" s="69" t="str">
        <f>IF($B96="",
    "",
    IF(NOT(ISERROR(MATCH($B96,SkyCiv!$U:$U,0))),
        INDEX(SkyCiv!I:I,MATCH($B96,SkyCiv!$U:$U,0)),
        ""
    )
)</f>
        <v/>
      </c>
      <c r="S96" s="12" t="str">
        <f>IF($B96="",
    "",
    IF(NOT(ISERROR(MATCH($B96,SkyCiv!$U:$U,0))),
        INDEX(SkyCiv!J:J,MATCH($B96,SkyCiv!$U:$U,0)),
        ""
    )
)</f>
        <v/>
      </c>
      <c r="T96" s="60" t="str">
        <f>IF($B96="",
    "",
    IF(NOT(ISERROR(MATCH($B96,SkyCiv!$U:$U,0))),
        INDEX(SkyCiv!K:K,MATCH($B96,SkyCiv!$U:$U,0)),
        ""
    )
)</f>
        <v/>
      </c>
      <c r="U96" s="76" t="str">
        <f>IF($B96="",
    "",
    IF(NOT(ISERROR(MATCH($B96,SkyCiv!$U:$U,0))),
        INDEX(SkyCiv!L:L,MATCH($B96,SkyCiv!$U:$U,0)),
        ""
    )
)</f>
        <v/>
      </c>
      <c r="V96" s="12" t="str">
        <f>IF($B96="",
    "",
    IF(NOT(ISERROR(MATCH($B96,SkyCiv!$U:$U,0))),
        INDEX(SkyCiv!M:M,MATCH($B96,SkyCiv!$U:$U,0)),
        ""
    )
)</f>
        <v/>
      </c>
      <c r="W96" s="77" t="str">
        <f>IF($B96="",
    "",
    IF(NOT(ISERROR(MATCH($B96,SkyCiv!$U:$U,0))),
        INDEX(SkyCiv!N:N,MATCH($B96,SkyCiv!$U:$U,0)),
        ""
    )
)</f>
        <v/>
      </c>
      <c r="X96" s="45" t="str">
        <f>IF(AND(U96=0,V96=0,W96=0),
    "-",
    IF(U96="",
        "",
        IF(LEFT($B96)="B",
            IF(Instructions!E$16="",
                "",
                IF(ROUND(U96,3)&lt;Instructions!E$16,
                    "YES",
                    "NO"
                )
            ),
            IF(LEFT($B96)="C",
                IF(Instructions!E$18="",
                    "",
                    IF(ROUND(U96,3)&lt;Instructions!E$18,
                        "YES",
                        "NO"
                    )
                ),
                "ERR"
            )
        )
    )
)</f>
        <v/>
      </c>
      <c r="Y96" s="45" t="str">
        <f t="shared" si="37"/>
        <v/>
      </c>
      <c r="Z96" s="45" t="str">
        <f>IF(AND(U96=0,V96=0,W96=0),
    "-",
    IF(W96="",
        "",
        IF(LEFT($B96)="B",
            IF(Instructions!E$17="",
                "",
                IF(ROUND(W96,3)&lt;Instructions!E$17,
                    "YES",
                    "NO"
                )
            ),
            IF(LEFT($B96)="C",
                IF(Instructions!E$19="",
                    "",
                    IF(ROUND(W96,3)&lt;Instructions!E$19,
                        "YES",
                        "NO"
                    )
                ),
                "ERR"
            )
        )
    )
)</f>
        <v/>
      </c>
      <c r="AA96" s="54" t="str">
        <f t="shared" si="38"/>
        <v/>
      </c>
      <c r="AB96" s="14" t="str">
        <f>IF(AND(NOT(ISERROR(MATCH($B96,Scilympiad!$U:$U,0))),ISNUMBER(INDEX(Scilympiad!Y:Y,MATCH($B96,Scilympiad!$U:$U,0)))),
    INDEX(Scilympiad!Y:Y,MATCH($B96,Scilympiad!$U:$U,0)),
    ""
)</f>
        <v/>
      </c>
      <c r="AC96" s="11" t="str">
        <f t="shared" si="39"/>
        <v/>
      </c>
      <c r="AD96" s="10" t="str">
        <f t="shared" si="40"/>
        <v/>
      </c>
      <c r="AE96" s="11" t="str">
        <f t="shared" si="41"/>
        <v/>
      </c>
      <c r="AF96" s="12" t="str">
        <f t="shared" si="42"/>
        <v/>
      </c>
      <c r="AG96" s="134" t="str">
        <f t="shared" si="43"/>
        <v/>
      </c>
      <c r="AH96" s="165"/>
      <c r="AI96" s="165"/>
      <c r="AJ96" s="131"/>
      <c r="AK96" s="64" t="str">
        <f t="shared" si="44"/>
        <v/>
      </c>
      <c r="AL96" s="47" t="str">
        <f t="shared" si="45"/>
        <v/>
      </c>
      <c r="AM96" s="65" t="str">
        <f t="shared" si="46"/>
        <v/>
      </c>
      <c r="AN96" s="57" t="str">
        <f t="shared" si="47"/>
        <v/>
      </c>
      <c r="AO96" s="12" t="str">
        <f t="shared" si="48"/>
        <v/>
      </c>
      <c r="AP96" s="10" t="str">
        <f t="shared" si="49"/>
        <v/>
      </c>
      <c r="AQ96" s="10" t="str">
        <f t="shared" si="50"/>
        <v/>
      </c>
      <c r="AR96" s="15" t="str">
        <f t="shared" si="51"/>
        <v/>
      </c>
      <c r="AS96" s="57" t="str">
        <f t="shared" si="52"/>
        <v/>
      </c>
      <c r="AT96" s="12" t="str">
        <f t="shared" si="53"/>
        <v/>
      </c>
      <c r="AU96" s="10" t="str">
        <f t="shared" si="54"/>
        <v/>
      </c>
      <c r="AV96" s="10" t="str">
        <f t="shared" si="55"/>
        <v/>
      </c>
      <c r="AW96" s="15" t="str">
        <f t="shared" si="56"/>
        <v/>
      </c>
    </row>
    <row r="97" spans="2:49">
      <c r="B97" s="14" t="str">
        <f>IF(Scilympiad!C96="",
    "",
    Scilympiad!C96
)</f>
        <v/>
      </c>
      <c r="C97" s="10" t="str">
        <f>IF(Scilympiad!D96="",
    "",
    Scilympiad!D96
)</f>
        <v/>
      </c>
      <c r="D97" s="10" t="str">
        <f>IF(Scilympiad!E96="",
    "",
    Scilympiad!E96
)</f>
        <v/>
      </c>
      <c r="E97" s="44" t="str">
        <f t="shared" si="32"/>
        <v/>
      </c>
      <c r="F97" s="45" t="str">
        <f t="shared" si="33"/>
        <v/>
      </c>
      <c r="G97" s="173" t="str">
        <f t="shared" si="34"/>
        <v/>
      </c>
      <c r="H97" s="45" t="str">
        <f t="shared" si="35"/>
        <v/>
      </c>
      <c r="I97" s="54" t="str">
        <f t="shared" si="36"/>
        <v/>
      </c>
      <c r="J97" s="57" t="str">
        <f>IF($B97="",
    "",
    IF(COUNTIF(Scilympiad!U:U,Scores!$B97)+COUNTIF(SkyCiv!U:U,Scores!$B97)=0,
        "",
        IF(COUNTIF(Scilympiad!U:U,Scores!$B97)=0,
            "NO",
            IF(COUNTIF(Scilympiad!U:U,Scores!$B97)=1,
                "YES",
                IF(COUNTIF(Scilympiad!U:U,Scores!$B97)&gt;1,
                    "MANY",
                    "ERROR"
                )
            )
        )
    )
)</f>
        <v/>
      </c>
      <c r="K97" s="15" t="str">
        <f>IF($B97="",
    "",
    IF(COUNTIF(Scilympiad!U:U,Scores!$B97)+COUNTIF(SkyCiv!U:U,Scores!$B97)=0,
        "",
        IF(COUNTIF(SkyCiv!U:U,Scores!$B97)=0,
            "NO",
            IF(COUNTIF(SkyCiv!U:U,Scores!$B97)=1,
                "YES",
                IF(COUNTIF(SkyCiv!U:U,Scores!$B97)&gt;1,
                    "MANY",
                    "ERROR"
                )
            )
        )
    )
)</f>
        <v/>
      </c>
      <c r="L97" s="160" t="str">
        <f>IF($B97="",
    "",
    IF(NOT(ISERROR(MATCH($B97,Scilympiad!$U:$U,0))),
        INDEX(Scilympiad!M:M,MATCH($B97,Scilympiad!$U:$U,0)),
        ""
    )
)</f>
        <v/>
      </c>
      <c r="M97" s="161" t="str">
        <f>IF($B97="",
    "",
    IF(NOT(ISERROR(MATCH($B97,Scilympiad!$U:$U,0))),
        INDEX(Scilympiad!N:N,MATCH($B97,Scilympiad!$U:$U,0)),
        ""
    )
)</f>
        <v/>
      </c>
      <c r="N97" s="161" t="str">
        <f>IF($B97="",
    "",
    IF(NOT(ISERROR(MATCH($B97,SkyCiv!$U:$U,0))),
        INDEX(SkyCiv!C:C,MATCH($B97,SkyCiv!$U:$U,0))+(_xlfn.NUMBERVALUE(LEFT(RIGHT(Instructions!$E$20,4),3))+6)/24,
        ""
    )
)</f>
        <v/>
      </c>
      <c r="O97" s="12" t="str">
        <f>IF(N97="",
    "",
    IF(Instructions!E$20="",
        "TIMEZONE?",
        IF(L97="",
            "START?",
            IF(N97&lt;L97,
                "NEGATIVE",
                (N97-L97)*24*60
            )
        )
    )
)</f>
        <v/>
      </c>
      <c r="P97" s="46" t="str">
        <f>IF(Instructions!$E$21="",
    "",
    IF(AND(ISNUMBER(O97),O97&gt;Instructions!E$21),
        "YES",
        IF(AND(ISNUMBER(O97),O97&lt;=Instructions!E$21),
            "NO",
            IF(O97="NEGATIVE",
                "UNCLEAR",
                ""
            )
        )
    )
)</f>
        <v/>
      </c>
      <c r="Q97" s="72" t="str">
        <f>IF(LEFT(Instructions!E$22)="Y",
    P97,
    ""
)</f>
        <v/>
      </c>
      <c r="R97" s="69" t="str">
        <f>IF($B97="",
    "",
    IF(NOT(ISERROR(MATCH($B97,SkyCiv!$U:$U,0))),
        INDEX(SkyCiv!I:I,MATCH($B97,SkyCiv!$U:$U,0)),
        ""
    )
)</f>
        <v/>
      </c>
      <c r="S97" s="12" t="str">
        <f>IF($B97="",
    "",
    IF(NOT(ISERROR(MATCH($B97,SkyCiv!$U:$U,0))),
        INDEX(SkyCiv!J:J,MATCH($B97,SkyCiv!$U:$U,0)),
        ""
    )
)</f>
        <v/>
      </c>
      <c r="T97" s="60" t="str">
        <f>IF($B97="",
    "",
    IF(NOT(ISERROR(MATCH($B97,SkyCiv!$U:$U,0))),
        INDEX(SkyCiv!K:K,MATCH($B97,SkyCiv!$U:$U,0)),
        ""
    )
)</f>
        <v/>
      </c>
      <c r="U97" s="76" t="str">
        <f>IF($B97="",
    "",
    IF(NOT(ISERROR(MATCH($B97,SkyCiv!$U:$U,0))),
        INDEX(SkyCiv!L:L,MATCH($B97,SkyCiv!$U:$U,0)),
        ""
    )
)</f>
        <v/>
      </c>
      <c r="V97" s="12" t="str">
        <f>IF($B97="",
    "",
    IF(NOT(ISERROR(MATCH($B97,SkyCiv!$U:$U,0))),
        INDEX(SkyCiv!M:M,MATCH($B97,SkyCiv!$U:$U,0)),
        ""
    )
)</f>
        <v/>
      </c>
      <c r="W97" s="77" t="str">
        <f>IF($B97="",
    "",
    IF(NOT(ISERROR(MATCH($B97,SkyCiv!$U:$U,0))),
        INDEX(SkyCiv!N:N,MATCH($B97,SkyCiv!$U:$U,0)),
        ""
    )
)</f>
        <v/>
      </c>
      <c r="X97" s="45" t="str">
        <f>IF(AND(U97=0,V97=0,W97=0),
    "-",
    IF(U97="",
        "",
        IF(LEFT($B97)="B",
            IF(Instructions!E$16="",
                "",
                IF(ROUND(U97,3)&lt;Instructions!E$16,
                    "YES",
                    "NO"
                )
            ),
            IF(LEFT($B97)="C",
                IF(Instructions!E$18="",
                    "",
                    IF(ROUND(U97,3)&lt;Instructions!E$18,
                        "YES",
                        "NO"
                    )
                ),
                "ERR"
            )
        )
    )
)</f>
        <v/>
      </c>
      <c r="Y97" s="45" t="str">
        <f t="shared" si="37"/>
        <v/>
      </c>
      <c r="Z97" s="45" t="str">
        <f>IF(AND(U97=0,V97=0,W97=0),
    "-",
    IF(W97="",
        "",
        IF(LEFT($B97)="B",
            IF(Instructions!E$17="",
                "",
                IF(ROUND(W97,3)&lt;Instructions!E$17,
                    "YES",
                    "NO"
                )
            ),
            IF(LEFT($B97)="C",
                IF(Instructions!E$19="",
                    "",
                    IF(ROUND(W97,3)&lt;Instructions!E$19,
                        "YES",
                        "NO"
                    )
                ),
                "ERR"
            )
        )
    )
)</f>
        <v/>
      </c>
      <c r="AA97" s="54" t="str">
        <f t="shared" si="38"/>
        <v/>
      </c>
      <c r="AB97" s="14" t="str">
        <f>IF(AND(NOT(ISERROR(MATCH($B97,Scilympiad!$U:$U,0))),ISNUMBER(INDEX(Scilympiad!Y:Y,MATCH($B97,Scilympiad!$U:$U,0)))),
    INDEX(Scilympiad!Y:Y,MATCH($B97,Scilympiad!$U:$U,0)),
    ""
)</f>
        <v/>
      </c>
      <c r="AC97" s="11" t="str">
        <f t="shared" si="39"/>
        <v/>
      </c>
      <c r="AD97" s="10" t="str">
        <f t="shared" si="40"/>
        <v/>
      </c>
      <c r="AE97" s="11" t="str">
        <f t="shared" si="41"/>
        <v/>
      </c>
      <c r="AF97" s="12" t="str">
        <f t="shared" si="42"/>
        <v/>
      </c>
      <c r="AG97" s="134" t="str">
        <f t="shared" si="43"/>
        <v/>
      </c>
      <c r="AH97" s="165"/>
      <c r="AI97" s="165"/>
      <c r="AJ97" s="131"/>
      <c r="AK97" s="64" t="str">
        <f t="shared" si="44"/>
        <v/>
      </c>
      <c r="AL97" s="47" t="str">
        <f t="shared" si="45"/>
        <v/>
      </c>
      <c r="AM97" s="65" t="str">
        <f t="shared" si="46"/>
        <v/>
      </c>
      <c r="AN97" s="57" t="str">
        <f t="shared" si="47"/>
        <v/>
      </c>
      <c r="AO97" s="12" t="str">
        <f t="shared" si="48"/>
        <v/>
      </c>
      <c r="AP97" s="10" t="str">
        <f t="shared" si="49"/>
        <v/>
      </c>
      <c r="AQ97" s="10" t="str">
        <f t="shared" si="50"/>
        <v/>
      </c>
      <c r="AR97" s="15" t="str">
        <f t="shared" si="51"/>
        <v/>
      </c>
      <c r="AS97" s="57" t="str">
        <f t="shared" si="52"/>
        <v/>
      </c>
      <c r="AT97" s="12" t="str">
        <f t="shared" si="53"/>
        <v/>
      </c>
      <c r="AU97" s="10" t="str">
        <f t="shared" si="54"/>
        <v/>
      </c>
      <c r="AV97" s="10" t="str">
        <f t="shared" si="55"/>
        <v/>
      </c>
      <c r="AW97" s="15" t="str">
        <f t="shared" si="56"/>
        <v/>
      </c>
    </row>
    <row r="98" spans="2:49">
      <c r="B98" s="14" t="str">
        <f>IF(Scilympiad!C97="",
    "",
    Scilympiad!C97
)</f>
        <v/>
      </c>
      <c r="C98" s="10" t="str">
        <f>IF(Scilympiad!D97="",
    "",
    Scilympiad!D97
)</f>
        <v/>
      </c>
      <c r="D98" s="10" t="str">
        <f>IF(Scilympiad!E97="",
    "",
    Scilympiad!E97
)</f>
        <v/>
      </c>
      <c r="E98" s="44" t="str">
        <f t="shared" si="32"/>
        <v/>
      </c>
      <c r="F98" s="45" t="str">
        <f t="shared" si="33"/>
        <v/>
      </c>
      <c r="G98" s="173" t="str">
        <f t="shared" si="34"/>
        <v/>
      </c>
      <c r="H98" s="45" t="str">
        <f t="shared" si="35"/>
        <v/>
      </c>
      <c r="I98" s="54" t="str">
        <f t="shared" si="36"/>
        <v/>
      </c>
      <c r="J98" s="57" t="str">
        <f>IF($B98="",
    "",
    IF(COUNTIF(Scilympiad!U:U,Scores!$B98)+COUNTIF(SkyCiv!U:U,Scores!$B98)=0,
        "",
        IF(COUNTIF(Scilympiad!U:U,Scores!$B98)=0,
            "NO",
            IF(COUNTIF(Scilympiad!U:U,Scores!$B98)=1,
                "YES",
                IF(COUNTIF(Scilympiad!U:U,Scores!$B98)&gt;1,
                    "MANY",
                    "ERROR"
                )
            )
        )
    )
)</f>
        <v/>
      </c>
      <c r="K98" s="15" t="str">
        <f>IF($B98="",
    "",
    IF(COUNTIF(Scilympiad!U:U,Scores!$B98)+COUNTIF(SkyCiv!U:U,Scores!$B98)=0,
        "",
        IF(COUNTIF(SkyCiv!U:U,Scores!$B98)=0,
            "NO",
            IF(COUNTIF(SkyCiv!U:U,Scores!$B98)=1,
                "YES",
                IF(COUNTIF(SkyCiv!U:U,Scores!$B98)&gt;1,
                    "MANY",
                    "ERROR"
                )
            )
        )
    )
)</f>
        <v/>
      </c>
      <c r="L98" s="160" t="str">
        <f>IF($B98="",
    "",
    IF(NOT(ISERROR(MATCH($B98,Scilympiad!$U:$U,0))),
        INDEX(Scilympiad!M:M,MATCH($B98,Scilympiad!$U:$U,0)),
        ""
    )
)</f>
        <v/>
      </c>
      <c r="M98" s="161" t="str">
        <f>IF($B98="",
    "",
    IF(NOT(ISERROR(MATCH($B98,Scilympiad!$U:$U,0))),
        INDEX(Scilympiad!N:N,MATCH($B98,Scilympiad!$U:$U,0)),
        ""
    )
)</f>
        <v/>
      </c>
      <c r="N98" s="161" t="str">
        <f>IF($B98="",
    "",
    IF(NOT(ISERROR(MATCH($B98,SkyCiv!$U:$U,0))),
        INDEX(SkyCiv!C:C,MATCH($B98,SkyCiv!$U:$U,0))+(_xlfn.NUMBERVALUE(LEFT(RIGHT(Instructions!$E$20,4),3))+6)/24,
        ""
    )
)</f>
        <v/>
      </c>
      <c r="O98" s="12" t="str">
        <f>IF(N98="",
    "",
    IF(Instructions!E$20="",
        "TIMEZONE?",
        IF(L98="",
            "START?",
            IF(N98&lt;L98,
                "NEGATIVE",
                (N98-L98)*24*60
            )
        )
    )
)</f>
        <v/>
      </c>
      <c r="P98" s="46" t="str">
        <f>IF(Instructions!$E$21="",
    "",
    IF(AND(ISNUMBER(O98),O98&gt;Instructions!E$21),
        "YES",
        IF(AND(ISNUMBER(O98),O98&lt;=Instructions!E$21),
            "NO",
            IF(O98="NEGATIVE",
                "UNCLEAR",
                ""
            )
        )
    )
)</f>
        <v/>
      </c>
      <c r="Q98" s="72" t="str">
        <f>IF(LEFT(Instructions!E$22)="Y",
    P98,
    ""
)</f>
        <v/>
      </c>
      <c r="R98" s="69" t="str">
        <f>IF($B98="",
    "",
    IF(NOT(ISERROR(MATCH($B98,SkyCiv!$U:$U,0))),
        INDEX(SkyCiv!I:I,MATCH($B98,SkyCiv!$U:$U,0)),
        ""
    )
)</f>
        <v/>
      </c>
      <c r="S98" s="12" t="str">
        <f>IF($B98="",
    "",
    IF(NOT(ISERROR(MATCH($B98,SkyCiv!$U:$U,0))),
        INDEX(SkyCiv!J:J,MATCH($B98,SkyCiv!$U:$U,0)),
        ""
    )
)</f>
        <v/>
      </c>
      <c r="T98" s="60" t="str">
        <f>IF($B98="",
    "",
    IF(NOT(ISERROR(MATCH($B98,SkyCiv!$U:$U,0))),
        INDEX(SkyCiv!K:K,MATCH($B98,SkyCiv!$U:$U,0)),
        ""
    )
)</f>
        <v/>
      </c>
      <c r="U98" s="76" t="str">
        <f>IF($B98="",
    "",
    IF(NOT(ISERROR(MATCH($B98,SkyCiv!$U:$U,0))),
        INDEX(SkyCiv!L:L,MATCH($B98,SkyCiv!$U:$U,0)),
        ""
    )
)</f>
        <v/>
      </c>
      <c r="V98" s="12" t="str">
        <f>IF($B98="",
    "",
    IF(NOT(ISERROR(MATCH($B98,SkyCiv!$U:$U,0))),
        INDEX(SkyCiv!M:M,MATCH($B98,SkyCiv!$U:$U,0)),
        ""
    )
)</f>
        <v/>
      </c>
      <c r="W98" s="77" t="str">
        <f>IF($B98="",
    "",
    IF(NOT(ISERROR(MATCH($B98,SkyCiv!$U:$U,0))),
        INDEX(SkyCiv!N:N,MATCH($B98,SkyCiv!$U:$U,0)),
        ""
    )
)</f>
        <v/>
      </c>
      <c r="X98" s="45" t="str">
        <f>IF(AND(U98=0,V98=0,W98=0),
    "-",
    IF(U98="",
        "",
        IF(LEFT($B98)="B",
            IF(Instructions!E$16="",
                "",
                IF(ROUND(U98,3)&lt;Instructions!E$16,
                    "YES",
                    "NO"
                )
            ),
            IF(LEFT($B98)="C",
                IF(Instructions!E$18="",
                    "",
                    IF(ROUND(U98,3)&lt;Instructions!E$18,
                        "YES",
                        "NO"
                    )
                ),
                "ERR"
            )
        )
    )
)</f>
        <v/>
      </c>
      <c r="Y98" s="45" t="str">
        <f t="shared" si="37"/>
        <v/>
      </c>
      <c r="Z98" s="45" t="str">
        <f>IF(AND(U98=0,V98=0,W98=0),
    "-",
    IF(W98="",
        "",
        IF(LEFT($B98)="B",
            IF(Instructions!E$17="",
                "",
                IF(ROUND(W98,3)&lt;Instructions!E$17,
                    "YES",
                    "NO"
                )
            ),
            IF(LEFT($B98)="C",
                IF(Instructions!E$19="",
                    "",
                    IF(ROUND(W98,3)&lt;Instructions!E$19,
                        "YES",
                        "NO"
                    )
                ),
                "ERR"
            )
        )
    )
)</f>
        <v/>
      </c>
      <c r="AA98" s="54" t="str">
        <f t="shared" si="38"/>
        <v/>
      </c>
      <c r="AB98" s="14" t="str">
        <f>IF(AND(NOT(ISERROR(MATCH($B98,Scilympiad!$U:$U,0))),ISNUMBER(INDEX(Scilympiad!Y:Y,MATCH($B98,Scilympiad!$U:$U,0)))),
    INDEX(Scilympiad!Y:Y,MATCH($B98,Scilympiad!$U:$U,0)),
    ""
)</f>
        <v/>
      </c>
      <c r="AC98" s="11" t="str">
        <f t="shared" si="39"/>
        <v/>
      </c>
      <c r="AD98" s="10" t="str">
        <f t="shared" si="40"/>
        <v/>
      </c>
      <c r="AE98" s="11" t="str">
        <f t="shared" si="41"/>
        <v/>
      </c>
      <c r="AF98" s="12" t="str">
        <f t="shared" si="42"/>
        <v/>
      </c>
      <c r="AG98" s="134" t="str">
        <f t="shared" si="43"/>
        <v/>
      </c>
      <c r="AH98" s="165"/>
      <c r="AI98" s="165"/>
      <c r="AJ98" s="131"/>
      <c r="AK98" s="64" t="str">
        <f t="shared" si="44"/>
        <v/>
      </c>
      <c r="AL98" s="47" t="str">
        <f t="shared" si="45"/>
        <v/>
      </c>
      <c r="AM98" s="65" t="str">
        <f t="shared" si="46"/>
        <v/>
      </c>
      <c r="AN98" s="57" t="str">
        <f t="shared" si="47"/>
        <v/>
      </c>
      <c r="AO98" s="12" t="str">
        <f t="shared" si="48"/>
        <v/>
      </c>
      <c r="AP98" s="10" t="str">
        <f t="shared" si="49"/>
        <v/>
      </c>
      <c r="AQ98" s="10" t="str">
        <f t="shared" si="50"/>
        <v/>
      </c>
      <c r="AR98" s="15" t="str">
        <f t="shared" si="51"/>
        <v/>
      </c>
      <c r="AS98" s="57" t="str">
        <f t="shared" si="52"/>
        <v/>
      </c>
      <c r="AT98" s="12" t="str">
        <f t="shared" si="53"/>
        <v/>
      </c>
      <c r="AU98" s="10" t="str">
        <f t="shared" si="54"/>
        <v/>
      </c>
      <c r="AV98" s="10" t="str">
        <f t="shared" si="55"/>
        <v/>
      </c>
      <c r="AW98" s="15" t="str">
        <f t="shared" si="56"/>
        <v/>
      </c>
    </row>
    <row r="99" spans="2:49">
      <c r="B99" s="14" t="str">
        <f>IF(Scilympiad!C98="",
    "",
    Scilympiad!C98
)</f>
        <v/>
      </c>
      <c r="C99" s="10" t="str">
        <f>IF(Scilympiad!D98="",
    "",
    Scilympiad!D98
)</f>
        <v/>
      </c>
      <c r="D99" s="10" t="str">
        <f>IF(Scilympiad!E98="",
    "",
    Scilympiad!E98
)</f>
        <v/>
      </c>
      <c r="E99" s="44" t="str">
        <f t="shared" si="32"/>
        <v/>
      </c>
      <c r="F99" s="45" t="str">
        <f t="shared" si="33"/>
        <v/>
      </c>
      <c r="G99" s="173" t="str">
        <f t="shared" si="34"/>
        <v/>
      </c>
      <c r="H99" s="45" t="str">
        <f t="shared" si="35"/>
        <v/>
      </c>
      <c r="I99" s="54" t="str">
        <f t="shared" si="36"/>
        <v/>
      </c>
      <c r="J99" s="57" t="str">
        <f>IF($B99="",
    "",
    IF(COUNTIF(Scilympiad!U:U,Scores!$B99)+COUNTIF(SkyCiv!U:U,Scores!$B99)=0,
        "",
        IF(COUNTIF(Scilympiad!U:U,Scores!$B99)=0,
            "NO",
            IF(COUNTIF(Scilympiad!U:U,Scores!$B99)=1,
                "YES",
                IF(COUNTIF(Scilympiad!U:U,Scores!$B99)&gt;1,
                    "MANY",
                    "ERROR"
                )
            )
        )
    )
)</f>
        <v/>
      </c>
      <c r="K99" s="15" t="str">
        <f>IF($B99="",
    "",
    IF(COUNTIF(Scilympiad!U:U,Scores!$B99)+COUNTIF(SkyCiv!U:U,Scores!$B99)=0,
        "",
        IF(COUNTIF(SkyCiv!U:U,Scores!$B99)=0,
            "NO",
            IF(COUNTIF(SkyCiv!U:U,Scores!$B99)=1,
                "YES",
                IF(COUNTIF(SkyCiv!U:U,Scores!$B99)&gt;1,
                    "MANY",
                    "ERROR"
                )
            )
        )
    )
)</f>
        <v/>
      </c>
      <c r="L99" s="160" t="str">
        <f>IF($B99="",
    "",
    IF(NOT(ISERROR(MATCH($B99,Scilympiad!$U:$U,0))),
        INDEX(Scilympiad!M:M,MATCH($B99,Scilympiad!$U:$U,0)),
        ""
    )
)</f>
        <v/>
      </c>
      <c r="M99" s="161" t="str">
        <f>IF($B99="",
    "",
    IF(NOT(ISERROR(MATCH($B99,Scilympiad!$U:$U,0))),
        INDEX(Scilympiad!N:N,MATCH($B99,Scilympiad!$U:$U,0)),
        ""
    )
)</f>
        <v/>
      </c>
      <c r="N99" s="161" t="str">
        <f>IF($B99="",
    "",
    IF(NOT(ISERROR(MATCH($B99,SkyCiv!$U:$U,0))),
        INDEX(SkyCiv!C:C,MATCH($B99,SkyCiv!$U:$U,0))+(_xlfn.NUMBERVALUE(LEFT(RIGHT(Instructions!$E$20,4),3))+6)/24,
        ""
    )
)</f>
        <v/>
      </c>
      <c r="O99" s="12" t="str">
        <f>IF(N99="",
    "",
    IF(Instructions!E$20="",
        "TIMEZONE?",
        IF(L99="",
            "START?",
            IF(N99&lt;L99,
                "NEGATIVE",
                (N99-L99)*24*60
            )
        )
    )
)</f>
        <v/>
      </c>
      <c r="P99" s="46" t="str">
        <f>IF(Instructions!$E$21="",
    "",
    IF(AND(ISNUMBER(O99),O99&gt;Instructions!E$21),
        "YES",
        IF(AND(ISNUMBER(O99),O99&lt;=Instructions!E$21),
            "NO",
            IF(O99="NEGATIVE",
                "UNCLEAR",
                ""
            )
        )
    )
)</f>
        <v/>
      </c>
      <c r="Q99" s="72" t="str">
        <f>IF(LEFT(Instructions!E$22)="Y",
    P99,
    ""
)</f>
        <v/>
      </c>
      <c r="R99" s="69" t="str">
        <f>IF($B99="",
    "",
    IF(NOT(ISERROR(MATCH($B99,SkyCiv!$U:$U,0))),
        INDEX(SkyCiv!I:I,MATCH($B99,SkyCiv!$U:$U,0)),
        ""
    )
)</f>
        <v/>
      </c>
      <c r="S99" s="12" t="str">
        <f>IF($B99="",
    "",
    IF(NOT(ISERROR(MATCH($B99,SkyCiv!$U:$U,0))),
        INDEX(SkyCiv!J:J,MATCH($B99,SkyCiv!$U:$U,0)),
        ""
    )
)</f>
        <v/>
      </c>
      <c r="T99" s="60" t="str">
        <f>IF($B99="",
    "",
    IF(NOT(ISERROR(MATCH($B99,SkyCiv!$U:$U,0))),
        INDEX(SkyCiv!K:K,MATCH($B99,SkyCiv!$U:$U,0)),
        ""
    )
)</f>
        <v/>
      </c>
      <c r="U99" s="76" t="str">
        <f>IF($B99="",
    "",
    IF(NOT(ISERROR(MATCH($B99,SkyCiv!$U:$U,0))),
        INDEX(SkyCiv!L:L,MATCH($B99,SkyCiv!$U:$U,0)),
        ""
    )
)</f>
        <v/>
      </c>
      <c r="V99" s="12" t="str">
        <f>IF($B99="",
    "",
    IF(NOT(ISERROR(MATCH($B99,SkyCiv!$U:$U,0))),
        INDEX(SkyCiv!M:M,MATCH($B99,SkyCiv!$U:$U,0)),
        ""
    )
)</f>
        <v/>
      </c>
      <c r="W99" s="77" t="str">
        <f>IF($B99="",
    "",
    IF(NOT(ISERROR(MATCH($B99,SkyCiv!$U:$U,0))),
        INDEX(SkyCiv!N:N,MATCH($B99,SkyCiv!$U:$U,0)),
        ""
    )
)</f>
        <v/>
      </c>
      <c r="X99" s="45" t="str">
        <f>IF(AND(U99=0,V99=0,W99=0),
    "-",
    IF(U99="",
        "",
        IF(LEFT($B99)="B",
            IF(Instructions!E$16="",
                "",
                IF(ROUND(U99,3)&lt;Instructions!E$16,
                    "YES",
                    "NO"
                )
            ),
            IF(LEFT($B99)="C",
                IF(Instructions!E$18="",
                    "",
                    IF(ROUND(U99,3)&lt;Instructions!E$18,
                        "YES",
                        "NO"
                    )
                ),
                "ERR"
            )
        )
    )
)</f>
        <v/>
      </c>
      <c r="Y99" s="45" t="str">
        <f t="shared" si="37"/>
        <v/>
      </c>
      <c r="Z99" s="45" t="str">
        <f>IF(AND(U99=0,V99=0,W99=0),
    "-",
    IF(W99="",
        "",
        IF(LEFT($B99)="B",
            IF(Instructions!E$17="",
                "",
                IF(ROUND(W99,3)&lt;Instructions!E$17,
                    "YES",
                    "NO"
                )
            ),
            IF(LEFT($B99)="C",
                IF(Instructions!E$19="",
                    "",
                    IF(ROUND(W99,3)&lt;Instructions!E$19,
                        "YES",
                        "NO"
                    )
                ),
                "ERR"
            )
        )
    )
)</f>
        <v/>
      </c>
      <c r="AA99" s="54" t="str">
        <f t="shared" si="38"/>
        <v/>
      </c>
      <c r="AB99" s="14" t="str">
        <f>IF(AND(NOT(ISERROR(MATCH($B99,Scilympiad!$U:$U,0))),ISNUMBER(INDEX(Scilympiad!Y:Y,MATCH($B99,Scilympiad!$U:$U,0)))),
    INDEX(Scilympiad!Y:Y,MATCH($B99,Scilympiad!$U:$U,0)),
    ""
)</f>
        <v/>
      </c>
      <c r="AC99" s="11" t="str">
        <f t="shared" si="39"/>
        <v/>
      </c>
      <c r="AD99" s="10" t="str">
        <f t="shared" si="40"/>
        <v/>
      </c>
      <c r="AE99" s="11" t="str">
        <f t="shared" si="41"/>
        <v/>
      </c>
      <c r="AF99" s="12" t="str">
        <f t="shared" si="42"/>
        <v/>
      </c>
      <c r="AG99" s="134" t="str">
        <f t="shared" si="43"/>
        <v/>
      </c>
      <c r="AH99" s="165"/>
      <c r="AI99" s="165"/>
      <c r="AJ99" s="131"/>
      <c r="AK99" s="64" t="str">
        <f t="shared" si="44"/>
        <v/>
      </c>
      <c r="AL99" s="47" t="str">
        <f t="shared" si="45"/>
        <v/>
      </c>
      <c r="AM99" s="65" t="str">
        <f t="shared" si="46"/>
        <v/>
      </c>
      <c r="AN99" s="57" t="str">
        <f t="shared" si="47"/>
        <v/>
      </c>
      <c r="AO99" s="12" t="str">
        <f t="shared" si="48"/>
        <v/>
      </c>
      <c r="AP99" s="10" t="str">
        <f t="shared" si="49"/>
        <v/>
      </c>
      <c r="AQ99" s="10" t="str">
        <f t="shared" si="50"/>
        <v/>
      </c>
      <c r="AR99" s="15" t="str">
        <f t="shared" si="51"/>
        <v/>
      </c>
      <c r="AS99" s="57" t="str">
        <f t="shared" si="52"/>
        <v/>
      </c>
      <c r="AT99" s="12" t="str">
        <f t="shared" si="53"/>
        <v/>
      </c>
      <c r="AU99" s="10" t="str">
        <f t="shared" si="54"/>
        <v/>
      </c>
      <c r="AV99" s="10" t="str">
        <f t="shared" si="55"/>
        <v/>
      </c>
      <c r="AW99" s="15" t="str">
        <f t="shared" si="56"/>
        <v/>
      </c>
    </row>
    <row r="100" spans="2:49">
      <c r="B100" s="14" t="str">
        <f>IF(Scilympiad!C99="",
    "",
    Scilympiad!C99
)</f>
        <v/>
      </c>
      <c r="C100" s="10" t="str">
        <f>IF(Scilympiad!D99="",
    "",
    Scilympiad!D99
)</f>
        <v/>
      </c>
      <c r="D100" s="10" t="str">
        <f>IF(Scilympiad!E99="",
    "",
    Scilympiad!E99
)</f>
        <v/>
      </c>
      <c r="E100" s="44" t="str">
        <f t="shared" si="32"/>
        <v/>
      </c>
      <c r="F100" s="45" t="str">
        <f t="shared" si="33"/>
        <v/>
      </c>
      <c r="G100" s="173" t="str">
        <f t="shared" si="34"/>
        <v/>
      </c>
      <c r="H100" s="45" t="str">
        <f t="shared" si="35"/>
        <v/>
      </c>
      <c r="I100" s="54" t="str">
        <f t="shared" si="36"/>
        <v/>
      </c>
      <c r="J100" s="57" t="str">
        <f>IF($B100="",
    "",
    IF(COUNTIF(Scilympiad!U:U,Scores!$B100)+COUNTIF(SkyCiv!U:U,Scores!$B100)=0,
        "",
        IF(COUNTIF(Scilympiad!U:U,Scores!$B100)=0,
            "NO",
            IF(COUNTIF(Scilympiad!U:U,Scores!$B100)=1,
                "YES",
                IF(COUNTIF(Scilympiad!U:U,Scores!$B100)&gt;1,
                    "MANY",
                    "ERROR"
                )
            )
        )
    )
)</f>
        <v/>
      </c>
      <c r="K100" s="15" t="str">
        <f>IF($B100="",
    "",
    IF(COUNTIF(Scilympiad!U:U,Scores!$B100)+COUNTIF(SkyCiv!U:U,Scores!$B100)=0,
        "",
        IF(COUNTIF(SkyCiv!U:U,Scores!$B100)=0,
            "NO",
            IF(COUNTIF(SkyCiv!U:U,Scores!$B100)=1,
                "YES",
                IF(COUNTIF(SkyCiv!U:U,Scores!$B100)&gt;1,
                    "MANY",
                    "ERROR"
                )
            )
        )
    )
)</f>
        <v/>
      </c>
      <c r="L100" s="160" t="str">
        <f>IF($B100="",
    "",
    IF(NOT(ISERROR(MATCH($B100,Scilympiad!$U:$U,0))),
        INDEX(Scilympiad!M:M,MATCH($B100,Scilympiad!$U:$U,0)),
        ""
    )
)</f>
        <v/>
      </c>
      <c r="M100" s="161" t="str">
        <f>IF($B100="",
    "",
    IF(NOT(ISERROR(MATCH($B100,Scilympiad!$U:$U,0))),
        INDEX(Scilympiad!N:N,MATCH($B100,Scilympiad!$U:$U,0)),
        ""
    )
)</f>
        <v/>
      </c>
      <c r="N100" s="161" t="str">
        <f>IF($B100="",
    "",
    IF(NOT(ISERROR(MATCH($B100,SkyCiv!$U:$U,0))),
        INDEX(SkyCiv!C:C,MATCH($B100,SkyCiv!$U:$U,0))+(_xlfn.NUMBERVALUE(LEFT(RIGHT(Instructions!$E$20,4),3))+6)/24,
        ""
    )
)</f>
        <v/>
      </c>
      <c r="O100" s="12" t="str">
        <f>IF(N100="",
    "",
    IF(Instructions!E$20="",
        "TIMEZONE?",
        IF(L100="",
            "START?",
            IF(N100&lt;L100,
                "NEGATIVE",
                (N100-L100)*24*60
            )
        )
    )
)</f>
        <v/>
      </c>
      <c r="P100" s="46" t="str">
        <f>IF(Instructions!$E$21="",
    "",
    IF(AND(ISNUMBER(O100),O100&gt;Instructions!E$21),
        "YES",
        IF(AND(ISNUMBER(O100),O100&lt;=Instructions!E$21),
            "NO",
            IF(O100="NEGATIVE",
                "UNCLEAR",
                ""
            )
        )
    )
)</f>
        <v/>
      </c>
      <c r="Q100" s="72" t="str">
        <f>IF(LEFT(Instructions!E$22)="Y",
    P100,
    ""
)</f>
        <v/>
      </c>
      <c r="R100" s="69" t="str">
        <f>IF($B100="",
    "",
    IF(NOT(ISERROR(MATCH($B100,SkyCiv!$U:$U,0))),
        INDEX(SkyCiv!I:I,MATCH($B100,SkyCiv!$U:$U,0)),
        ""
    )
)</f>
        <v/>
      </c>
      <c r="S100" s="12" t="str">
        <f>IF($B100="",
    "",
    IF(NOT(ISERROR(MATCH($B100,SkyCiv!$U:$U,0))),
        INDEX(SkyCiv!J:J,MATCH($B100,SkyCiv!$U:$U,0)),
        ""
    )
)</f>
        <v/>
      </c>
      <c r="T100" s="60" t="str">
        <f>IF($B100="",
    "",
    IF(NOT(ISERROR(MATCH($B100,SkyCiv!$U:$U,0))),
        INDEX(SkyCiv!K:K,MATCH($B100,SkyCiv!$U:$U,0)),
        ""
    )
)</f>
        <v/>
      </c>
      <c r="U100" s="76" t="str">
        <f>IF($B100="",
    "",
    IF(NOT(ISERROR(MATCH($B100,SkyCiv!$U:$U,0))),
        INDEX(SkyCiv!L:L,MATCH($B100,SkyCiv!$U:$U,0)),
        ""
    )
)</f>
        <v/>
      </c>
      <c r="V100" s="12" t="str">
        <f>IF($B100="",
    "",
    IF(NOT(ISERROR(MATCH($B100,SkyCiv!$U:$U,0))),
        INDEX(SkyCiv!M:M,MATCH($B100,SkyCiv!$U:$U,0)),
        ""
    )
)</f>
        <v/>
      </c>
      <c r="W100" s="77" t="str">
        <f>IF($B100="",
    "",
    IF(NOT(ISERROR(MATCH($B100,SkyCiv!$U:$U,0))),
        INDEX(SkyCiv!N:N,MATCH($B100,SkyCiv!$U:$U,0)),
        ""
    )
)</f>
        <v/>
      </c>
      <c r="X100" s="45" t="str">
        <f>IF(AND(U100=0,V100=0,W100=0),
    "-",
    IF(U100="",
        "",
        IF(LEFT($B100)="B",
            IF(Instructions!E$16="",
                "",
                IF(ROUND(U100,3)&lt;Instructions!E$16,
                    "YES",
                    "NO"
                )
            ),
            IF(LEFT($B100)="C",
                IF(Instructions!E$18="",
                    "",
                    IF(ROUND(U100,3)&lt;Instructions!E$18,
                        "YES",
                        "NO"
                    )
                ),
                "ERR"
            )
        )
    )
)</f>
        <v/>
      </c>
      <c r="Y100" s="45" t="str">
        <f t="shared" si="37"/>
        <v/>
      </c>
      <c r="Z100" s="45" t="str">
        <f>IF(AND(U100=0,V100=0,W100=0),
    "-",
    IF(W100="",
        "",
        IF(LEFT($B100)="B",
            IF(Instructions!E$17="",
                "",
                IF(ROUND(W100,3)&lt;Instructions!E$17,
                    "YES",
                    "NO"
                )
            ),
            IF(LEFT($B100)="C",
                IF(Instructions!E$19="",
                    "",
                    IF(ROUND(W100,3)&lt;Instructions!E$19,
                        "YES",
                        "NO"
                    )
                ),
                "ERR"
            )
        )
    )
)</f>
        <v/>
      </c>
      <c r="AA100" s="54" t="str">
        <f t="shared" si="38"/>
        <v/>
      </c>
      <c r="AB100" s="14" t="str">
        <f>IF(AND(NOT(ISERROR(MATCH($B100,Scilympiad!$U:$U,0))),ISNUMBER(INDEX(Scilympiad!Y:Y,MATCH($B100,Scilympiad!$U:$U,0)))),
    INDEX(Scilympiad!Y:Y,MATCH($B100,Scilympiad!$U:$U,0)),
    ""
)</f>
        <v/>
      </c>
      <c r="AC100" s="11" t="str">
        <f t="shared" si="39"/>
        <v/>
      </c>
      <c r="AD100" s="10" t="str">
        <f t="shared" si="40"/>
        <v/>
      </c>
      <c r="AE100" s="11" t="str">
        <f t="shared" si="41"/>
        <v/>
      </c>
      <c r="AF100" s="12" t="str">
        <f t="shared" si="42"/>
        <v/>
      </c>
      <c r="AG100" s="134" t="str">
        <f t="shared" si="43"/>
        <v/>
      </c>
      <c r="AH100" s="165"/>
      <c r="AI100" s="165"/>
      <c r="AJ100" s="131"/>
      <c r="AK100" s="64" t="str">
        <f t="shared" si="44"/>
        <v/>
      </c>
      <c r="AL100" s="47" t="str">
        <f t="shared" si="45"/>
        <v/>
      </c>
      <c r="AM100" s="65" t="str">
        <f t="shared" si="46"/>
        <v/>
      </c>
      <c r="AN100" s="57" t="str">
        <f t="shared" si="47"/>
        <v/>
      </c>
      <c r="AO100" s="12" t="str">
        <f t="shared" si="48"/>
        <v/>
      </c>
      <c r="AP100" s="10" t="str">
        <f t="shared" si="49"/>
        <v/>
      </c>
      <c r="AQ100" s="10" t="str">
        <f t="shared" si="50"/>
        <v/>
      </c>
      <c r="AR100" s="15" t="str">
        <f t="shared" si="51"/>
        <v/>
      </c>
      <c r="AS100" s="57" t="str">
        <f t="shared" si="52"/>
        <v/>
      </c>
      <c r="AT100" s="12" t="str">
        <f t="shared" si="53"/>
        <v/>
      </c>
      <c r="AU100" s="10" t="str">
        <f t="shared" si="54"/>
        <v/>
      </c>
      <c r="AV100" s="10" t="str">
        <f t="shared" si="55"/>
        <v/>
      </c>
      <c r="AW100" s="15" t="str">
        <f t="shared" si="56"/>
        <v/>
      </c>
    </row>
    <row r="101" spans="2:49">
      <c r="B101" s="14" t="str">
        <f>IF(Scilympiad!C100="",
    "",
    Scilympiad!C100
)</f>
        <v/>
      </c>
      <c r="C101" s="10" t="str">
        <f>IF(Scilympiad!D100="",
    "",
    Scilympiad!D100
)</f>
        <v/>
      </c>
      <c r="D101" s="10" t="str">
        <f>IF(Scilympiad!E100="",
    "",
    Scilympiad!E100
)</f>
        <v/>
      </c>
      <c r="E101" s="44" t="str">
        <f t="shared" si="32"/>
        <v/>
      </c>
      <c r="F101" s="45" t="str">
        <f t="shared" si="33"/>
        <v/>
      </c>
      <c r="G101" s="173" t="str">
        <f t="shared" si="34"/>
        <v/>
      </c>
      <c r="H101" s="45" t="str">
        <f t="shared" si="35"/>
        <v/>
      </c>
      <c r="I101" s="54" t="str">
        <f t="shared" si="36"/>
        <v/>
      </c>
      <c r="J101" s="57" t="str">
        <f>IF($B101="",
    "",
    IF(COUNTIF(Scilympiad!U:U,Scores!$B101)+COUNTIF(SkyCiv!U:U,Scores!$B101)=0,
        "",
        IF(COUNTIF(Scilympiad!U:U,Scores!$B101)=0,
            "NO",
            IF(COUNTIF(Scilympiad!U:U,Scores!$B101)=1,
                "YES",
                IF(COUNTIF(Scilympiad!U:U,Scores!$B101)&gt;1,
                    "MANY",
                    "ERROR"
                )
            )
        )
    )
)</f>
        <v/>
      </c>
      <c r="K101" s="15" t="str">
        <f>IF($B101="",
    "",
    IF(COUNTIF(Scilympiad!U:U,Scores!$B101)+COUNTIF(SkyCiv!U:U,Scores!$B101)=0,
        "",
        IF(COUNTIF(SkyCiv!U:U,Scores!$B101)=0,
            "NO",
            IF(COUNTIF(SkyCiv!U:U,Scores!$B101)=1,
                "YES",
                IF(COUNTIF(SkyCiv!U:U,Scores!$B101)&gt;1,
                    "MANY",
                    "ERROR"
                )
            )
        )
    )
)</f>
        <v/>
      </c>
      <c r="L101" s="160" t="str">
        <f>IF($B101="",
    "",
    IF(NOT(ISERROR(MATCH($B101,Scilympiad!$U:$U,0))),
        INDEX(Scilympiad!M:M,MATCH($B101,Scilympiad!$U:$U,0)),
        ""
    )
)</f>
        <v/>
      </c>
      <c r="M101" s="161" t="str">
        <f>IF($B101="",
    "",
    IF(NOT(ISERROR(MATCH($B101,Scilympiad!$U:$U,0))),
        INDEX(Scilympiad!N:N,MATCH($B101,Scilympiad!$U:$U,0)),
        ""
    )
)</f>
        <v/>
      </c>
      <c r="N101" s="161" t="str">
        <f>IF($B101="",
    "",
    IF(NOT(ISERROR(MATCH($B101,SkyCiv!$U:$U,0))),
        INDEX(SkyCiv!C:C,MATCH($B101,SkyCiv!$U:$U,0))+(_xlfn.NUMBERVALUE(LEFT(RIGHT(Instructions!$E$20,4),3))+6)/24,
        ""
    )
)</f>
        <v/>
      </c>
      <c r="O101" s="12" t="str">
        <f>IF(N101="",
    "",
    IF(Instructions!E$20="",
        "TIMEZONE?",
        IF(L101="",
            "START?",
            IF(N101&lt;L101,
                "NEGATIVE",
                (N101-L101)*24*60
            )
        )
    )
)</f>
        <v/>
      </c>
      <c r="P101" s="46" t="str">
        <f>IF(Instructions!$E$21="",
    "",
    IF(AND(ISNUMBER(O101),O101&gt;Instructions!E$21),
        "YES",
        IF(AND(ISNUMBER(O101),O101&lt;=Instructions!E$21),
            "NO",
            IF(O101="NEGATIVE",
                "UNCLEAR",
                ""
            )
        )
    )
)</f>
        <v/>
      </c>
      <c r="Q101" s="72" t="str">
        <f>IF(LEFT(Instructions!E$22)="Y",
    P101,
    ""
)</f>
        <v/>
      </c>
      <c r="R101" s="69" t="str">
        <f>IF($B101="",
    "",
    IF(NOT(ISERROR(MATCH($B101,SkyCiv!$U:$U,0))),
        INDEX(SkyCiv!I:I,MATCH($B101,SkyCiv!$U:$U,0)),
        ""
    )
)</f>
        <v/>
      </c>
      <c r="S101" s="12" t="str">
        <f>IF($B101="",
    "",
    IF(NOT(ISERROR(MATCH($B101,SkyCiv!$U:$U,0))),
        INDEX(SkyCiv!J:J,MATCH($B101,SkyCiv!$U:$U,0)),
        ""
    )
)</f>
        <v/>
      </c>
      <c r="T101" s="60" t="str">
        <f>IF($B101="",
    "",
    IF(NOT(ISERROR(MATCH($B101,SkyCiv!$U:$U,0))),
        INDEX(SkyCiv!K:K,MATCH($B101,SkyCiv!$U:$U,0)),
        ""
    )
)</f>
        <v/>
      </c>
      <c r="U101" s="76" t="str">
        <f>IF($B101="",
    "",
    IF(NOT(ISERROR(MATCH($B101,SkyCiv!$U:$U,0))),
        INDEX(SkyCiv!L:L,MATCH($B101,SkyCiv!$U:$U,0)),
        ""
    )
)</f>
        <v/>
      </c>
      <c r="V101" s="12" t="str">
        <f>IF($B101="",
    "",
    IF(NOT(ISERROR(MATCH($B101,SkyCiv!$U:$U,0))),
        INDEX(SkyCiv!M:M,MATCH($B101,SkyCiv!$U:$U,0)),
        ""
    )
)</f>
        <v/>
      </c>
      <c r="W101" s="77" t="str">
        <f>IF($B101="",
    "",
    IF(NOT(ISERROR(MATCH($B101,SkyCiv!$U:$U,0))),
        INDEX(SkyCiv!N:N,MATCH($B101,SkyCiv!$U:$U,0)),
        ""
    )
)</f>
        <v/>
      </c>
      <c r="X101" s="45" t="str">
        <f>IF(AND(U101=0,V101=0,W101=0),
    "-",
    IF(U101="",
        "",
        IF(LEFT($B101)="B",
            IF(Instructions!E$16="",
                "",
                IF(ROUND(U101,3)&lt;Instructions!E$16,
                    "YES",
                    "NO"
                )
            ),
            IF(LEFT($B101)="C",
                IF(Instructions!E$18="",
                    "",
                    IF(ROUND(U101,3)&lt;Instructions!E$18,
                        "YES",
                        "NO"
                    )
                ),
                "ERR"
            )
        )
    )
)</f>
        <v/>
      </c>
      <c r="Y101" s="45" t="str">
        <f t="shared" si="37"/>
        <v/>
      </c>
      <c r="Z101" s="45" t="str">
        <f>IF(AND(U101=0,V101=0,W101=0),
    "-",
    IF(W101="",
        "",
        IF(LEFT($B101)="B",
            IF(Instructions!E$17="",
                "",
                IF(ROUND(W101,3)&lt;Instructions!E$17,
                    "YES",
                    "NO"
                )
            ),
            IF(LEFT($B101)="C",
                IF(Instructions!E$19="",
                    "",
                    IF(ROUND(W101,3)&lt;Instructions!E$19,
                        "YES",
                        "NO"
                    )
                ),
                "ERR"
            )
        )
    )
)</f>
        <v/>
      </c>
      <c r="AA101" s="54" t="str">
        <f t="shared" si="38"/>
        <v/>
      </c>
      <c r="AB101" s="14" t="str">
        <f>IF(AND(NOT(ISERROR(MATCH($B101,Scilympiad!$U:$U,0))),ISNUMBER(INDEX(Scilympiad!Y:Y,MATCH($B101,Scilympiad!$U:$U,0)))),
    INDEX(Scilympiad!Y:Y,MATCH($B101,Scilympiad!$U:$U,0)),
    ""
)</f>
        <v/>
      </c>
      <c r="AC101" s="11" t="str">
        <f t="shared" si="39"/>
        <v/>
      </c>
      <c r="AD101" s="10" t="str">
        <f t="shared" si="40"/>
        <v/>
      </c>
      <c r="AE101" s="11" t="str">
        <f t="shared" si="41"/>
        <v/>
      </c>
      <c r="AF101" s="12" t="str">
        <f t="shared" si="42"/>
        <v/>
      </c>
      <c r="AG101" s="134" t="str">
        <f t="shared" si="43"/>
        <v/>
      </c>
      <c r="AH101" s="165"/>
      <c r="AI101" s="165"/>
      <c r="AJ101" s="131"/>
      <c r="AK101" s="64" t="str">
        <f t="shared" si="44"/>
        <v/>
      </c>
      <c r="AL101" s="47" t="str">
        <f t="shared" si="45"/>
        <v/>
      </c>
      <c r="AM101" s="65" t="str">
        <f t="shared" si="46"/>
        <v/>
      </c>
      <c r="AN101" s="57" t="str">
        <f t="shared" si="47"/>
        <v/>
      </c>
      <c r="AO101" s="12" t="str">
        <f t="shared" si="48"/>
        <v/>
      </c>
      <c r="AP101" s="10" t="str">
        <f t="shared" si="49"/>
        <v/>
      </c>
      <c r="AQ101" s="10" t="str">
        <f t="shared" si="50"/>
        <v/>
      </c>
      <c r="AR101" s="15" t="str">
        <f t="shared" si="51"/>
        <v/>
      </c>
      <c r="AS101" s="57" t="str">
        <f t="shared" si="52"/>
        <v/>
      </c>
      <c r="AT101" s="12" t="str">
        <f t="shared" si="53"/>
        <v/>
      </c>
      <c r="AU101" s="10" t="str">
        <f t="shared" si="54"/>
        <v/>
      </c>
      <c r="AV101" s="10" t="str">
        <f t="shared" si="55"/>
        <v/>
      </c>
      <c r="AW101" s="15" t="str">
        <f t="shared" si="56"/>
        <v/>
      </c>
    </row>
    <row r="102" spans="2:49">
      <c r="B102" s="14" t="str">
        <f>IF(Scilympiad!C101="",
    "",
    Scilympiad!C101
)</f>
        <v/>
      </c>
      <c r="C102" s="10" t="str">
        <f>IF(Scilympiad!D101="",
    "",
    Scilympiad!D101
)</f>
        <v/>
      </c>
      <c r="D102" s="10" t="str">
        <f>IF(Scilympiad!E101="",
    "",
    Scilympiad!E101
)</f>
        <v/>
      </c>
      <c r="E102" s="44" t="str">
        <f t="shared" si="32"/>
        <v/>
      </c>
      <c r="F102" s="45" t="str">
        <f t="shared" si="33"/>
        <v/>
      </c>
      <c r="G102" s="173" t="str">
        <f t="shared" si="34"/>
        <v/>
      </c>
      <c r="H102" s="45" t="str">
        <f t="shared" si="35"/>
        <v/>
      </c>
      <c r="I102" s="54" t="str">
        <f t="shared" si="36"/>
        <v/>
      </c>
      <c r="J102" s="57" t="str">
        <f>IF($B102="",
    "",
    IF(COUNTIF(Scilympiad!U:U,Scores!$B102)+COUNTIF(SkyCiv!U:U,Scores!$B102)=0,
        "",
        IF(COUNTIF(Scilympiad!U:U,Scores!$B102)=0,
            "NO",
            IF(COUNTIF(Scilympiad!U:U,Scores!$B102)=1,
                "YES",
                IF(COUNTIF(Scilympiad!U:U,Scores!$B102)&gt;1,
                    "MANY",
                    "ERROR"
                )
            )
        )
    )
)</f>
        <v/>
      </c>
      <c r="K102" s="15" t="str">
        <f>IF($B102="",
    "",
    IF(COUNTIF(Scilympiad!U:U,Scores!$B102)+COUNTIF(SkyCiv!U:U,Scores!$B102)=0,
        "",
        IF(COUNTIF(SkyCiv!U:U,Scores!$B102)=0,
            "NO",
            IF(COUNTIF(SkyCiv!U:U,Scores!$B102)=1,
                "YES",
                IF(COUNTIF(SkyCiv!U:U,Scores!$B102)&gt;1,
                    "MANY",
                    "ERROR"
                )
            )
        )
    )
)</f>
        <v/>
      </c>
      <c r="L102" s="160" t="str">
        <f>IF($B102="",
    "",
    IF(NOT(ISERROR(MATCH($B102,Scilympiad!$U:$U,0))),
        INDEX(Scilympiad!M:M,MATCH($B102,Scilympiad!$U:$U,0)),
        ""
    )
)</f>
        <v/>
      </c>
      <c r="M102" s="161" t="str">
        <f>IF($B102="",
    "",
    IF(NOT(ISERROR(MATCH($B102,Scilympiad!$U:$U,0))),
        INDEX(Scilympiad!N:N,MATCH($B102,Scilympiad!$U:$U,0)),
        ""
    )
)</f>
        <v/>
      </c>
      <c r="N102" s="161" t="str">
        <f>IF($B102="",
    "",
    IF(NOT(ISERROR(MATCH($B102,SkyCiv!$U:$U,0))),
        INDEX(SkyCiv!C:C,MATCH($B102,SkyCiv!$U:$U,0))+(_xlfn.NUMBERVALUE(LEFT(RIGHT(Instructions!$E$20,4),3))+6)/24,
        ""
    )
)</f>
        <v/>
      </c>
      <c r="O102" s="12" t="str">
        <f>IF(N102="",
    "",
    IF(Instructions!E$20="",
        "TIMEZONE?",
        IF(L102="",
            "START?",
            IF(N102&lt;L102,
                "NEGATIVE",
                (N102-L102)*24*60
            )
        )
    )
)</f>
        <v/>
      </c>
      <c r="P102" s="46" t="str">
        <f>IF(Instructions!$E$21="",
    "",
    IF(AND(ISNUMBER(O102),O102&gt;Instructions!E$21),
        "YES",
        IF(AND(ISNUMBER(O102),O102&lt;=Instructions!E$21),
            "NO",
            IF(O102="NEGATIVE",
                "UNCLEAR",
                ""
            )
        )
    )
)</f>
        <v/>
      </c>
      <c r="Q102" s="72" t="str">
        <f>IF(LEFT(Instructions!E$22)="Y",
    P102,
    ""
)</f>
        <v/>
      </c>
      <c r="R102" s="69" t="str">
        <f>IF($B102="",
    "",
    IF(NOT(ISERROR(MATCH($B102,SkyCiv!$U:$U,0))),
        INDEX(SkyCiv!I:I,MATCH($B102,SkyCiv!$U:$U,0)),
        ""
    )
)</f>
        <v/>
      </c>
      <c r="S102" s="12" t="str">
        <f>IF($B102="",
    "",
    IF(NOT(ISERROR(MATCH($B102,SkyCiv!$U:$U,0))),
        INDEX(SkyCiv!J:J,MATCH($B102,SkyCiv!$U:$U,0)),
        ""
    )
)</f>
        <v/>
      </c>
      <c r="T102" s="60" t="str">
        <f>IF($B102="",
    "",
    IF(NOT(ISERROR(MATCH($B102,SkyCiv!$U:$U,0))),
        INDEX(SkyCiv!K:K,MATCH($B102,SkyCiv!$U:$U,0)),
        ""
    )
)</f>
        <v/>
      </c>
      <c r="U102" s="76" t="str">
        <f>IF($B102="",
    "",
    IF(NOT(ISERROR(MATCH($B102,SkyCiv!$U:$U,0))),
        INDEX(SkyCiv!L:L,MATCH($B102,SkyCiv!$U:$U,0)),
        ""
    )
)</f>
        <v/>
      </c>
      <c r="V102" s="12" t="str">
        <f>IF($B102="",
    "",
    IF(NOT(ISERROR(MATCH($B102,SkyCiv!$U:$U,0))),
        INDEX(SkyCiv!M:M,MATCH($B102,SkyCiv!$U:$U,0)),
        ""
    )
)</f>
        <v/>
      </c>
      <c r="W102" s="77" t="str">
        <f>IF($B102="",
    "",
    IF(NOT(ISERROR(MATCH($B102,SkyCiv!$U:$U,0))),
        INDEX(SkyCiv!N:N,MATCH($B102,SkyCiv!$U:$U,0)),
        ""
    )
)</f>
        <v/>
      </c>
      <c r="X102" s="45" t="str">
        <f>IF(AND(U102=0,V102=0,W102=0),
    "-",
    IF(U102="",
        "",
        IF(LEFT($B102)="B",
            IF(Instructions!E$16="",
                "",
                IF(ROUND(U102,3)&lt;Instructions!E$16,
                    "YES",
                    "NO"
                )
            ),
            IF(LEFT($B102)="C",
                IF(Instructions!E$18="",
                    "",
                    IF(ROUND(U102,3)&lt;Instructions!E$18,
                        "YES",
                        "NO"
                    )
                ),
                "ERR"
            )
        )
    )
)</f>
        <v/>
      </c>
      <c r="Y102" s="45" t="str">
        <f t="shared" si="37"/>
        <v/>
      </c>
      <c r="Z102" s="45" t="str">
        <f>IF(AND(U102=0,V102=0,W102=0),
    "-",
    IF(W102="",
        "",
        IF(LEFT($B102)="B",
            IF(Instructions!E$17="",
                "",
                IF(ROUND(W102,3)&lt;Instructions!E$17,
                    "YES",
                    "NO"
                )
            ),
            IF(LEFT($B102)="C",
                IF(Instructions!E$19="",
                    "",
                    IF(ROUND(W102,3)&lt;Instructions!E$19,
                        "YES",
                        "NO"
                    )
                ),
                "ERR"
            )
        )
    )
)</f>
        <v/>
      </c>
      <c r="AA102" s="54" t="str">
        <f t="shared" si="38"/>
        <v/>
      </c>
      <c r="AB102" s="14" t="str">
        <f>IF(AND(NOT(ISERROR(MATCH($B102,Scilympiad!$U:$U,0))),ISNUMBER(INDEX(Scilympiad!Y:Y,MATCH($B102,Scilympiad!$U:$U,0)))),
    INDEX(Scilympiad!Y:Y,MATCH($B102,Scilympiad!$U:$U,0)),
    ""
)</f>
        <v/>
      </c>
      <c r="AC102" s="11" t="str">
        <f t="shared" si="39"/>
        <v/>
      </c>
      <c r="AD102" s="10" t="str">
        <f t="shared" si="40"/>
        <v/>
      </c>
      <c r="AE102" s="11" t="str">
        <f t="shared" si="41"/>
        <v/>
      </c>
      <c r="AF102" s="12" t="str">
        <f t="shared" si="42"/>
        <v/>
      </c>
      <c r="AG102" s="134" t="str">
        <f t="shared" si="43"/>
        <v/>
      </c>
      <c r="AH102" s="165"/>
      <c r="AI102" s="165"/>
      <c r="AJ102" s="131"/>
      <c r="AK102" s="64" t="str">
        <f t="shared" si="44"/>
        <v/>
      </c>
      <c r="AL102" s="47" t="str">
        <f t="shared" si="45"/>
        <v/>
      </c>
      <c r="AM102" s="65" t="str">
        <f t="shared" si="46"/>
        <v/>
      </c>
      <c r="AN102" s="57" t="str">
        <f t="shared" si="47"/>
        <v/>
      </c>
      <c r="AO102" s="12" t="str">
        <f t="shared" si="48"/>
        <v/>
      </c>
      <c r="AP102" s="10" t="str">
        <f t="shared" si="49"/>
        <v/>
      </c>
      <c r="AQ102" s="10" t="str">
        <f t="shared" si="50"/>
        <v/>
      </c>
      <c r="AR102" s="15" t="str">
        <f t="shared" si="51"/>
        <v/>
      </c>
      <c r="AS102" s="57" t="str">
        <f t="shared" si="52"/>
        <v/>
      </c>
      <c r="AT102" s="12" t="str">
        <f t="shared" si="53"/>
        <v/>
      </c>
      <c r="AU102" s="10" t="str">
        <f t="shared" si="54"/>
        <v/>
      </c>
      <c r="AV102" s="10" t="str">
        <f t="shared" si="55"/>
        <v/>
      </c>
      <c r="AW102" s="15" t="str">
        <f t="shared" si="56"/>
        <v/>
      </c>
    </row>
    <row r="103" spans="2:49">
      <c r="B103" s="14" t="str">
        <f>IF(Scilympiad!C102="",
    "",
    Scilympiad!C102
)</f>
        <v/>
      </c>
      <c r="C103" s="10" t="str">
        <f>IF(Scilympiad!D102="",
    "",
    Scilympiad!D102
)</f>
        <v/>
      </c>
      <c r="D103" s="10" t="str">
        <f>IF(Scilympiad!E102="",
    "",
    Scilympiad!E102
)</f>
        <v/>
      </c>
      <c r="E103" s="44" t="str">
        <f t="shared" si="32"/>
        <v/>
      </c>
      <c r="F103" s="45" t="str">
        <f t="shared" si="33"/>
        <v/>
      </c>
      <c r="G103" s="173" t="str">
        <f t="shared" si="34"/>
        <v/>
      </c>
      <c r="H103" s="45" t="str">
        <f t="shared" si="35"/>
        <v/>
      </c>
      <c r="I103" s="54" t="str">
        <f t="shared" si="36"/>
        <v/>
      </c>
      <c r="J103" s="57" t="str">
        <f>IF($B103="",
    "",
    IF(COUNTIF(Scilympiad!U:U,Scores!$B103)+COUNTIF(SkyCiv!U:U,Scores!$B103)=0,
        "",
        IF(COUNTIF(Scilympiad!U:U,Scores!$B103)=0,
            "NO",
            IF(COUNTIF(Scilympiad!U:U,Scores!$B103)=1,
                "YES",
                IF(COUNTIF(Scilympiad!U:U,Scores!$B103)&gt;1,
                    "MANY",
                    "ERROR"
                )
            )
        )
    )
)</f>
        <v/>
      </c>
      <c r="K103" s="15" t="str">
        <f>IF($B103="",
    "",
    IF(COUNTIF(Scilympiad!U:U,Scores!$B103)+COUNTIF(SkyCiv!U:U,Scores!$B103)=0,
        "",
        IF(COUNTIF(SkyCiv!U:U,Scores!$B103)=0,
            "NO",
            IF(COUNTIF(SkyCiv!U:U,Scores!$B103)=1,
                "YES",
                IF(COUNTIF(SkyCiv!U:U,Scores!$B103)&gt;1,
                    "MANY",
                    "ERROR"
                )
            )
        )
    )
)</f>
        <v/>
      </c>
      <c r="L103" s="160" t="str">
        <f>IF($B103="",
    "",
    IF(NOT(ISERROR(MATCH($B103,Scilympiad!$U:$U,0))),
        INDEX(Scilympiad!M:M,MATCH($B103,Scilympiad!$U:$U,0)),
        ""
    )
)</f>
        <v/>
      </c>
      <c r="M103" s="161" t="str">
        <f>IF($B103="",
    "",
    IF(NOT(ISERROR(MATCH($B103,Scilympiad!$U:$U,0))),
        INDEX(Scilympiad!N:N,MATCH($B103,Scilympiad!$U:$U,0)),
        ""
    )
)</f>
        <v/>
      </c>
      <c r="N103" s="161" t="str">
        <f>IF($B103="",
    "",
    IF(NOT(ISERROR(MATCH($B103,SkyCiv!$U:$U,0))),
        INDEX(SkyCiv!C:C,MATCH($B103,SkyCiv!$U:$U,0))+(_xlfn.NUMBERVALUE(LEFT(RIGHT(Instructions!$E$20,4),3))+6)/24,
        ""
    )
)</f>
        <v/>
      </c>
      <c r="O103" s="12" t="str">
        <f>IF(N103="",
    "",
    IF(Instructions!E$20="",
        "TIMEZONE?",
        IF(L103="",
            "START?",
            IF(N103&lt;L103,
                "NEGATIVE",
                (N103-L103)*24*60
            )
        )
    )
)</f>
        <v/>
      </c>
      <c r="P103" s="46" t="str">
        <f>IF(Instructions!$E$21="",
    "",
    IF(AND(ISNUMBER(O103),O103&gt;Instructions!E$21),
        "YES",
        IF(AND(ISNUMBER(O103),O103&lt;=Instructions!E$21),
            "NO",
            IF(O103="NEGATIVE",
                "UNCLEAR",
                ""
            )
        )
    )
)</f>
        <v/>
      </c>
      <c r="Q103" s="72" t="str">
        <f>IF(LEFT(Instructions!E$22)="Y",
    P103,
    ""
)</f>
        <v/>
      </c>
      <c r="R103" s="69" t="str">
        <f>IF($B103="",
    "",
    IF(NOT(ISERROR(MATCH($B103,SkyCiv!$U:$U,0))),
        INDEX(SkyCiv!I:I,MATCH($B103,SkyCiv!$U:$U,0)),
        ""
    )
)</f>
        <v/>
      </c>
      <c r="S103" s="12" t="str">
        <f>IF($B103="",
    "",
    IF(NOT(ISERROR(MATCH($B103,SkyCiv!$U:$U,0))),
        INDEX(SkyCiv!J:J,MATCH($B103,SkyCiv!$U:$U,0)),
        ""
    )
)</f>
        <v/>
      </c>
      <c r="T103" s="60" t="str">
        <f>IF($B103="",
    "",
    IF(NOT(ISERROR(MATCH($B103,SkyCiv!$U:$U,0))),
        INDEX(SkyCiv!K:K,MATCH($B103,SkyCiv!$U:$U,0)),
        ""
    )
)</f>
        <v/>
      </c>
      <c r="U103" s="76" t="str">
        <f>IF($B103="",
    "",
    IF(NOT(ISERROR(MATCH($B103,SkyCiv!$U:$U,0))),
        INDEX(SkyCiv!L:L,MATCH($B103,SkyCiv!$U:$U,0)),
        ""
    )
)</f>
        <v/>
      </c>
      <c r="V103" s="12" t="str">
        <f>IF($B103="",
    "",
    IF(NOT(ISERROR(MATCH($B103,SkyCiv!$U:$U,0))),
        INDEX(SkyCiv!M:M,MATCH($B103,SkyCiv!$U:$U,0)),
        ""
    )
)</f>
        <v/>
      </c>
      <c r="W103" s="77" t="str">
        <f>IF($B103="",
    "",
    IF(NOT(ISERROR(MATCH($B103,SkyCiv!$U:$U,0))),
        INDEX(SkyCiv!N:N,MATCH($B103,SkyCiv!$U:$U,0)),
        ""
    )
)</f>
        <v/>
      </c>
      <c r="X103" s="45" t="str">
        <f>IF(AND(U103=0,V103=0,W103=0),
    "-",
    IF(U103="",
        "",
        IF(LEFT($B103)="B",
            IF(Instructions!E$16="",
                "",
                IF(ROUND(U103,3)&lt;Instructions!E$16,
                    "YES",
                    "NO"
                )
            ),
            IF(LEFT($B103)="C",
                IF(Instructions!E$18="",
                    "",
                    IF(ROUND(U103,3)&lt;Instructions!E$18,
                        "YES",
                        "NO"
                    )
                ),
                "ERR"
            )
        )
    )
)</f>
        <v/>
      </c>
      <c r="Y103" s="45" t="str">
        <f t="shared" si="37"/>
        <v/>
      </c>
      <c r="Z103" s="45" t="str">
        <f>IF(AND(U103=0,V103=0,W103=0),
    "-",
    IF(W103="",
        "",
        IF(LEFT($B103)="B",
            IF(Instructions!E$17="",
                "",
                IF(ROUND(W103,3)&lt;Instructions!E$17,
                    "YES",
                    "NO"
                )
            ),
            IF(LEFT($B103)="C",
                IF(Instructions!E$19="",
                    "",
                    IF(ROUND(W103,3)&lt;Instructions!E$19,
                        "YES",
                        "NO"
                    )
                ),
                "ERR"
            )
        )
    )
)</f>
        <v/>
      </c>
      <c r="AA103" s="54" t="str">
        <f t="shared" si="38"/>
        <v/>
      </c>
      <c r="AB103" s="14" t="str">
        <f>IF(AND(NOT(ISERROR(MATCH($B103,Scilympiad!$U:$U,0))),ISNUMBER(INDEX(Scilympiad!Y:Y,MATCH($B103,Scilympiad!$U:$U,0)))),
    INDEX(Scilympiad!Y:Y,MATCH($B103,Scilympiad!$U:$U,0)),
    ""
)</f>
        <v/>
      </c>
      <c r="AC103" s="11" t="str">
        <f t="shared" si="39"/>
        <v/>
      </c>
      <c r="AD103" s="10" t="str">
        <f t="shared" si="40"/>
        <v/>
      </c>
      <c r="AE103" s="11" t="str">
        <f t="shared" si="41"/>
        <v/>
      </c>
      <c r="AF103" s="12" t="str">
        <f t="shared" si="42"/>
        <v/>
      </c>
      <c r="AG103" s="134" t="str">
        <f t="shared" si="43"/>
        <v/>
      </c>
      <c r="AH103" s="165"/>
      <c r="AI103" s="165"/>
      <c r="AJ103" s="131"/>
      <c r="AK103" s="64" t="str">
        <f t="shared" si="44"/>
        <v/>
      </c>
      <c r="AL103" s="47" t="str">
        <f t="shared" si="45"/>
        <v/>
      </c>
      <c r="AM103" s="65" t="str">
        <f t="shared" si="46"/>
        <v/>
      </c>
      <c r="AN103" s="57" t="str">
        <f t="shared" si="47"/>
        <v/>
      </c>
      <c r="AO103" s="12" t="str">
        <f t="shared" si="48"/>
        <v/>
      </c>
      <c r="AP103" s="10" t="str">
        <f t="shared" si="49"/>
        <v/>
      </c>
      <c r="AQ103" s="10" t="str">
        <f t="shared" si="50"/>
        <v/>
      </c>
      <c r="AR103" s="15" t="str">
        <f t="shared" si="51"/>
        <v/>
      </c>
      <c r="AS103" s="57" t="str">
        <f t="shared" si="52"/>
        <v/>
      </c>
      <c r="AT103" s="12" t="str">
        <f t="shared" si="53"/>
        <v/>
      </c>
      <c r="AU103" s="10" t="str">
        <f t="shared" si="54"/>
        <v/>
      </c>
      <c r="AV103" s="10" t="str">
        <f t="shared" si="55"/>
        <v/>
      </c>
      <c r="AW103" s="15" t="str">
        <f t="shared" si="56"/>
        <v/>
      </c>
    </row>
    <row r="104" spans="2:49">
      <c r="B104" s="14" t="str">
        <f>IF(Scilympiad!C103="",
    "",
    Scilympiad!C103
)</f>
        <v/>
      </c>
      <c r="C104" s="10" t="str">
        <f>IF(Scilympiad!D103="",
    "",
    Scilympiad!D103
)</f>
        <v/>
      </c>
      <c r="D104" s="10" t="str">
        <f>IF(Scilympiad!E103="",
    "",
    Scilympiad!E103
)</f>
        <v/>
      </c>
      <c r="E104" s="44" t="str">
        <f t="shared" si="32"/>
        <v/>
      </c>
      <c r="F104" s="45" t="str">
        <f t="shared" si="33"/>
        <v/>
      </c>
      <c r="G104" s="173" t="str">
        <f t="shared" si="34"/>
        <v/>
      </c>
      <c r="H104" s="45" t="str">
        <f t="shared" si="35"/>
        <v/>
      </c>
      <c r="I104" s="54" t="str">
        <f t="shared" si="36"/>
        <v/>
      </c>
      <c r="J104" s="57" t="str">
        <f>IF($B104="",
    "",
    IF(COUNTIF(Scilympiad!U:U,Scores!$B104)+COUNTIF(SkyCiv!U:U,Scores!$B104)=0,
        "",
        IF(COUNTIF(Scilympiad!U:U,Scores!$B104)=0,
            "NO",
            IF(COUNTIF(Scilympiad!U:U,Scores!$B104)=1,
                "YES",
                IF(COUNTIF(Scilympiad!U:U,Scores!$B104)&gt;1,
                    "MANY",
                    "ERROR"
                )
            )
        )
    )
)</f>
        <v/>
      </c>
      <c r="K104" s="15" t="str">
        <f>IF($B104="",
    "",
    IF(COUNTIF(Scilympiad!U:U,Scores!$B104)+COUNTIF(SkyCiv!U:U,Scores!$B104)=0,
        "",
        IF(COUNTIF(SkyCiv!U:U,Scores!$B104)=0,
            "NO",
            IF(COUNTIF(SkyCiv!U:U,Scores!$B104)=1,
                "YES",
                IF(COUNTIF(SkyCiv!U:U,Scores!$B104)&gt;1,
                    "MANY",
                    "ERROR"
                )
            )
        )
    )
)</f>
        <v/>
      </c>
      <c r="L104" s="160" t="str">
        <f>IF($B104="",
    "",
    IF(NOT(ISERROR(MATCH($B104,Scilympiad!$U:$U,0))),
        INDEX(Scilympiad!M:M,MATCH($B104,Scilympiad!$U:$U,0)),
        ""
    )
)</f>
        <v/>
      </c>
      <c r="M104" s="161" t="str">
        <f>IF($B104="",
    "",
    IF(NOT(ISERROR(MATCH($B104,Scilympiad!$U:$U,0))),
        INDEX(Scilympiad!N:N,MATCH($B104,Scilympiad!$U:$U,0)),
        ""
    )
)</f>
        <v/>
      </c>
      <c r="N104" s="161" t="str">
        <f>IF($B104="",
    "",
    IF(NOT(ISERROR(MATCH($B104,SkyCiv!$U:$U,0))),
        INDEX(SkyCiv!C:C,MATCH($B104,SkyCiv!$U:$U,0))+(_xlfn.NUMBERVALUE(LEFT(RIGHT(Instructions!$E$20,4),3))+6)/24,
        ""
    )
)</f>
        <v/>
      </c>
      <c r="O104" s="12" t="str">
        <f>IF(N104="",
    "",
    IF(Instructions!E$20="",
        "TIMEZONE?",
        IF(L104="",
            "START?",
            IF(N104&lt;L104,
                "NEGATIVE",
                (N104-L104)*24*60
            )
        )
    )
)</f>
        <v/>
      </c>
      <c r="P104" s="46" t="str">
        <f>IF(Instructions!$E$21="",
    "",
    IF(AND(ISNUMBER(O104),O104&gt;Instructions!E$21),
        "YES",
        IF(AND(ISNUMBER(O104),O104&lt;=Instructions!E$21),
            "NO",
            IF(O104="NEGATIVE",
                "UNCLEAR",
                ""
            )
        )
    )
)</f>
        <v/>
      </c>
      <c r="Q104" s="72" t="str">
        <f>IF(LEFT(Instructions!E$22)="Y",
    P104,
    ""
)</f>
        <v/>
      </c>
      <c r="R104" s="69" t="str">
        <f>IF($B104="",
    "",
    IF(NOT(ISERROR(MATCH($B104,SkyCiv!$U:$U,0))),
        INDEX(SkyCiv!I:I,MATCH($B104,SkyCiv!$U:$U,0)),
        ""
    )
)</f>
        <v/>
      </c>
      <c r="S104" s="12" t="str">
        <f>IF($B104="",
    "",
    IF(NOT(ISERROR(MATCH($B104,SkyCiv!$U:$U,0))),
        INDEX(SkyCiv!J:J,MATCH($B104,SkyCiv!$U:$U,0)),
        ""
    )
)</f>
        <v/>
      </c>
      <c r="T104" s="60" t="str">
        <f>IF($B104="",
    "",
    IF(NOT(ISERROR(MATCH($B104,SkyCiv!$U:$U,0))),
        INDEX(SkyCiv!K:K,MATCH($B104,SkyCiv!$U:$U,0)),
        ""
    )
)</f>
        <v/>
      </c>
      <c r="U104" s="76" t="str">
        <f>IF($B104="",
    "",
    IF(NOT(ISERROR(MATCH($B104,SkyCiv!$U:$U,0))),
        INDEX(SkyCiv!L:L,MATCH($B104,SkyCiv!$U:$U,0)),
        ""
    )
)</f>
        <v/>
      </c>
      <c r="V104" s="12" t="str">
        <f>IF($B104="",
    "",
    IF(NOT(ISERROR(MATCH($B104,SkyCiv!$U:$U,0))),
        INDEX(SkyCiv!M:M,MATCH($B104,SkyCiv!$U:$U,0)),
        ""
    )
)</f>
        <v/>
      </c>
      <c r="W104" s="77" t="str">
        <f>IF($B104="",
    "",
    IF(NOT(ISERROR(MATCH($B104,SkyCiv!$U:$U,0))),
        INDEX(SkyCiv!N:N,MATCH($B104,SkyCiv!$U:$U,0)),
        ""
    )
)</f>
        <v/>
      </c>
      <c r="X104" s="45" t="str">
        <f>IF(AND(U104=0,V104=0,W104=0),
    "-",
    IF(U104="",
        "",
        IF(LEFT($B104)="B",
            IF(Instructions!E$16="",
                "",
                IF(ROUND(U104,3)&lt;Instructions!E$16,
                    "YES",
                    "NO"
                )
            ),
            IF(LEFT($B104)="C",
                IF(Instructions!E$18="",
                    "",
                    IF(ROUND(U104,3)&lt;Instructions!E$18,
                        "YES",
                        "NO"
                    )
                ),
                "ERR"
            )
        )
    )
)</f>
        <v/>
      </c>
      <c r="Y104" s="45" t="str">
        <f t="shared" si="37"/>
        <v/>
      </c>
      <c r="Z104" s="45" t="str">
        <f>IF(AND(U104=0,V104=0,W104=0),
    "-",
    IF(W104="",
        "",
        IF(LEFT($B104)="B",
            IF(Instructions!E$17="",
                "",
                IF(ROUND(W104,3)&lt;Instructions!E$17,
                    "YES",
                    "NO"
                )
            ),
            IF(LEFT($B104)="C",
                IF(Instructions!E$19="",
                    "",
                    IF(ROUND(W104,3)&lt;Instructions!E$19,
                        "YES",
                        "NO"
                    )
                ),
                "ERR"
            )
        )
    )
)</f>
        <v/>
      </c>
      <c r="AA104" s="54" t="str">
        <f t="shared" si="38"/>
        <v/>
      </c>
      <c r="AB104" s="14" t="str">
        <f>IF(AND(NOT(ISERROR(MATCH($B104,Scilympiad!$U:$U,0))),ISNUMBER(INDEX(Scilympiad!Y:Y,MATCH($B104,Scilympiad!$U:$U,0)))),
    INDEX(Scilympiad!Y:Y,MATCH($B104,Scilympiad!$U:$U,0)),
    ""
)</f>
        <v/>
      </c>
      <c r="AC104" s="11" t="str">
        <f t="shared" si="39"/>
        <v/>
      </c>
      <c r="AD104" s="10" t="str">
        <f t="shared" si="40"/>
        <v/>
      </c>
      <c r="AE104" s="11" t="str">
        <f t="shared" si="41"/>
        <v/>
      </c>
      <c r="AF104" s="12" t="str">
        <f t="shared" si="42"/>
        <v/>
      </c>
      <c r="AG104" s="134" t="str">
        <f t="shared" si="43"/>
        <v/>
      </c>
      <c r="AH104" s="165"/>
      <c r="AI104" s="165"/>
      <c r="AJ104" s="131"/>
      <c r="AK104" s="64" t="str">
        <f t="shared" si="44"/>
        <v/>
      </c>
      <c r="AL104" s="47" t="str">
        <f t="shared" si="45"/>
        <v/>
      </c>
      <c r="AM104" s="65" t="str">
        <f t="shared" si="46"/>
        <v/>
      </c>
      <c r="AN104" s="57" t="str">
        <f t="shared" si="47"/>
        <v/>
      </c>
      <c r="AO104" s="12" t="str">
        <f t="shared" si="48"/>
        <v/>
      </c>
      <c r="AP104" s="10" t="str">
        <f t="shared" si="49"/>
        <v/>
      </c>
      <c r="AQ104" s="10" t="str">
        <f t="shared" si="50"/>
        <v/>
      </c>
      <c r="AR104" s="15" t="str">
        <f t="shared" si="51"/>
        <v/>
      </c>
      <c r="AS104" s="57" t="str">
        <f t="shared" si="52"/>
        <v/>
      </c>
      <c r="AT104" s="12" t="str">
        <f t="shared" si="53"/>
        <v/>
      </c>
      <c r="AU104" s="10" t="str">
        <f t="shared" si="54"/>
        <v/>
      </c>
      <c r="AV104" s="10" t="str">
        <f t="shared" si="55"/>
        <v/>
      </c>
      <c r="AW104" s="15" t="str">
        <f t="shared" si="56"/>
        <v/>
      </c>
    </row>
    <row r="105" spans="2:49">
      <c r="B105" s="14" t="str">
        <f>IF(Scilympiad!C104="",
    "",
    Scilympiad!C104
)</f>
        <v/>
      </c>
      <c r="C105" s="10" t="str">
        <f>IF(Scilympiad!D104="",
    "",
    Scilympiad!D104
)</f>
        <v/>
      </c>
      <c r="D105" s="10" t="str">
        <f>IF(Scilympiad!E104="",
    "",
    Scilympiad!E104
)</f>
        <v/>
      </c>
      <c r="E105" s="44" t="str">
        <f t="shared" si="32"/>
        <v/>
      </c>
      <c r="F105" s="45" t="str">
        <f t="shared" si="33"/>
        <v/>
      </c>
      <c r="G105" s="173" t="str">
        <f t="shared" si="34"/>
        <v/>
      </c>
      <c r="H105" s="45" t="str">
        <f t="shared" si="35"/>
        <v/>
      </c>
      <c r="I105" s="54" t="str">
        <f t="shared" si="36"/>
        <v/>
      </c>
      <c r="J105" s="57" t="str">
        <f>IF($B105="",
    "",
    IF(COUNTIF(Scilympiad!U:U,Scores!$B105)+COUNTIF(SkyCiv!U:U,Scores!$B105)=0,
        "",
        IF(COUNTIF(Scilympiad!U:U,Scores!$B105)=0,
            "NO",
            IF(COUNTIF(Scilympiad!U:U,Scores!$B105)=1,
                "YES",
                IF(COUNTIF(Scilympiad!U:U,Scores!$B105)&gt;1,
                    "MANY",
                    "ERROR"
                )
            )
        )
    )
)</f>
        <v/>
      </c>
      <c r="K105" s="15" t="str">
        <f>IF($B105="",
    "",
    IF(COUNTIF(Scilympiad!U:U,Scores!$B105)+COUNTIF(SkyCiv!U:U,Scores!$B105)=0,
        "",
        IF(COUNTIF(SkyCiv!U:U,Scores!$B105)=0,
            "NO",
            IF(COUNTIF(SkyCiv!U:U,Scores!$B105)=1,
                "YES",
                IF(COUNTIF(SkyCiv!U:U,Scores!$B105)&gt;1,
                    "MANY",
                    "ERROR"
                )
            )
        )
    )
)</f>
        <v/>
      </c>
      <c r="L105" s="160" t="str">
        <f>IF($B105="",
    "",
    IF(NOT(ISERROR(MATCH($B105,Scilympiad!$U:$U,0))),
        INDEX(Scilympiad!M:M,MATCH($B105,Scilympiad!$U:$U,0)),
        ""
    )
)</f>
        <v/>
      </c>
      <c r="M105" s="161" t="str">
        <f>IF($B105="",
    "",
    IF(NOT(ISERROR(MATCH($B105,Scilympiad!$U:$U,0))),
        INDEX(Scilympiad!N:N,MATCH($B105,Scilympiad!$U:$U,0)),
        ""
    )
)</f>
        <v/>
      </c>
      <c r="N105" s="161" t="str">
        <f>IF($B105="",
    "",
    IF(NOT(ISERROR(MATCH($B105,SkyCiv!$U:$U,0))),
        INDEX(SkyCiv!C:C,MATCH($B105,SkyCiv!$U:$U,0))+(_xlfn.NUMBERVALUE(LEFT(RIGHT(Instructions!$E$20,4),3))+6)/24,
        ""
    )
)</f>
        <v/>
      </c>
      <c r="O105" s="12" t="str">
        <f>IF(N105="",
    "",
    IF(Instructions!E$20="",
        "TIMEZONE?",
        IF(L105="",
            "START?",
            IF(N105&lt;L105,
                "NEGATIVE",
                (N105-L105)*24*60
            )
        )
    )
)</f>
        <v/>
      </c>
      <c r="P105" s="46" t="str">
        <f>IF(Instructions!$E$21="",
    "",
    IF(AND(ISNUMBER(O105),O105&gt;Instructions!E$21),
        "YES",
        IF(AND(ISNUMBER(O105),O105&lt;=Instructions!E$21),
            "NO",
            IF(O105="NEGATIVE",
                "UNCLEAR",
                ""
            )
        )
    )
)</f>
        <v/>
      </c>
      <c r="Q105" s="72" t="str">
        <f>IF(LEFT(Instructions!E$22)="Y",
    P105,
    ""
)</f>
        <v/>
      </c>
      <c r="R105" s="69" t="str">
        <f>IF($B105="",
    "",
    IF(NOT(ISERROR(MATCH($B105,SkyCiv!$U:$U,0))),
        INDEX(SkyCiv!I:I,MATCH($B105,SkyCiv!$U:$U,0)),
        ""
    )
)</f>
        <v/>
      </c>
      <c r="S105" s="12" t="str">
        <f>IF($B105="",
    "",
    IF(NOT(ISERROR(MATCH($B105,SkyCiv!$U:$U,0))),
        INDEX(SkyCiv!J:J,MATCH($B105,SkyCiv!$U:$U,0)),
        ""
    )
)</f>
        <v/>
      </c>
      <c r="T105" s="60" t="str">
        <f>IF($B105="",
    "",
    IF(NOT(ISERROR(MATCH($B105,SkyCiv!$U:$U,0))),
        INDEX(SkyCiv!K:K,MATCH($B105,SkyCiv!$U:$U,0)),
        ""
    )
)</f>
        <v/>
      </c>
      <c r="U105" s="76" t="str">
        <f>IF($B105="",
    "",
    IF(NOT(ISERROR(MATCH($B105,SkyCiv!$U:$U,0))),
        INDEX(SkyCiv!L:L,MATCH($B105,SkyCiv!$U:$U,0)),
        ""
    )
)</f>
        <v/>
      </c>
      <c r="V105" s="12" t="str">
        <f>IF($B105="",
    "",
    IF(NOT(ISERROR(MATCH($B105,SkyCiv!$U:$U,0))),
        INDEX(SkyCiv!M:M,MATCH($B105,SkyCiv!$U:$U,0)),
        ""
    )
)</f>
        <v/>
      </c>
      <c r="W105" s="77" t="str">
        <f>IF($B105="",
    "",
    IF(NOT(ISERROR(MATCH($B105,SkyCiv!$U:$U,0))),
        INDEX(SkyCiv!N:N,MATCH($B105,SkyCiv!$U:$U,0)),
        ""
    )
)</f>
        <v/>
      </c>
      <c r="X105" s="45" t="str">
        <f>IF(AND(U105=0,V105=0,W105=0),
    "-",
    IF(U105="",
        "",
        IF(LEFT($B105)="B",
            IF(Instructions!E$16="",
                "",
                IF(ROUND(U105,3)&lt;Instructions!E$16,
                    "YES",
                    "NO"
                )
            ),
            IF(LEFT($B105)="C",
                IF(Instructions!E$18="",
                    "",
                    IF(ROUND(U105,3)&lt;Instructions!E$18,
                        "YES",
                        "NO"
                    )
                ),
                "ERR"
            )
        )
    )
)</f>
        <v/>
      </c>
      <c r="Y105" s="45" t="str">
        <f t="shared" si="37"/>
        <v/>
      </c>
      <c r="Z105" s="45" t="str">
        <f>IF(AND(U105=0,V105=0,W105=0),
    "-",
    IF(W105="",
        "",
        IF(LEFT($B105)="B",
            IF(Instructions!E$17="",
                "",
                IF(ROUND(W105,3)&lt;Instructions!E$17,
                    "YES",
                    "NO"
                )
            ),
            IF(LEFT($B105)="C",
                IF(Instructions!E$19="",
                    "",
                    IF(ROUND(W105,3)&lt;Instructions!E$19,
                        "YES",
                        "NO"
                    )
                ),
                "ERR"
            )
        )
    )
)</f>
        <v/>
      </c>
      <c r="AA105" s="54" t="str">
        <f t="shared" si="38"/>
        <v/>
      </c>
      <c r="AB105" s="14" t="str">
        <f>IF(AND(NOT(ISERROR(MATCH($B105,Scilympiad!$U:$U,0))),ISNUMBER(INDEX(Scilympiad!Y:Y,MATCH($B105,Scilympiad!$U:$U,0)))),
    INDEX(Scilympiad!Y:Y,MATCH($B105,Scilympiad!$U:$U,0)),
    ""
)</f>
        <v/>
      </c>
      <c r="AC105" s="11" t="str">
        <f t="shared" si="39"/>
        <v/>
      </c>
      <c r="AD105" s="10" t="str">
        <f t="shared" si="40"/>
        <v/>
      </c>
      <c r="AE105" s="11" t="str">
        <f t="shared" si="41"/>
        <v/>
      </c>
      <c r="AF105" s="12" t="str">
        <f t="shared" si="42"/>
        <v/>
      </c>
      <c r="AG105" s="134" t="str">
        <f t="shared" si="43"/>
        <v/>
      </c>
      <c r="AH105" s="165"/>
      <c r="AI105" s="165"/>
      <c r="AJ105" s="131"/>
      <c r="AK105" s="64" t="str">
        <f t="shared" si="44"/>
        <v/>
      </c>
      <c r="AL105" s="47" t="str">
        <f t="shared" si="45"/>
        <v/>
      </c>
      <c r="AM105" s="65" t="str">
        <f t="shared" si="46"/>
        <v/>
      </c>
      <c r="AN105" s="57" t="str">
        <f t="shared" si="47"/>
        <v/>
      </c>
      <c r="AO105" s="12" t="str">
        <f t="shared" si="48"/>
        <v/>
      </c>
      <c r="AP105" s="10" t="str">
        <f t="shared" si="49"/>
        <v/>
      </c>
      <c r="AQ105" s="10" t="str">
        <f t="shared" si="50"/>
        <v/>
      </c>
      <c r="AR105" s="15" t="str">
        <f t="shared" si="51"/>
        <v/>
      </c>
      <c r="AS105" s="57" t="str">
        <f t="shared" si="52"/>
        <v/>
      </c>
      <c r="AT105" s="12" t="str">
        <f t="shared" si="53"/>
        <v/>
      </c>
      <c r="AU105" s="10" t="str">
        <f t="shared" si="54"/>
        <v/>
      </c>
      <c r="AV105" s="10" t="str">
        <f t="shared" si="55"/>
        <v/>
      </c>
      <c r="AW105" s="15" t="str">
        <f t="shared" si="56"/>
        <v/>
      </c>
    </row>
    <row r="106" spans="2:49">
      <c r="B106" s="14" t="str">
        <f>IF(Scilympiad!C105="",
    "",
    Scilympiad!C105
)</f>
        <v/>
      </c>
      <c r="C106" s="10" t="str">
        <f>IF(Scilympiad!D105="",
    "",
    Scilympiad!D105
)</f>
        <v/>
      </c>
      <c r="D106" s="10" t="str">
        <f>IF(Scilympiad!E105="",
    "",
    Scilympiad!E105
)</f>
        <v/>
      </c>
      <c r="E106" s="44" t="str">
        <f t="shared" si="32"/>
        <v/>
      </c>
      <c r="F106" s="45" t="str">
        <f t="shared" si="33"/>
        <v/>
      </c>
      <c r="G106" s="173" t="str">
        <f t="shared" si="34"/>
        <v/>
      </c>
      <c r="H106" s="45" t="str">
        <f t="shared" si="35"/>
        <v/>
      </c>
      <c r="I106" s="54" t="str">
        <f t="shared" si="36"/>
        <v/>
      </c>
      <c r="J106" s="57" t="str">
        <f>IF($B106="",
    "",
    IF(COUNTIF(Scilympiad!U:U,Scores!$B106)+COUNTIF(SkyCiv!U:U,Scores!$B106)=0,
        "",
        IF(COUNTIF(Scilympiad!U:U,Scores!$B106)=0,
            "NO",
            IF(COUNTIF(Scilympiad!U:U,Scores!$B106)=1,
                "YES",
                IF(COUNTIF(Scilympiad!U:U,Scores!$B106)&gt;1,
                    "MANY",
                    "ERROR"
                )
            )
        )
    )
)</f>
        <v/>
      </c>
      <c r="K106" s="15" t="str">
        <f>IF($B106="",
    "",
    IF(COUNTIF(Scilympiad!U:U,Scores!$B106)+COUNTIF(SkyCiv!U:U,Scores!$B106)=0,
        "",
        IF(COUNTIF(SkyCiv!U:U,Scores!$B106)=0,
            "NO",
            IF(COUNTIF(SkyCiv!U:U,Scores!$B106)=1,
                "YES",
                IF(COUNTIF(SkyCiv!U:U,Scores!$B106)&gt;1,
                    "MANY",
                    "ERROR"
                )
            )
        )
    )
)</f>
        <v/>
      </c>
      <c r="L106" s="160" t="str">
        <f>IF($B106="",
    "",
    IF(NOT(ISERROR(MATCH($B106,Scilympiad!$U:$U,0))),
        INDEX(Scilympiad!M:M,MATCH($B106,Scilympiad!$U:$U,0)),
        ""
    )
)</f>
        <v/>
      </c>
      <c r="M106" s="161" t="str">
        <f>IF($B106="",
    "",
    IF(NOT(ISERROR(MATCH($B106,Scilympiad!$U:$U,0))),
        INDEX(Scilympiad!N:N,MATCH($B106,Scilympiad!$U:$U,0)),
        ""
    )
)</f>
        <v/>
      </c>
      <c r="N106" s="161" t="str">
        <f>IF($B106="",
    "",
    IF(NOT(ISERROR(MATCH($B106,SkyCiv!$U:$U,0))),
        INDEX(SkyCiv!C:C,MATCH($B106,SkyCiv!$U:$U,0))+(_xlfn.NUMBERVALUE(LEFT(RIGHT(Instructions!$E$20,4),3))+6)/24,
        ""
    )
)</f>
        <v/>
      </c>
      <c r="O106" s="12" t="str">
        <f>IF(N106="",
    "",
    IF(Instructions!E$20="",
        "TIMEZONE?",
        IF(L106="",
            "START?",
            IF(N106&lt;L106,
                "NEGATIVE",
                (N106-L106)*24*60
            )
        )
    )
)</f>
        <v/>
      </c>
      <c r="P106" s="46" t="str">
        <f>IF(Instructions!$E$21="",
    "",
    IF(AND(ISNUMBER(O106),O106&gt;Instructions!E$21),
        "YES",
        IF(AND(ISNUMBER(O106),O106&lt;=Instructions!E$21),
            "NO",
            IF(O106="NEGATIVE",
                "UNCLEAR",
                ""
            )
        )
    )
)</f>
        <v/>
      </c>
      <c r="Q106" s="72" t="str">
        <f>IF(LEFT(Instructions!E$22)="Y",
    P106,
    ""
)</f>
        <v/>
      </c>
      <c r="R106" s="69" t="str">
        <f>IF($B106="",
    "",
    IF(NOT(ISERROR(MATCH($B106,SkyCiv!$U:$U,0))),
        INDEX(SkyCiv!I:I,MATCH($B106,SkyCiv!$U:$U,0)),
        ""
    )
)</f>
        <v/>
      </c>
      <c r="S106" s="12" t="str">
        <f>IF($B106="",
    "",
    IF(NOT(ISERROR(MATCH($B106,SkyCiv!$U:$U,0))),
        INDEX(SkyCiv!J:J,MATCH($B106,SkyCiv!$U:$U,0)),
        ""
    )
)</f>
        <v/>
      </c>
      <c r="T106" s="60" t="str">
        <f>IF($B106="",
    "",
    IF(NOT(ISERROR(MATCH($B106,SkyCiv!$U:$U,0))),
        INDEX(SkyCiv!K:K,MATCH($B106,SkyCiv!$U:$U,0)),
        ""
    )
)</f>
        <v/>
      </c>
      <c r="U106" s="76" t="str">
        <f>IF($B106="",
    "",
    IF(NOT(ISERROR(MATCH($B106,SkyCiv!$U:$U,0))),
        INDEX(SkyCiv!L:L,MATCH($B106,SkyCiv!$U:$U,0)),
        ""
    )
)</f>
        <v/>
      </c>
      <c r="V106" s="12" t="str">
        <f>IF($B106="",
    "",
    IF(NOT(ISERROR(MATCH($B106,SkyCiv!$U:$U,0))),
        INDEX(SkyCiv!M:M,MATCH($B106,SkyCiv!$U:$U,0)),
        ""
    )
)</f>
        <v/>
      </c>
      <c r="W106" s="77" t="str">
        <f>IF($B106="",
    "",
    IF(NOT(ISERROR(MATCH($B106,SkyCiv!$U:$U,0))),
        INDEX(SkyCiv!N:N,MATCH($B106,SkyCiv!$U:$U,0)),
        ""
    )
)</f>
        <v/>
      </c>
      <c r="X106" s="45" t="str">
        <f>IF(AND(U106=0,V106=0,W106=0),
    "-",
    IF(U106="",
        "",
        IF(LEFT($B106)="B",
            IF(Instructions!E$16="",
                "",
                IF(ROUND(U106,3)&lt;Instructions!E$16,
                    "YES",
                    "NO"
                )
            ),
            IF(LEFT($B106)="C",
                IF(Instructions!E$18="",
                    "",
                    IF(ROUND(U106,3)&lt;Instructions!E$18,
                        "YES",
                        "NO"
                    )
                ),
                "ERR"
            )
        )
    )
)</f>
        <v/>
      </c>
      <c r="Y106" s="45" t="str">
        <f t="shared" si="37"/>
        <v/>
      </c>
      <c r="Z106" s="45" t="str">
        <f>IF(AND(U106=0,V106=0,W106=0),
    "-",
    IF(W106="",
        "",
        IF(LEFT($B106)="B",
            IF(Instructions!E$17="",
                "",
                IF(ROUND(W106,3)&lt;Instructions!E$17,
                    "YES",
                    "NO"
                )
            ),
            IF(LEFT($B106)="C",
                IF(Instructions!E$19="",
                    "",
                    IF(ROUND(W106,3)&lt;Instructions!E$19,
                        "YES",
                        "NO"
                    )
                ),
                "ERR"
            )
        )
    )
)</f>
        <v/>
      </c>
      <c r="AA106" s="54" t="str">
        <f t="shared" si="38"/>
        <v/>
      </c>
      <c r="AB106" s="14" t="str">
        <f>IF(AND(NOT(ISERROR(MATCH($B106,Scilympiad!$U:$U,0))),ISNUMBER(INDEX(Scilympiad!Y:Y,MATCH($B106,Scilympiad!$U:$U,0)))),
    INDEX(Scilympiad!Y:Y,MATCH($B106,Scilympiad!$U:$U,0)),
    ""
)</f>
        <v/>
      </c>
      <c r="AC106" s="11" t="str">
        <f t="shared" si="39"/>
        <v/>
      </c>
      <c r="AD106" s="10" t="str">
        <f t="shared" si="40"/>
        <v/>
      </c>
      <c r="AE106" s="11" t="str">
        <f t="shared" si="41"/>
        <v/>
      </c>
      <c r="AF106" s="12" t="str">
        <f t="shared" si="42"/>
        <v/>
      </c>
      <c r="AG106" s="134" t="str">
        <f t="shared" si="43"/>
        <v/>
      </c>
      <c r="AH106" s="165"/>
      <c r="AI106" s="165"/>
      <c r="AJ106" s="131"/>
      <c r="AK106" s="64" t="str">
        <f t="shared" si="44"/>
        <v/>
      </c>
      <c r="AL106" s="47" t="str">
        <f t="shared" si="45"/>
        <v/>
      </c>
      <c r="AM106" s="65" t="str">
        <f t="shared" si="46"/>
        <v/>
      </c>
      <c r="AN106" s="57" t="str">
        <f t="shared" si="47"/>
        <v/>
      </c>
      <c r="AO106" s="12" t="str">
        <f t="shared" si="48"/>
        <v/>
      </c>
      <c r="AP106" s="10" t="str">
        <f t="shared" si="49"/>
        <v/>
      </c>
      <c r="AQ106" s="10" t="str">
        <f t="shared" si="50"/>
        <v/>
      </c>
      <c r="AR106" s="15" t="str">
        <f t="shared" si="51"/>
        <v/>
      </c>
      <c r="AS106" s="57" t="str">
        <f t="shared" si="52"/>
        <v/>
      </c>
      <c r="AT106" s="12" t="str">
        <f t="shared" si="53"/>
        <v/>
      </c>
      <c r="AU106" s="10" t="str">
        <f t="shared" si="54"/>
        <v/>
      </c>
      <c r="AV106" s="10" t="str">
        <f t="shared" si="55"/>
        <v/>
      </c>
      <c r="AW106" s="15" t="str">
        <f t="shared" si="56"/>
        <v/>
      </c>
    </row>
    <row r="107" spans="2:49">
      <c r="B107" s="14" t="str">
        <f>IF(Scilympiad!C106="",
    "",
    Scilympiad!C106
)</f>
        <v/>
      </c>
      <c r="C107" s="10" t="str">
        <f>IF(Scilympiad!D106="",
    "",
    Scilympiad!D106
)</f>
        <v/>
      </c>
      <c r="D107" s="10" t="str">
        <f>IF(Scilympiad!E106="",
    "",
    Scilympiad!E106
)</f>
        <v/>
      </c>
      <c r="E107" s="44" t="str">
        <f t="shared" si="32"/>
        <v/>
      </c>
      <c r="F107" s="45" t="str">
        <f t="shared" si="33"/>
        <v/>
      </c>
      <c r="G107" s="173" t="str">
        <f t="shared" si="34"/>
        <v/>
      </c>
      <c r="H107" s="45" t="str">
        <f t="shared" si="35"/>
        <v/>
      </c>
      <c r="I107" s="54" t="str">
        <f t="shared" si="36"/>
        <v/>
      </c>
      <c r="J107" s="57" t="str">
        <f>IF($B107="",
    "",
    IF(COUNTIF(Scilympiad!U:U,Scores!$B107)+COUNTIF(SkyCiv!U:U,Scores!$B107)=0,
        "",
        IF(COUNTIF(Scilympiad!U:U,Scores!$B107)=0,
            "NO",
            IF(COUNTIF(Scilympiad!U:U,Scores!$B107)=1,
                "YES",
                IF(COUNTIF(Scilympiad!U:U,Scores!$B107)&gt;1,
                    "MANY",
                    "ERROR"
                )
            )
        )
    )
)</f>
        <v/>
      </c>
      <c r="K107" s="15" t="str">
        <f>IF($B107="",
    "",
    IF(COUNTIF(Scilympiad!U:U,Scores!$B107)+COUNTIF(SkyCiv!U:U,Scores!$B107)=0,
        "",
        IF(COUNTIF(SkyCiv!U:U,Scores!$B107)=0,
            "NO",
            IF(COUNTIF(SkyCiv!U:U,Scores!$B107)=1,
                "YES",
                IF(COUNTIF(SkyCiv!U:U,Scores!$B107)&gt;1,
                    "MANY",
                    "ERROR"
                )
            )
        )
    )
)</f>
        <v/>
      </c>
      <c r="L107" s="160" t="str">
        <f>IF($B107="",
    "",
    IF(NOT(ISERROR(MATCH($B107,Scilympiad!$U:$U,0))),
        INDEX(Scilympiad!M:M,MATCH($B107,Scilympiad!$U:$U,0)),
        ""
    )
)</f>
        <v/>
      </c>
      <c r="M107" s="161" t="str">
        <f>IF($B107="",
    "",
    IF(NOT(ISERROR(MATCH($B107,Scilympiad!$U:$U,0))),
        INDEX(Scilympiad!N:N,MATCH($B107,Scilympiad!$U:$U,0)),
        ""
    )
)</f>
        <v/>
      </c>
      <c r="N107" s="161" t="str">
        <f>IF($B107="",
    "",
    IF(NOT(ISERROR(MATCH($B107,SkyCiv!$U:$U,0))),
        INDEX(SkyCiv!C:C,MATCH($B107,SkyCiv!$U:$U,0))+(_xlfn.NUMBERVALUE(LEFT(RIGHT(Instructions!$E$20,4),3))+6)/24,
        ""
    )
)</f>
        <v/>
      </c>
      <c r="O107" s="12" t="str">
        <f>IF(N107="",
    "",
    IF(Instructions!E$20="",
        "TIMEZONE?",
        IF(L107="",
            "START?",
            IF(N107&lt;L107,
                "NEGATIVE",
                (N107-L107)*24*60
            )
        )
    )
)</f>
        <v/>
      </c>
      <c r="P107" s="46" t="str">
        <f>IF(Instructions!$E$21="",
    "",
    IF(AND(ISNUMBER(O107),O107&gt;Instructions!E$21),
        "YES",
        IF(AND(ISNUMBER(O107),O107&lt;=Instructions!E$21),
            "NO",
            IF(O107="NEGATIVE",
                "UNCLEAR",
                ""
            )
        )
    )
)</f>
        <v/>
      </c>
      <c r="Q107" s="72" t="str">
        <f>IF(LEFT(Instructions!E$22)="Y",
    P107,
    ""
)</f>
        <v/>
      </c>
      <c r="R107" s="69" t="str">
        <f>IF($B107="",
    "",
    IF(NOT(ISERROR(MATCH($B107,SkyCiv!$U:$U,0))),
        INDEX(SkyCiv!I:I,MATCH($B107,SkyCiv!$U:$U,0)),
        ""
    )
)</f>
        <v/>
      </c>
      <c r="S107" s="12" t="str">
        <f>IF($B107="",
    "",
    IF(NOT(ISERROR(MATCH($B107,SkyCiv!$U:$U,0))),
        INDEX(SkyCiv!J:J,MATCH($B107,SkyCiv!$U:$U,0)),
        ""
    )
)</f>
        <v/>
      </c>
      <c r="T107" s="60" t="str">
        <f>IF($B107="",
    "",
    IF(NOT(ISERROR(MATCH($B107,SkyCiv!$U:$U,0))),
        INDEX(SkyCiv!K:K,MATCH($B107,SkyCiv!$U:$U,0)),
        ""
    )
)</f>
        <v/>
      </c>
      <c r="U107" s="76" t="str">
        <f>IF($B107="",
    "",
    IF(NOT(ISERROR(MATCH($B107,SkyCiv!$U:$U,0))),
        INDEX(SkyCiv!L:L,MATCH($B107,SkyCiv!$U:$U,0)),
        ""
    )
)</f>
        <v/>
      </c>
      <c r="V107" s="12" t="str">
        <f>IF($B107="",
    "",
    IF(NOT(ISERROR(MATCH($B107,SkyCiv!$U:$U,0))),
        INDEX(SkyCiv!M:M,MATCH($B107,SkyCiv!$U:$U,0)),
        ""
    )
)</f>
        <v/>
      </c>
      <c r="W107" s="77" t="str">
        <f>IF($B107="",
    "",
    IF(NOT(ISERROR(MATCH($B107,SkyCiv!$U:$U,0))),
        INDEX(SkyCiv!N:N,MATCH($B107,SkyCiv!$U:$U,0)),
        ""
    )
)</f>
        <v/>
      </c>
      <c r="X107" s="45" t="str">
        <f>IF(AND(U107=0,V107=0,W107=0),
    "-",
    IF(U107="",
        "",
        IF(LEFT($B107)="B",
            IF(Instructions!E$16="",
                "",
                IF(ROUND(U107,3)&lt;Instructions!E$16,
                    "YES",
                    "NO"
                )
            ),
            IF(LEFT($B107)="C",
                IF(Instructions!E$18="",
                    "",
                    IF(ROUND(U107,3)&lt;Instructions!E$18,
                        "YES",
                        "NO"
                    )
                ),
                "ERR"
            )
        )
    )
)</f>
        <v/>
      </c>
      <c r="Y107" s="45" t="str">
        <f t="shared" si="37"/>
        <v/>
      </c>
      <c r="Z107" s="45" t="str">
        <f>IF(AND(U107=0,V107=0,W107=0),
    "-",
    IF(W107="",
        "",
        IF(LEFT($B107)="B",
            IF(Instructions!E$17="",
                "",
                IF(ROUND(W107,3)&lt;Instructions!E$17,
                    "YES",
                    "NO"
                )
            ),
            IF(LEFT($B107)="C",
                IF(Instructions!E$19="",
                    "",
                    IF(ROUND(W107,3)&lt;Instructions!E$19,
                        "YES",
                        "NO"
                    )
                ),
                "ERR"
            )
        )
    )
)</f>
        <v/>
      </c>
      <c r="AA107" s="54" t="str">
        <f t="shared" si="38"/>
        <v/>
      </c>
      <c r="AB107" s="14" t="str">
        <f>IF(AND(NOT(ISERROR(MATCH($B107,Scilympiad!$U:$U,0))),ISNUMBER(INDEX(Scilympiad!Y:Y,MATCH($B107,Scilympiad!$U:$U,0)))),
    INDEX(Scilympiad!Y:Y,MATCH($B107,Scilympiad!$U:$U,0)),
    ""
)</f>
        <v/>
      </c>
      <c r="AC107" s="11" t="str">
        <f t="shared" si="39"/>
        <v/>
      </c>
      <c r="AD107" s="10" t="str">
        <f t="shared" si="40"/>
        <v/>
      </c>
      <c r="AE107" s="11" t="str">
        <f t="shared" si="41"/>
        <v/>
      </c>
      <c r="AF107" s="12" t="str">
        <f t="shared" si="42"/>
        <v/>
      </c>
      <c r="AG107" s="134" t="str">
        <f t="shared" si="43"/>
        <v/>
      </c>
      <c r="AH107" s="165"/>
      <c r="AI107" s="165"/>
      <c r="AJ107" s="131"/>
      <c r="AK107" s="64" t="str">
        <f t="shared" si="44"/>
        <v/>
      </c>
      <c r="AL107" s="47" t="str">
        <f t="shared" si="45"/>
        <v/>
      </c>
      <c r="AM107" s="65" t="str">
        <f t="shared" si="46"/>
        <v/>
      </c>
      <c r="AN107" s="57" t="str">
        <f t="shared" si="47"/>
        <v/>
      </c>
      <c r="AO107" s="12" t="str">
        <f t="shared" si="48"/>
        <v/>
      </c>
      <c r="AP107" s="10" t="str">
        <f t="shared" si="49"/>
        <v/>
      </c>
      <c r="AQ107" s="10" t="str">
        <f t="shared" si="50"/>
        <v/>
      </c>
      <c r="AR107" s="15" t="str">
        <f t="shared" si="51"/>
        <v/>
      </c>
      <c r="AS107" s="57" t="str">
        <f t="shared" si="52"/>
        <v/>
      </c>
      <c r="AT107" s="12" t="str">
        <f t="shared" si="53"/>
        <v/>
      </c>
      <c r="AU107" s="10" t="str">
        <f t="shared" si="54"/>
        <v/>
      </c>
      <c r="AV107" s="10" t="str">
        <f t="shared" si="55"/>
        <v/>
      </c>
      <c r="AW107" s="15" t="str">
        <f t="shared" si="56"/>
        <v/>
      </c>
    </row>
    <row r="108" spans="2:49">
      <c r="B108" s="14" t="str">
        <f>IF(Scilympiad!C107="",
    "",
    Scilympiad!C107
)</f>
        <v/>
      </c>
      <c r="C108" s="10" t="str">
        <f>IF(Scilympiad!D107="",
    "",
    Scilympiad!D107
)</f>
        <v/>
      </c>
      <c r="D108" s="10" t="str">
        <f>IF(Scilympiad!E107="",
    "",
    Scilympiad!E107
)</f>
        <v/>
      </c>
      <c r="E108" s="44" t="str">
        <f t="shared" si="32"/>
        <v/>
      </c>
      <c r="F108" s="45" t="str">
        <f t="shared" si="33"/>
        <v/>
      </c>
      <c r="G108" s="173" t="str">
        <f t="shared" si="34"/>
        <v/>
      </c>
      <c r="H108" s="45" t="str">
        <f t="shared" si="35"/>
        <v/>
      </c>
      <c r="I108" s="54" t="str">
        <f t="shared" si="36"/>
        <v/>
      </c>
      <c r="J108" s="57" t="str">
        <f>IF($B108="",
    "",
    IF(COUNTIF(Scilympiad!U:U,Scores!$B108)+COUNTIF(SkyCiv!U:U,Scores!$B108)=0,
        "",
        IF(COUNTIF(Scilympiad!U:U,Scores!$B108)=0,
            "NO",
            IF(COUNTIF(Scilympiad!U:U,Scores!$B108)=1,
                "YES",
                IF(COUNTIF(Scilympiad!U:U,Scores!$B108)&gt;1,
                    "MANY",
                    "ERROR"
                )
            )
        )
    )
)</f>
        <v/>
      </c>
      <c r="K108" s="15" t="str">
        <f>IF($B108="",
    "",
    IF(COUNTIF(Scilympiad!U:U,Scores!$B108)+COUNTIF(SkyCiv!U:U,Scores!$B108)=0,
        "",
        IF(COUNTIF(SkyCiv!U:U,Scores!$B108)=0,
            "NO",
            IF(COUNTIF(SkyCiv!U:U,Scores!$B108)=1,
                "YES",
                IF(COUNTIF(SkyCiv!U:U,Scores!$B108)&gt;1,
                    "MANY",
                    "ERROR"
                )
            )
        )
    )
)</f>
        <v/>
      </c>
      <c r="L108" s="160" t="str">
        <f>IF($B108="",
    "",
    IF(NOT(ISERROR(MATCH($B108,Scilympiad!$U:$U,0))),
        INDEX(Scilympiad!M:M,MATCH($B108,Scilympiad!$U:$U,0)),
        ""
    )
)</f>
        <v/>
      </c>
      <c r="M108" s="161" t="str">
        <f>IF($B108="",
    "",
    IF(NOT(ISERROR(MATCH($B108,Scilympiad!$U:$U,0))),
        INDEX(Scilympiad!N:N,MATCH($B108,Scilympiad!$U:$U,0)),
        ""
    )
)</f>
        <v/>
      </c>
      <c r="N108" s="161" t="str">
        <f>IF($B108="",
    "",
    IF(NOT(ISERROR(MATCH($B108,SkyCiv!$U:$U,0))),
        INDEX(SkyCiv!C:C,MATCH($B108,SkyCiv!$U:$U,0))+(_xlfn.NUMBERVALUE(LEFT(RIGHT(Instructions!$E$20,4),3))+6)/24,
        ""
    )
)</f>
        <v/>
      </c>
      <c r="O108" s="12" t="str">
        <f>IF(N108="",
    "",
    IF(Instructions!E$20="",
        "TIMEZONE?",
        IF(L108="",
            "START?",
            IF(N108&lt;L108,
                "NEGATIVE",
                (N108-L108)*24*60
            )
        )
    )
)</f>
        <v/>
      </c>
      <c r="P108" s="46" t="str">
        <f>IF(Instructions!$E$21="",
    "",
    IF(AND(ISNUMBER(O108),O108&gt;Instructions!E$21),
        "YES",
        IF(AND(ISNUMBER(O108),O108&lt;=Instructions!E$21),
            "NO",
            IF(O108="NEGATIVE",
                "UNCLEAR",
                ""
            )
        )
    )
)</f>
        <v/>
      </c>
      <c r="Q108" s="72" t="str">
        <f>IF(LEFT(Instructions!E$22)="Y",
    P108,
    ""
)</f>
        <v/>
      </c>
      <c r="R108" s="69" t="str">
        <f>IF($B108="",
    "",
    IF(NOT(ISERROR(MATCH($B108,SkyCiv!$U:$U,0))),
        INDEX(SkyCiv!I:I,MATCH($B108,SkyCiv!$U:$U,0)),
        ""
    )
)</f>
        <v/>
      </c>
      <c r="S108" s="12" t="str">
        <f>IF($B108="",
    "",
    IF(NOT(ISERROR(MATCH($B108,SkyCiv!$U:$U,0))),
        INDEX(SkyCiv!J:J,MATCH($B108,SkyCiv!$U:$U,0)),
        ""
    )
)</f>
        <v/>
      </c>
      <c r="T108" s="60" t="str">
        <f>IF($B108="",
    "",
    IF(NOT(ISERROR(MATCH($B108,SkyCiv!$U:$U,0))),
        INDEX(SkyCiv!K:K,MATCH($B108,SkyCiv!$U:$U,0)),
        ""
    )
)</f>
        <v/>
      </c>
      <c r="U108" s="76" t="str">
        <f>IF($B108="",
    "",
    IF(NOT(ISERROR(MATCH($B108,SkyCiv!$U:$U,0))),
        INDEX(SkyCiv!L:L,MATCH($B108,SkyCiv!$U:$U,0)),
        ""
    )
)</f>
        <v/>
      </c>
      <c r="V108" s="12" t="str">
        <f>IF($B108="",
    "",
    IF(NOT(ISERROR(MATCH($B108,SkyCiv!$U:$U,0))),
        INDEX(SkyCiv!M:M,MATCH($B108,SkyCiv!$U:$U,0)),
        ""
    )
)</f>
        <v/>
      </c>
      <c r="W108" s="77" t="str">
        <f>IF($B108="",
    "",
    IF(NOT(ISERROR(MATCH($B108,SkyCiv!$U:$U,0))),
        INDEX(SkyCiv!N:N,MATCH($B108,SkyCiv!$U:$U,0)),
        ""
    )
)</f>
        <v/>
      </c>
      <c r="X108" s="45" t="str">
        <f>IF(AND(U108=0,V108=0,W108=0),
    "-",
    IF(U108="",
        "",
        IF(LEFT($B108)="B",
            IF(Instructions!E$16="",
                "",
                IF(ROUND(U108,3)&lt;Instructions!E$16,
                    "YES",
                    "NO"
                )
            ),
            IF(LEFT($B108)="C",
                IF(Instructions!E$18="",
                    "",
                    IF(ROUND(U108,3)&lt;Instructions!E$18,
                        "YES",
                        "NO"
                    )
                ),
                "ERR"
            )
        )
    )
)</f>
        <v/>
      </c>
      <c r="Y108" s="45" t="str">
        <f t="shared" si="37"/>
        <v/>
      </c>
      <c r="Z108" s="45" t="str">
        <f>IF(AND(U108=0,V108=0,W108=0),
    "-",
    IF(W108="",
        "",
        IF(LEFT($B108)="B",
            IF(Instructions!E$17="",
                "",
                IF(ROUND(W108,3)&lt;Instructions!E$17,
                    "YES",
                    "NO"
                )
            ),
            IF(LEFT($B108)="C",
                IF(Instructions!E$19="",
                    "",
                    IF(ROUND(W108,3)&lt;Instructions!E$19,
                        "YES",
                        "NO"
                    )
                ),
                "ERR"
            )
        )
    )
)</f>
        <v/>
      </c>
      <c r="AA108" s="54" t="str">
        <f t="shared" si="38"/>
        <v/>
      </c>
      <c r="AB108" s="14" t="str">
        <f>IF(AND(NOT(ISERROR(MATCH($B108,Scilympiad!$U:$U,0))),ISNUMBER(INDEX(Scilympiad!Y:Y,MATCH($B108,Scilympiad!$U:$U,0)))),
    INDEX(Scilympiad!Y:Y,MATCH($B108,Scilympiad!$U:$U,0)),
    ""
)</f>
        <v/>
      </c>
      <c r="AC108" s="11" t="str">
        <f t="shared" si="39"/>
        <v/>
      </c>
      <c r="AD108" s="10" t="str">
        <f t="shared" si="40"/>
        <v/>
      </c>
      <c r="AE108" s="11" t="str">
        <f t="shared" si="41"/>
        <v/>
      </c>
      <c r="AF108" s="12" t="str">
        <f t="shared" si="42"/>
        <v/>
      </c>
      <c r="AG108" s="134" t="str">
        <f t="shared" si="43"/>
        <v/>
      </c>
      <c r="AH108" s="165"/>
      <c r="AI108" s="165"/>
      <c r="AJ108" s="131"/>
      <c r="AK108" s="64" t="str">
        <f t="shared" si="44"/>
        <v/>
      </c>
      <c r="AL108" s="47" t="str">
        <f t="shared" si="45"/>
        <v/>
      </c>
      <c r="AM108" s="65" t="str">
        <f t="shared" si="46"/>
        <v/>
      </c>
      <c r="AN108" s="57" t="str">
        <f t="shared" si="47"/>
        <v/>
      </c>
      <c r="AO108" s="12" t="str">
        <f t="shared" si="48"/>
        <v/>
      </c>
      <c r="AP108" s="10" t="str">
        <f t="shared" si="49"/>
        <v/>
      </c>
      <c r="AQ108" s="10" t="str">
        <f t="shared" si="50"/>
        <v/>
      </c>
      <c r="AR108" s="15" t="str">
        <f t="shared" si="51"/>
        <v/>
      </c>
      <c r="AS108" s="57" t="str">
        <f t="shared" si="52"/>
        <v/>
      </c>
      <c r="AT108" s="12" t="str">
        <f t="shared" si="53"/>
        <v/>
      </c>
      <c r="AU108" s="10" t="str">
        <f t="shared" si="54"/>
        <v/>
      </c>
      <c r="AV108" s="10" t="str">
        <f t="shared" si="55"/>
        <v/>
      </c>
      <c r="AW108" s="15" t="str">
        <f t="shared" si="56"/>
        <v/>
      </c>
    </row>
    <row r="109" spans="2:49">
      <c r="B109" s="14" t="str">
        <f>IF(Scilympiad!C108="",
    "",
    Scilympiad!C108
)</f>
        <v/>
      </c>
      <c r="C109" s="10" t="str">
        <f>IF(Scilympiad!D108="",
    "",
    Scilympiad!D108
)</f>
        <v/>
      </c>
      <c r="D109" s="10" t="str">
        <f>IF(Scilympiad!E108="",
    "",
    Scilympiad!E108
)</f>
        <v/>
      </c>
      <c r="E109" s="44" t="str">
        <f t="shared" si="32"/>
        <v/>
      </c>
      <c r="F109" s="45" t="str">
        <f t="shared" si="33"/>
        <v/>
      </c>
      <c r="G109" s="173" t="str">
        <f t="shared" si="34"/>
        <v/>
      </c>
      <c r="H109" s="45" t="str">
        <f t="shared" si="35"/>
        <v/>
      </c>
      <c r="I109" s="54" t="str">
        <f t="shared" si="36"/>
        <v/>
      </c>
      <c r="J109" s="57" t="str">
        <f>IF($B109="",
    "",
    IF(COUNTIF(Scilympiad!U:U,Scores!$B109)+COUNTIF(SkyCiv!U:U,Scores!$B109)=0,
        "",
        IF(COUNTIF(Scilympiad!U:U,Scores!$B109)=0,
            "NO",
            IF(COUNTIF(Scilympiad!U:U,Scores!$B109)=1,
                "YES",
                IF(COUNTIF(Scilympiad!U:U,Scores!$B109)&gt;1,
                    "MANY",
                    "ERROR"
                )
            )
        )
    )
)</f>
        <v/>
      </c>
      <c r="K109" s="15" t="str">
        <f>IF($B109="",
    "",
    IF(COUNTIF(Scilympiad!U:U,Scores!$B109)+COUNTIF(SkyCiv!U:U,Scores!$B109)=0,
        "",
        IF(COUNTIF(SkyCiv!U:U,Scores!$B109)=0,
            "NO",
            IF(COUNTIF(SkyCiv!U:U,Scores!$B109)=1,
                "YES",
                IF(COUNTIF(SkyCiv!U:U,Scores!$B109)&gt;1,
                    "MANY",
                    "ERROR"
                )
            )
        )
    )
)</f>
        <v/>
      </c>
      <c r="L109" s="160" t="str">
        <f>IF($B109="",
    "",
    IF(NOT(ISERROR(MATCH($B109,Scilympiad!$U:$U,0))),
        INDEX(Scilympiad!M:M,MATCH($B109,Scilympiad!$U:$U,0)),
        ""
    )
)</f>
        <v/>
      </c>
      <c r="M109" s="161" t="str">
        <f>IF($B109="",
    "",
    IF(NOT(ISERROR(MATCH($B109,Scilympiad!$U:$U,0))),
        INDEX(Scilympiad!N:N,MATCH($B109,Scilympiad!$U:$U,0)),
        ""
    )
)</f>
        <v/>
      </c>
      <c r="N109" s="161" t="str">
        <f>IF($B109="",
    "",
    IF(NOT(ISERROR(MATCH($B109,SkyCiv!$U:$U,0))),
        INDEX(SkyCiv!C:C,MATCH($B109,SkyCiv!$U:$U,0))+(_xlfn.NUMBERVALUE(LEFT(RIGHT(Instructions!$E$20,4),3))+6)/24,
        ""
    )
)</f>
        <v/>
      </c>
      <c r="O109" s="12" t="str">
        <f>IF(N109="",
    "",
    IF(Instructions!E$20="",
        "TIMEZONE?",
        IF(L109="",
            "START?",
            IF(N109&lt;L109,
                "NEGATIVE",
                (N109-L109)*24*60
            )
        )
    )
)</f>
        <v/>
      </c>
      <c r="P109" s="46" t="str">
        <f>IF(Instructions!$E$21="",
    "",
    IF(AND(ISNUMBER(O109),O109&gt;Instructions!E$21),
        "YES",
        IF(AND(ISNUMBER(O109),O109&lt;=Instructions!E$21),
            "NO",
            IF(O109="NEGATIVE",
                "UNCLEAR",
                ""
            )
        )
    )
)</f>
        <v/>
      </c>
      <c r="Q109" s="72" t="str">
        <f>IF(LEFT(Instructions!E$22)="Y",
    P109,
    ""
)</f>
        <v/>
      </c>
      <c r="R109" s="69" t="str">
        <f>IF($B109="",
    "",
    IF(NOT(ISERROR(MATCH($B109,SkyCiv!$U:$U,0))),
        INDEX(SkyCiv!I:I,MATCH($B109,SkyCiv!$U:$U,0)),
        ""
    )
)</f>
        <v/>
      </c>
      <c r="S109" s="12" t="str">
        <f>IF($B109="",
    "",
    IF(NOT(ISERROR(MATCH($B109,SkyCiv!$U:$U,0))),
        INDEX(SkyCiv!J:J,MATCH($B109,SkyCiv!$U:$U,0)),
        ""
    )
)</f>
        <v/>
      </c>
      <c r="T109" s="60" t="str">
        <f>IF($B109="",
    "",
    IF(NOT(ISERROR(MATCH($B109,SkyCiv!$U:$U,0))),
        INDEX(SkyCiv!K:K,MATCH($B109,SkyCiv!$U:$U,0)),
        ""
    )
)</f>
        <v/>
      </c>
      <c r="U109" s="76" t="str">
        <f>IF($B109="",
    "",
    IF(NOT(ISERROR(MATCH($B109,SkyCiv!$U:$U,0))),
        INDEX(SkyCiv!L:L,MATCH($B109,SkyCiv!$U:$U,0)),
        ""
    )
)</f>
        <v/>
      </c>
      <c r="V109" s="12" t="str">
        <f>IF($B109="",
    "",
    IF(NOT(ISERROR(MATCH($B109,SkyCiv!$U:$U,0))),
        INDEX(SkyCiv!M:M,MATCH($B109,SkyCiv!$U:$U,0)),
        ""
    )
)</f>
        <v/>
      </c>
      <c r="W109" s="77" t="str">
        <f>IF($B109="",
    "",
    IF(NOT(ISERROR(MATCH($B109,SkyCiv!$U:$U,0))),
        INDEX(SkyCiv!N:N,MATCH($B109,SkyCiv!$U:$U,0)),
        ""
    )
)</f>
        <v/>
      </c>
      <c r="X109" s="45" t="str">
        <f>IF(AND(U109=0,V109=0,W109=0),
    "-",
    IF(U109="",
        "",
        IF(LEFT($B109)="B",
            IF(Instructions!E$16="",
                "",
                IF(ROUND(U109,3)&lt;Instructions!E$16,
                    "YES",
                    "NO"
                )
            ),
            IF(LEFT($B109)="C",
                IF(Instructions!E$18="",
                    "",
                    IF(ROUND(U109,3)&lt;Instructions!E$18,
                        "YES",
                        "NO"
                    )
                ),
                "ERR"
            )
        )
    )
)</f>
        <v/>
      </c>
      <c r="Y109" s="45" t="str">
        <f t="shared" si="37"/>
        <v/>
      </c>
      <c r="Z109" s="45" t="str">
        <f>IF(AND(U109=0,V109=0,W109=0),
    "-",
    IF(W109="",
        "",
        IF(LEFT($B109)="B",
            IF(Instructions!E$17="",
                "",
                IF(ROUND(W109,3)&lt;Instructions!E$17,
                    "YES",
                    "NO"
                )
            ),
            IF(LEFT($B109)="C",
                IF(Instructions!E$19="",
                    "",
                    IF(ROUND(W109,3)&lt;Instructions!E$19,
                        "YES",
                        "NO"
                    )
                ),
                "ERR"
            )
        )
    )
)</f>
        <v/>
      </c>
      <c r="AA109" s="54" t="str">
        <f t="shared" si="38"/>
        <v/>
      </c>
      <c r="AB109" s="14" t="str">
        <f>IF(AND(NOT(ISERROR(MATCH($B109,Scilympiad!$U:$U,0))),ISNUMBER(INDEX(Scilympiad!Y:Y,MATCH($B109,Scilympiad!$U:$U,0)))),
    INDEX(Scilympiad!Y:Y,MATCH($B109,Scilympiad!$U:$U,0)),
    ""
)</f>
        <v/>
      </c>
      <c r="AC109" s="11" t="str">
        <f t="shared" si="39"/>
        <v/>
      </c>
      <c r="AD109" s="10" t="str">
        <f t="shared" si="40"/>
        <v/>
      </c>
      <c r="AE109" s="11" t="str">
        <f t="shared" si="41"/>
        <v/>
      </c>
      <c r="AF109" s="12" t="str">
        <f t="shared" si="42"/>
        <v/>
      </c>
      <c r="AG109" s="134" t="str">
        <f t="shared" si="43"/>
        <v/>
      </c>
      <c r="AH109" s="165"/>
      <c r="AI109" s="165"/>
      <c r="AJ109" s="131"/>
      <c r="AK109" s="64" t="str">
        <f t="shared" si="44"/>
        <v/>
      </c>
      <c r="AL109" s="47" t="str">
        <f t="shared" si="45"/>
        <v/>
      </c>
      <c r="AM109" s="65" t="str">
        <f t="shared" si="46"/>
        <v/>
      </c>
      <c r="AN109" s="57" t="str">
        <f t="shared" si="47"/>
        <v/>
      </c>
      <c r="AO109" s="12" t="str">
        <f t="shared" si="48"/>
        <v/>
      </c>
      <c r="AP109" s="10" t="str">
        <f t="shared" si="49"/>
        <v/>
      </c>
      <c r="AQ109" s="10" t="str">
        <f t="shared" si="50"/>
        <v/>
      </c>
      <c r="AR109" s="15" t="str">
        <f t="shared" si="51"/>
        <v/>
      </c>
      <c r="AS109" s="57" t="str">
        <f t="shared" si="52"/>
        <v/>
      </c>
      <c r="AT109" s="12" t="str">
        <f t="shared" si="53"/>
        <v/>
      </c>
      <c r="AU109" s="10" t="str">
        <f t="shared" si="54"/>
        <v/>
      </c>
      <c r="AV109" s="10" t="str">
        <f t="shared" si="55"/>
        <v/>
      </c>
      <c r="AW109" s="15" t="str">
        <f t="shared" si="56"/>
        <v/>
      </c>
    </row>
    <row r="110" spans="2:49">
      <c r="B110" s="14" t="str">
        <f>IF(Scilympiad!C109="",
    "",
    Scilympiad!C109
)</f>
        <v/>
      </c>
      <c r="C110" s="10" t="str">
        <f>IF(Scilympiad!D109="",
    "",
    Scilympiad!D109
)</f>
        <v/>
      </c>
      <c r="D110" s="10" t="str">
        <f>IF(Scilympiad!E109="",
    "",
    Scilympiad!E109
)</f>
        <v/>
      </c>
      <c r="E110" s="44" t="str">
        <f t="shared" si="32"/>
        <v/>
      </c>
      <c r="F110" s="45" t="str">
        <f t="shared" si="33"/>
        <v/>
      </c>
      <c r="G110" s="173" t="str">
        <f t="shared" si="34"/>
        <v/>
      </c>
      <c r="H110" s="45" t="str">
        <f t="shared" si="35"/>
        <v/>
      </c>
      <c r="I110" s="54" t="str">
        <f t="shared" si="36"/>
        <v/>
      </c>
      <c r="J110" s="57" t="str">
        <f>IF($B110="",
    "",
    IF(COUNTIF(Scilympiad!U:U,Scores!$B110)+COUNTIF(SkyCiv!U:U,Scores!$B110)=0,
        "",
        IF(COUNTIF(Scilympiad!U:U,Scores!$B110)=0,
            "NO",
            IF(COUNTIF(Scilympiad!U:U,Scores!$B110)=1,
                "YES",
                IF(COUNTIF(Scilympiad!U:U,Scores!$B110)&gt;1,
                    "MANY",
                    "ERROR"
                )
            )
        )
    )
)</f>
        <v/>
      </c>
      <c r="K110" s="15" t="str">
        <f>IF($B110="",
    "",
    IF(COUNTIF(Scilympiad!U:U,Scores!$B110)+COUNTIF(SkyCiv!U:U,Scores!$B110)=0,
        "",
        IF(COUNTIF(SkyCiv!U:U,Scores!$B110)=0,
            "NO",
            IF(COUNTIF(SkyCiv!U:U,Scores!$B110)=1,
                "YES",
                IF(COUNTIF(SkyCiv!U:U,Scores!$B110)&gt;1,
                    "MANY",
                    "ERROR"
                )
            )
        )
    )
)</f>
        <v/>
      </c>
      <c r="L110" s="160" t="str">
        <f>IF($B110="",
    "",
    IF(NOT(ISERROR(MATCH($B110,Scilympiad!$U:$U,0))),
        INDEX(Scilympiad!M:M,MATCH($B110,Scilympiad!$U:$U,0)),
        ""
    )
)</f>
        <v/>
      </c>
      <c r="M110" s="161" t="str">
        <f>IF($B110="",
    "",
    IF(NOT(ISERROR(MATCH($B110,Scilympiad!$U:$U,0))),
        INDEX(Scilympiad!N:N,MATCH($B110,Scilympiad!$U:$U,0)),
        ""
    )
)</f>
        <v/>
      </c>
      <c r="N110" s="161" t="str">
        <f>IF($B110="",
    "",
    IF(NOT(ISERROR(MATCH($B110,SkyCiv!$U:$U,0))),
        INDEX(SkyCiv!C:C,MATCH($B110,SkyCiv!$U:$U,0))+(_xlfn.NUMBERVALUE(LEFT(RIGHT(Instructions!$E$20,4),3))+6)/24,
        ""
    )
)</f>
        <v/>
      </c>
      <c r="O110" s="12" t="str">
        <f>IF(N110="",
    "",
    IF(Instructions!E$20="",
        "TIMEZONE?",
        IF(L110="",
            "START?",
            IF(N110&lt;L110,
                "NEGATIVE",
                (N110-L110)*24*60
            )
        )
    )
)</f>
        <v/>
      </c>
      <c r="P110" s="46" t="str">
        <f>IF(Instructions!$E$21="",
    "",
    IF(AND(ISNUMBER(O110),O110&gt;Instructions!E$21),
        "YES",
        IF(AND(ISNUMBER(O110),O110&lt;=Instructions!E$21),
            "NO",
            IF(O110="NEGATIVE",
                "UNCLEAR",
                ""
            )
        )
    )
)</f>
        <v/>
      </c>
      <c r="Q110" s="72" t="str">
        <f>IF(LEFT(Instructions!E$22)="Y",
    P110,
    ""
)</f>
        <v/>
      </c>
      <c r="R110" s="69" t="str">
        <f>IF($B110="",
    "",
    IF(NOT(ISERROR(MATCH($B110,SkyCiv!$U:$U,0))),
        INDEX(SkyCiv!I:I,MATCH($B110,SkyCiv!$U:$U,0)),
        ""
    )
)</f>
        <v/>
      </c>
      <c r="S110" s="12" t="str">
        <f>IF($B110="",
    "",
    IF(NOT(ISERROR(MATCH($B110,SkyCiv!$U:$U,0))),
        INDEX(SkyCiv!J:J,MATCH($B110,SkyCiv!$U:$U,0)),
        ""
    )
)</f>
        <v/>
      </c>
      <c r="T110" s="60" t="str">
        <f>IF($B110="",
    "",
    IF(NOT(ISERROR(MATCH($B110,SkyCiv!$U:$U,0))),
        INDEX(SkyCiv!K:K,MATCH($B110,SkyCiv!$U:$U,0)),
        ""
    )
)</f>
        <v/>
      </c>
      <c r="U110" s="76" t="str">
        <f>IF($B110="",
    "",
    IF(NOT(ISERROR(MATCH($B110,SkyCiv!$U:$U,0))),
        INDEX(SkyCiv!L:L,MATCH($B110,SkyCiv!$U:$U,0)),
        ""
    )
)</f>
        <v/>
      </c>
      <c r="V110" s="12" t="str">
        <f>IF($B110="",
    "",
    IF(NOT(ISERROR(MATCH($B110,SkyCiv!$U:$U,0))),
        INDEX(SkyCiv!M:M,MATCH($B110,SkyCiv!$U:$U,0)),
        ""
    )
)</f>
        <v/>
      </c>
      <c r="W110" s="77" t="str">
        <f>IF($B110="",
    "",
    IF(NOT(ISERROR(MATCH($B110,SkyCiv!$U:$U,0))),
        INDEX(SkyCiv!N:N,MATCH($B110,SkyCiv!$U:$U,0)),
        ""
    )
)</f>
        <v/>
      </c>
      <c r="X110" s="45" t="str">
        <f>IF(AND(U110=0,V110=0,W110=0),
    "-",
    IF(U110="",
        "",
        IF(LEFT($B110)="B",
            IF(Instructions!E$16="",
                "",
                IF(ROUND(U110,3)&lt;Instructions!E$16,
                    "YES",
                    "NO"
                )
            ),
            IF(LEFT($B110)="C",
                IF(Instructions!E$18="",
                    "",
                    IF(ROUND(U110,3)&lt;Instructions!E$18,
                        "YES",
                        "NO"
                    )
                ),
                "ERR"
            )
        )
    )
)</f>
        <v/>
      </c>
      <c r="Y110" s="45" t="str">
        <f t="shared" si="37"/>
        <v/>
      </c>
      <c r="Z110" s="45" t="str">
        <f>IF(AND(U110=0,V110=0,W110=0),
    "-",
    IF(W110="",
        "",
        IF(LEFT($B110)="B",
            IF(Instructions!E$17="",
                "",
                IF(ROUND(W110,3)&lt;Instructions!E$17,
                    "YES",
                    "NO"
                )
            ),
            IF(LEFT($B110)="C",
                IF(Instructions!E$19="",
                    "",
                    IF(ROUND(W110,3)&lt;Instructions!E$19,
                        "YES",
                        "NO"
                    )
                ),
                "ERR"
            )
        )
    )
)</f>
        <v/>
      </c>
      <c r="AA110" s="54" t="str">
        <f t="shared" si="38"/>
        <v/>
      </c>
      <c r="AB110" s="14" t="str">
        <f>IF(AND(NOT(ISERROR(MATCH($B110,Scilympiad!$U:$U,0))),ISNUMBER(INDEX(Scilympiad!Y:Y,MATCH($B110,Scilympiad!$U:$U,0)))),
    INDEX(Scilympiad!Y:Y,MATCH($B110,Scilympiad!$U:$U,0)),
    ""
)</f>
        <v/>
      </c>
      <c r="AC110" s="11" t="str">
        <f t="shared" si="39"/>
        <v/>
      </c>
      <c r="AD110" s="10" t="str">
        <f t="shared" si="40"/>
        <v/>
      </c>
      <c r="AE110" s="11" t="str">
        <f t="shared" si="41"/>
        <v/>
      </c>
      <c r="AF110" s="12" t="str">
        <f t="shared" si="42"/>
        <v/>
      </c>
      <c r="AG110" s="134" t="str">
        <f t="shared" si="43"/>
        <v/>
      </c>
      <c r="AH110" s="165"/>
      <c r="AI110" s="165"/>
      <c r="AJ110" s="131"/>
      <c r="AK110" s="64" t="str">
        <f t="shared" si="44"/>
        <v/>
      </c>
      <c r="AL110" s="47" t="str">
        <f t="shared" si="45"/>
        <v/>
      </c>
      <c r="AM110" s="65" t="str">
        <f t="shared" si="46"/>
        <v/>
      </c>
      <c r="AN110" s="57" t="str">
        <f t="shared" si="47"/>
        <v/>
      </c>
      <c r="AO110" s="12" t="str">
        <f t="shared" si="48"/>
        <v/>
      </c>
      <c r="AP110" s="10" t="str">
        <f t="shared" si="49"/>
        <v/>
      </c>
      <c r="AQ110" s="10" t="str">
        <f t="shared" si="50"/>
        <v/>
      </c>
      <c r="AR110" s="15" t="str">
        <f t="shared" si="51"/>
        <v/>
      </c>
      <c r="AS110" s="57" t="str">
        <f t="shared" si="52"/>
        <v/>
      </c>
      <c r="AT110" s="12" t="str">
        <f t="shared" si="53"/>
        <v/>
      </c>
      <c r="AU110" s="10" t="str">
        <f t="shared" si="54"/>
        <v/>
      </c>
      <c r="AV110" s="10" t="str">
        <f t="shared" si="55"/>
        <v/>
      </c>
      <c r="AW110" s="15" t="str">
        <f t="shared" si="56"/>
        <v/>
      </c>
    </row>
    <row r="111" spans="2:49">
      <c r="B111" s="14" t="str">
        <f>IF(Scilympiad!C110="",
    "",
    Scilympiad!C110
)</f>
        <v/>
      </c>
      <c r="C111" s="10" t="str">
        <f>IF(Scilympiad!D110="",
    "",
    Scilympiad!D110
)</f>
        <v/>
      </c>
      <c r="D111" s="10" t="str">
        <f>IF(Scilympiad!E110="",
    "",
    Scilympiad!E110
)</f>
        <v/>
      </c>
      <c r="E111" s="44" t="str">
        <f t="shared" si="32"/>
        <v/>
      </c>
      <c r="F111" s="45" t="str">
        <f t="shared" si="33"/>
        <v/>
      </c>
      <c r="G111" s="173" t="str">
        <f t="shared" si="34"/>
        <v/>
      </c>
      <c r="H111" s="45" t="str">
        <f t="shared" si="35"/>
        <v/>
      </c>
      <c r="I111" s="54" t="str">
        <f t="shared" si="36"/>
        <v/>
      </c>
      <c r="J111" s="57" t="str">
        <f>IF($B111="",
    "",
    IF(COUNTIF(Scilympiad!U:U,Scores!$B111)+COUNTIF(SkyCiv!U:U,Scores!$B111)=0,
        "",
        IF(COUNTIF(Scilympiad!U:U,Scores!$B111)=0,
            "NO",
            IF(COUNTIF(Scilympiad!U:U,Scores!$B111)=1,
                "YES",
                IF(COUNTIF(Scilympiad!U:U,Scores!$B111)&gt;1,
                    "MANY",
                    "ERROR"
                )
            )
        )
    )
)</f>
        <v/>
      </c>
      <c r="K111" s="15" t="str">
        <f>IF($B111="",
    "",
    IF(COUNTIF(Scilympiad!U:U,Scores!$B111)+COUNTIF(SkyCiv!U:U,Scores!$B111)=0,
        "",
        IF(COUNTIF(SkyCiv!U:U,Scores!$B111)=0,
            "NO",
            IF(COUNTIF(SkyCiv!U:U,Scores!$B111)=1,
                "YES",
                IF(COUNTIF(SkyCiv!U:U,Scores!$B111)&gt;1,
                    "MANY",
                    "ERROR"
                )
            )
        )
    )
)</f>
        <v/>
      </c>
      <c r="L111" s="160" t="str">
        <f>IF($B111="",
    "",
    IF(NOT(ISERROR(MATCH($B111,Scilympiad!$U:$U,0))),
        INDEX(Scilympiad!M:M,MATCH($B111,Scilympiad!$U:$U,0)),
        ""
    )
)</f>
        <v/>
      </c>
      <c r="M111" s="161" t="str">
        <f>IF($B111="",
    "",
    IF(NOT(ISERROR(MATCH($B111,Scilympiad!$U:$U,0))),
        INDEX(Scilympiad!N:N,MATCH($B111,Scilympiad!$U:$U,0)),
        ""
    )
)</f>
        <v/>
      </c>
      <c r="N111" s="161" t="str">
        <f>IF($B111="",
    "",
    IF(NOT(ISERROR(MATCH($B111,SkyCiv!$U:$U,0))),
        INDEX(SkyCiv!C:C,MATCH($B111,SkyCiv!$U:$U,0))+(_xlfn.NUMBERVALUE(LEFT(RIGHT(Instructions!$E$20,4),3))+6)/24,
        ""
    )
)</f>
        <v/>
      </c>
      <c r="O111" s="12" t="str">
        <f>IF(N111="",
    "",
    IF(Instructions!E$20="",
        "TIMEZONE?",
        IF(L111="",
            "START?",
            IF(N111&lt;L111,
                "NEGATIVE",
                (N111-L111)*24*60
            )
        )
    )
)</f>
        <v/>
      </c>
      <c r="P111" s="46" t="str">
        <f>IF(Instructions!$E$21="",
    "",
    IF(AND(ISNUMBER(O111),O111&gt;Instructions!E$21),
        "YES",
        IF(AND(ISNUMBER(O111),O111&lt;=Instructions!E$21),
            "NO",
            IF(O111="NEGATIVE",
                "UNCLEAR",
                ""
            )
        )
    )
)</f>
        <v/>
      </c>
      <c r="Q111" s="72" t="str">
        <f>IF(LEFT(Instructions!E$22)="Y",
    P111,
    ""
)</f>
        <v/>
      </c>
      <c r="R111" s="69" t="str">
        <f>IF($B111="",
    "",
    IF(NOT(ISERROR(MATCH($B111,SkyCiv!$U:$U,0))),
        INDEX(SkyCiv!I:I,MATCH($B111,SkyCiv!$U:$U,0)),
        ""
    )
)</f>
        <v/>
      </c>
      <c r="S111" s="12" t="str">
        <f>IF($B111="",
    "",
    IF(NOT(ISERROR(MATCH($B111,SkyCiv!$U:$U,0))),
        INDEX(SkyCiv!J:J,MATCH($B111,SkyCiv!$U:$U,0)),
        ""
    )
)</f>
        <v/>
      </c>
      <c r="T111" s="60" t="str">
        <f>IF($B111="",
    "",
    IF(NOT(ISERROR(MATCH($B111,SkyCiv!$U:$U,0))),
        INDEX(SkyCiv!K:K,MATCH($B111,SkyCiv!$U:$U,0)),
        ""
    )
)</f>
        <v/>
      </c>
      <c r="U111" s="76" t="str">
        <f>IF($B111="",
    "",
    IF(NOT(ISERROR(MATCH($B111,SkyCiv!$U:$U,0))),
        INDEX(SkyCiv!L:L,MATCH($B111,SkyCiv!$U:$U,0)),
        ""
    )
)</f>
        <v/>
      </c>
      <c r="V111" s="12" t="str">
        <f>IF($B111="",
    "",
    IF(NOT(ISERROR(MATCH($B111,SkyCiv!$U:$U,0))),
        INDEX(SkyCiv!M:M,MATCH($B111,SkyCiv!$U:$U,0)),
        ""
    )
)</f>
        <v/>
      </c>
      <c r="W111" s="77" t="str">
        <f>IF($B111="",
    "",
    IF(NOT(ISERROR(MATCH($B111,SkyCiv!$U:$U,0))),
        INDEX(SkyCiv!N:N,MATCH($B111,SkyCiv!$U:$U,0)),
        ""
    )
)</f>
        <v/>
      </c>
      <c r="X111" s="45" t="str">
        <f>IF(AND(U111=0,V111=0,W111=0),
    "-",
    IF(U111="",
        "",
        IF(LEFT($B111)="B",
            IF(Instructions!E$16="",
                "",
                IF(ROUND(U111,3)&lt;Instructions!E$16,
                    "YES",
                    "NO"
                )
            ),
            IF(LEFT($B111)="C",
                IF(Instructions!E$18="",
                    "",
                    IF(ROUND(U111,3)&lt;Instructions!E$18,
                        "YES",
                        "NO"
                    )
                ),
                "ERR"
            )
        )
    )
)</f>
        <v/>
      </c>
      <c r="Y111" s="45" t="str">
        <f t="shared" si="37"/>
        <v/>
      </c>
      <c r="Z111" s="45" t="str">
        <f>IF(AND(U111=0,V111=0,W111=0),
    "-",
    IF(W111="",
        "",
        IF(LEFT($B111)="B",
            IF(Instructions!E$17="",
                "",
                IF(ROUND(W111,3)&lt;Instructions!E$17,
                    "YES",
                    "NO"
                )
            ),
            IF(LEFT($B111)="C",
                IF(Instructions!E$19="",
                    "",
                    IF(ROUND(W111,3)&lt;Instructions!E$19,
                        "YES",
                        "NO"
                    )
                ),
                "ERR"
            )
        )
    )
)</f>
        <v/>
      </c>
      <c r="AA111" s="54" t="str">
        <f t="shared" si="38"/>
        <v/>
      </c>
      <c r="AB111" s="14" t="str">
        <f>IF(AND(NOT(ISERROR(MATCH($B111,Scilympiad!$U:$U,0))),ISNUMBER(INDEX(Scilympiad!Y:Y,MATCH($B111,Scilympiad!$U:$U,0)))),
    INDEX(Scilympiad!Y:Y,MATCH($B111,Scilympiad!$U:$U,0)),
    ""
)</f>
        <v/>
      </c>
      <c r="AC111" s="11" t="str">
        <f t="shared" si="39"/>
        <v/>
      </c>
      <c r="AD111" s="10" t="str">
        <f t="shared" si="40"/>
        <v/>
      </c>
      <c r="AE111" s="11" t="str">
        <f t="shared" si="41"/>
        <v/>
      </c>
      <c r="AF111" s="12" t="str">
        <f t="shared" si="42"/>
        <v/>
      </c>
      <c r="AG111" s="134" t="str">
        <f t="shared" si="43"/>
        <v/>
      </c>
      <c r="AH111" s="165"/>
      <c r="AI111" s="165"/>
      <c r="AJ111" s="131"/>
      <c r="AK111" s="64" t="str">
        <f t="shared" si="44"/>
        <v/>
      </c>
      <c r="AL111" s="47" t="str">
        <f t="shared" si="45"/>
        <v/>
      </c>
      <c r="AM111" s="65" t="str">
        <f t="shared" si="46"/>
        <v/>
      </c>
      <c r="AN111" s="57" t="str">
        <f t="shared" si="47"/>
        <v/>
      </c>
      <c r="AO111" s="12" t="str">
        <f t="shared" si="48"/>
        <v/>
      </c>
      <c r="AP111" s="10" t="str">
        <f t="shared" si="49"/>
        <v/>
      </c>
      <c r="AQ111" s="10" t="str">
        <f t="shared" si="50"/>
        <v/>
      </c>
      <c r="AR111" s="15" t="str">
        <f t="shared" si="51"/>
        <v/>
      </c>
      <c r="AS111" s="57" t="str">
        <f t="shared" si="52"/>
        <v/>
      </c>
      <c r="AT111" s="12" t="str">
        <f t="shared" si="53"/>
        <v/>
      </c>
      <c r="AU111" s="10" t="str">
        <f t="shared" si="54"/>
        <v/>
      </c>
      <c r="AV111" s="10" t="str">
        <f t="shared" si="55"/>
        <v/>
      </c>
      <c r="AW111" s="15" t="str">
        <f t="shared" si="56"/>
        <v/>
      </c>
    </row>
    <row r="112" spans="2:49">
      <c r="B112" s="14" t="str">
        <f>IF(Scilympiad!C111="",
    "",
    Scilympiad!C111
)</f>
        <v/>
      </c>
      <c r="C112" s="10" t="str">
        <f>IF(Scilympiad!D111="",
    "",
    Scilympiad!D111
)</f>
        <v/>
      </c>
      <c r="D112" s="10" t="str">
        <f>IF(Scilympiad!E111="",
    "",
    Scilympiad!E111
)</f>
        <v/>
      </c>
      <c r="E112" s="44" t="str">
        <f t="shared" si="32"/>
        <v/>
      </c>
      <c r="F112" s="45" t="str">
        <f t="shared" si="33"/>
        <v/>
      </c>
      <c r="G112" s="173" t="str">
        <f t="shared" si="34"/>
        <v/>
      </c>
      <c r="H112" s="45" t="str">
        <f t="shared" si="35"/>
        <v/>
      </c>
      <c r="I112" s="54" t="str">
        <f t="shared" si="36"/>
        <v/>
      </c>
      <c r="J112" s="57" t="str">
        <f>IF($B112="",
    "",
    IF(COUNTIF(Scilympiad!U:U,Scores!$B112)+COUNTIF(SkyCiv!U:U,Scores!$B112)=0,
        "",
        IF(COUNTIF(Scilympiad!U:U,Scores!$B112)=0,
            "NO",
            IF(COUNTIF(Scilympiad!U:U,Scores!$B112)=1,
                "YES",
                IF(COUNTIF(Scilympiad!U:U,Scores!$B112)&gt;1,
                    "MANY",
                    "ERROR"
                )
            )
        )
    )
)</f>
        <v/>
      </c>
      <c r="K112" s="15" t="str">
        <f>IF($B112="",
    "",
    IF(COUNTIF(Scilympiad!U:U,Scores!$B112)+COUNTIF(SkyCiv!U:U,Scores!$B112)=0,
        "",
        IF(COUNTIF(SkyCiv!U:U,Scores!$B112)=0,
            "NO",
            IF(COUNTIF(SkyCiv!U:U,Scores!$B112)=1,
                "YES",
                IF(COUNTIF(SkyCiv!U:U,Scores!$B112)&gt;1,
                    "MANY",
                    "ERROR"
                )
            )
        )
    )
)</f>
        <v/>
      </c>
      <c r="L112" s="160" t="str">
        <f>IF($B112="",
    "",
    IF(NOT(ISERROR(MATCH($B112,Scilympiad!$U:$U,0))),
        INDEX(Scilympiad!M:M,MATCH($B112,Scilympiad!$U:$U,0)),
        ""
    )
)</f>
        <v/>
      </c>
      <c r="M112" s="161" t="str">
        <f>IF($B112="",
    "",
    IF(NOT(ISERROR(MATCH($B112,Scilympiad!$U:$U,0))),
        INDEX(Scilympiad!N:N,MATCH($B112,Scilympiad!$U:$U,0)),
        ""
    )
)</f>
        <v/>
      </c>
      <c r="N112" s="161" t="str">
        <f>IF($B112="",
    "",
    IF(NOT(ISERROR(MATCH($B112,SkyCiv!$U:$U,0))),
        INDEX(SkyCiv!C:C,MATCH($B112,SkyCiv!$U:$U,0))+(_xlfn.NUMBERVALUE(LEFT(RIGHT(Instructions!$E$20,4),3))+6)/24,
        ""
    )
)</f>
        <v/>
      </c>
      <c r="O112" s="12" t="str">
        <f>IF(N112="",
    "",
    IF(Instructions!E$20="",
        "TIMEZONE?",
        IF(L112="",
            "START?",
            IF(N112&lt;L112,
                "NEGATIVE",
                (N112-L112)*24*60
            )
        )
    )
)</f>
        <v/>
      </c>
      <c r="P112" s="46" t="str">
        <f>IF(Instructions!$E$21="",
    "",
    IF(AND(ISNUMBER(O112),O112&gt;Instructions!E$21),
        "YES",
        IF(AND(ISNUMBER(O112),O112&lt;=Instructions!E$21),
            "NO",
            IF(O112="NEGATIVE",
                "UNCLEAR",
                ""
            )
        )
    )
)</f>
        <v/>
      </c>
      <c r="Q112" s="72" t="str">
        <f>IF(LEFT(Instructions!E$22)="Y",
    P112,
    ""
)</f>
        <v/>
      </c>
      <c r="R112" s="69" t="str">
        <f>IF($B112="",
    "",
    IF(NOT(ISERROR(MATCH($B112,SkyCiv!$U:$U,0))),
        INDEX(SkyCiv!I:I,MATCH($B112,SkyCiv!$U:$U,0)),
        ""
    )
)</f>
        <v/>
      </c>
      <c r="S112" s="12" t="str">
        <f>IF($B112="",
    "",
    IF(NOT(ISERROR(MATCH($B112,SkyCiv!$U:$U,0))),
        INDEX(SkyCiv!J:J,MATCH($B112,SkyCiv!$U:$U,0)),
        ""
    )
)</f>
        <v/>
      </c>
      <c r="T112" s="60" t="str">
        <f>IF($B112="",
    "",
    IF(NOT(ISERROR(MATCH($B112,SkyCiv!$U:$U,0))),
        INDEX(SkyCiv!K:K,MATCH($B112,SkyCiv!$U:$U,0)),
        ""
    )
)</f>
        <v/>
      </c>
      <c r="U112" s="76" t="str">
        <f>IF($B112="",
    "",
    IF(NOT(ISERROR(MATCH($B112,SkyCiv!$U:$U,0))),
        INDEX(SkyCiv!L:L,MATCH($B112,SkyCiv!$U:$U,0)),
        ""
    )
)</f>
        <v/>
      </c>
      <c r="V112" s="12" t="str">
        <f>IF($B112="",
    "",
    IF(NOT(ISERROR(MATCH($B112,SkyCiv!$U:$U,0))),
        INDEX(SkyCiv!M:M,MATCH($B112,SkyCiv!$U:$U,0)),
        ""
    )
)</f>
        <v/>
      </c>
      <c r="W112" s="77" t="str">
        <f>IF($B112="",
    "",
    IF(NOT(ISERROR(MATCH($B112,SkyCiv!$U:$U,0))),
        INDEX(SkyCiv!N:N,MATCH($B112,SkyCiv!$U:$U,0)),
        ""
    )
)</f>
        <v/>
      </c>
      <c r="X112" s="45" t="str">
        <f>IF(AND(U112=0,V112=0,W112=0),
    "-",
    IF(U112="",
        "",
        IF(LEFT($B112)="B",
            IF(Instructions!E$16="",
                "",
                IF(ROUND(U112,3)&lt;Instructions!E$16,
                    "YES",
                    "NO"
                )
            ),
            IF(LEFT($B112)="C",
                IF(Instructions!E$18="",
                    "",
                    IF(ROUND(U112,3)&lt;Instructions!E$18,
                        "YES",
                        "NO"
                    )
                ),
                "ERR"
            )
        )
    )
)</f>
        <v/>
      </c>
      <c r="Y112" s="45" t="str">
        <f t="shared" si="37"/>
        <v/>
      </c>
      <c r="Z112" s="45" t="str">
        <f>IF(AND(U112=0,V112=0,W112=0),
    "-",
    IF(W112="",
        "",
        IF(LEFT($B112)="B",
            IF(Instructions!E$17="",
                "",
                IF(ROUND(W112,3)&lt;Instructions!E$17,
                    "YES",
                    "NO"
                )
            ),
            IF(LEFT($B112)="C",
                IF(Instructions!E$19="",
                    "",
                    IF(ROUND(W112,3)&lt;Instructions!E$19,
                        "YES",
                        "NO"
                    )
                ),
                "ERR"
            )
        )
    )
)</f>
        <v/>
      </c>
      <c r="AA112" s="54" t="str">
        <f t="shared" si="38"/>
        <v/>
      </c>
      <c r="AB112" s="14" t="str">
        <f>IF(AND(NOT(ISERROR(MATCH($B112,Scilympiad!$U:$U,0))),ISNUMBER(INDEX(Scilympiad!Y:Y,MATCH($B112,Scilympiad!$U:$U,0)))),
    INDEX(Scilympiad!Y:Y,MATCH($B112,Scilympiad!$U:$U,0)),
    ""
)</f>
        <v/>
      </c>
      <c r="AC112" s="11" t="str">
        <f t="shared" si="39"/>
        <v/>
      </c>
      <c r="AD112" s="10" t="str">
        <f t="shared" si="40"/>
        <v/>
      </c>
      <c r="AE112" s="11" t="str">
        <f t="shared" si="41"/>
        <v/>
      </c>
      <c r="AF112" s="12" t="str">
        <f t="shared" si="42"/>
        <v/>
      </c>
      <c r="AG112" s="134" t="str">
        <f t="shared" si="43"/>
        <v/>
      </c>
      <c r="AH112" s="165"/>
      <c r="AI112" s="165"/>
      <c r="AJ112" s="131"/>
      <c r="AK112" s="64" t="str">
        <f t="shared" si="44"/>
        <v/>
      </c>
      <c r="AL112" s="47" t="str">
        <f t="shared" si="45"/>
        <v/>
      </c>
      <c r="AM112" s="65" t="str">
        <f t="shared" si="46"/>
        <v/>
      </c>
      <c r="AN112" s="57" t="str">
        <f t="shared" si="47"/>
        <v/>
      </c>
      <c r="AO112" s="12" t="str">
        <f t="shared" si="48"/>
        <v/>
      </c>
      <c r="AP112" s="10" t="str">
        <f t="shared" si="49"/>
        <v/>
      </c>
      <c r="AQ112" s="10" t="str">
        <f t="shared" si="50"/>
        <v/>
      </c>
      <c r="AR112" s="15" t="str">
        <f t="shared" si="51"/>
        <v/>
      </c>
      <c r="AS112" s="57" t="str">
        <f t="shared" si="52"/>
        <v/>
      </c>
      <c r="AT112" s="12" t="str">
        <f t="shared" si="53"/>
        <v/>
      </c>
      <c r="AU112" s="10" t="str">
        <f t="shared" si="54"/>
        <v/>
      </c>
      <c r="AV112" s="10" t="str">
        <f t="shared" si="55"/>
        <v/>
      </c>
      <c r="AW112" s="15" t="str">
        <f t="shared" si="56"/>
        <v/>
      </c>
    </row>
    <row r="113" spans="2:49">
      <c r="B113" s="14" t="str">
        <f>IF(Scilympiad!C112="",
    "",
    Scilympiad!C112
)</f>
        <v/>
      </c>
      <c r="C113" s="10" t="str">
        <f>IF(Scilympiad!D112="",
    "",
    Scilympiad!D112
)</f>
        <v/>
      </c>
      <c r="D113" s="10" t="str">
        <f>IF(Scilympiad!E112="",
    "",
    Scilympiad!E112
)</f>
        <v/>
      </c>
      <c r="E113" s="44" t="str">
        <f t="shared" si="32"/>
        <v/>
      </c>
      <c r="F113" s="45" t="str">
        <f t="shared" si="33"/>
        <v/>
      </c>
      <c r="G113" s="173" t="str">
        <f t="shared" si="34"/>
        <v/>
      </c>
      <c r="H113" s="45" t="str">
        <f t="shared" si="35"/>
        <v/>
      </c>
      <c r="I113" s="54" t="str">
        <f t="shared" si="36"/>
        <v/>
      </c>
      <c r="J113" s="57" t="str">
        <f>IF($B113="",
    "",
    IF(COUNTIF(Scilympiad!U:U,Scores!$B113)+COUNTIF(SkyCiv!U:U,Scores!$B113)=0,
        "",
        IF(COUNTIF(Scilympiad!U:U,Scores!$B113)=0,
            "NO",
            IF(COUNTIF(Scilympiad!U:U,Scores!$B113)=1,
                "YES",
                IF(COUNTIF(Scilympiad!U:U,Scores!$B113)&gt;1,
                    "MANY",
                    "ERROR"
                )
            )
        )
    )
)</f>
        <v/>
      </c>
      <c r="K113" s="15" t="str">
        <f>IF($B113="",
    "",
    IF(COUNTIF(Scilympiad!U:U,Scores!$B113)+COUNTIF(SkyCiv!U:U,Scores!$B113)=0,
        "",
        IF(COUNTIF(SkyCiv!U:U,Scores!$B113)=0,
            "NO",
            IF(COUNTIF(SkyCiv!U:U,Scores!$B113)=1,
                "YES",
                IF(COUNTIF(SkyCiv!U:U,Scores!$B113)&gt;1,
                    "MANY",
                    "ERROR"
                )
            )
        )
    )
)</f>
        <v/>
      </c>
      <c r="L113" s="160" t="str">
        <f>IF($B113="",
    "",
    IF(NOT(ISERROR(MATCH($B113,Scilympiad!$U:$U,0))),
        INDEX(Scilympiad!M:M,MATCH($B113,Scilympiad!$U:$U,0)),
        ""
    )
)</f>
        <v/>
      </c>
      <c r="M113" s="161" t="str">
        <f>IF($B113="",
    "",
    IF(NOT(ISERROR(MATCH($B113,Scilympiad!$U:$U,0))),
        INDEX(Scilympiad!N:N,MATCH($B113,Scilympiad!$U:$U,0)),
        ""
    )
)</f>
        <v/>
      </c>
      <c r="N113" s="161" t="str">
        <f>IF($B113="",
    "",
    IF(NOT(ISERROR(MATCH($B113,SkyCiv!$U:$U,0))),
        INDEX(SkyCiv!C:C,MATCH($B113,SkyCiv!$U:$U,0))+(_xlfn.NUMBERVALUE(LEFT(RIGHT(Instructions!$E$20,4),3))+6)/24,
        ""
    )
)</f>
        <v/>
      </c>
      <c r="O113" s="12" t="str">
        <f>IF(N113="",
    "",
    IF(Instructions!E$20="",
        "TIMEZONE?",
        IF(L113="",
            "START?",
            IF(N113&lt;L113,
                "NEGATIVE",
                (N113-L113)*24*60
            )
        )
    )
)</f>
        <v/>
      </c>
      <c r="P113" s="46" t="str">
        <f>IF(Instructions!$E$21="",
    "",
    IF(AND(ISNUMBER(O113),O113&gt;Instructions!E$21),
        "YES",
        IF(AND(ISNUMBER(O113),O113&lt;=Instructions!E$21),
            "NO",
            IF(O113="NEGATIVE",
                "UNCLEAR",
                ""
            )
        )
    )
)</f>
        <v/>
      </c>
      <c r="Q113" s="72" t="str">
        <f>IF(LEFT(Instructions!E$22)="Y",
    P113,
    ""
)</f>
        <v/>
      </c>
      <c r="R113" s="69" t="str">
        <f>IF($B113="",
    "",
    IF(NOT(ISERROR(MATCH($B113,SkyCiv!$U:$U,0))),
        INDEX(SkyCiv!I:I,MATCH($B113,SkyCiv!$U:$U,0)),
        ""
    )
)</f>
        <v/>
      </c>
      <c r="S113" s="12" t="str">
        <f>IF($B113="",
    "",
    IF(NOT(ISERROR(MATCH($B113,SkyCiv!$U:$U,0))),
        INDEX(SkyCiv!J:J,MATCH($B113,SkyCiv!$U:$U,0)),
        ""
    )
)</f>
        <v/>
      </c>
      <c r="T113" s="60" t="str">
        <f>IF($B113="",
    "",
    IF(NOT(ISERROR(MATCH($B113,SkyCiv!$U:$U,0))),
        INDEX(SkyCiv!K:K,MATCH($B113,SkyCiv!$U:$U,0)),
        ""
    )
)</f>
        <v/>
      </c>
      <c r="U113" s="76" t="str">
        <f>IF($B113="",
    "",
    IF(NOT(ISERROR(MATCH($B113,SkyCiv!$U:$U,0))),
        INDEX(SkyCiv!L:L,MATCH($B113,SkyCiv!$U:$U,0)),
        ""
    )
)</f>
        <v/>
      </c>
      <c r="V113" s="12" t="str">
        <f>IF($B113="",
    "",
    IF(NOT(ISERROR(MATCH($B113,SkyCiv!$U:$U,0))),
        INDEX(SkyCiv!M:M,MATCH($B113,SkyCiv!$U:$U,0)),
        ""
    )
)</f>
        <v/>
      </c>
      <c r="W113" s="77" t="str">
        <f>IF($B113="",
    "",
    IF(NOT(ISERROR(MATCH($B113,SkyCiv!$U:$U,0))),
        INDEX(SkyCiv!N:N,MATCH($B113,SkyCiv!$U:$U,0)),
        ""
    )
)</f>
        <v/>
      </c>
      <c r="X113" s="45" t="str">
        <f>IF(AND(U113=0,V113=0,W113=0),
    "-",
    IF(U113="",
        "",
        IF(LEFT($B113)="B",
            IF(Instructions!E$16="",
                "",
                IF(ROUND(U113,3)&lt;Instructions!E$16,
                    "YES",
                    "NO"
                )
            ),
            IF(LEFT($B113)="C",
                IF(Instructions!E$18="",
                    "",
                    IF(ROUND(U113,3)&lt;Instructions!E$18,
                        "YES",
                        "NO"
                    )
                ),
                "ERR"
            )
        )
    )
)</f>
        <v/>
      </c>
      <c r="Y113" s="45" t="str">
        <f t="shared" si="37"/>
        <v/>
      </c>
      <c r="Z113" s="45" t="str">
        <f>IF(AND(U113=0,V113=0,W113=0),
    "-",
    IF(W113="",
        "",
        IF(LEFT($B113)="B",
            IF(Instructions!E$17="",
                "",
                IF(ROUND(W113,3)&lt;Instructions!E$17,
                    "YES",
                    "NO"
                )
            ),
            IF(LEFT($B113)="C",
                IF(Instructions!E$19="",
                    "",
                    IF(ROUND(W113,3)&lt;Instructions!E$19,
                        "YES",
                        "NO"
                    )
                ),
                "ERR"
            )
        )
    )
)</f>
        <v/>
      </c>
      <c r="AA113" s="54" t="str">
        <f t="shared" si="38"/>
        <v/>
      </c>
      <c r="AB113" s="14" t="str">
        <f>IF(AND(NOT(ISERROR(MATCH($B113,Scilympiad!$U:$U,0))),ISNUMBER(INDEX(Scilympiad!Y:Y,MATCH($B113,Scilympiad!$U:$U,0)))),
    INDEX(Scilympiad!Y:Y,MATCH($B113,Scilympiad!$U:$U,0)),
    ""
)</f>
        <v/>
      </c>
      <c r="AC113" s="11" t="str">
        <f t="shared" si="39"/>
        <v/>
      </c>
      <c r="AD113" s="10" t="str">
        <f t="shared" si="40"/>
        <v/>
      </c>
      <c r="AE113" s="11" t="str">
        <f t="shared" si="41"/>
        <v/>
      </c>
      <c r="AF113" s="12" t="str">
        <f t="shared" si="42"/>
        <v/>
      </c>
      <c r="AG113" s="134" t="str">
        <f t="shared" si="43"/>
        <v/>
      </c>
      <c r="AH113" s="165"/>
      <c r="AI113" s="165"/>
      <c r="AJ113" s="131"/>
      <c r="AK113" s="64" t="str">
        <f t="shared" si="44"/>
        <v/>
      </c>
      <c r="AL113" s="47" t="str">
        <f t="shared" si="45"/>
        <v/>
      </c>
      <c r="AM113" s="65" t="str">
        <f t="shared" si="46"/>
        <v/>
      </c>
      <c r="AN113" s="57" t="str">
        <f t="shared" si="47"/>
        <v/>
      </c>
      <c r="AO113" s="12" t="str">
        <f t="shared" si="48"/>
        <v/>
      </c>
      <c r="AP113" s="10" t="str">
        <f t="shared" si="49"/>
        <v/>
      </c>
      <c r="AQ113" s="10" t="str">
        <f t="shared" si="50"/>
        <v/>
      </c>
      <c r="AR113" s="15" t="str">
        <f t="shared" si="51"/>
        <v/>
      </c>
      <c r="AS113" s="57" t="str">
        <f t="shared" si="52"/>
        <v/>
      </c>
      <c r="AT113" s="12" t="str">
        <f t="shared" si="53"/>
        <v/>
      </c>
      <c r="AU113" s="10" t="str">
        <f t="shared" si="54"/>
        <v/>
      </c>
      <c r="AV113" s="10" t="str">
        <f t="shared" si="55"/>
        <v/>
      </c>
      <c r="AW113" s="15" t="str">
        <f t="shared" si="56"/>
        <v/>
      </c>
    </row>
    <row r="114" spans="2:49">
      <c r="B114" s="14" t="str">
        <f>IF(Scilympiad!C113="",
    "",
    Scilympiad!C113
)</f>
        <v/>
      </c>
      <c r="C114" s="10" t="str">
        <f>IF(Scilympiad!D113="",
    "",
    Scilympiad!D113
)</f>
        <v/>
      </c>
      <c r="D114" s="10" t="str">
        <f>IF(Scilympiad!E113="",
    "",
    Scilympiad!E113
)</f>
        <v/>
      </c>
      <c r="E114" s="44" t="str">
        <f t="shared" si="32"/>
        <v/>
      </c>
      <c r="F114" s="45" t="str">
        <f t="shared" si="33"/>
        <v/>
      </c>
      <c r="G114" s="173" t="str">
        <f t="shared" si="34"/>
        <v/>
      </c>
      <c r="H114" s="45" t="str">
        <f t="shared" si="35"/>
        <v/>
      </c>
      <c r="I114" s="54" t="str">
        <f t="shared" si="36"/>
        <v/>
      </c>
      <c r="J114" s="57" t="str">
        <f>IF($B114="",
    "",
    IF(COUNTIF(Scilympiad!U:U,Scores!$B114)+COUNTIF(SkyCiv!U:U,Scores!$B114)=0,
        "",
        IF(COUNTIF(Scilympiad!U:U,Scores!$B114)=0,
            "NO",
            IF(COUNTIF(Scilympiad!U:U,Scores!$B114)=1,
                "YES",
                IF(COUNTIF(Scilympiad!U:U,Scores!$B114)&gt;1,
                    "MANY",
                    "ERROR"
                )
            )
        )
    )
)</f>
        <v/>
      </c>
      <c r="K114" s="15" t="str">
        <f>IF($B114="",
    "",
    IF(COUNTIF(Scilympiad!U:U,Scores!$B114)+COUNTIF(SkyCiv!U:U,Scores!$B114)=0,
        "",
        IF(COUNTIF(SkyCiv!U:U,Scores!$B114)=0,
            "NO",
            IF(COUNTIF(SkyCiv!U:U,Scores!$B114)=1,
                "YES",
                IF(COUNTIF(SkyCiv!U:U,Scores!$B114)&gt;1,
                    "MANY",
                    "ERROR"
                )
            )
        )
    )
)</f>
        <v/>
      </c>
      <c r="L114" s="160" t="str">
        <f>IF($B114="",
    "",
    IF(NOT(ISERROR(MATCH($B114,Scilympiad!$U:$U,0))),
        INDEX(Scilympiad!M:M,MATCH($B114,Scilympiad!$U:$U,0)),
        ""
    )
)</f>
        <v/>
      </c>
      <c r="M114" s="161" t="str">
        <f>IF($B114="",
    "",
    IF(NOT(ISERROR(MATCH($B114,Scilympiad!$U:$U,0))),
        INDEX(Scilympiad!N:N,MATCH($B114,Scilympiad!$U:$U,0)),
        ""
    )
)</f>
        <v/>
      </c>
      <c r="N114" s="161" t="str">
        <f>IF($B114="",
    "",
    IF(NOT(ISERROR(MATCH($B114,SkyCiv!$U:$U,0))),
        INDEX(SkyCiv!C:C,MATCH($B114,SkyCiv!$U:$U,0))+(_xlfn.NUMBERVALUE(LEFT(RIGHT(Instructions!$E$20,4),3))+6)/24,
        ""
    )
)</f>
        <v/>
      </c>
      <c r="O114" s="12" t="str">
        <f>IF(N114="",
    "",
    IF(Instructions!E$20="",
        "TIMEZONE?",
        IF(L114="",
            "START?",
            IF(N114&lt;L114,
                "NEGATIVE",
                (N114-L114)*24*60
            )
        )
    )
)</f>
        <v/>
      </c>
      <c r="P114" s="46" t="str">
        <f>IF(Instructions!$E$21="",
    "",
    IF(AND(ISNUMBER(O114),O114&gt;Instructions!E$21),
        "YES",
        IF(AND(ISNUMBER(O114),O114&lt;=Instructions!E$21),
            "NO",
            IF(O114="NEGATIVE",
                "UNCLEAR",
                ""
            )
        )
    )
)</f>
        <v/>
      </c>
      <c r="Q114" s="72" t="str">
        <f>IF(LEFT(Instructions!E$22)="Y",
    P114,
    ""
)</f>
        <v/>
      </c>
      <c r="R114" s="69" t="str">
        <f>IF($B114="",
    "",
    IF(NOT(ISERROR(MATCH($B114,SkyCiv!$U:$U,0))),
        INDEX(SkyCiv!I:I,MATCH($B114,SkyCiv!$U:$U,0)),
        ""
    )
)</f>
        <v/>
      </c>
      <c r="S114" s="12" t="str">
        <f>IF($B114="",
    "",
    IF(NOT(ISERROR(MATCH($B114,SkyCiv!$U:$U,0))),
        INDEX(SkyCiv!J:J,MATCH($B114,SkyCiv!$U:$U,0)),
        ""
    )
)</f>
        <v/>
      </c>
      <c r="T114" s="60" t="str">
        <f>IF($B114="",
    "",
    IF(NOT(ISERROR(MATCH($B114,SkyCiv!$U:$U,0))),
        INDEX(SkyCiv!K:K,MATCH($B114,SkyCiv!$U:$U,0)),
        ""
    )
)</f>
        <v/>
      </c>
      <c r="U114" s="76" t="str">
        <f>IF($B114="",
    "",
    IF(NOT(ISERROR(MATCH($B114,SkyCiv!$U:$U,0))),
        INDEX(SkyCiv!L:L,MATCH($B114,SkyCiv!$U:$U,0)),
        ""
    )
)</f>
        <v/>
      </c>
      <c r="V114" s="12" t="str">
        <f>IF($B114="",
    "",
    IF(NOT(ISERROR(MATCH($B114,SkyCiv!$U:$U,0))),
        INDEX(SkyCiv!M:M,MATCH($B114,SkyCiv!$U:$U,0)),
        ""
    )
)</f>
        <v/>
      </c>
      <c r="W114" s="77" t="str">
        <f>IF($B114="",
    "",
    IF(NOT(ISERROR(MATCH($B114,SkyCiv!$U:$U,0))),
        INDEX(SkyCiv!N:N,MATCH($B114,SkyCiv!$U:$U,0)),
        ""
    )
)</f>
        <v/>
      </c>
      <c r="X114" s="45" t="str">
        <f>IF(AND(U114=0,V114=0,W114=0),
    "-",
    IF(U114="",
        "",
        IF(LEFT($B114)="B",
            IF(Instructions!E$16="",
                "",
                IF(ROUND(U114,3)&lt;Instructions!E$16,
                    "YES",
                    "NO"
                )
            ),
            IF(LEFT($B114)="C",
                IF(Instructions!E$18="",
                    "",
                    IF(ROUND(U114,3)&lt;Instructions!E$18,
                        "YES",
                        "NO"
                    )
                ),
                "ERR"
            )
        )
    )
)</f>
        <v/>
      </c>
      <c r="Y114" s="45" t="str">
        <f t="shared" si="37"/>
        <v/>
      </c>
      <c r="Z114" s="45" t="str">
        <f>IF(AND(U114=0,V114=0,W114=0),
    "-",
    IF(W114="",
        "",
        IF(LEFT($B114)="B",
            IF(Instructions!E$17="",
                "",
                IF(ROUND(W114,3)&lt;Instructions!E$17,
                    "YES",
                    "NO"
                )
            ),
            IF(LEFT($B114)="C",
                IF(Instructions!E$19="",
                    "",
                    IF(ROUND(W114,3)&lt;Instructions!E$19,
                        "YES",
                        "NO"
                    )
                ),
                "ERR"
            )
        )
    )
)</f>
        <v/>
      </c>
      <c r="AA114" s="54" t="str">
        <f t="shared" si="38"/>
        <v/>
      </c>
      <c r="AB114" s="14" t="str">
        <f>IF(AND(NOT(ISERROR(MATCH($B114,Scilympiad!$U:$U,0))),ISNUMBER(INDEX(Scilympiad!Y:Y,MATCH($B114,Scilympiad!$U:$U,0)))),
    INDEX(Scilympiad!Y:Y,MATCH($B114,Scilympiad!$U:$U,0)),
    ""
)</f>
        <v/>
      </c>
      <c r="AC114" s="11" t="str">
        <f t="shared" si="39"/>
        <v/>
      </c>
      <c r="AD114" s="10" t="str">
        <f t="shared" si="40"/>
        <v/>
      </c>
      <c r="AE114" s="11" t="str">
        <f t="shared" si="41"/>
        <v/>
      </c>
      <c r="AF114" s="12" t="str">
        <f t="shared" si="42"/>
        <v/>
      </c>
      <c r="AG114" s="134" t="str">
        <f t="shared" si="43"/>
        <v/>
      </c>
      <c r="AH114" s="165"/>
      <c r="AI114" s="165"/>
      <c r="AJ114" s="131"/>
      <c r="AK114" s="64" t="str">
        <f t="shared" si="44"/>
        <v/>
      </c>
      <c r="AL114" s="47" t="str">
        <f t="shared" si="45"/>
        <v/>
      </c>
      <c r="AM114" s="65" t="str">
        <f t="shared" si="46"/>
        <v/>
      </c>
      <c r="AN114" s="57" t="str">
        <f t="shared" si="47"/>
        <v/>
      </c>
      <c r="AO114" s="12" t="str">
        <f t="shared" si="48"/>
        <v/>
      </c>
      <c r="AP114" s="10" t="str">
        <f t="shared" si="49"/>
        <v/>
      </c>
      <c r="AQ114" s="10" t="str">
        <f t="shared" si="50"/>
        <v/>
      </c>
      <c r="AR114" s="15" t="str">
        <f t="shared" si="51"/>
        <v/>
      </c>
      <c r="AS114" s="57" t="str">
        <f t="shared" si="52"/>
        <v/>
      </c>
      <c r="AT114" s="12" t="str">
        <f t="shared" si="53"/>
        <v/>
      </c>
      <c r="AU114" s="10" t="str">
        <f t="shared" si="54"/>
        <v/>
      </c>
      <c r="AV114" s="10" t="str">
        <f t="shared" si="55"/>
        <v/>
      </c>
      <c r="AW114" s="15" t="str">
        <f t="shared" si="56"/>
        <v/>
      </c>
    </row>
    <row r="115" spans="2:49">
      <c r="B115" s="14" t="str">
        <f>IF(Scilympiad!C114="",
    "",
    Scilympiad!C114
)</f>
        <v/>
      </c>
      <c r="C115" s="10" t="str">
        <f>IF(Scilympiad!D114="",
    "",
    Scilympiad!D114
)</f>
        <v/>
      </c>
      <c r="D115" s="10" t="str">
        <f>IF(Scilympiad!E114="",
    "",
    Scilympiad!E114
)</f>
        <v/>
      </c>
      <c r="E115" s="44" t="str">
        <f t="shared" si="32"/>
        <v/>
      </c>
      <c r="F115" s="45" t="str">
        <f t="shared" si="33"/>
        <v/>
      </c>
      <c r="G115" s="173" t="str">
        <f t="shared" si="34"/>
        <v/>
      </c>
      <c r="H115" s="45" t="str">
        <f t="shared" si="35"/>
        <v/>
      </c>
      <c r="I115" s="54" t="str">
        <f t="shared" si="36"/>
        <v/>
      </c>
      <c r="J115" s="57" t="str">
        <f>IF($B115="",
    "",
    IF(COUNTIF(Scilympiad!U:U,Scores!$B115)+COUNTIF(SkyCiv!U:U,Scores!$B115)=0,
        "",
        IF(COUNTIF(Scilympiad!U:U,Scores!$B115)=0,
            "NO",
            IF(COUNTIF(Scilympiad!U:U,Scores!$B115)=1,
                "YES",
                IF(COUNTIF(Scilympiad!U:U,Scores!$B115)&gt;1,
                    "MANY",
                    "ERROR"
                )
            )
        )
    )
)</f>
        <v/>
      </c>
      <c r="K115" s="15" t="str">
        <f>IF($B115="",
    "",
    IF(COUNTIF(Scilympiad!U:U,Scores!$B115)+COUNTIF(SkyCiv!U:U,Scores!$B115)=0,
        "",
        IF(COUNTIF(SkyCiv!U:U,Scores!$B115)=0,
            "NO",
            IF(COUNTIF(SkyCiv!U:U,Scores!$B115)=1,
                "YES",
                IF(COUNTIF(SkyCiv!U:U,Scores!$B115)&gt;1,
                    "MANY",
                    "ERROR"
                )
            )
        )
    )
)</f>
        <v/>
      </c>
      <c r="L115" s="160" t="str">
        <f>IF($B115="",
    "",
    IF(NOT(ISERROR(MATCH($B115,Scilympiad!$U:$U,0))),
        INDEX(Scilympiad!M:M,MATCH($B115,Scilympiad!$U:$U,0)),
        ""
    )
)</f>
        <v/>
      </c>
      <c r="M115" s="161" t="str">
        <f>IF($B115="",
    "",
    IF(NOT(ISERROR(MATCH($B115,Scilympiad!$U:$U,0))),
        INDEX(Scilympiad!N:N,MATCH($B115,Scilympiad!$U:$U,0)),
        ""
    )
)</f>
        <v/>
      </c>
      <c r="N115" s="161" t="str">
        <f>IF($B115="",
    "",
    IF(NOT(ISERROR(MATCH($B115,SkyCiv!$U:$U,0))),
        INDEX(SkyCiv!C:C,MATCH($B115,SkyCiv!$U:$U,0))+(_xlfn.NUMBERVALUE(LEFT(RIGHT(Instructions!$E$20,4),3))+6)/24,
        ""
    )
)</f>
        <v/>
      </c>
      <c r="O115" s="12" t="str">
        <f>IF(N115="",
    "",
    IF(Instructions!E$20="",
        "TIMEZONE?",
        IF(L115="",
            "START?",
            IF(N115&lt;L115,
                "NEGATIVE",
                (N115-L115)*24*60
            )
        )
    )
)</f>
        <v/>
      </c>
      <c r="P115" s="46" t="str">
        <f>IF(Instructions!$E$21="",
    "",
    IF(AND(ISNUMBER(O115),O115&gt;Instructions!E$21),
        "YES",
        IF(AND(ISNUMBER(O115),O115&lt;=Instructions!E$21),
            "NO",
            IF(O115="NEGATIVE",
                "UNCLEAR",
                ""
            )
        )
    )
)</f>
        <v/>
      </c>
      <c r="Q115" s="72" t="str">
        <f>IF(LEFT(Instructions!E$22)="Y",
    P115,
    ""
)</f>
        <v/>
      </c>
      <c r="R115" s="69" t="str">
        <f>IF($B115="",
    "",
    IF(NOT(ISERROR(MATCH($B115,SkyCiv!$U:$U,0))),
        INDEX(SkyCiv!I:I,MATCH($B115,SkyCiv!$U:$U,0)),
        ""
    )
)</f>
        <v/>
      </c>
      <c r="S115" s="12" t="str">
        <f>IF($B115="",
    "",
    IF(NOT(ISERROR(MATCH($B115,SkyCiv!$U:$U,0))),
        INDEX(SkyCiv!J:J,MATCH($B115,SkyCiv!$U:$U,0)),
        ""
    )
)</f>
        <v/>
      </c>
      <c r="T115" s="60" t="str">
        <f>IF($B115="",
    "",
    IF(NOT(ISERROR(MATCH($B115,SkyCiv!$U:$U,0))),
        INDEX(SkyCiv!K:K,MATCH($B115,SkyCiv!$U:$U,0)),
        ""
    )
)</f>
        <v/>
      </c>
      <c r="U115" s="76" t="str">
        <f>IF($B115="",
    "",
    IF(NOT(ISERROR(MATCH($B115,SkyCiv!$U:$U,0))),
        INDEX(SkyCiv!L:L,MATCH($B115,SkyCiv!$U:$U,0)),
        ""
    )
)</f>
        <v/>
      </c>
      <c r="V115" s="12" t="str">
        <f>IF($B115="",
    "",
    IF(NOT(ISERROR(MATCH($B115,SkyCiv!$U:$U,0))),
        INDEX(SkyCiv!M:M,MATCH($B115,SkyCiv!$U:$U,0)),
        ""
    )
)</f>
        <v/>
      </c>
      <c r="W115" s="77" t="str">
        <f>IF($B115="",
    "",
    IF(NOT(ISERROR(MATCH($B115,SkyCiv!$U:$U,0))),
        INDEX(SkyCiv!N:N,MATCH($B115,SkyCiv!$U:$U,0)),
        ""
    )
)</f>
        <v/>
      </c>
      <c r="X115" s="45" t="str">
        <f>IF(AND(U115=0,V115=0,W115=0),
    "-",
    IF(U115="",
        "",
        IF(LEFT($B115)="B",
            IF(Instructions!E$16="",
                "",
                IF(ROUND(U115,3)&lt;Instructions!E$16,
                    "YES",
                    "NO"
                )
            ),
            IF(LEFT($B115)="C",
                IF(Instructions!E$18="",
                    "",
                    IF(ROUND(U115,3)&lt;Instructions!E$18,
                        "YES",
                        "NO"
                    )
                ),
                "ERR"
            )
        )
    )
)</f>
        <v/>
      </c>
      <c r="Y115" s="45" t="str">
        <f t="shared" si="37"/>
        <v/>
      </c>
      <c r="Z115" s="45" t="str">
        <f>IF(AND(U115=0,V115=0,W115=0),
    "-",
    IF(W115="",
        "",
        IF(LEFT($B115)="B",
            IF(Instructions!E$17="",
                "",
                IF(ROUND(W115,3)&lt;Instructions!E$17,
                    "YES",
                    "NO"
                )
            ),
            IF(LEFT($B115)="C",
                IF(Instructions!E$19="",
                    "",
                    IF(ROUND(W115,3)&lt;Instructions!E$19,
                        "YES",
                        "NO"
                    )
                ),
                "ERR"
            )
        )
    )
)</f>
        <v/>
      </c>
      <c r="AA115" s="54" t="str">
        <f t="shared" si="38"/>
        <v/>
      </c>
      <c r="AB115" s="14" t="str">
        <f>IF(AND(NOT(ISERROR(MATCH($B115,Scilympiad!$U:$U,0))),ISNUMBER(INDEX(Scilympiad!Y:Y,MATCH($B115,Scilympiad!$U:$U,0)))),
    INDEX(Scilympiad!Y:Y,MATCH($B115,Scilympiad!$U:$U,0)),
    ""
)</f>
        <v/>
      </c>
      <c r="AC115" s="11" t="str">
        <f t="shared" si="39"/>
        <v/>
      </c>
      <c r="AD115" s="10" t="str">
        <f t="shared" si="40"/>
        <v/>
      </c>
      <c r="AE115" s="11" t="str">
        <f t="shared" si="41"/>
        <v/>
      </c>
      <c r="AF115" s="12" t="str">
        <f t="shared" si="42"/>
        <v/>
      </c>
      <c r="AG115" s="134" t="str">
        <f t="shared" si="43"/>
        <v/>
      </c>
      <c r="AH115" s="165"/>
      <c r="AI115" s="165"/>
      <c r="AJ115" s="131"/>
      <c r="AK115" s="64" t="str">
        <f t="shared" si="44"/>
        <v/>
      </c>
      <c r="AL115" s="47" t="str">
        <f t="shared" si="45"/>
        <v/>
      </c>
      <c r="AM115" s="65" t="str">
        <f t="shared" si="46"/>
        <v/>
      </c>
      <c r="AN115" s="57" t="str">
        <f t="shared" si="47"/>
        <v/>
      </c>
      <c r="AO115" s="12" t="str">
        <f t="shared" si="48"/>
        <v/>
      </c>
      <c r="AP115" s="10" t="str">
        <f t="shared" si="49"/>
        <v/>
      </c>
      <c r="AQ115" s="10" t="str">
        <f t="shared" si="50"/>
        <v/>
      </c>
      <c r="AR115" s="15" t="str">
        <f t="shared" si="51"/>
        <v/>
      </c>
      <c r="AS115" s="57" t="str">
        <f t="shared" si="52"/>
        <v/>
      </c>
      <c r="AT115" s="12" t="str">
        <f t="shared" si="53"/>
        <v/>
      </c>
      <c r="AU115" s="10" t="str">
        <f t="shared" si="54"/>
        <v/>
      </c>
      <c r="AV115" s="10" t="str">
        <f t="shared" si="55"/>
        <v/>
      </c>
      <c r="AW115" s="15" t="str">
        <f t="shared" si="56"/>
        <v/>
      </c>
    </row>
    <row r="116" spans="2:49">
      <c r="B116" s="14" t="str">
        <f>IF(Scilympiad!C115="",
    "",
    Scilympiad!C115
)</f>
        <v/>
      </c>
      <c r="C116" s="10" t="str">
        <f>IF(Scilympiad!D115="",
    "",
    Scilympiad!D115
)</f>
        <v/>
      </c>
      <c r="D116" s="10" t="str">
        <f>IF(Scilympiad!E115="",
    "",
    Scilympiad!E115
)</f>
        <v/>
      </c>
      <c r="E116" s="44" t="str">
        <f t="shared" si="32"/>
        <v/>
      </c>
      <c r="F116" s="45" t="str">
        <f t="shared" si="33"/>
        <v/>
      </c>
      <c r="G116" s="173" t="str">
        <f t="shared" si="34"/>
        <v/>
      </c>
      <c r="H116" s="45" t="str">
        <f t="shared" si="35"/>
        <v/>
      </c>
      <c r="I116" s="54" t="str">
        <f t="shared" si="36"/>
        <v/>
      </c>
      <c r="J116" s="57" t="str">
        <f>IF($B116="",
    "",
    IF(COUNTIF(Scilympiad!U:U,Scores!$B116)+COUNTIF(SkyCiv!U:U,Scores!$B116)=0,
        "",
        IF(COUNTIF(Scilympiad!U:U,Scores!$B116)=0,
            "NO",
            IF(COUNTIF(Scilympiad!U:U,Scores!$B116)=1,
                "YES",
                IF(COUNTIF(Scilympiad!U:U,Scores!$B116)&gt;1,
                    "MANY",
                    "ERROR"
                )
            )
        )
    )
)</f>
        <v/>
      </c>
      <c r="K116" s="15" t="str">
        <f>IF($B116="",
    "",
    IF(COUNTIF(Scilympiad!U:U,Scores!$B116)+COUNTIF(SkyCiv!U:U,Scores!$B116)=0,
        "",
        IF(COUNTIF(SkyCiv!U:U,Scores!$B116)=0,
            "NO",
            IF(COUNTIF(SkyCiv!U:U,Scores!$B116)=1,
                "YES",
                IF(COUNTIF(SkyCiv!U:U,Scores!$B116)&gt;1,
                    "MANY",
                    "ERROR"
                )
            )
        )
    )
)</f>
        <v/>
      </c>
      <c r="L116" s="160" t="str">
        <f>IF($B116="",
    "",
    IF(NOT(ISERROR(MATCH($B116,Scilympiad!$U:$U,0))),
        INDEX(Scilympiad!M:M,MATCH($B116,Scilympiad!$U:$U,0)),
        ""
    )
)</f>
        <v/>
      </c>
      <c r="M116" s="161" t="str">
        <f>IF($B116="",
    "",
    IF(NOT(ISERROR(MATCH($B116,Scilympiad!$U:$U,0))),
        INDEX(Scilympiad!N:N,MATCH($B116,Scilympiad!$U:$U,0)),
        ""
    )
)</f>
        <v/>
      </c>
      <c r="N116" s="161" t="str">
        <f>IF($B116="",
    "",
    IF(NOT(ISERROR(MATCH($B116,SkyCiv!$U:$U,0))),
        INDEX(SkyCiv!C:C,MATCH($B116,SkyCiv!$U:$U,0))+(_xlfn.NUMBERVALUE(LEFT(RIGHT(Instructions!$E$20,4),3))+6)/24,
        ""
    )
)</f>
        <v/>
      </c>
      <c r="O116" s="12" t="str">
        <f>IF(N116="",
    "",
    IF(Instructions!E$20="",
        "TIMEZONE?",
        IF(L116="",
            "START?",
            IF(N116&lt;L116,
                "NEGATIVE",
                (N116-L116)*24*60
            )
        )
    )
)</f>
        <v/>
      </c>
      <c r="P116" s="46" t="str">
        <f>IF(Instructions!$E$21="",
    "",
    IF(AND(ISNUMBER(O116),O116&gt;Instructions!E$21),
        "YES",
        IF(AND(ISNUMBER(O116),O116&lt;=Instructions!E$21),
            "NO",
            IF(O116="NEGATIVE",
                "UNCLEAR",
                ""
            )
        )
    )
)</f>
        <v/>
      </c>
      <c r="Q116" s="72" t="str">
        <f>IF(LEFT(Instructions!E$22)="Y",
    P116,
    ""
)</f>
        <v/>
      </c>
      <c r="R116" s="69" t="str">
        <f>IF($B116="",
    "",
    IF(NOT(ISERROR(MATCH($B116,SkyCiv!$U:$U,0))),
        INDEX(SkyCiv!I:I,MATCH($B116,SkyCiv!$U:$U,0)),
        ""
    )
)</f>
        <v/>
      </c>
      <c r="S116" s="12" t="str">
        <f>IF($B116="",
    "",
    IF(NOT(ISERROR(MATCH($B116,SkyCiv!$U:$U,0))),
        INDEX(SkyCiv!J:J,MATCH($B116,SkyCiv!$U:$U,0)),
        ""
    )
)</f>
        <v/>
      </c>
      <c r="T116" s="60" t="str">
        <f>IF($B116="",
    "",
    IF(NOT(ISERROR(MATCH($B116,SkyCiv!$U:$U,0))),
        INDEX(SkyCiv!K:K,MATCH($B116,SkyCiv!$U:$U,0)),
        ""
    )
)</f>
        <v/>
      </c>
      <c r="U116" s="76" t="str">
        <f>IF($B116="",
    "",
    IF(NOT(ISERROR(MATCH($B116,SkyCiv!$U:$U,0))),
        INDEX(SkyCiv!L:L,MATCH($B116,SkyCiv!$U:$U,0)),
        ""
    )
)</f>
        <v/>
      </c>
      <c r="V116" s="12" t="str">
        <f>IF($B116="",
    "",
    IF(NOT(ISERROR(MATCH($B116,SkyCiv!$U:$U,0))),
        INDEX(SkyCiv!M:M,MATCH($B116,SkyCiv!$U:$U,0)),
        ""
    )
)</f>
        <v/>
      </c>
      <c r="W116" s="77" t="str">
        <f>IF($B116="",
    "",
    IF(NOT(ISERROR(MATCH($B116,SkyCiv!$U:$U,0))),
        INDEX(SkyCiv!N:N,MATCH($B116,SkyCiv!$U:$U,0)),
        ""
    )
)</f>
        <v/>
      </c>
      <c r="X116" s="45" t="str">
        <f>IF(AND(U116=0,V116=0,W116=0),
    "-",
    IF(U116="",
        "",
        IF(LEFT($B116)="B",
            IF(Instructions!E$16="",
                "",
                IF(ROUND(U116,3)&lt;Instructions!E$16,
                    "YES",
                    "NO"
                )
            ),
            IF(LEFT($B116)="C",
                IF(Instructions!E$18="",
                    "",
                    IF(ROUND(U116,3)&lt;Instructions!E$18,
                        "YES",
                        "NO"
                    )
                ),
                "ERR"
            )
        )
    )
)</f>
        <v/>
      </c>
      <c r="Y116" s="45" t="str">
        <f t="shared" si="37"/>
        <v/>
      </c>
      <c r="Z116" s="45" t="str">
        <f>IF(AND(U116=0,V116=0,W116=0),
    "-",
    IF(W116="",
        "",
        IF(LEFT($B116)="B",
            IF(Instructions!E$17="",
                "",
                IF(ROUND(W116,3)&lt;Instructions!E$17,
                    "YES",
                    "NO"
                )
            ),
            IF(LEFT($B116)="C",
                IF(Instructions!E$19="",
                    "",
                    IF(ROUND(W116,3)&lt;Instructions!E$19,
                        "YES",
                        "NO"
                    )
                ),
                "ERR"
            )
        )
    )
)</f>
        <v/>
      </c>
      <c r="AA116" s="54" t="str">
        <f t="shared" si="38"/>
        <v/>
      </c>
      <c r="AB116" s="14" t="str">
        <f>IF(AND(NOT(ISERROR(MATCH($B116,Scilympiad!$U:$U,0))),ISNUMBER(INDEX(Scilympiad!Y:Y,MATCH($B116,Scilympiad!$U:$U,0)))),
    INDEX(Scilympiad!Y:Y,MATCH($B116,Scilympiad!$U:$U,0)),
    ""
)</f>
        <v/>
      </c>
      <c r="AC116" s="11" t="str">
        <f t="shared" si="39"/>
        <v/>
      </c>
      <c r="AD116" s="10" t="str">
        <f t="shared" si="40"/>
        <v/>
      </c>
      <c r="AE116" s="11" t="str">
        <f t="shared" si="41"/>
        <v/>
      </c>
      <c r="AF116" s="12" t="str">
        <f t="shared" si="42"/>
        <v/>
      </c>
      <c r="AG116" s="134" t="str">
        <f t="shared" si="43"/>
        <v/>
      </c>
      <c r="AH116" s="165"/>
      <c r="AI116" s="165"/>
      <c r="AJ116" s="131"/>
      <c r="AK116" s="64" t="str">
        <f t="shared" si="44"/>
        <v/>
      </c>
      <c r="AL116" s="47" t="str">
        <f t="shared" si="45"/>
        <v/>
      </c>
      <c r="AM116" s="65" t="str">
        <f t="shared" si="46"/>
        <v/>
      </c>
      <c r="AN116" s="57" t="str">
        <f t="shared" si="47"/>
        <v/>
      </c>
      <c r="AO116" s="12" t="str">
        <f t="shared" si="48"/>
        <v/>
      </c>
      <c r="AP116" s="10" t="str">
        <f t="shared" si="49"/>
        <v/>
      </c>
      <c r="AQ116" s="10" t="str">
        <f t="shared" si="50"/>
        <v/>
      </c>
      <c r="AR116" s="15" t="str">
        <f t="shared" si="51"/>
        <v/>
      </c>
      <c r="AS116" s="57" t="str">
        <f t="shared" si="52"/>
        <v/>
      </c>
      <c r="AT116" s="12" t="str">
        <f t="shared" si="53"/>
        <v/>
      </c>
      <c r="AU116" s="10" t="str">
        <f t="shared" si="54"/>
        <v/>
      </c>
      <c r="AV116" s="10" t="str">
        <f t="shared" si="55"/>
        <v/>
      </c>
      <c r="AW116" s="15" t="str">
        <f t="shared" si="56"/>
        <v/>
      </c>
    </row>
    <row r="117" spans="2:49">
      <c r="B117" s="14" t="str">
        <f>IF(Scilympiad!C116="",
    "",
    Scilympiad!C116
)</f>
        <v/>
      </c>
      <c r="C117" s="10" t="str">
        <f>IF(Scilympiad!D116="",
    "",
    Scilympiad!D116
)</f>
        <v/>
      </c>
      <c r="D117" s="10" t="str">
        <f>IF(Scilympiad!E116="",
    "",
    Scilympiad!E116
)</f>
        <v/>
      </c>
      <c r="E117" s="44" t="str">
        <f t="shared" si="32"/>
        <v/>
      </c>
      <c r="F117" s="45" t="str">
        <f t="shared" si="33"/>
        <v/>
      </c>
      <c r="G117" s="173" t="str">
        <f t="shared" si="34"/>
        <v/>
      </c>
      <c r="H117" s="45" t="str">
        <f t="shared" si="35"/>
        <v/>
      </c>
      <c r="I117" s="54" t="str">
        <f t="shared" si="36"/>
        <v/>
      </c>
      <c r="J117" s="57" t="str">
        <f>IF($B117="",
    "",
    IF(COUNTIF(Scilympiad!U:U,Scores!$B117)+COUNTIF(SkyCiv!U:U,Scores!$B117)=0,
        "",
        IF(COUNTIF(Scilympiad!U:U,Scores!$B117)=0,
            "NO",
            IF(COUNTIF(Scilympiad!U:U,Scores!$B117)=1,
                "YES",
                IF(COUNTIF(Scilympiad!U:U,Scores!$B117)&gt;1,
                    "MANY",
                    "ERROR"
                )
            )
        )
    )
)</f>
        <v/>
      </c>
      <c r="K117" s="15" t="str">
        <f>IF($B117="",
    "",
    IF(COUNTIF(Scilympiad!U:U,Scores!$B117)+COUNTIF(SkyCiv!U:U,Scores!$B117)=0,
        "",
        IF(COUNTIF(SkyCiv!U:U,Scores!$B117)=0,
            "NO",
            IF(COUNTIF(SkyCiv!U:U,Scores!$B117)=1,
                "YES",
                IF(COUNTIF(SkyCiv!U:U,Scores!$B117)&gt;1,
                    "MANY",
                    "ERROR"
                )
            )
        )
    )
)</f>
        <v/>
      </c>
      <c r="L117" s="160" t="str">
        <f>IF($B117="",
    "",
    IF(NOT(ISERROR(MATCH($B117,Scilympiad!$U:$U,0))),
        INDEX(Scilympiad!M:M,MATCH($B117,Scilympiad!$U:$U,0)),
        ""
    )
)</f>
        <v/>
      </c>
      <c r="M117" s="161" t="str">
        <f>IF($B117="",
    "",
    IF(NOT(ISERROR(MATCH($B117,Scilympiad!$U:$U,0))),
        INDEX(Scilympiad!N:N,MATCH($B117,Scilympiad!$U:$U,0)),
        ""
    )
)</f>
        <v/>
      </c>
      <c r="N117" s="161" t="str">
        <f>IF($B117="",
    "",
    IF(NOT(ISERROR(MATCH($B117,SkyCiv!$U:$U,0))),
        INDEX(SkyCiv!C:C,MATCH($B117,SkyCiv!$U:$U,0))+(_xlfn.NUMBERVALUE(LEFT(RIGHT(Instructions!$E$20,4),3))+6)/24,
        ""
    )
)</f>
        <v/>
      </c>
      <c r="O117" s="12" t="str">
        <f>IF(N117="",
    "",
    IF(Instructions!E$20="",
        "TIMEZONE?",
        IF(L117="",
            "START?",
            IF(N117&lt;L117,
                "NEGATIVE",
                (N117-L117)*24*60
            )
        )
    )
)</f>
        <v/>
      </c>
      <c r="P117" s="46" t="str">
        <f>IF(Instructions!$E$21="",
    "",
    IF(AND(ISNUMBER(O117),O117&gt;Instructions!E$21),
        "YES",
        IF(AND(ISNUMBER(O117),O117&lt;=Instructions!E$21),
            "NO",
            IF(O117="NEGATIVE",
                "UNCLEAR",
                ""
            )
        )
    )
)</f>
        <v/>
      </c>
      <c r="Q117" s="72" t="str">
        <f>IF(LEFT(Instructions!E$22)="Y",
    P117,
    ""
)</f>
        <v/>
      </c>
      <c r="R117" s="69" t="str">
        <f>IF($B117="",
    "",
    IF(NOT(ISERROR(MATCH($B117,SkyCiv!$U:$U,0))),
        INDEX(SkyCiv!I:I,MATCH($B117,SkyCiv!$U:$U,0)),
        ""
    )
)</f>
        <v/>
      </c>
      <c r="S117" s="12" t="str">
        <f>IF($B117="",
    "",
    IF(NOT(ISERROR(MATCH($B117,SkyCiv!$U:$U,0))),
        INDEX(SkyCiv!J:J,MATCH($B117,SkyCiv!$U:$U,0)),
        ""
    )
)</f>
        <v/>
      </c>
      <c r="T117" s="60" t="str">
        <f>IF($B117="",
    "",
    IF(NOT(ISERROR(MATCH($B117,SkyCiv!$U:$U,0))),
        INDEX(SkyCiv!K:K,MATCH($B117,SkyCiv!$U:$U,0)),
        ""
    )
)</f>
        <v/>
      </c>
      <c r="U117" s="76" t="str">
        <f>IF($B117="",
    "",
    IF(NOT(ISERROR(MATCH($B117,SkyCiv!$U:$U,0))),
        INDEX(SkyCiv!L:L,MATCH($B117,SkyCiv!$U:$U,0)),
        ""
    )
)</f>
        <v/>
      </c>
      <c r="V117" s="12" t="str">
        <f>IF($B117="",
    "",
    IF(NOT(ISERROR(MATCH($B117,SkyCiv!$U:$U,0))),
        INDEX(SkyCiv!M:M,MATCH($B117,SkyCiv!$U:$U,0)),
        ""
    )
)</f>
        <v/>
      </c>
      <c r="W117" s="77" t="str">
        <f>IF($B117="",
    "",
    IF(NOT(ISERROR(MATCH($B117,SkyCiv!$U:$U,0))),
        INDEX(SkyCiv!N:N,MATCH($B117,SkyCiv!$U:$U,0)),
        ""
    )
)</f>
        <v/>
      </c>
      <c r="X117" s="45" t="str">
        <f>IF(AND(U117=0,V117=0,W117=0),
    "-",
    IF(U117="",
        "",
        IF(LEFT($B117)="B",
            IF(Instructions!E$16="",
                "",
                IF(ROUND(U117,3)&lt;Instructions!E$16,
                    "YES",
                    "NO"
                )
            ),
            IF(LEFT($B117)="C",
                IF(Instructions!E$18="",
                    "",
                    IF(ROUND(U117,3)&lt;Instructions!E$18,
                        "YES",
                        "NO"
                    )
                ),
                "ERR"
            )
        )
    )
)</f>
        <v/>
      </c>
      <c r="Y117" s="45" t="str">
        <f t="shared" si="37"/>
        <v/>
      </c>
      <c r="Z117" s="45" t="str">
        <f>IF(AND(U117=0,V117=0,W117=0),
    "-",
    IF(W117="",
        "",
        IF(LEFT($B117)="B",
            IF(Instructions!E$17="",
                "",
                IF(ROUND(W117,3)&lt;Instructions!E$17,
                    "YES",
                    "NO"
                )
            ),
            IF(LEFT($B117)="C",
                IF(Instructions!E$19="",
                    "",
                    IF(ROUND(W117,3)&lt;Instructions!E$19,
                        "YES",
                        "NO"
                    )
                ),
                "ERR"
            )
        )
    )
)</f>
        <v/>
      </c>
      <c r="AA117" s="54" t="str">
        <f t="shared" si="38"/>
        <v/>
      </c>
      <c r="AB117" s="14" t="str">
        <f>IF(AND(NOT(ISERROR(MATCH($B117,Scilympiad!$U:$U,0))),ISNUMBER(INDEX(Scilympiad!Y:Y,MATCH($B117,Scilympiad!$U:$U,0)))),
    INDEX(Scilympiad!Y:Y,MATCH($B117,Scilympiad!$U:$U,0)),
    ""
)</f>
        <v/>
      </c>
      <c r="AC117" s="11" t="str">
        <f t="shared" si="39"/>
        <v/>
      </c>
      <c r="AD117" s="10" t="str">
        <f t="shared" si="40"/>
        <v/>
      </c>
      <c r="AE117" s="11" t="str">
        <f t="shared" si="41"/>
        <v/>
      </c>
      <c r="AF117" s="12" t="str">
        <f t="shared" si="42"/>
        <v/>
      </c>
      <c r="AG117" s="134" t="str">
        <f t="shared" si="43"/>
        <v/>
      </c>
      <c r="AH117" s="165"/>
      <c r="AI117" s="165"/>
      <c r="AJ117" s="131"/>
      <c r="AK117" s="64" t="str">
        <f t="shared" si="44"/>
        <v/>
      </c>
      <c r="AL117" s="47" t="str">
        <f t="shared" si="45"/>
        <v/>
      </c>
      <c r="AM117" s="65" t="str">
        <f t="shared" si="46"/>
        <v/>
      </c>
      <c r="AN117" s="57" t="str">
        <f t="shared" si="47"/>
        <v/>
      </c>
      <c r="AO117" s="12" t="str">
        <f t="shared" si="48"/>
        <v/>
      </c>
      <c r="AP117" s="10" t="str">
        <f t="shared" si="49"/>
        <v/>
      </c>
      <c r="AQ117" s="10" t="str">
        <f t="shared" si="50"/>
        <v/>
      </c>
      <c r="AR117" s="15" t="str">
        <f t="shared" si="51"/>
        <v/>
      </c>
      <c r="AS117" s="57" t="str">
        <f t="shared" si="52"/>
        <v/>
      </c>
      <c r="AT117" s="12" t="str">
        <f t="shared" si="53"/>
        <v/>
      </c>
      <c r="AU117" s="10" t="str">
        <f t="shared" si="54"/>
        <v/>
      </c>
      <c r="AV117" s="10" t="str">
        <f t="shared" si="55"/>
        <v/>
      </c>
      <c r="AW117" s="15" t="str">
        <f t="shared" si="56"/>
        <v/>
      </c>
    </row>
    <row r="118" spans="2:49">
      <c r="B118" s="14" t="str">
        <f>IF(Scilympiad!C117="",
    "",
    Scilympiad!C117
)</f>
        <v/>
      </c>
      <c r="C118" s="10" t="str">
        <f>IF(Scilympiad!D117="",
    "",
    Scilympiad!D117
)</f>
        <v/>
      </c>
      <c r="D118" s="10" t="str">
        <f>IF(Scilympiad!E117="",
    "",
    Scilympiad!E117
)</f>
        <v/>
      </c>
      <c r="E118" s="44" t="str">
        <f t="shared" si="32"/>
        <v/>
      </c>
      <c r="F118" s="45" t="str">
        <f t="shared" si="33"/>
        <v/>
      </c>
      <c r="G118" s="173" t="str">
        <f t="shared" si="34"/>
        <v/>
      </c>
      <c r="H118" s="45" t="str">
        <f t="shared" si="35"/>
        <v/>
      </c>
      <c r="I118" s="54" t="str">
        <f t="shared" si="36"/>
        <v/>
      </c>
      <c r="J118" s="57" t="str">
        <f>IF($B118="",
    "",
    IF(COUNTIF(Scilympiad!U:U,Scores!$B118)+COUNTIF(SkyCiv!U:U,Scores!$B118)=0,
        "",
        IF(COUNTIF(Scilympiad!U:U,Scores!$B118)=0,
            "NO",
            IF(COUNTIF(Scilympiad!U:U,Scores!$B118)=1,
                "YES",
                IF(COUNTIF(Scilympiad!U:U,Scores!$B118)&gt;1,
                    "MANY",
                    "ERROR"
                )
            )
        )
    )
)</f>
        <v/>
      </c>
      <c r="K118" s="15" t="str">
        <f>IF($B118="",
    "",
    IF(COUNTIF(Scilympiad!U:U,Scores!$B118)+COUNTIF(SkyCiv!U:U,Scores!$B118)=0,
        "",
        IF(COUNTIF(SkyCiv!U:U,Scores!$B118)=0,
            "NO",
            IF(COUNTIF(SkyCiv!U:U,Scores!$B118)=1,
                "YES",
                IF(COUNTIF(SkyCiv!U:U,Scores!$B118)&gt;1,
                    "MANY",
                    "ERROR"
                )
            )
        )
    )
)</f>
        <v/>
      </c>
      <c r="L118" s="160" t="str">
        <f>IF($B118="",
    "",
    IF(NOT(ISERROR(MATCH($B118,Scilympiad!$U:$U,0))),
        INDEX(Scilympiad!M:M,MATCH($B118,Scilympiad!$U:$U,0)),
        ""
    )
)</f>
        <v/>
      </c>
      <c r="M118" s="161" t="str">
        <f>IF($B118="",
    "",
    IF(NOT(ISERROR(MATCH($B118,Scilympiad!$U:$U,0))),
        INDEX(Scilympiad!N:N,MATCH($B118,Scilympiad!$U:$U,0)),
        ""
    )
)</f>
        <v/>
      </c>
      <c r="N118" s="161" t="str">
        <f>IF($B118="",
    "",
    IF(NOT(ISERROR(MATCH($B118,SkyCiv!$U:$U,0))),
        INDEX(SkyCiv!C:C,MATCH($B118,SkyCiv!$U:$U,0))+(_xlfn.NUMBERVALUE(LEFT(RIGHT(Instructions!$E$20,4),3))+6)/24,
        ""
    )
)</f>
        <v/>
      </c>
      <c r="O118" s="12" t="str">
        <f>IF(N118="",
    "",
    IF(Instructions!E$20="",
        "TIMEZONE?",
        IF(L118="",
            "START?",
            IF(N118&lt;L118,
                "NEGATIVE",
                (N118-L118)*24*60
            )
        )
    )
)</f>
        <v/>
      </c>
      <c r="P118" s="46" t="str">
        <f>IF(Instructions!$E$21="",
    "",
    IF(AND(ISNUMBER(O118),O118&gt;Instructions!E$21),
        "YES",
        IF(AND(ISNUMBER(O118),O118&lt;=Instructions!E$21),
            "NO",
            IF(O118="NEGATIVE",
                "UNCLEAR",
                ""
            )
        )
    )
)</f>
        <v/>
      </c>
      <c r="Q118" s="72" t="str">
        <f>IF(LEFT(Instructions!E$22)="Y",
    P118,
    ""
)</f>
        <v/>
      </c>
      <c r="R118" s="69" t="str">
        <f>IF($B118="",
    "",
    IF(NOT(ISERROR(MATCH($B118,SkyCiv!$U:$U,0))),
        INDEX(SkyCiv!I:I,MATCH($B118,SkyCiv!$U:$U,0)),
        ""
    )
)</f>
        <v/>
      </c>
      <c r="S118" s="12" t="str">
        <f>IF($B118="",
    "",
    IF(NOT(ISERROR(MATCH($B118,SkyCiv!$U:$U,0))),
        INDEX(SkyCiv!J:J,MATCH($B118,SkyCiv!$U:$U,0)),
        ""
    )
)</f>
        <v/>
      </c>
      <c r="T118" s="60" t="str">
        <f>IF($B118="",
    "",
    IF(NOT(ISERROR(MATCH($B118,SkyCiv!$U:$U,0))),
        INDEX(SkyCiv!K:K,MATCH($B118,SkyCiv!$U:$U,0)),
        ""
    )
)</f>
        <v/>
      </c>
      <c r="U118" s="76" t="str">
        <f>IF($B118="",
    "",
    IF(NOT(ISERROR(MATCH($B118,SkyCiv!$U:$U,0))),
        INDEX(SkyCiv!L:L,MATCH($B118,SkyCiv!$U:$U,0)),
        ""
    )
)</f>
        <v/>
      </c>
      <c r="V118" s="12" t="str">
        <f>IF($B118="",
    "",
    IF(NOT(ISERROR(MATCH($B118,SkyCiv!$U:$U,0))),
        INDEX(SkyCiv!M:M,MATCH($B118,SkyCiv!$U:$U,0)),
        ""
    )
)</f>
        <v/>
      </c>
      <c r="W118" s="77" t="str">
        <f>IF($B118="",
    "",
    IF(NOT(ISERROR(MATCH($B118,SkyCiv!$U:$U,0))),
        INDEX(SkyCiv!N:N,MATCH($B118,SkyCiv!$U:$U,0)),
        ""
    )
)</f>
        <v/>
      </c>
      <c r="X118" s="45" t="str">
        <f>IF(AND(U118=0,V118=0,W118=0),
    "-",
    IF(U118="",
        "",
        IF(LEFT($B118)="B",
            IF(Instructions!E$16="",
                "",
                IF(ROUND(U118,3)&lt;Instructions!E$16,
                    "YES",
                    "NO"
                )
            ),
            IF(LEFT($B118)="C",
                IF(Instructions!E$18="",
                    "",
                    IF(ROUND(U118,3)&lt;Instructions!E$18,
                        "YES",
                        "NO"
                    )
                ),
                "ERR"
            )
        )
    )
)</f>
        <v/>
      </c>
      <c r="Y118" s="45" t="str">
        <f t="shared" si="37"/>
        <v/>
      </c>
      <c r="Z118" s="45" t="str">
        <f>IF(AND(U118=0,V118=0,W118=0),
    "-",
    IF(W118="",
        "",
        IF(LEFT($B118)="B",
            IF(Instructions!E$17="",
                "",
                IF(ROUND(W118,3)&lt;Instructions!E$17,
                    "YES",
                    "NO"
                )
            ),
            IF(LEFT($B118)="C",
                IF(Instructions!E$19="",
                    "",
                    IF(ROUND(W118,3)&lt;Instructions!E$19,
                        "YES",
                        "NO"
                    )
                ),
                "ERR"
            )
        )
    )
)</f>
        <v/>
      </c>
      <c r="AA118" s="54" t="str">
        <f t="shared" si="38"/>
        <v/>
      </c>
      <c r="AB118" s="14" t="str">
        <f>IF(AND(NOT(ISERROR(MATCH($B118,Scilympiad!$U:$U,0))),ISNUMBER(INDEX(Scilympiad!Y:Y,MATCH($B118,Scilympiad!$U:$U,0)))),
    INDEX(Scilympiad!Y:Y,MATCH($B118,Scilympiad!$U:$U,0)),
    ""
)</f>
        <v/>
      </c>
      <c r="AC118" s="11" t="str">
        <f t="shared" si="39"/>
        <v/>
      </c>
      <c r="AD118" s="10" t="str">
        <f t="shared" si="40"/>
        <v/>
      </c>
      <c r="AE118" s="11" t="str">
        <f t="shared" si="41"/>
        <v/>
      </c>
      <c r="AF118" s="12" t="str">
        <f t="shared" si="42"/>
        <v/>
      </c>
      <c r="AG118" s="134" t="str">
        <f t="shared" si="43"/>
        <v/>
      </c>
      <c r="AH118" s="165"/>
      <c r="AI118" s="165"/>
      <c r="AJ118" s="131"/>
      <c r="AK118" s="64" t="str">
        <f t="shared" si="44"/>
        <v/>
      </c>
      <c r="AL118" s="47" t="str">
        <f t="shared" si="45"/>
        <v/>
      </c>
      <c r="AM118" s="65" t="str">
        <f t="shared" si="46"/>
        <v/>
      </c>
      <c r="AN118" s="57" t="str">
        <f t="shared" si="47"/>
        <v/>
      </c>
      <c r="AO118" s="12" t="str">
        <f t="shared" si="48"/>
        <v/>
      </c>
      <c r="AP118" s="10" t="str">
        <f t="shared" si="49"/>
        <v/>
      </c>
      <c r="AQ118" s="10" t="str">
        <f t="shared" si="50"/>
        <v/>
      </c>
      <c r="AR118" s="15" t="str">
        <f t="shared" si="51"/>
        <v/>
      </c>
      <c r="AS118" s="57" t="str">
        <f t="shared" si="52"/>
        <v/>
      </c>
      <c r="AT118" s="12" t="str">
        <f t="shared" si="53"/>
        <v/>
      </c>
      <c r="AU118" s="10" t="str">
        <f t="shared" si="54"/>
        <v/>
      </c>
      <c r="AV118" s="10" t="str">
        <f t="shared" si="55"/>
        <v/>
      </c>
      <c r="AW118" s="15" t="str">
        <f t="shared" si="56"/>
        <v/>
      </c>
    </row>
    <row r="119" spans="2:49">
      <c r="B119" s="14" t="str">
        <f>IF(Scilympiad!C118="",
    "",
    Scilympiad!C118
)</f>
        <v/>
      </c>
      <c r="C119" s="10" t="str">
        <f>IF(Scilympiad!D118="",
    "",
    Scilympiad!D118
)</f>
        <v/>
      </c>
      <c r="D119" s="10" t="str">
        <f>IF(Scilympiad!E118="",
    "",
    Scilympiad!E118
)</f>
        <v/>
      </c>
      <c r="E119" s="44" t="str">
        <f t="shared" si="32"/>
        <v/>
      </c>
      <c r="F119" s="45" t="str">
        <f t="shared" si="33"/>
        <v/>
      </c>
      <c r="G119" s="173" t="str">
        <f t="shared" si="34"/>
        <v/>
      </c>
      <c r="H119" s="45" t="str">
        <f t="shared" si="35"/>
        <v/>
      </c>
      <c r="I119" s="54" t="str">
        <f t="shared" si="36"/>
        <v/>
      </c>
      <c r="J119" s="57" t="str">
        <f>IF($B119="",
    "",
    IF(COUNTIF(Scilympiad!U:U,Scores!$B119)+COUNTIF(SkyCiv!U:U,Scores!$B119)=0,
        "",
        IF(COUNTIF(Scilympiad!U:U,Scores!$B119)=0,
            "NO",
            IF(COUNTIF(Scilympiad!U:U,Scores!$B119)=1,
                "YES",
                IF(COUNTIF(Scilympiad!U:U,Scores!$B119)&gt;1,
                    "MANY",
                    "ERROR"
                )
            )
        )
    )
)</f>
        <v/>
      </c>
      <c r="K119" s="15" t="str">
        <f>IF($B119="",
    "",
    IF(COUNTIF(Scilympiad!U:U,Scores!$B119)+COUNTIF(SkyCiv!U:U,Scores!$B119)=0,
        "",
        IF(COUNTIF(SkyCiv!U:U,Scores!$B119)=0,
            "NO",
            IF(COUNTIF(SkyCiv!U:U,Scores!$B119)=1,
                "YES",
                IF(COUNTIF(SkyCiv!U:U,Scores!$B119)&gt;1,
                    "MANY",
                    "ERROR"
                )
            )
        )
    )
)</f>
        <v/>
      </c>
      <c r="L119" s="160" t="str">
        <f>IF($B119="",
    "",
    IF(NOT(ISERROR(MATCH($B119,Scilympiad!$U:$U,0))),
        INDEX(Scilympiad!M:M,MATCH($B119,Scilympiad!$U:$U,0)),
        ""
    )
)</f>
        <v/>
      </c>
      <c r="M119" s="161" t="str">
        <f>IF($B119="",
    "",
    IF(NOT(ISERROR(MATCH($B119,Scilympiad!$U:$U,0))),
        INDEX(Scilympiad!N:N,MATCH($B119,Scilympiad!$U:$U,0)),
        ""
    )
)</f>
        <v/>
      </c>
      <c r="N119" s="161" t="str">
        <f>IF($B119="",
    "",
    IF(NOT(ISERROR(MATCH($B119,SkyCiv!$U:$U,0))),
        INDEX(SkyCiv!C:C,MATCH($B119,SkyCiv!$U:$U,0))+(_xlfn.NUMBERVALUE(LEFT(RIGHT(Instructions!$E$20,4),3))+6)/24,
        ""
    )
)</f>
        <v/>
      </c>
      <c r="O119" s="12" t="str">
        <f>IF(N119="",
    "",
    IF(Instructions!E$20="",
        "TIMEZONE?",
        IF(L119="",
            "START?",
            IF(N119&lt;L119,
                "NEGATIVE",
                (N119-L119)*24*60
            )
        )
    )
)</f>
        <v/>
      </c>
      <c r="P119" s="46" t="str">
        <f>IF(Instructions!$E$21="",
    "",
    IF(AND(ISNUMBER(O119),O119&gt;Instructions!E$21),
        "YES",
        IF(AND(ISNUMBER(O119),O119&lt;=Instructions!E$21),
            "NO",
            IF(O119="NEGATIVE",
                "UNCLEAR",
                ""
            )
        )
    )
)</f>
        <v/>
      </c>
      <c r="Q119" s="72" t="str">
        <f>IF(LEFT(Instructions!E$22)="Y",
    P119,
    ""
)</f>
        <v/>
      </c>
      <c r="R119" s="69" t="str">
        <f>IF($B119="",
    "",
    IF(NOT(ISERROR(MATCH($B119,SkyCiv!$U:$U,0))),
        INDEX(SkyCiv!I:I,MATCH($B119,SkyCiv!$U:$U,0)),
        ""
    )
)</f>
        <v/>
      </c>
      <c r="S119" s="12" t="str">
        <f>IF($B119="",
    "",
    IF(NOT(ISERROR(MATCH($B119,SkyCiv!$U:$U,0))),
        INDEX(SkyCiv!J:J,MATCH($B119,SkyCiv!$U:$U,0)),
        ""
    )
)</f>
        <v/>
      </c>
      <c r="T119" s="60" t="str">
        <f>IF($B119="",
    "",
    IF(NOT(ISERROR(MATCH($B119,SkyCiv!$U:$U,0))),
        INDEX(SkyCiv!K:K,MATCH($B119,SkyCiv!$U:$U,0)),
        ""
    )
)</f>
        <v/>
      </c>
      <c r="U119" s="76" t="str">
        <f>IF($B119="",
    "",
    IF(NOT(ISERROR(MATCH($B119,SkyCiv!$U:$U,0))),
        INDEX(SkyCiv!L:L,MATCH($B119,SkyCiv!$U:$U,0)),
        ""
    )
)</f>
        <v/>
      </c>
      <c r="V119" s="12" t="str">
        <f>IF($B119="",
    "",
    IF(NOT(ISERROR(MATCH($B119,SkyCiv!$U:$U,0))),
        INDEX(SkyCiv!M:M,MATCH($B119,SkyCiv!$U:$U,0)),
        ""
    )
)</f>
        <v/>
      </c>
      <c r="W119" s="77" t="str">
        <f>IF($B119="",
    "",
    IF(NOT(ISERROR(MATCH($B119,SkyCiv!$U:$U,0))),
        INDEX(SkyCiv!N:N,MATCH($B119,SkyCiv!$U:$U,0)),
        ""
    )
)</f>
        <v/>
      </c>
      <c r="X119" s="45" t="str">
        <f>IF(AND(U119=0,V119=0,W119=0),
    "-",
    IF(U119="",
        "",
        IF(LEFT($B119)="B",
            IF(Instructions!E$16="",
                "",
                IF(ROUND(U119,3)&lt;Instructions!E$16,
                    "YES",
                    "NO"
                )
            ),
            IF(LEFT($B119)="C",
                IF(Instructions!E$18="",
                    "",
                    IF(ROUND(U119,3)&lt;Instructions!E$18,
                        "YES",
                        "NO"
                    )
                ),
                "ERR"
            )
        )
    )
)</f>
        <v/>
      </c>
      <c r="Y119" s="45" t="str">
        <f t="shared" si="37"/>
        <v/>
      </c>
      <c r="Z119" s="45" t="str">
        <f>IF(AND(U119=0,V119=0,W119=0),
    "-",
    IF(W119="",
        "",
        IF(LEFT($B119)="B",
            IF(Instructions!E$17="",
                "",
                IF(ROUND(W119,3)&lt;Instructions!E$17,
                    "YES",
                    "NO"
                )
            ),
            IF(LEFT($B119)="C",
                IF(Instructions!E$19="",
                    "",
                    IF(ROUND(W119,3)&lt;Instructions!E$19,
                        "YES",
                        "NO"
                    )
                ),
                "ERR"
            )
        )
    )
)</f>
        <v/>
      </c>
      <c r="AA119" s="54" t="str">
        <f t="shared" si="38"/>
        <v/>
      </c>
      <c r="AB119" s="14" t="str">
        <f>IF(AND(NOT(ISERROR(MATCH($B119,Scilympiad!$U:$U,0))),ISNUMBER(INDEX(Scilympiad!Y:Y,MATCH($B119,Scilympiad!$U:$U,0)))),
    INDEX(Scilympiad!Y:Y,MATCH($B119,Scilympiad!$U:$U,0)),
    ""
)</f>
        <v/>
      </c>
      <c r="AC119" s="11" t="str">
        <f t="shared" si="39"/>
        <v/>
      </c>
      <c r="AD119" s="10" t="str">
        <f t="shared" si="40"/>
        <v/>
      </c>
      <c r="AE119" s="11" t="str">
        <f t="shared" si="41"/>
        <v/>
      </c>
      <c r="AF119" s="12" t="str">
        <f t="shared" si="42"/>
        <v/>
      </c>
      <c r="AG119" s="134" t="str">
        <f t="shared" si="43"/>
        <v/>
      </c>
      <c r="AH119" s="165"/>
      <c r="AI119" s="165"/>
      <c r="AJ119" s="131"/>
      <c r="AK119" s="64" t="str">
        <f t="shared" si="44"/>
        <v/>
      </c>
      <c r="AL119" s="47" t="str">
        <f t="shared" si="45"/>
        <v/>
      </c>
      <c r="AM119" s="65" t="str">
        <f t="shared" si="46"/>
        <v/>
      </c>
      <c r="AN119" s="57" t="str">
        <f t="shared" si="47"/>
        <v/>
      </c>
      <c r="AO119" s="12" t="str">
        <f t="shared" si="48"/>
        <v/>
      </c>
      <c r="AP119" s="10" t="str">
        <f t="shared" si="49"/>
        <v/>
      </c>
      <c r="AQ119" s="10" t="str">
        <f t="shared" si="50"/>
        <v/>
      </c>
      <c r="AR119" s="15" t="str">
        <f t="shared" si="51"/>
        <v/>
      </c>
      <c r="AS119" s="57" t="str">
        <f t="shared" si="52"/>
        <v/>
      </c>
      <c r="AT119" s="12" t="str">
        <f t="shared" si="53"/>
        <v/>
      </c>
      <c r="AU119" s="10" t="str">
        <f t="shared" si="54"/>
        <v/>
      </c>
      <c r="AV119" s="10" t="str">
        <f t="shared" si="55"/>
        <v/>
      </c>
      <c r="AW119" s="15" t="str">
        <f t="shared" si="56"/>
        <v/>
      </c>
    </row>
    <row r="120" spans="2:49">
      <c r="B120" s="14" t="str">
        <f>IF(Scilympiad!C119="",
    "",
    Scilympiad!C119
)</f>
        <v/>
      </c>
      <c r="C120" s="10" t="str">
        <f>IF(Scilympiad!D119="",
    "",
    Scilympiad!D119
)</f>
        <v/>
      </c>
      <c r="D120" s="10" t="str">
        <f>IF(Scilympiad!E119="",
    "",
    Scilympiad!E119
)</f>
        <v/>
      </c>
      <c r="E120" s="44" t="str">
        <f t="shared" si="32"/>
        <v/>
      </c>
      <c r="F120" s="45" t="str">
        <f t="shared" si="33"/>
        <v/>
      </c>
      <c r="G120" s="173" t="str">
        <f t="shared" si="34"/>
        <v/>
      </c>
      <c r="H120" s="45" t="str">
        <f t="shared" si="35"/>
        <v/>
      </c>
      <c r="I120" s="54" t="str">
        <f t="shared" si="36"/>
        <v/>
      </c>
      <c r="J120" s="57" t="str">
        <f>IF($B120="",
    "",
    IF(COUNTIF(Scilympiad!U:U,Scores!$B120)+COUNTIF(SkyCiv!U:U,Scores!$B120)=0,
        "",
        IF(COUNTIF(Scilympiad!U:U,Scores!$B120)=0,
            "NO",
            IF(COUNTIF(Scilympiad!U:U,Scores!$B120)=1,
                "YES",
                IF(COUNTIF(Scilympiad!U:U,Scores!$B120)&gt;1,
                    "MANY",
                    "ERROR"
                )
            )
        )
    )
)</f>
        <v/>
      </c>
      <c r="K120" s="15" t="str">
        <f>IF($B120="",
    "",
    IF(COUNTIF(Scilympiad!U:U,Scores!$B120)+COUNTIF(SkyCiv!U:U,Scores!$B120)=0,
        "",
        IF(COUNTIF(SkyCiv!U:U,Scores!$B120)=0,
            "NO",
            IF(COUNTIF(SkyCiv!U:U,Scores!$B120)=1,
                "YES",
                IF(COUNTIF(SkyCiv!U:U,Scores!$B120)&gt;1,
                    "MANY",
                    "ERROR"
                )
            )
        )
    )
)</f>
        <v/>
      </c>
      <c r="L120" s="160" t="str">
        <f>IF($B120="",
    "",
    IF(NOT(ISERROR(MATCH($B120,Scilympiad!$U:$U,0))),
        INDEX(Scilympiad!M:M,MATCH($B120,Scilympiad!$U:$U,0)),
        ""
    )
)</f>
        <v/>
      </c>
      <c r="M120" s="161" t="str">
        <f>IF($B120="",
    "",
    IF(NOT(ISERROR(MATCH($B120,Scilympiad!$U:$U,0))),
        INDEX(Scilympiad!N:N,MATCH($B120,Scilympiad!$U:$U,0)),
        ""
    )
)</f>
        <v/>
      </c>
      <c r="N120" s="161" t="str">
        <f>IF($B120="",
    "",
    IF(NOT(ISERROR(MATCH($B120,SkyCiv!$U:$U,0))),
        INDEX(SkyCiv!C:C,MATCH($B120,SkyCiv!$U:$U,0))+(_xlfn.NUMBERVALUE(LEFT(RIGHT(Instructions!$E$20,4),3))+6)/24,
        ""
    )
)</f>
        <v/>
      </c>
      <c r="O120" s="12" t="str">
        <f>IF(N120="",
    "",
    IF(Instructions!E$20="",
        "TIMEZONE?",
        IF(L120="",
            "START?",
            IF(N120&lt;L120,
                "NEGATIVE",
                (N120-L120)*24*60
            )
        )
    )
)</f>
        <v/>
      </c>
      <c r="P120" s="46" t="str">
        <f>IF(Instructions!$E$21="",
    "",
    IF(AND(ISNUMBER(O120),O120&gt;Instructions!E$21),
        "YES",
        IF(AND(ISNUMBER(O120),O120&lt;=Instructions!E$21),
            "NO",
            IF(O120="NEGATIVE",
                "UNCLEAR",
                ""
            )
        )
    )
)</f>
        <v/>
      </c>
      <c r="Q120" s="72" t="str">
        <f>IF(LEFT(Instructions!E$22)="Y",
    P120,
    ""
)</f>
        <v/>
      </c>
      <c r="R120" s="69" t="str">
        <f>IF($B120="",
    "",
    IF(NOT(ISERROR(MATCH($B120,SkyCiv!$U:$U,0))),
        INDEX(SkyCiv!I:I,MATCH($B120,SkyCiv!$U:$U,0)),
        ""
    )
)</f>
        <v/>
      </c>
      <c r="S120" s="12" t="str">
        <f>IF($B120="",
    "",
    IF(NOT(ISERROR(MATCH($B120,SkyCiv!$U:$U,0))),
        INDEX(SkyCiv!J:J,MATCH($B120,SkyCiv!$U:$U,0)),
        ""
    )
)</f>
        <v/>
      </c>
      <c r="T120" s="60" t="str">
        <f>IF($B120="",
    "",
    IF(NOT(ISERROR(MATCH($B120,SkyCiv!$U:$U,0))),
        INDEX(SkyCiv!K:K,MATCH($B120,SkyCiv!$U:$U,0)),
        ""
    )
)</f>
        <v/>
      </c>
      <c r="U120" s="76" t="str">
        <f>IF($B120="",
    "",
    IF(NOT(ISERROR(MATCH($B120,SkyCiv!$U:$U,0))),
        INDEX(SkyCiv!L:L,MATCH($B120,SkyCiv!$U:$U,0)),
        ""
    )
)</f>
        <v/>
      </c>
      <c r="V120" s="12" t="str">
        <f>IF($B120="",
    "",
    IF(NOT(ISERROR(MATCH($B120,SkyCiv!$U:$U,0))),
        INDEX(SkyCiv!M:M,MATCH($B120,SkyCiv!$U:$U,0)),
        ""
    )
)</f>
        <v/>
      </c>
      <c r="W120" s="77" t="str">
        <f>IF($B120="",
    "",
    IF(NOT(ISERROR(MATCH($B120,SkyCiv!$U:$U,0))),
        INDEX(SkyCiv!N:N,MATCH($B120,SkyCiv!$U:$U,0)),
        ""
    )
)</f>
        <v/>
      </c>
      <c r="X120" s="45" t="str">
        <f>IF(AND(U120=0,V120=0,W120=0),
    "-",
    IF(U120="",
        "",
        IF(LEFT($B120)="B",
            IF(Instructions!E$16="",
                "",
                IF(ROUND(U120,3)&lt;Instructions!E$16,
                    "YES",
                    "NO"
                )
            ),
            IF(LEFT($B120)="C",
                IF(Instructions!E$18="",
                    "",
                    IF(ROUND(U120,3)&lt;Instructions!E$18,
                        "YES",
                        "NO"
                    )
                ),
                "ERR"
            )
        )
    )
)</f>
        <v/>
      </c>
      <c r="Y120" s="45" t="str">
        <f t="shared" si="37"/>
        <v/>
      </c>
      <c r="Z120" s="45" t="str">
        <f>IF(AND(U120=0,V120=0,W120=0),
    "-",
    IF(W120="",
        "",
        IF(LEFT($B120)="B",
            IF(Instructions!E$17="",
                "",
                IF(ROUND(W120,3)&lt;Instructions!E$17,
                    "YES",
                    "NO"
                )
            ),
            IF(LEFT($B120)="C",
                IF(Instructions!E$19="",
                    "",
                    IF(ROUND(W120,3)&lt;Instructions!E$19,
                        "YES",
                        "NO"
                    )
                ),
                "ERR"
            )
        )
    )
)</f>
        <v/>
      </c>
      <c r="AA120" s="54" t="str">
        <f t="shared" si="38"/>
        <v/>
      </c>
      <c r="AB120" s="14" t="str">
        <f>IF(AND(NOT(ISERROR(MATCH($B120,Scilympiad!$U:$U,0))),ISNUMBER(INDEX(Scilympiad!Y:Y,MATCH($B120,Scilympiad!$U:$U,0)))),
    INDEX(Scilympiad!Y:Y,MATCH($B120,Scilympiad!$U:$U,0)),
    ""
)</f>
        <v/>
      </c>
      <c r="AC120" s="11" t="str">
        <f t="shared" si="39"/>
        <v/>
      </c>
      <c r="AD120" s="10" t="str">
        <f t="shared" si="40"/>
        <v/>
      </c>
      <c r="AE120" s="11" t="str">
        <f t="shared" si="41"/>
        <v/>
      </c>
      <c r="AF120" s="12" t="str">
        <f t="shared" si="42"/>
        <v/>
      </c>
      <c r="AG120" s="134" t="str">
        <f t="shared" si="43"/>
        <v/>
      </c>
      <c r="AH120" s="165"/>
      <c r="AI120" s="165"/>
      <c r="AJ120" s="131"/>
      <c r="AK120" s="64" t="str">
        <f t="shared" si="44"/>
        <v/>
      </c>
      <c r="AL120" s="47" t="str">
        <f t="shared" si="45"/>
        <v/>
      </c>
      <c r="AM120" s="65" t="str">
        <f t="shared" si="46"/>
        <v/>
      </c>
      <c r="AN120" s="57" t="str">
        <f t="shared" si="47"/>
        <v/>
      </c>
      <c r="AO120" s="12" t="str">
        <f t="shared" si="48"/>
        <v/>
      </c>
      <c r="AP120" s="10" t="str">
        <f t="shared" si="49"/>
        <v/>
      </c>
      <c r="AQ120" s="10" t="str">
        <f t="shared" si="50"/>
        <v/>
      </c>
      <c r="AR120" s="15" t="str">
        <f t="shared" si="51"/>
        <v/>
      </c>
      <c r="AS120" s="57" t="str">
        <f t="shared" si="52"/>
        <v/>
      </c>
      <c r="AT120" s="12" t="str">
        <f t="shared" si="53"/>
        <v/>
      </c>
      <c r="AU120" s="10" t="str">
        <f t="shared" si="54"/>
        <v/>
      </c>
      <c r="AV120" s="10" t="str">
        <f t="shared" si="55"/>
        <v/>
      </c>
      <c r="AW120" s="15" t="str">
        <f t="shared" si="56"/>
        <v/>
      </c>
    </row>
    <row r="121" spans="2:49">
      <c r="B121" s="14" t="str">
        <f>IF(Scilympiad!C120="",
    "",
    Scilympiad!C120
)</f>
        <v/>
      </c>
      <c r="C121" s="10" t="str">
        <f>IF(Scilympiad!D120="",
    "",
    Scilympiad!D120
)</f>
        <v/>
      </c>
      <c r="D121" s="10" t="str">
        <f>IF(Scilympiad!E120="",
    "",
    Scilympiad!E120
)</f>
        <v/>
      </c>
      <c r="E121" s="44" t="str">
        <f t="shared" si="32"/>
        <v/>
      </c>
      <c r="F121" s="45" t="str">
        <f t="shared" si="33"/>
        <v/>
      </c>
      <c r="G121" s="173" t="str">
        <f t="shared" si="34"/>
        <v/>
      </c>
      <c r="H121" s="45" t="str">
        <f t="shared" si="35"/>
        <v/>
      </c>
      <c r="I121" s="54" t="str">
        <f t="shared" si="36"/>
        <v/>
      </c>
      <c r="J121" s="57" t="str">
        <f>IF($B121="",
    "",
    IF(COUNTIF(Scilympiad!U:U,Scores!$B121)+COUNTIF(SkyCiv!U:U,Scores!$B121)=0,
        "",
        IF(COUNTIF(Scilympiad!U:U,Scores!$B121)=0,
            "NO",
            IF(COUNTIF(Scilympiad!U:U,Scores!$B121)=1,
                "YES",
                IF(COUNTIF(Scilympiad!U:U,Scores!$B121)&gt;1,
                    "MANY",
                    "ERROR"
                )
            )
        )
    )
)</f>
        <v/>
      </c>
      <c r="K121" s="15" t="str">
        <f>IF($B121="",
    "",
    IF(COUNTIF(Scilympiad!U:U,Scores!$B121)+COUNTIF(SkyCiv!U:U,Scores!$B121)=0,
        "",
        IF(COUNTIF(SkyCiv!U:U,Scores!$B121)=0,
            "NO",
            IF(COUNTIF(SkyCiv!U:U,Scores!$B121)=1,
                "YES",
                IF(COUNTIF(SkyCiv!U:U,Scores!$B121)&gt;1,
                    "MANY",
                    "ERROR"
                )
            )
        )
    )
)</f>
        <v/>
      </c>
      <c r="L121" s="160" t="str">
        <f>IF($B121="",
    "",
    IF(NOT(ISERROR(MATCH($B121,Scilympiad!$U:$U,0))),
        INDEX(Scilympiad!M:M,MATCH($B121,Scilympiad!$U:$U,0)),
        ""
    )
)</f>
        <v/>
      </c>
      <c r="M121" s="161" t="str">
        <f>IF($B121="",
    "",
    IF(NOT(ISERROR(MATCH($B121,Scilympiad!$U:$U,0))),
        INDEX(Scilympiad!N:N,MATCH($B121,Scilympiad!$U:$U,0)),
        ""
    )
)</f>
        <v/>
      </c>
      <c r="N121" s="161" t="str">
        <f>IF($B121="",
    "",
    IF(NOT(ISERROR(MATCH($B121,SkyCiv!$U:$U,0))),
        INDEX(SkyCiv!C:C,MATCH($B121,SkyCiv!$U:$U,0))+(_xlfn.NUMBERVALUE(LEFT(RIGHT(Instructions!$E$20,4),3))+6)/24,
        ""
    )
)</f>
        <v/>
      </c>
      <c r="O121" s="12" t="str">
        <f>IF(N121="",
    "",
    IF(Instructions!E$20="",
        "TIMEZONE?",
        IF(L121="",
            "START?",
            IF(N121&lt;L121,
                "NEGATIVE",
                (N121-L121)*24*60
            )
        )
    )
)</f>
        <v/>
      </c>
      <c r="P121" s="46" t="str">
        <f>IF(Instructions!$E$21="",
    "",
    IF(AND(ISNUMBER(O121),O121&gt;Instructions!E$21),
        "YES",
        IF(AND(ISNUMBER(O121),O121&lt;=Instructions!E$21),
            "NO",
            IF(O121="NEGATIVE",
                "UNCLEAR",
                ""
            )
        )
    )
)</f>
        <v/>
      </c>
      <c r="Q121" s="72" t="str">
        <f>IF(LEFT(Instructions!E$22)="Y",
    P121,
    ""
)</f>
        <v/>
      </c>
      <c r="R121" s="69" t="str">
        <f>IF($B121="",
    "",
    IF(NOT(ISERROR(MATCH($B121,SkyCiv!$U:$U,0))),
        INDEX(SkyCiv!I:I,MATCH($B121,SkyCiv!$U:$U,0)),
        ""
    )
)</f>
        <v/>
      </c>
      <c r="S121" s="12" t="str">
        <f>IF($B121="",
    "",
    IF(NOT(ISERROR(MATCH($B121,SkyCiv!$U:$U,0))),
        INDEX(SkyCiv!J:J,MATCH($B121,SkyCiv!$U:$U,0)),
        ""
    )
)</f>
        <v/>
      </c>
      <c r="T121" s="60" t="str">
        <f>IF($B121="",
    "",
    IF(NOT(ISERROR(MATCH($B121,SkyCiv!$U:$U,0))),
        INDEX(SkyCiv!K:K,MATCH($B121,SkyCiv!$U:$U,0)),
        ""
    )
)</f>
        <v/>
      </c>
      <c r="U121" s="76" t="str">
        <f>IF($B121="",
    "",
    IF(NOT(ISERROR(MATCH($B121,SkyCiv!$U:$U,0))),
        INDEX(SkyCiv!L:L,MATCH($B121,SkyCiv!$U:$U,0)),
        ""
    )
)</f>
        <v/>
      </c>
      <c r="V121" s="12" t="str">
        <f>IF($B121="",
    "",
    IF(NOT(ISERROR(MATCH($B121,SkyCiv!$U:$U,0))),
        INDEX(SkyCiv!M:M,MATCH($B121,SkyCiv!$U:$U,0)),
        ""
    )
)</f>
        <v/>
      </c>
      <c r="W121" s="77" t="str">
        <f>IF($B121="",
    "",
    IF(NOT(ISERROR(MATCH($B121,SkyCiv!$U:$U,0))),
        INDEX(SkyCiv!N:N,MATCH($B121,SkyCiv!$U:$U,0)),
        ""
    )
)</f>
        <v/>
      </c>
      <c r="X121" s="45" t="str">
        <f>IF(AND(U121=0,V121=0,W121=0),
    "-",
    IF(U121="",
        "",
        IF(LEFT($B121)="B",
            IF(Instructions!E$16="",
                "",
                IF(ROUND(U121,3)&lt;Instructions!E$16,
                    "YES",
                    "NO"
                )
            ),
            IF(LEFT($B121)="C",
                IF(Instructions!E$18="",
                    "",
                    IF(ROUND(U121,3)&lt;Instructions!E$18,
                        "YES",
                        "NO"
                    )
                ),
                "ERR"
            )
        )
    )
)</f>
        <v/>
      </c>
      <c r="Y121" s="45" t="str">
        <f t="shared" si="37"/>
        <v/>
      </c>
      <c r="Z121" s="45" t="str">
        <f>IF(AND(U121=0,V121=0,W121=0),
    "-",
    IF(W121="",
        "",
        IF(LEFT($B121)="B",
            IF(Instructions!E$17="",
                "",
                IF(ROUND(W121,3)&lt;Instructions!E$17,
                    "YES",
                    "NO"
                )
            ),
            IF(LEFT($B121)="C",
                IF(Instructions!E$19="",
                    "",
                    IF(ROUND(W121,3)&lt;Instructions!E$19,
                        "YES",
                        "NO"
                    )
                ),
                "ERR"
            )
        )
    )
)</f>
        <v/>
      </c>
      <c r="AA121" s="54" t="str">
        <f t="shared" si="38"/>
        <v/>
      </c>
      <c r="AB121" s="14" t="str">
        <f>IF(AND(NOT(ISERROR(MATCH($B121,Scilympiad!$U:$U,0))),ISNUMBER(INDEX(Scilympiad!Y:Y,MATCH($B121,Scilympiad!$U:$U,0)))),
    INDEX(Scilympiad!Y:Y,MATCH($B121,Scilympiad!$U:$U,0)),
    ""
)</f>
        <v/>
      </c>
      <c r="AC121" s="11" t="str">
        <f t="shared" si="39"/>
        <v/>
      </c>
      <c r="AD121" s="10" t="str">
        <f t="shared" si="40"/>
        <v/>
      </c>
      <c r="AE121" s="11" t="str">
        <f t="shared" si="41"/>
        <v/>
      </c>
      <c r="AF121" s="12" t="str">
        <f t="shared" si="42"/>
        <v/>
      </c>
      <c r="AG121" s="134" t="str">
        <f t="shared" si="43"/>
        <v/>
      </c>
      <c r="AH121" s="165"/>
      <c r="AI121" s="165"/>
      <c r="AJ121" s="131"/>
      <c r="AK121" s="64" t="str">
        <f t="shared" si="44"/>
        <v/>
      </c>
      <c r="AL121" s="47" t="str">
        <f t="shared" si="45"/>
        <v/>
      </c>
      <c r="AM121" s="65" t="str">
        <f t="shared" si="46"/>
        <v/>
      </c>
      <c r="AN121" s="57" t="str">
        <f t="shared" si="47"/>
        <v/>
      </c>
      <c r="AO121" s="12" t="str">
        <f t="shared" si="48"/>
        <v/>
      </c>
      <c r="AP121" s="10" t="str">
        <f t="shared" si="49"/>
        <v/>
      </c>
      <c r="AQ121" s="10" t="str">
        <f t="shared" si="50"/>
        <v/>
      </c>
      <c r="AR121" s="15" t="str">
        <f t="shared" si="51"/>
        <v/>
      </c>
      <c r="AS121" s="57" t="str">
        <f t="shared" si="52"/>
        <v/>
      </c>
      <c r="AT121" s="12" t="str">
        <f t="shared" si="53"/>
        <v/>
      </c>
      <c r="AU121" s="10" t="str">
        <f t="shared" si="54"/>
        <v/>
      </c>
      <c r="AV121" s="10" t="str">
        <f t="shared" si="55"/>
        <v/>
      </c>
      <c r="AW121" s="15" t="str">
        <f t="shared" si="56"/>
        <v/>
      </c>
    </row>
    <row r="122" spans="2:49">
      <c r="B122" s="14" t="str">
        <f>IF(Scilympiad!C121="",
    "",
    Scilympiad!C121
)</f>
        <v/>
      </c>
      <c r="C122" s="10" t="str">
        <f>IF(Scilympiad!D121="",
    "",
    Scilympiad!D121
)</f>
        <v/>
      </c>
      <c r="D122" s="10" t="str">
        <f>IF(Scilympiad!E121="",
    "",
    Scilympiad!E121
)</f>
        <v/>
      </c>
      <c r="E122" s="44" t="str">
        <f t="shared" si="32"/>
        <v/>
      </c>
      <c r="F122" s="45" t="str">
        <f t="shared" si="33"/>
        <v/>
      </c>
      <c r="G122" s="173" t="str">
        <f t="shared" si="34"/>
        <v/>
      </c>
      <c r="H122" s="45" t="str">
        <f t="shared" si="35"/>
        <v/>
      </c>
      <c r="I122" s="54" t="str">
        <f t="shared" si="36"/>
        <v/>
      </c>
      <c r="J122" s="57" t="str">
        <f>IF($B122="",
    "",
    IF(COUNTIF(Scilympiad!U:U,Scores!$B122)+COUNTIF(SkyCiv!U:U,Scores!$B122)=0,
        "",
        IF(COUNTIF(Scilympiad!U:U,Scores!$B122)=0,
            "NO",
            IF(COUNTIF(Scilympiad!U:U,Scores!$B122)=1,
                "YES",
                IF(COUNTIF(Scilympiad!U:U,Scores!$B122)&gt;1,
                    "MANY",
                    "ERROR"
                )
            )
        )
    )
)</f>
        <v/>
      </c>
      <c r="K122" s="15" t="str">
        <f>IF($B122="",
    "",
    IF(COUNTIF(Scilympiad!U:U,Scores!$B122)+COUNTIF(SkyCiv!U:U,Scores!$B122)=0,
        "",
        IF(COUNTIF(SkyCiv!U:U,Scores!$B122)=0,
            "NO",
            IF(COUNTIF(SkyCiv!U:U,Scores!$B122)=1,
                "YES",
                IF(COUNTIF(SkyCiv!U:U,Scores!$B122)&gt;1,
                    "MANY",
                    "ERROR"
                )
            )
        )
    )
)</f>
        <v/>
      </c>
      <c r="L122" s="160" t="str">
        <f>IF($B122="",
    "",
    IF(NOT(ISERROR(MATCH($B122,Scilympiad!$U:$U,0))),
        INDEX(Scilympiad!M:M,MATCH($B122,Scilympiad!$U:$U,0)),
        ""
    )
)</f>
        <v/>
      </c>
      <c r="M122" s="161" t="str">
        <f>IF($B122="",
    "",
    IF(NOT(ISERROR(MATCH($B122,Scilympiad!$U:$U,0))),
        INDEX(Scilympiad!N:N,MATCH($B122,Scilympiad!$U:$U,0)),
        ""
    )
)</f>
        <v/>
      </c>
      <c r="N122" s="161" t="str">
        <f>IF($B122="",
    "",
    IF(NOT(ISERROR(MATCH($B122,SkyCiv!$U:$U,0))),
        INDEX(SkyCiv!C:C,MATCH($B122,SkyCiv!$U:$U,0))+(_xlfn.NUMBERVALUE(LEFT(RIGHT(Instructions!$E$20,4),3))+6)/24,
        ""
    )
)</f>
        <v/>
      </c>
      <c r="O122" s="12" t="str">
        <f>IF(N122="",
    "",
    IF(Instructions!E$20="",
        "TIMEZONE?",
        IF(L122="",
            "START?",
            IF(N122&lt;L122,
                "NEGATIVE",
                (N122-L122)*24*60
            )
        )
    )
)</f>
        <v/>
      </c>
      <c r="P122" s="46" t="str">
        <f>IF(Instructions!$E$21="",
    "",
    IF(AND(ISNUMBER(O122),O122&gt;Instructions!E$21),
        "YES",
        IF(AND(ISNUMBER(O122),O122&lt;=Instructions!E$21),
            "NO",
            IF(O122="NEGATIVE",
                "UNCLEAR",
                ""
            )
        )
    )
)</f>
        <v/>
      </c>
      <c r="Q122" s="72" t="str">
        <f>IF(LEFT(Instructions!E$22)="Y",
    P122,
    ""
)</f>
        <v/>
      </c>
      <c r="R122" s="69" t="str">
        <f>IF($B122="",
    "",
    IF(NOT(ISERROR(MATCH($B122,SkyCiv!$U:$U,0))),
        INDEX(SkyCiv!I:I,MATCH($B122,SkyCiv!$U:$U,0)),
        ""
    )
)</f>
        <v/>
      </c>
      <c r="S122" s="12" t="str">
        <f>IF($B122="",
    "",
    IF(NOT(ISERROR(MATCH($B122,SkyCiv!$U:$U,0))),
        INDEX(SkyCiv!J:J,MATCH($B122,SkyCiv!$U:$U,0)),
        ""
    )
)</f>
        <v/>
      </c>
      <c r="T122" s="60" t="str">
        <f>IF($B122="",
    "",
    IF(NOT(ISERROR(MATCH($B122,SkyCiv!$U:$U,0))),
        INDEX(SkyCiv!K:K,MATCH($B122,SkyCiv!$U:$U,0)),
        ""
    )
)</f>
        <v/>
      </c>
      <c r="U122" s="76" t="str">
        <f>IF($B122="",
    "",
    IF(NOT(ISERROR(MATCH($B122,SkyCiv!$U:$U,0))),
        INDEX(SkyCiv!L:L,MATCH($B122,SkyCiv!$U:$U,0)),
        ""
    )
)</f>
        <v/>
      </c>
      <c r="V122" s="12" t="str">
        <f>IF($B122="",
    "",
    IF(NOT(ISERROR(MATCH($B122,SkyCiv!$U:$U,0))),
        INDEX(SkyCiv!M:M,MATCH($B122,SkyCiv!$U:$U,0)),
        ""
    )
)</f>
        <v/>
      </c>
      <c r="W122" s="77" t="str">
        <f>IF($B122="",
    "",
    IF(NOT(ISERROR(MATCH($B122,SkyCiv!$U:$U,0))),
        INDEX(SkyCiv!N:N,MATCH($B122,SkyCiv!$U:$U,0)),
        ""
    )
)</f>
        <v/>
      </c>
      <c r="X122" s="45" t="str">
        <f>IF(AND(U122=0,V122=0,W122=0),
    "-",
    IF(U122="",
        "",
        IF(LEFT($B122)="B",
            IF(Instructions!E$16="",
                "",
                IF(ROUND(U122,3)&lt;Instructions!E$16,
                    "YES",
                    "NO"
                )
            ),
            IF(LEFT($B122)="C",
                IF(Instructions!E$18="",
                    "",
                    IF(ROUND(U122,3)&lt;Instructions!E$18,
                        "YES",
                        "NO"
                    )
                ),
                "ERR"
            )
        )
    )
)</f>
        <v/>
      </c>
      <c r="Y122" s="45" t="str">
        <f t="shared" si="37"/>
        <v/>
      </c>
      <c r="Z122" s="45" t="str">
        <f>IF(AND(U122=0,V122=0,W122=0),
    "-",
    IF(W122="",
        "",
        IF(LEFT($B122)="B",
            IF(Instructions!E$17="",
                "",
                IF(ROUND(W122,3)&lt;Instructions!E$17,
                    "YES",
                    "NO"
                )
            ),
            IF(LEFT($B122)="C",
                IF(Instructions!E$19="",
                    "",
                    IF(ROUND(W122,3)&lt;Instructions!E$19,
                        "YES",
                        "NO"
                    )
                ),
                "ERR"
            )
        )
    )
)</f>
        <v/>
      </c>
      <c r="AA122" s="54" t="str">
        <f t="shared" si="38"/>
        <v/>
      </c>
      <c r="AB122" s="14" t="str">
        <f>IF(AND(NOT(ISERROR(MATCH($B122,Scilympiad!$U:$U,0))),ISNUMBER(INDEX(Scilympiad!Y:Y,MATCH($B122,Scilympiad!$U:$U,0)))),
    INDEX(Scilympiad!Y:Y,MATCH($B122,Scilympiad!$U:$U,0)),
    ""
)</f>
        <v/>
      </c>
      <c r="AC122" s="11" t="str">
        <f t="shared" si="39"/>
        <v/>
      </c>
      <c r="AD122" s="10" t="str">
        <f t="shared" si="40"/>
        <v/>
      </c>
      <c r="AE122" s="11" t="str">
        <f t="shared" si="41"/>
        <v/>
      </c>
      <c r="AF122" s="12" t="str">
        <f t="shared" si="42"/>
        <v/>
      </c>
      <c r="AG122" s="134" t="str">
        <f t="shared" si="43"/>
        <v/>
      </c>
      <c r="AH122" s="165"/>
      <c r="AI122" s="165"/>
      <c r="AJ122" s="131"/>
      <c r="AK122" s="64" t="str">
        <f t="shared" si="44"/>
        <v/>
      </c>
      <c r="AL122" s="47" t="str">
        <f t="shared" si="45"/>
        <v/>
      </c>
      <c r="AM122" s="65" t="str">
        <f t="shared" si="46"/>
        <v/>
      </c>
      <c r="AN122" s="57" t="str">
        <f t="shared" si="47"/>
        <v/>
      </c>
      <c r="AO122" s="12" t="str">
        <f t="shared" si="48"/>
        <v/>
      </c>
      <c r="AP122" s="10" t="str">
        <f t="shared" si="49"/>
        <v/>
      </c>
      <c r="AQ122" s="10" t="str">
        <f t="shared" si="50"/>
        <v/>
      </c>
      <c r="AR122" s="15" t="str">
        <f t="shared" si="51"/>
        <v/>
      </c>
      <c r="AS122" s="57" t="str">
        <f t="shared" si="52"/>
        <v/>
      </c>
      <c r="AT122" s="12" t="str">
        <f t="shared" si="53"/>
        <v/>
      </c>
      <c r="AU122" s="10" t="str">
        <f t="shared" si="54"/>
        <v/>
      </c>
      <c r="AV122" s="10" t="str">
        <f t="shared" si="55"/>
        <v/>
      </c>
      <c r="AW122" s="15" t="str">
        <f t="shared" si="56"/>
        <v/>
      </c>
    </row>
    <row r="123" spans="2:49">
      <c r="B123" s="14" t="str">
        <f>IF(Scilympiad!C122="",
    "",
    Scilympiad!C122
)</f>
        <v/>
      </c>
      <c r="C123" s="10" t="str">
        <f>IF(Scilympiad!D122="",
    "",
    Scilympiad!D122
)</f>
        <v/>
      </c>
      <c r="D123" s="10" t="str">
        <f>IF(Scilympiad!E122="",
    "",
    Scilympiad!E122
)</f>
        <v/>
      </c>
      <c r="E123" s="44" t="str">
        <f t="shared" si="32"/>
        <v/>
      </c>
      <c r="F123" s="45" t="str">
        <f t="shared" si="33"/>
        <v/>
      </c>
      <c r="G123" s="173" t="str">
        <f t="shared" si="34"/>
        <v/>
      </c>
      <c r="H123" s="45" t="str">
        <f t="shared" si="35"/>
        <v/>
      </c>
      <c r="I123" s="54" t="str">
        <f t="shared" si="36"/>
        <v/>
      </c>
      <c r="J123" s="57" t="str">
        <f>IF($B123="",
    "",
    IF(COUNTIF(Scilympiad!U:U,Scores!$B123)+COUNTIF(SkyCiv!U:U,Scores!$B123)=0,
        "",
        IF(COUNTIF(Scilympiad!U:U,Scores!$B123)=0,
            "NO",
            IF(COUNTIF(Scilympiad!U:U,Scores!$B123)=1,
                "YES",
                IF(COUNTIF(Scilympiad!U:U,Scores!$B123)&gt;1,
                    "MANY",
                    "ERROR"
                )
            )
        )
    )
)</f>
        <v/>
      </c>
      <c r="K123" s="15" t="str">
        <f>IF($B123="",
    "",
    IF(COUNTIF(Scilympiad!U:U,Scores!$B123)+COUNTIF(SkyCiv!U:U,Scores!$B123)=0,
        "",
        IF(COUNTIF(SkyCiv!U:U,Scores!$B123)=0,
            "NO",
            IF(COUNTIF(SkyCiv!U:U,Scores!$B123)=1,
                "YES",
                IF(COUNTIF(SkyCiv!U:U,Scores!$B123)&gt;1,
                    "MANY",
                    "ERROR"
                )
            )
        )
    )
)</f>
        <v/>
      </c>
      <c r="L123" s="160" t="str">
        <f>IF($B123="",
    "",
    IF(NOT(ISERROR(MATCH($B123,Scilympiad!$U:$U,0))),
        INDEX(Scilympiad!M:M,MATCH($B123,Scilympiad!$U:$U,0)),
        ""
    )
)</f>
        <v/>
      </c>
      <c r="M123" s="161" t="str">
        <f>IF($B123="",
    "",
    IF(NOT(ISERROR(MATCH($B123,Scilympiad!$U:$U,0))),
        INDEX(Scilympiad!N:N,MATCH($B123,Scilympiad!$U:$U,0)),
        ""
    )
)</f>
        <v/>
      </c>
      <c r="N123" s="161" t="str">
        <f>IF($B123="",
    "",
    IF(NOT(ISERROR(MATCH($B123,SkyCiv!$U:$U,0))),
        INDEX(SkyCiv!C:C,MATCH($B123,SkyCiv!$U:$U,0))+(_xlfn.NUMBERVALUE(LEFT(RIGHT(Instructions!$E$20,4),3))+6)/24,
        ""
    )
)</f>
        <v/>
      </c>
      <c r="O123" s="12" t="str">
        <f>IF(N123="",
    "",
    IF(Instructions!E$20="",
        "TIMEZONE?",
        IF(L123="",
            "START?",
            IF(N123&lt;L123,
                "NEGATIVE",
                (N123-L123)*24*60
            )
        )
    )
)</f>
        <v/>
      </c>
      <c r="P123" s="46" t="str">
        <f>IF(Instructions!$E$21="",
    "",
    IF(AND(ISNUMBER(O123),O123&gt;Instructions!E$21),
        "YES",
        IF(AND(ISNUMBER(O123),O123&lt;=Instructions!E$21),
            "NO",
            IF(O123="NEGATIVE",
                "UNCLEAR",
                ""
            )
        )
    )
)</f>
        <v/>
      </c>
      <c r="Q123" s="72" t="str">
        <f>IF(LEFT(Instructions!E$22)="Y",
    P123,
    ""
)</f>
        <v/>
      </c>
      <c r="R123" s="69" t="str">
        <f>IF($B123="",
    "",
    IF(NOT(ISERROR(MATCH($B123,SkyCiv!$U:$U,0))),
        INDEX(SkyCiv!I:I,MATCH($B123,SkyCiv!$U:$U,0)),
        ""
    )
)</f>
        <v/>
      </c>
      <c r="S123" s="12" t="str">
        <f>IF($B123="",
    "",
    IF(NOT(ISERROR(MATCH($B123,SkyCiv!$U:$U,0))),
        INDEX(SkyCiv!J:J,MATCH($B123,SkyCiv!$U:$U,0)),
        ""
    )
)</f>
        <v/>
      </c>
      <c r="T123" s="60" t="str">
        <f>IF($B123="",
    "",
    IF(NOT(ISERROR(MATCH($B123,SkyCiv!$U:$U,0))),
        INDEX(SkyCiv!K:K,MATCH($B123,SkyCiv!$U:$U,0)),
        ""
    )
)</f>
        <v/>
      </c>
      <c r="U123" s="76" t="str">
        <f>IF($B123="",
    "",
    IF(NOT(ISERROR(MATCH($B123,SkyCiv!$U:$U,0))),
        INDEX(SkyCiv!L:L,MATCH($B123,SkyCiv!$U:$U,0)),
        ""
    )
)</f>
        <v/>
      </c>
      <c r="V123" s="12" t="str">
        <f>IF($B123="",
    "",
    IF(NOT(ISERROR(MATCH($B123,SkyCiv!$U:$U,0))),
        INDEX(SkyCiv!M:M,MATCH($B123,SkyCiv!$U:$U,0)),
        ""
    )
)</f>
        <v/>
      </c>
      <c r="W123" s="77" t="str">
        <f>IF($B123="",
    "",
    IF(NOT(ISERROR(MATCH($B123,SkyCiv!$U:$U,0))),
        INDEX(SkyCiv!N:N,MATCH($B123,SkyCiv!$U:$U,0)),
        ""
    )
)</f>
        <v/>
      </c>
      <c r="X123" s="45" t="str">
        <f>IF(AND(U123=0,V123=0,W123=0),
    "-",
    IF(U123="",
        "",
        IF(LEFT($B123)="B",
            IF(Instructions!E$16="",
                "",
                IF(ROUND(U123,3)&lt;Instructions!E$16,
                    "YES",
                    "NO"
                )
            ),
            IF(LEFT($B123)="C",
                IF(Instructions!E$18="",
                    "",
                    IF(ROUND(U123,3)&lt;Instructions!E$18,
                        "YES",
                        "NO"
                    )
                ),
                "ERR"
            )
        )
    )
)</f>
        <v/>
      </c>
      <c r="Y123" s="45" t="str">
        <f t="shared" si="37"/>
        <v/>
      </c>
      <c r="Z123" s="45" t="str">
        <f>IF(AND(U123=0,V123=0,W123=0),
    "-",
    IF(W123="",
        "",
        IF(LEFT($B123)="B",
            IF(Instructions!E$17="",
                "",
                IF(ROUND(W123,3)&lt;Instructions!E$17,
                    "YES",
                    "NO"
                )
            ),
            IF(LEFT($B123)="C",
                IF(Instructions!E$19="",
                    "",
                    IF(ROUND(W123,3)&lt;Instructions!E$19,
                        "YES",
                        "NO"
                    )
                ),
                "ERR"
            )
        )
    )
)</f>
        <v/>
      </c>
      <c r="AA123" s="54" t="str">
        <f t="shared" si="38"/>
        <v/>
      </c>
      <c r="AB123" s="14" t="str">
        <f>IF(AND(NOT(ISERROR(MATCH($B123,Scilympiad!$U:$U,0))),ISNUMBER(INDEX(Scilympiad!Y:Y,MATCH($B123,Scilympiad!$U:$U,0)))),
    INDEX(Scilympiad!Y:Y,MATCH($B123,Scilympiad!$U:$U,0)),
    ""
)</f>
        <v/>
      </c>
      <c r="AC123" s="11" t="str">
        <f t="shared" si="39"/>
        <v/>
      </c>
      <c r="AD123" s="10" t="str">
        <f t="shared" si="40"/>
        <v/>
      </c>
      <c r="AE123" s="11" t="str">
        <f t="shared" si="41"/>
        <v/>
      </c>
      <c r="AF123" s="12" t="str">
        <f t="shared" si="42"/>
        <v/>
      </c>
      <c r="AG123" s="134" t="str">
        <f t="shared" si="43"/>
        <v/>
      </c>
      <c r="AH123" s="165"/>
      <c r="AI123" s="165"/>
      <c r="AJ123" s="131"/>
      <c r="AK123" s="64" t="str">
        <f t="shared" si="44"/>
        <v/>
      </c>
      <c r="AL123" s="47" t="str">
        <f t="shared" si="45"/>
        <v/>
      </c>
      <c r="AM123" s="65" t="str">
        <f t="shared" si="46"/>
        <v/>
      </c>
      <c r="AN123" s="57" t="str">
        <f t="shared" si="47"/>
        <v/>
      </c>
      <c r="AO123" s="12" t="str">
        <f t="shared" si="48"/>
        <v/>
      </c>
      <c r="AP123" s="10" t="str">
        <f t="shared" si="49"/>
        <v/>
      </c>
      <c r="AQ123" s="10" t="str">
        <f t="shared" si="50"/>
        <v/>
      </c>
      <c r="AR123" s="15" t="str">
        <f t="shared" si="51"/>
        <v/>
      </c>
      <c r="AS123" s="57" t="str">
        <f t="shared" si="52"/>
        <v/>
      </c>
      <c r="AT123" s="12" t="str">
        <f t="shared" si="53"/>
        <v/>
      </c>
      <c r="AU123" s="10" t="str">
        <f t="shared" si="54"/>
        <v/>
      </c>
      <c r="AV123" s="10" t="str">
        <f t="shared" si="55"/>
        <v/>
      </c>
      <c r="AW123" s="15" t="str">
        <f t="shared" si="56"/>
        <v/>
      </c>
    </row>
    <row r="124" spans="2:49">
      <c r="B124" s="14" t="str">
        <f>IF(Scilympiad!C123="",
    "",
    Scilympiad!C123
)</f>
        <v/>
      </c>
      <c r="C124" s="10" t="str">
        <f>IF(Scilympiad!D123="",
    "",
    Scilympiad!D123
)</f>
        <v/>
      </c>
      <c r="D124" s="10" t="str">
        <f>IF(Scilympiad!E123="",
    "",
    Scilympiad!E123
)</f>
        <v/>
      </c>
      <c r="E124" s="44" t="str">
        <f t="shared" si="32"/>
        <v/>
      </c>
      <c r="F124" s="45" t="str">
        <f t="shared" si="33"/>
        <v/>
      </c>
      <c r="G124" s="173" t="str">
        <f t="shared" si="34"/>
        <v/>
      </c>
      <c r="H124" s="45" t="str">
        <f t="shared" si="35"/>
        <v/>
      </c>
      <c r="I124" s="54" t="str">
        <f t="shared" si="36"/>
        <v/>
      </c>
      <c r="J124" s="57" t="str">
        <f>IF($B124="",
    "",
    IF(COUNTIF(Scilympiad!U:U,Scores!$B124)+COUNTIF(SkyCiv!U:U,Scores!$B124)=0,
        "",
        IF(COUNTIF(Scilympiad!U:U,Scores!$B124)=0,
            "NO",
            IF(COUNTIF(Scilympiad!U:U,Scores!$B124)=1,
                "YES",
                IF(COUNTIF(Scilympiad!U:U,Scores!$B124)&gt;1,
                    "MANY",
                    "ERROR"
                )
            )
        )
    )
)</f>
        <v/>
      </c>
      <c r="K124" s="15" t="str">
        <f>IF($B124="",
    "",
    IF(COUNTIF(Scilympiad!U:U,Scores!$B124)+COUNTIF(SkyCiv!U:U,Scores!$B124)=0,
        "",
        IF(COUNTIF(SkyCiv!U:U,Scores!$B124)=0,
            "NO",
            IF(COUNTIF(SkyCiv!U:U,Scores!$B124)=1,
                "YES",
                IF(COUNTIF(SkyCiv!U:U,Scores!$B124)&gt;1,
                    "MANY",
                    "ERROR"
                )
            )
        )
    )
)</f>
        <v/>
      </c>
      <c r="L124" s="160" t="str">
        <f>IF($B124="",
    "",
    IF(NOT(ISERROR(MATCH($B124,Scilympiad!$U:$U,0))),
        INDEX(Scilympiad!M:M,MATCH($B124,Scilympiad!$U:$U,0)),
        ""
    )
)</f>
        <v/>
      </c>
      <c r="M124" s="161" t="str">
        <f>IF($B124="",
    "",
    IF(NOT(ISERROR(MATCH($B124,Scilympiad!$U:$U,0))),
        INDEX(Scilympiad!N:N,MATCH($B124,Scilympiad!$U:$U,0)),
        ""
    )
)</f>
        <v/>
      </c>
      <c r="N124" s="161" t="str">
        <f>IF($B124="",
    "",
    IF(NOT(ISERROR(MATCH($B124,SkyCiv!$U:$U,0))),
        INDEX(SkyCiv!C:C,MATCH($B124,SkyCiv!$U:$U,0))+(_xlfn.NUMBERVALUE(LEFT(RIGHT(Instructions!$E$20,4),3))+6)/24,
        ""
    )
)</f>
        <v/>
      </c>
      <c r="O124" s="12" t="str">
        <f>IF(N124="",
    "",
    IF(Instructions!E$20="",
        "TIMEZONE?",
        IF(L124="",
            "START?",
            IF(N124&lt;L124,
                "NEGATIVE",
                (N124-L124)*24*60
            )
        )
    )
)</f>
        <v/>
      </c>
      <c r="P124" s="46" t="str">
        <f>IF(Instructions!$E$21="",
    "",
    IF(AND(ISNUMBER(O124),O124&gt;Instructions!E$21),
        "YES",
        IF(AND(ISNUMBER(O124),O124&lt;=Instructions!E$21),
            "NO",
            IF(O124="NEGATIVE",
                "UNCLEAR",
                ""
            )
        )
    )
)</f>
        <v/>
      </c>
      <c r="Q124" s="72" t="str">
        <f>IF(LEFT(Instructions!E$22)="Y",
    P124,
    ""
)</f>
        <v/>
      </c>
      <c r="R124" s="69" t="str">
        <f>IF($B124="",
    "",
    IF(NOT(ISERROR(MATCH($B124,SkyCiv!$U:$U,0))),
        INDEX(SkyCiv!I:I,MATCH($B124,SkyCiv!$U:$U,0)),
        ""
    )
)</f>
        <v/>
      </c>
      <c r="S124" s="12" t="str">
        <f>IF($B124="",
    "",
    IF(NOT(ISERROR(MATCH($B124,SkyCiv!$U:$U,0))),
        INDEX(SkyCiv!J:J,MATCH($B124,SkyCiv!$U:$U,0)),
        ""
    )
)</f>
        <v/>
      </c>
      <c r="T124" s="60" t="str">
        <f>IF($B124="",
    "",
    IF(NOT(ISERROR(MATCH($B124,SkyCiv!$U:$U,0))),
        INDEX(SkyCiv!K:K,MATCH($B124,SkyCiv!$U:$U,0)),
        ""
    )
)</f>
        <v/>
      </c>
      <c r="U124" s="76" t="str">
        <f>IF($B124="",
    "",
    IF(NOT(ISERROR(MATCH($B124,SkyCiv!$U:$U,0))),
        INDEX(SkyCiv!L:L,MATCH($B124,SkyCiv!$U:$U,0)),
        ""
    )
)</f>
        <v/>
      </c>
      <c r="V124" s="12" t="str">
        <f>IF($B124="",
    "",
    IF(NOT(ISERROR(MATCH($B124,SkyCiv!$U:$U,0))),
        INDEX(SkyCiv!M:M,MATCH($B124,SkyCiv!$U:$U,0)),
        ""
    )
)</f>
        <v/>
      </c>
      <c r="W124" s="77" t="str">
        <f>IF($B124="",
    "",
    IF(NOT(ISERROR(MATCH($B124,SkyCiv!$U:$U,0))),
        INDEX(SkyCiv!N:N,MATCH($B124,SkyCiv!$U:$U,0)),
        ""
    )
)</f>
        <v/>
      </c>
      <c r="X124" s="45" t="str">
        <f>IF(AND(U124=0,V124=0,W124=0),
    "-",
    IF(U124="",
        "",
        IF(LEFT($B124)="B",
            IF(Instructions!E$16="",
                "",
                IF(ROUND(U124,3)&lt;Instructions!E$16,
                    "YES",
                    "NO"
                )
            ),
            IF(LEFT($B124)="C",
                IF(Instructions!E$18="",
                    "",
                    IF(ROUND(U124,3)&lt;Instructions!E$18,
                        "YES",
                        "NO"
                    )
                ),
                "ERR"
            )
        )
    )
)</f>
        <v/>
      </c>
      <c r="Y124" s="45" t="str">
        <f t="shared" si="37"/>
        <v/>
      </c>
      <c r="Z124" s="45" t="str">
        <f>IF(AND(U124=0,V124=0,W124=0),
    "-",
    IF(W124="",
        "",
        IF(LEFT($B124)="B",
            IF(Instructions!E$17="",
                "",
                IF(ROUND(W124,3)&lt;Instructions!E$17,
                    "YES",
                    "NO"
                )
            ),
            IF(LEFT($B124)="C",
                IF(Instructions!E$19="",
                    "",
                    IF(ROUND(W124,3)&lt;Instructions!E$19,
                        "YES",
                        "NO"
                    )
                ),
                "ERR"
            )
        )
    )
)</f>
        <v/>
      </c>
      <c r="AA124" s="54" t="str">
        <f t="shared" si="38"/>
        <v/>
      </c>
      <c r="AB124" s="14" t="str">
        <f>IF(AND(NOT(ISERROR(MATCH($B124,Scilympiad!$U:$U,0))),ISNUMBER(INDEX(Scilympiad!Y:Y,MATCH($B124,Scilympiad!$U:$U,0)))),
    INDEX(Scilympiad!Y:Y,MATCH($B124,Scilympiad!$U:$U,0)),
    ""
)</f>
        <v/>
      </c>
      <c r="AC124" s="11" t="str">
        <f t="shared" si="39"/>
        <v/>
      </c>
      <c r="AD124" s="10" t="str">
        <f t="shared" si="40"/>
        <v/>
      </c>
      <c r="AE124" s="11" t="str">
        <f t="shared" si="41"/>
        <v/>
      </c>
      <c r="AF124" s="12" t="str">
        <f t="shared" si="42"/>
        <v/>
      </c>
      <c r="AG124" s="134" t="str">
        <f t="shared" si="43"/>
        <v/>
      </c>
      <c r="AH124" s="165"/>
      <c r="AI124" s="165"/>
      <c r="AJ124" s="131"/>
      <c r="AK124" s="64" t="str">
        <f t="shared" si="44"/>
        <v/>
      </c>
      <c r="AL124" s="47" t="str">
        <f t="shared" si="45"/>
        <v/>
      </c>
      <c r="AM124" s="65" t="str">
        <f t="shared" si="46"/>
        <v/>
      </c>
      <c r="AN124" s="57" t="str">
        <f t="shared" si="47"/>
        <v/>
      </c>
      <c r="AO124" s="12" t="str">
        <f t="shared" si="48"/>
        <v/>
      </c>
      <c r="AP124" s="10" t="str">
        <f t="shared" si="49"/>
        <v/>
      </c>
      <c r="AQ124" s="10" t="str">
        <f t="shared" si="50"/>
        <v/>
      </c>
      <c r="AR124" s="15" t="str">
        <f t="shared" si="51"/>
        <v/>
      </c>
      <c r="AS124" s="57" t="str">
        <f t="shared" si="52"/>
        <v/>
      </c>
      <c r="AT124" s="12" t="str">
        <f t="shared" si="53"/>
        <v/>
      </c>
      <c r="AU124" s="10" t="str">
        <f t="shared" si="54"/>
        <v/>
      </c>
      <c r="AV124" s="10" t="str">
        <f t="shared" si="55"/>
        <v/>
      </c>
      <c r="AW124" s="15" t="str">
        <f t="shared" si="56"/>
        <v/>
      </c>
    </row>
    <row r="125" spans="2:49">
      <c r="B125" s="14" t="str">
        <f>IF(Scilympiad!C124="",
    "",
    Scilympiad!C124
)</f>
        <v/>
      </c>
      <c r="C125" s="10" t="str">
        <f>IF(Scilympiad!D124="",
    "",
    Scilympiad!D124
)</f>
        <v/>
      </c>
      <c r="D125" s="10" t="str">
        <f>IF(Scilympiad!E124="",
    "",
    Scilympiad!E124
)</f>
        <v/>
      </c>
      <c r="E125" s="44" t="str">
        <f t="shared" si="32"/>
        <v/>
      </c>
      <c r="F125" s="45" t="str">
        <f t="shared" si="33"/>
        <v/>
      </c>
      <c r="G125" s="173" t="str">
        <f t="shared" si="34"/>
        <v/>
      </c>
      <c r="H125" s="45" t="str">
        <f t="shared" si="35"/>
        <v/>
      </c>
      <c r="I125" s="54" t="str">
        <f t="shared" si="36"/>
        <v/>
      </c>
      <c r="J125" s="57" t="str">
        <f>IF($B125="",
    "",
    IF(COUNTIF(Scilympiad!U:U,Scores!$B125)+COUNTIF(SkyCiv!U:U,Scores!$B125)=0,
        "",
        IF(COUNTIF(Scilympiad!U:U,Scores!$B125)=0,
            "NO",
            IF(COUNTIF(Scilympiad!U:U,Scores!$B125)=1,
                "YES",
                IF(COUNTIF(Scilympiad!U:U,Scores!$B125)&gt;1,
                    "MANY",
                    "ERROR"
                )
            )
        )
    )
)</f>
        <v/>
      </c>
      <c r="K125" s="15" t="str">
        <f>IF($B125="",
    "",
    IF(COUNTIF(Scilympiad!U:U,Scores!$B125)+COUNTIF(SkyCiv!U:U,Scores!$B125)=0,
        "",
        IF(COUNTIF(SkyCiv!U:U,Scores!$B125)=0,
            "NO",
            IF(COUNTIF(SkyCiv!U:U,Scores!$B125)=1,
                "YES",
                IF(COUNTIF(SkyCiv!U:U,Scores!$B125)&gt;1,
                    "MANY",
                    "ERROR"
                )
            )
        )
    )
)</f>
        <v/>
      </c>
      <c r="L125" s="160" t="str">
        <f>IF($B125="",
    "",
    IF(NOT(ISERROR(MATCH($B125,Scilympiad!$U:$U,0))),
        INDEX(Scilympiad!M:M,MATCH($B125,Scilympiad!$U:$U,0)),
        ""
    )
)</f>
        <v/>
      </c>
      <c r="M125" s="161" t="str">
        <f>IF($B125="",
    "",
    IF(NOT(ISERROR(MATCH($B125,Scilympiad!$U:$U,0))),
        INDEX(Scilympiad!N:N,MATCH($B125,Scilympiad!$U:$U,0)),
        ""
    )
)</f>
        <v/>
      </c>
      <c r="N125" s="161" t="str">
        <f>IF($B125="",
    "",
    IF(NOT(ISERROR(MATCH($B125,SkyCiv!$U:$U,0))),
        INDEX(SkyCiv!C:C,MATCH($B125,SkyCiv!$U:$U,0))+(_xlfn.NUMBERVALUE(LEFT(RIGHT(Instructions!$E$20,4),3))+6)/24,
        ""
    )
)</f>
        <v/>
      </c>
      <c r="O125" s="12" t="str">
        <f>IF(N125="",
    "",
    IF(Instructions!E$20="",
        "TIMEZONE?",
        IF(L125="",
            "START?",
            IF(N125&lt;L125,
                "NEGATIVE",
                (N125-L125)*24*60
            )
        )
    )
)</f>
        <v/>
      </c>
      <c r="P125" s="46" t="str">
        <f>IF(Instructions!$E$21="",
    "",
    IF(AND(ISNUMBER(O125),O125&gt;Instructions!E$21),
        "YES",
        IF(AND(ISNUMBER(O125),O125&lt;=Instructions!E$21),
            "NO",
            IF(O125="NEGATIVE",
                "UNCLEAR",
                ""
            )
        )
    )
)</f>
        <v/>
      </c>
      <c r="Q125" s="72" t="str">
        <f>IF(LEFT(Instructions!E$22)="Y",
    P125,
    ""
)</f>
        <v/>
      </c>
      <c r="R125" s="69" t="str">
        <f>IF($B125="",
    "",
    IF(NOT(ISERROR(MATCH($B125,SkyCiv!$U:$U,0))),
        INDEX(SkyCiv!I:I,MATCH($B125,SkyCiv!$U:$U,0)),
        ""
    )
)</f>
        <v/>
      </c>
      <c r="S125" s="12" t="str">
        <f>IF($B125="",
    "",
    IF(NOT(ISERROR(MATCH($B125,SkyCiv!$U:$U,0))),
        INDEX(SkyCiv!J:J,MATCH($B125,SkyCiv!$U:$U,0)),
        ""
    )
)</f>
        <v/>
      </c>
      <c r="T125" s="60" t="str">
        <f>IF($B125="",
    "",
    IF(NOT(ISERROR(MATCH($B125,SkyCiv!$U:$U,0))),
        INDEX(SkyCiv!K:K,MATCH($B125,SkyCiv!$U:$U,0)),
        ""
    )
)</f>
        <v/>
      </c>
      <c r="U125" s="76" t="str">
        <f>IF($B125="",
    "",
    IF(NOT(ISERROR(MATCH($B125,SkyCiv!$U:$U,0))),
        INDEX(SkyCiv!L:L,MATCH($B125,SkyCiv!$U:$U,0)),
        ""
    )
)</f>
        <v/>
      </c>
      <c r="V125" s="12" t="str">
        <f>IF($B125="",
    "",
    IF(NOT(ISERROR(MATCH($B125,SkyCiv!$U:$U,0))),
        INDEX(SkyCiv!M:M,MATCH($B125,SkyCiv!$U:$U,0)),
        ""
    )
)</f>
        <v/>
      </c>
      <c r="W125" s="77" t="str">
        <f>IF($B125="",
    "",
    IF(NOT(ISERROR(MATCH($B125,SkyCiv!$U:$U,0))),
        INDEX(SkyCiv!N:N,MATCH($B125,SkyCiv!$U:$U,0)),
        ""
    )
)</f>
        <v/>
      </c>
      <c r="X125" s="45" t="str">
        <f>IF(AND(U125=0,V125=0,W125=0),
    "-",
    IF(U125="",
        "",
        IF(LEFT($B125)="B",
            IF(Instructions!E$16="",
                "",
                IF(ROUND(U125,3)&lt;Instructions!E$16,
                    "YES",
                    "NO"
                )
            ),
            IF(LEFT($B125)="C",
                IF(Instructions!E$18="",
                    "",
                    IF(ROUND(U125,3)&lt;Instructions!E$18,
                        "YES",
                        "NO"
                    )
                ),
                "ERR"
            )
        )
    )
)</f>
        <v/>
      </c>
      <c r="Y125" s="45" t="str">
        <f t="shared" si="37"/>
        <v/>
      </c>
      <c r="Z125" s="45" t="str">
        <f>IF(AND(U125=0,V125=0,W125=0),
    "-",
    IF(W125="",
        "",
        IF(LEFT($B125)="B",
            IF(Instructions!E$17="",
                "",
                IF(ROUND(W125,3)&lt;Instructions!E$17,
                    "YES",
                    "NO"
                )
            ),
            IF(LEFT($B125)="C",
                IF(Instructions!E$19="",
                    "",
                    IF(ROUND(W125,3)&lt;Instructions!E$19,
                        "YES",
                        "NO"
                    )
                ),
                "ERR"
            )
        )
    )
)</f>
        <v/>
      </c>
      <c r="AA125" s="54" t="str">
        <f t="shared" si="38"/>
        <v/>
      </c>
      <c r="AB125" s="14" t="str">
        <f>IF(AND(NOT(ISERROR(MATCH($B125,Scilympiad!$U:$U,0))),ISNUMBER(INDEX(Scilympiad!Y:Y,MATCH($B125,Scilympiad!$U:$U,0)))),
    INDEX(Scilympiad!Y:Y,MATCH($B125,Scilympiad!$U:$U,0)),
    ""
)</f>
        <v/>
      </c>
      <c r="AC125" s="11" t="str">
        <f t="shared" si="39"/>
        <v/>
      </c>
      <c r="AD125" s="10" t="str">
        <f t="shared" si="40"/>
        <v/>
      </c>
      <c r="AE125" s="11" t="str">
        <f t="shared" si="41"/>
        <v/>
      </c>
      <c r="AF125" s="12" t="str">
        <f t="shared" si="42"/>
        <v/>
      </c>
      <c r="AG125" s="134" t="str">
        <f t="shared" si="43"/>
        <v/>
      </c>
      <c r="AH125" s="165"/>
      <c r="AI125" s="165"/>
      <c r="AJ125" s="131"/>
      <c r="AK125" s="64" t="str">
        <f t="shared" si="44"/>
        <v/>
      </c>
      <c r="AL125" s="47" t="str">
        <f t="shared" si="45"/>
        <v/>
      </c>
      <c r="AM125" s="65" t="str">
        <f t="shared" si="46"/>
        <v/>
      </c>
      <c r="AN125" s="57" t="str">
        <f t="shared" si="47"/>
        <v/>
      </c>
      <c r="AO125" s="12" t="str">
        <f t="shared" si="48"/>
        <v/>
      </c>
      <c r="AP125" s="10" t="str">
        <f t="shared" si="49"/>
        <v/>
      </c>
      <c r="AQ125" s="10" t="str">
        <f t="shared" si="50"/>
        <v/>
      </c>
      <c r="AR125" s="15" t="str">
        <f t="shared" si="51"/>
        <v/>
      </c>
      <c r="AS125" s="57" t="str">
        <f t="shared" si="52"/>
        <v/>
      </c>
      <c r="AT125" s="12" t="str">
        <f t="shared" si="53"/>
        <v/>
      </c>
      <c r="AU125" s="10" t="str">
        <f t="shared" si="54"/>
        <v/>
      </c>
      <c r="AV125" s="10" t="str">
        <f t="shared" si="55"/>
        <v/>
      </c>
      <c r="AW125" s="15" t="str">
        <f t="shared" si="56"/>
        <v/>
      </c>
    </row>
    <row r="126" spans="2:49">
      <c r="B126" s="14" t="str">
        <f>IF(Scilympiad!C125="",
    "",
    Scilympiad!C125
)</f>
        <v/>
      </c>
      <c r="C126" s="10" t="str">
        <f>IF(Scilympiad!D125="",
    "",
    Scilympiad!D125
)</f>
        <v/>
      </c>
      <c r="D126" s="10" t="str">
        <f>IF(Scilympiad!E125="",
    "",
    Scilympiad!E125
)</f>
        <v/>
      </c>
      <c r="E126" s="44" t="str">
        <f t="shared" si="32"/>
        <v/>
      </c>
      <c r="F126" s="45" t="str">
        <f t="shared" si="33"/>
        <v/>
      </c>
      <c r="G126" s="173" t="str">
        <f t="shared" si="34"/>
        <v/>
      </c>
      <c r="H126" s="45" t="str">
        <f t="shared" si="35"/>
        <v/>
      </c>
      <c r="I126" s="54" t="str">
        <f t="shared" si="36"/>
        <v/>
      </c>
      <c r="J126" s="57" t="str">
        <f>IF($B126="",
    "",
    IF(COUNTIF(Scilympiad!U:U,Scores!$B126)+COUNTIF(SkyCiv!U:U,Scores!$B126)=0,
        "",
        IF(COUNTIF(Scilympiad!U:U,Scores!$B126)=0,
            "NO",
            IF(COUNTIF(Scilympiad!U:U,Scores!$B126)=1,
                "YES",
                IF(COUNTIF(Scilympiad!U:U,Scores!$B126)&gt;1,
                    "MANY",
                    "ERROR"
                )
            )
        )
    )
)</f>
        <v/>
      </c>
      <c r="K126" s="15" t="str">
        <f>IF($B126="",
    "",
    IF(COUNTIF(Scilympiad!U:U,Scores!$B126)+COUNTIF(SkyCiv!U:U,Scores!$B126)=0,
        "",
        IF(COUNTIF(SkyCiv!U:U,Scores!$B126)=0,
            "NO",
            IF(COUNTIF(SkyCiv!U:U,Scores!$B126)=1,
                "YES",
                IF(COUNTIF(SkyCiv!U:U,Scores!$B126)&gt;1,
                    "MANY",
                    "ERROR"
                )
            )
        )
    )
)</f>
        <v/>
      </c>
      <c r="L126" s="160" t="str">
        <f>IF($B126="",
    "",
    IF(NOT(ISERROR(MATCH($B126,Scilympiad!$U:$U,0))),
        INDEX(Scilympiad!M:M,MATCH($B126,Scilympiad!$U:$U,0)),
        ""
    )
)</f>
        <v/>
      </c>
      <c r="M126" s="161" t="str">
        <f>IF($B126="",
    "",
    IF(NOT(ISERROR(MATCH($B126,Scilympiad!$U:$U,0))),
        INDEX(Scilympiad!N:N,MATCH($B126,Scilympiad!$U:$U,0)),
        ""
    )
)</f>
        <v/>
      </c>
      <c r="N126" s="161" t="str">
        <f>IF($B126="",
    "",
    IF(NOT(ISERROR(MATCH($B126,SkyCiv!$U:$U,0))),
        INDEX(SkyCiv!C:C,MATCH($B126,SkyCiv!$U:$U,0))+(_xlfn.NUMBERVALUE(LEFT(RIGHT(Instructions!$E$20,4),3))+6)/24,
        ""
    )
)</f>
        <v/>
      </c>
      <c r="O126" s="12" t="str">
        <f>IF(N126="",
    "",
    IF(Instructions!E$20="",
        "TIMEZONE?",
        IF(L126="",
            "START?",
            IF(N126&lt;L126,
                "NEGATIVE",
                (N126-L126)*24*60
            )
        )
    )
)</f>
        <v/>
      </c>
      <c r="P126" s="46" t="str">
        <f>IF(Instructions!$E$21="",
    "",
    IF(AND(ISNUMBER(O126),O126&gt;Instructions!E$21),
        "YES",
        IF(AND(ISNUMBER(O126),O126&lt;=Instructions!E$21),
            "NO",
            IF(O126="NEGATIVE",
                "UNCLEAR",
                ""
            )
        )
    )
)</f>
        <v/>
      </c>
      <c r="Q126" s="72" t="str">
        <f>IF(LEFT(Instructions!E$22)="Y",
    P126,
    ""
)</f>
        <v/>
      </c>
      <c r="R126" s="69" t="str">
        <f>IF($B126="",
    "",
    IF(NOT(ISERROR(MATCH($B126,SkyCiv!$U:$U,0))),
        INDEX(SkyCiv!I:I,MATCH($B126,SkyCiv!$U:$U,0)),
        ""
    )
)</f>
        <v/>
      </c>
      <c r="S126" s="12" t="str">
        <f>IF($B126="",
    "",
    IF(NOT(ISERROR(MATCH($B126,SkyCiv!$U:$U,0))),
        INDEX(SkyCiv!J:J,MATCH($B126,SkyCiv!$U:$U,0)),
        ""
    )
)</f>
        <v/>
      </c>
      <c r="T126" s="60" t="str">
        <f>IF($B126="",
    "",
    IF(NOT(ISERROR(MATCH($B126,SkyCiv!$U:$U,0))),
        INDEX(SkyCiv!K:K,MATCH($B126,SkyCiv!$U:$U,0)),
        ""
    )
)</f>
        <v/>
      </c>
      <c r="U126" s="76" t="str">
        <f>IF($B126="",
    "",
    IF(NOT(ISERROR(MATCH($B126,SkyCiv!$U:$U,0))),
        INDEX(SkyCiv!L:L,MATCH($B126,SkyCiv!$U:$U,0)),
        ""
    )
)</f>
        <v/>
      </c>
      <c r="V126" s="12" t="str">
        <f>IF($B126="",
    "",
    IF(NOT(ISERROR(MATCH($B126,SkyCiv!$U:$U,0))),
        INDEX(SkyCiv!M:M,MATCH($B126,SkyCiv!$U:$U,0)),
        ""
    )
)</f>
        <v/>
      </c>
      <c r="W126" s="77" t="str">
        <f>IF($B126="",
    "",
    IF(NOT(ISERROR(MATCH($B126,SkyCiv!$U:$U,0))),
        INDEX(SkyCiv!N:N,MATCH($B126,SkyCiv!$U:$U,0)),
        ""
    )
)</f>
        <v/>
      </c>
      <c r="X126" s="45" t="str">
        <f>IF(AND(U126=0,V126=0,W126=0),
    "-",
    IF(U126="",
        "",
        IF(LEFT($B126)="B",
            IF(Instructions!E$16="",
                "",
                IF(ROUND(U126,3)&lt;Instructions!E$16,
                    "YES",
                    "NO"
                )
            ),
            IF(LEFT($B126)="C",
                IF(Instructions!E$18="",
                    "",
                    IF(ROUND(U126,3)&lt;Instructions!E$18,
                        "YES",
                        "NO"
                    )
                ),
                "ERR"
            )
        )
    )
)</f>
        <v/>
      </c>
      <c r="Y126" s="45" t="str">
        <f t="shared" si="37"/>
        <v/>
      </c>
      <c r="Z126" s="45" t="str">
        <f>IF(AND(U126=0,V126=0,W126=0),
    "-",
    IF(W126="",
        "",
        IF(LEFT($B126)="B",
            IF(Instructions!E$17="",
                "",
                IF(ROUND(W126,3)&lt;Instructions!E$17,
                    "YES",
                    "NO"
                )
            ),
            IF(LEFT($B126)="C",
                IF(Instructions!E$19="",
                    "",
                    IF(ROUND(W126,3)&lt;Instructions!E$19,
                        "YES",
                        "NO"
                    )
                ),
                "ERR"
            )
        )
    )
)</f>
        <v/>
      </c>
      <c r="AA126" s="54" t="str">
        <f t="shared" si="38"/>
        <v/>
      </c>
      <c r="AB126" s="14" t="str">
        <f>IF(AND(NOT(ISERROR(MATCH($B126,Scilympiad!$U:$U,0))),ISNUMBER(INDEX(Scilympiad!Y:Y,MATCH($B126,Scilympiad!$U:$U,0)))),
    INDEX(Scilympiad!Y:Y,MATCH($B126,Scilympiad!$U:$U,0)),
    ""
)</f>
        <v/>
      </c>
      <c r="AC126" s="11" t="str">
        <f t="shared" si="39"/>
        <v/>
      </c>
      <c r="AD126" s="10" t="str">
        <f t="shared" si="40"/>
        <v/>
      </c>
      <c r="AE126" s="11" t="str">
        <f t="shared" si="41"/>
        <v/>
      </c>
      <c r="AF126" s="12" t="str">
        <f t="shared" si="42"/>
        <v/>
      </c>
      <c r="AG126" s="134" t="str">
        <f t="shared" si="43"/>
        <v/>
      </c>
      <c r="AH126" s="165"/>
      <c r="AI126" s="165"/>
      <c r="AJ126" s="131"/>
      <c r="AK126" s="64" t="str">
        <f t="shared" si="44"/>
        <v/>
      </c>
      <c r="AL126" s="47" t="str">
        <f t="shared" si="45"/>
        <v/>
      </c>
      <c r="AM126" s="65" t="str">
        <f t="shared" si="46"/>
        <v/>
      </c>
      <c r="AN126" s="57" t="str">
        <f t="shared" si="47"/>
        <v/>
      </c>
      <c r="AO126" s="12" t="str">
        <f t="shared" si="48"/>
        <v/>
      </c>
      <c r="AP126" s="10" t="str">
        <f t="shared" si="49"/>
        <v/>
      </c>
      <c r="AQ126" s="10" t="str">
        <f t="shared" si="50"/>
        <v/>
      </c>
      <c r="AR126" s="15" t="str">
        <f t="shared" si="51"/>
        <v/>
      </c>
      <c r="AS126" s="57" t="str">
        <f t="shared" si="52"/>
        <v/>
      </c>
      <c r="AT126" s="12" t="str">
        <f t="shared" si="53"/>
        <v/>
      </c>
      <c r="AU126" s="10" t="str">
        <f t="shared" si="54"/>
        <v/>
      </c>
      <c r="AV126" s="10" t="str">
        <f t="shared" si="55"/>
        <v/>
      </c>
      <c r="AW126" s="15" t="str">
        <f t="shared" si="56"/>
        <v/>
      </c>
    </row>
    <row r="127" spans="2:49">
      <c r="B127" s="14" t="str">
        <f>IF(Scilympiad!C126="",
    "",
    Scilympiad!C126
)</f>
        <v/>
      </c>
      <c r="C127" s="10" t="str">
        <f>IF(Scilympiad!D126="",
    "",
    Scilympiad!D126
)</f>
        <v/>
      </c>
      <c r="D127" s="10" t="str">
        <f>IF(Scilympiad!E126="",
    "",
    Scilympiad!E126
)</f>
        <v/>
      </c>
      <c r="E127" s="44" t="str">
        <f t="shared" si="32"/>
        <v/>
      </c>
      <c r="F127" s="45" t="str">
        <f t="shared" si="33"/>
        <v/>
      </c>
      <c r="G127" s="173" t="str">
        <f t="shared" si="34"/>
        <v/>
      </c>
      <c r="H127" s="45" t="str">
        <f t="shared" si="35"/>
        <v/>
      </c>
      <c r="I127" s="54" t="str">
        <f t="shared" si="36"/>
        <v/>
      </c>
      <c r="J127" s="57" t="str">
        <f>IF($B127="",
    "",
    IF(COUNTIF(Scilympiad!U:U,Scores!$B127)+COUNTIF(SkyCiv!U:U,Scores!$B127)=0,
        "",
        IF(COUNTIF(Scilympiad!U:U,Scores!$B127)=0,
            "NO",
            IF(COUNTIF(Scilympiad!U:U,Scores!$B127)=1,
                "YES",
                IF(COUNTIF(Scilympiad!U:U,Scores!$B127)&gt;1,
                    "MANY",
                    "ERROR"
                )
            )
        )
    )
)</f>
        <v/>
      </c>
      <c r="K127" s="15" t="str">
        <f>IF($B127="",
    "",
    IF(COUNTIF(Scilympiad!U:U,Scores!$B127)+COUNTIF(SkyCiv!U:U,Scores!$B127)=0,
        "",
        IF(COUNTIF(SkyCiv!U:U,Scores!$B127)=0,
            "NO",
            IF(COUNTIF(SkyCiv!U:U,Scores!$B127)=1,
                "YES",
                IF(COUNTIF(SkyCiv!U:U,Scores!$B127)&gt;1,
                    "MANY",
                    "ERROR"
                )
            )
        )
    )
)</f>
        <v/>
      </c>
      <c r="L127" s="160" t="str">
        <f>IF($B127="",
    "",
    IF(NOT(ISERROR(MATCH($B127,Scilympiad!$U:$U,0))),
        INDEX(Scilympiad!M:M,MATCH($B127,Scilympiad!$U:$U,0)),
        ""
    )
)</f>
        <v/>
      </c>
      <c r="M127" s="161" t="str">
        <f>IF($B127="",
    "",
    IF(NOT(ISERROR(MATCH($B127,Scilympiad!$U:$U,0))),
        INDEX(Scilympiad!N:N,MATCH($B127,Scilympiad!$U:$U,0)),
        ""
    )
)</f>
        <v/>
      </c>
      <c r="N127" s="161" t="str">
        <f>IF($B127="",
    "",
    IF(NOT(ISERROR(MATCH($B127,SkyCiv!$U:$U,0))),
        INDEX(SkyCiv!C:C,MATCH($B127,SkyCiv!$U:$U,0))+(_xlfn.NUMBERVALUE(LEFT(RIGHT(Instructions!$E$20,4),3))+6)/24,
        ""
    )
)</f>
        <v/>
      </c>
      <c r="O127" s="12" t="str">
        <f>IF(N127="",
    "",
    IF(Instructions!E$20="",
        "TIMEZONE?",
        IF(L127="",
            "START?",
            IF(N127&lt;L127,
                "NEGATIVE",
                (N127-L127)*24*60
            )
        )
    )
)</f>
        <v/>
      </c>
      <c r="P127" s="46" t="str">
        <f>IF(Instructions!$E$21="",
    "",
    IF(AND(ISNUMBER(O127),O127&gt;Instructions!E$21),
        "YES",
        IF(AND(ISNUMBER(O127),O127&lt;=Instructions!E$21),
            "NO",
            IF(O127="NEGATIVE",
                "UNCLEAR",
                ""
            )
        )
    )
)</f>
        <v/>
      </c>
      <c r="Q127" s="72" t="str">
        <f>IF(LEFT(Instructions!E$22)="Y",
    P127,
    ""
)</f>
        <v/>
      </c>
      <c r="R127" s="69" t="str">
        <f>IF($B127="",
    "",
    IF(NOT(ISERROR(MATCH($B127,SkyCiv!$U:$U,0))),
        INDEX(SkyCiv!I:I,MATCH($B127,SkyCiv!$U:$U,0)),
        ""
    )
)</f>
        <v/>
      </c>
      <c r="S127" s="12" t="str">
        <f>IF($B127="",
    "",
    IF(NOT(ISERROR(MATCH($B127,SkyCiv!$U:$U,0))),
        INDEX(SkyCiv!J:J,MATCH($B127,SkyCiv!$U:$U,0)),
        ""
    )
)</f>
        <v/>
      </c>
      <c r="T127" s="60" t="str">
        <f>IF($B127="",
    "",
    IF(NOT(ISERROR(MATCH($B127,SkyCiv!$U:$U,0))),
        INDEX(SkyCiv!K:K,MATCH($B127,SkyCiv!$U:$U,0)),
        ""
    )
)</f>
        <v/>
      </c>
      <c r="U127" s="76" t="str">
        <f>IF($B127="",
    "",
    IF(NOT(ISERROR(MATCH($B127,SkyCiv!$U:$U,0))),
        INDEX(SkyCiv!L:L,MATCH($B127,SkyCiv!$U:$U,0)),
        ""
    )
)</f>
        <v/>
      </c>
      <c r="V127" s="12" t="str">
        <f>IF($B127="",
    "",
    IF(NOT(ISERROR(MATCH($B127,SkyCiv!$U:$U,0))),
        INDEX(SkyCiv!M:M,MATCH($B127,SkyCiv!$U:$U,0)),
        ""
    )
)</f>
        <v/>
      </c>
      <c r="W127" s="77" t="str">
        <f>IF($B127="",
    "",
    IF(NOT(ISERROR(MATCH($B127,SkyCiv!$U:$U,0))),
        INDEX(SkyCiv!N:N,MATCH($B127,SkyCiv!$U:$U,0)),
        ""
    )
)</f>
        <v/>
      </c>
      <c r="X127" s="45" t="str">
        <f>IF(AND(U127=0,V127=0,W127=0),
    "-",
    IF(U127="",
        "",
        IF(LEFT($B127)="B",
            IF(Instructions!E$16="",
                "",
                IF(ROUND(U127,3)&lt;Instructions!E$16,
                    "YES",
                    "NO"
                )
            ),
            IF(LEFT($B127)="C",
                IF(Instructions!E$18="",
                    "",
                    IF(ROUND(U127,3)&lt;Instructions!E$18,
                        "YES",
                        "NO"
                    )
                ),
                "ERR"
            )
        )
    )
)</f>
        <v/>
      </c>
      <c r="Y127" s="45" t="str">
        <f t="shared" si="37"/>
        <v/>
      </c>
      <c r="Z127" s="45" t="str">
        <f>IF(AND(U127=0,V127=0,W127=0),
    "-",
    IF(W127="",
        "",
        IF(LEFT($B127)="B",
            IF(Instructions!E$17="",
                "",
                IF(ROUND(W127,3)&lt;Instructions!E$17,
                    "YES",
                    "NO"
                )
            ),
            IF(LEFT($B127)="C",
                IF(Instructions!E$19="",
                    "",
                    IF(ROUND(W127,3)&lt;Instructions!E$19,
                        "YES",
                        "NO"
                    )
                ),
                "ERR"
            )
        )
    )
)</f>
        <v/>
      </c>
      <c r="AA127" s="54" t="str">
        <f t="shared" si="38"/>
        <v/>
      </c>
      <c r="AB127" s="14" t="str">
        <f>IF(AND(NOT(ISERROR(MATCH($B127,Scilympiad!$U:$U,0))),ISNUMBER(INDEX(Scilympiad!Y:Y,MATCH($B127,Scilympiad!$U:$U,0)))),
    INDEX(Scilympiad!Y:Y,MATCH($B127,Scilympiad!$U:$U,0)),
    ""
)</f>
        <v/>
      </c>
      <c r="AC127" s="11" t="str">
        <f t="shared" si="39"/>
        <v/>
      </c>
      <c r="AD127" s="10" t="str">
        <f t="shared" si="40"/>
        <v/>
      </c>
      <c r="AE127" s="11" t="str">
        <f t="shared" si="41"/>
        <v/>
      </c>
      <c r="AF127" s="12" t="str">
        <f t="shared" si="42"/>
        <v/>
      </c>
      <c r="AG127" s="134" t="str">
        <f t="shared" si="43"/>
        <v/>
      </c>
      <c r="AH127" s="165"/>
      <c r="AI127" s="165"/>
      <c r="AJ127" s="131"/>
      <c r="AK127" s="64" t="str">
        <f t="shared" si="44"/>
        <v/>
      </c>
      <c r="AL127" s="47" t="str">
        <f t="shared" si="45"/>
        <v/>
      </c>
      <c r="AM127" s="65" t="str">
        <f t="shared" si="46"/>
        <v/>
      </c>
      <c r="AN127" s="57" t="str">
        <f t="shared" si="47"/>
        <v/>
      </c>
      <c r="AO127" s="12" t="str">
        <f t="shared" si="48"/>
        <v/>
      </c>
      <c r="AP127" s="10" t="str">
        <f t="shared" si="49"/>
        <v/>
      </c>
      <c r="AQ127" s="10" t="str">
        <f t="shared" si="50"/>
        <v/>
      </c>
      <c r="AR127" s="15" t="str">
        <f t="shared" si="51"/>
        <v/>
      </c>
      <c r="AS127" s="57" t="str">
        <f t="shared" si="52"/>
        <v/>
      </c>
      <c r="AT127" s="12" t="str">
        <f t="shared" si="53"/>
        <v/>
      </c>
      <c r="AU127" s="10" t="str">
        <f t="shared" si="54"/>
        <v/>
      </c>
      <c r="AV127" s="10" t="str">
        <f t="shared" si="55"/>
        <v/>
      </c>
      <c r="AW127" s="15" t="str">
        <f t="shared" si="56"/>
        <v/>
      </c>
    </row>
    <row r="128" spans="2:49">
      <c r="B128" s="14" t="str">
        <f>IF(Scilympiad!C127="",
    "",
    Scilympiad!C127
)</f>
        <v/>
      </c>
      <c r="C128" s="10" t="str">
        <f>IF(Scilympiad!D127="",
    "",
    Scilympiad!D127
)</f>
        <v/>
      </c>
      <c r="D128" s="10" t="str">
        <f>IF(Scilympiad!E127="",
    "",
    Scilympiad!E127
)</f>
        <v/>
      </c>
      <c r="E128" s="44" t="str">
        <f t="shared" si="32"/>
        <v/>
      </c>
      <c r="F128" s="45" t="str">
        <f t="shared" si="33"/>
        <v/>
      </c>
      <c r="G128" s="173" t="str">
        <f t="shared" si="34"/>
        <v/>
      </c>
      <c r="H128" s="45" t="str">
        <f t="shared" si="35"/>
        <v/>
      </c>
      <c r="I128" s="54" t="str">
        <f t="shared" si="36"/>
        <v/>
      </c>
      <c r="J128" s="57" t="str">
        <f>IF($B128="",
    "",
    IF(COUNTIF(Scilympiad!U:U,Scores!$B128)+COUNTIF(SkyCiv!U:U,Scores!$B128)=0,
        "",
        IF(COUNTIF(Scilympiad!U:U,Scores!$B128)=0,
            "NO",
            IF(COUNTIF(Scilympiad!U:U,Scores!$B128)=1,
                "YES",
                IF(COUNTIF(Scilympiad!U:U,Scores!$B128)&gt;1,
                    "MANY",
                    "ERROR"
                )
            )
        )
    )
)</f>
        <v/>
      </c>
      <c r="K128" s="15" t="str">
        <f>IF($B128="",
    "",
    IF(COUNTIF(Scilympiad!U:U,Scores!$B128)+COUNTIF(SkyCiv!U:U,Scores!$B128)=0,
        "",
        IF(COUNTIF(SkyCiv!U:U,Scores!$B128)=0,
            "NO",
            IF(COUNTIF(SkyCiv!U:U,Scores!$B128)=1,
                "YES",
                IF(COUNTIF(SkyCiv!U:U,Scores!$B128)&gt;1,
                    "MANY",
                    "ERROR"
                )
            )
        )
    )
)</f>
        <v/>
      </c>
      <c r="L128" s="160" t="str">
        <f>IF($B128="",
    "",
    IF(NOT(ISERROR(MATCH($B128,Scilympiad!$U:$U,0))),
        INDEX(Scilympiad!M:M,MATCH($B128,Scilympiad!$U:$U,0)),
        ""
    )
)</f>
        <v/>
      </c>
      <c r="M128" s="161" t="str">
        <f>IF($B128="",
    "",
    IF(NOT(ISERROR(MATCH($B128,Scilympiad!$U:$U,0))),
        INDEX(Scilympiad!N:N,MATCH($B128,Scilympiad!$U:$U,0)),
        ""
    )
)</f>
        <v/>
      </c>
      <c r="N128" s="161" t="str">
        <f>IF($B128="",
    "",
    IF(NOT(ISERROR(MATCH($B128,SkyCiv!$U:$U,0))),
        INDEX(SkyCiv!C:C,MATCH($B128,SkyCiv!$U:$U,0))+(_xlfn.NUMBERVALUE(LEFT(RIGHT(Instructions!$E$20,4),3))+6)/24,
        ""
    )
)</f>
        <v/>
      </c>
      <c r="O128" s="12" t="str">
        <f>IF(N128="",
    "",
    IF(Instructions!E$20="",
        "TIMEZONE?",
        IF(L128="",
            "START?",
            IF(N128&lt;L128,
                "NEGATIVE",
                (N128-L128)*24*60
            )
        )
    )
)</f>
        <v/>
      </c>
      <c r="P128" s="46" t="str">
        <f>IF(Instructions!$E$21="",
    "",
    IF(AND(ISNUMBER(O128),O128&gt;Instructions!E$21),
        "YES",
        IF(AND(ISNUMBER(O128),O128&lt;=Instructions!E$21),
            "NO",
            IF(O128="NEGATIVE",
                "UNCLEAR",
                ""
            )
        )
    )
)</f>
        <v/>
      </c>
      <c r="Q128" s="72" t="str">
        <f>IF(LEFT(Instructions!E$22)="Y",
    P128,
    ""
)</f>
        <v/>
      </c>
      <c r="R128" s="69" t="str">
        <f>IF($B128="",
    "",
    IF(NOT(ISERROR(MATCH($B128,SkyCiv!$U:$U,0))),
        INDEX(SkyCiv!I:I,MATCH($B128,SkyCiv!$U:$U,0)),
        ""
    )
)</f>
        <v/>
      </c>
      <c r="S128" s="12" t="str">
        <f>IF($B128="",
    "",
    IF(NOT(ISERROR(MATCH($B128,SkyCiv!$U:$U,0))),
        INDEX(SkyCiv!J:J,MATCH($B128,SkyCiv!$U:$U,0)),
        ""
    )
)</f>
        <v/>
      </c>
      <c r="T128" s="60" t="str">
        <f>IF($B128="",
    "",
    IF(NOT(ISERROR(MATCH($B128,SkyCiv!$U:$U,0))),
        INDEX(SkyCiv!K:K,MATCH($B128,SkyCiv!$U:$U,0)),
        ""
    )
)</f>
        <v/>
      </c>
      <c r="U128" s="76" t="str">
        <f>IF($B128="",
    "",
    IF(NOT(ISERROR(MATCH($B128,SkyCiv!$U:$U,0))),
        INDEX(SkyCiv!L:L,MATCH($B128,SkyCiv!$U:$U,0)),
        ""
    )
)</f>
        <v/>
      </c>
      <c r="V128" s="12" t="str">
        <f>IF($B128="",
    "",
    IF(NOT(ISERROR(MATCH($B128,SkyCiv!$U:$U,0))),
        INDEX(SkyCiv!M:M,MATCH($B128,SkyCiv!$U:$U,0)),
        ""
    )
)</f>
        <v/>
      </c>
      <c r="W128" s="77" t="str">
        <f>IF($B128="",
    "",
    IF(NOT(ISERROR(MATCH($B128,SkyCiv!$U:$U,0))),
        INDEX(SkyCiv!N:N,MATCH($B128,SkyCiv!$U:$U,0)),
        ""
    )
)</f>
        <v/>
      </c>
      <c r="X128" s="45" t="str">
        <f>IF(AND(U128=0,V128=0,W128=0),
    "-",
    IF(U128="",
        "",
        IF(LEFT($B128)="B",
            IF(Instructions!E$16="",
                "",
                IF(ROUND(U128,3)&lt;Instructions!E$16,
                    "YES",
                    "NO"
                )
            ),
            IF(LEFT($B128)="C",
                IF(Instructions!E$18="",
                    "",
                    IF(ROUND(U128,3)&lt;Instructions!E$18,
                        "YES",
                        "NO"
                    )
                ),
                "ERR"
            )
        )
    )
)</f>
        <v/>
      </c>
      <c r="Y128" s="45" t="str">
        <f t="shared" si="37"/>
        <v/>
      </c>
      <c r="Z128" s="45" t="str">
        <f>IF(AND(U128=0,V128=0,W128=0),
    "-",
    IF(W128="",
        "",
        IF(LEFT($B128)="B",
            IF(Instructions!E$17="",
                "",
                IF(ROUND(W128,3)&lt;Instructions!E$17,
                    "YES",
                    "NO"
                )
            ),
            IF(LEFT($B128)="C",
                IF(Instructions!E$19="",
                    "",
                    IF(ROUND(W128,3)&lt;Instructions!E$19,
                        "YES",
                        "NO"
                    )
                ),
                "ERR"
            )
        )
    )
)</f>
        <v/>
      </c>
      <c r="AA128" s="54" t="str">
        <f t="shared" si="38"/>
        <v/>
      </c>
      <c r="AB128" s="14" t="str">
        <f>IF(AND(NOT(ISERROR(MATCH($B128,Scilympiad!$U:$U,0))),ISNUMBER(INDEX(Scilympiad!Y:Y,MATCH($B128,Scilympiad!$U:$U,0)))),
    INDEX(Scilympiad!Y:Y,MATCH($B128,Scilympiad!$U:$U,0)),
    ""
)</f>
        <v/>
      </c>
      <c r="AC128" s="11" t="str">
        <f t="shared" si="39"/>
        <v/>
      </c>
      <c r="AD128" s="10" t="str">
        <f t="shared" si="40"/>
        <v/>
      </c>
      <c r="AE128" s="11" t="str">
        <f t="shared" si="41"/>
        <v/>
      </c>
      <c r="AF128" s="12" t="str">
        <f t="shared" si="42"/>
        <v/>
      </c>
      <c r="AG128" s="134" t="str">
        <f t="shared" si="43"/>
        <v/>
      </c>
      <c r="AH128" s="165"/>
      <c r="AI128" s="165"/>
      <c r="AJ128" s="131"/>
      <c r="AK128" s="64" t="str">
        <f t="shared" si="44"/>
        <v/>
      </c>
      <c r="AL128" s="47" t="str">
        <f t="shared" si="45"/>
        <v/>
      </c>
      <c r="AM128" s="65" t="str">
        <f t="shared" si="46"/>
        <v/>
      </c>
      <c r="AN128" s="57" t="str">
        <f t="shared" si="47"/>
        <v/>
      </c>
      <c r="AO128" s="12" t="str">
        <f t="shared" si="48"/>
        <v/>
      </c>
      <c r="AP128" s="10" t="str">
        <f t="shared" si="49"/>
        <v/>
      </c>
      <c r="AQ128" s="10" t="str">
        <f t="shared" si="50"/>
        <v/>
      </c>
      <c r="AR128" s="15" t="str">
        <f t="shared" si="51"/>
        <v/>
      </c>
      <c r="AS128" s="57" t="str">
        <f t="shared" si="52"/>
        <v/>
      </c>
      <c r="AT128" s="12" t="str">
        <f t="shared" si="53"/>
        <v/>
      </c>
      <c r="AU128" s="10" t="str">
        <f t="shared" si="54"/>
        <v/>
      </c>
      <c r="AV128" s="10" t="str">
        <f t="shared" si="55"/>
        <v/>
      </c>
      <c r="AW128" s="15" t="str">
        <f t="shared" si="56"/>
        <v/>
      </c>
    </row>
    <row r="129" spans="2:49">
      <c r="B129" s="14" t="str">
        <f>IF(Scilympiad!C128="",
    "",
    Scilympiad!C128
)</f>
        <v/>
      </c>
      <c r="C129" s="10" t="str">
        <f>IF(Scilympiad!D128="",
    "",
    Scilympiad!D128
)</f>
        <v/>
      </c>
      <c r="D129" s="10" t="str">
        <f>IF(Scilympiad!E128="",
    "",
    Scilympiad!E128
)</f>
        <v/>
      </c>
      <c r="E129" s="44" t="str">
        <f t="shared" si="32"/>
        <v/>
      </c>
      <c r="F129" s="45" t="str">
        <f t="shared" si="33"/>
        <v/>
      </c>
      <c r="G129" s="173" t="str">
        <f t="shared" si="34"/>
        <v/>
      </c>
      <c r="H129" s="45" t="str">
        <f t="shared" si="35"/>
        <v/>
      </c>
      <c r="I129" s="54" t="str">
        <f t="shared" si="36"/>
        <v/>
      </c>
      <c r="J129" s="57" t="str">
        <f>IF($B129="",
    "",
    IF(COUNTIF(Scilympiad!U:U,Scores!$B129)+COUNTIF(SkyCiv!U:U,Scores!$B129)=0,
        "",
        IF(COUNTIF(Scilympiad!U:U,Scores!$B129)=0,
            "NO",
            IF(COUNTIF(Scilympiad!U:U,Scores!$B129)=1,
                "YES",
                IF(COUNTIF(Scilympiad!U:U,Scores!$B129)&gt;1,
                    "MANY",
                    "ERROR"
                )
            )
        )
    )
)</f>
        <v/>
      </c>
      <c r="K129" s="15" t="str">
        <f>IF($B129="",
    "",
    IF(COUNTIF(Scilympiad!U:U,Scores!$B129)+COUNTIF(SkyCiv!U:U,Scores!$B129)=0,
        "",
        IF(COUNTIF(SkyCiv!U:U,Scores!$B129)=0,
            "NO",
            IF(COUNTIF(SkyCiv!U:U,Scores!$B129)=1,
                "YES",
                IF(COUNTIF(SkyCiv!U:U,Scores!$B129)&gt;1,
                    "MANY",
                    "ERROR"
                )
            )
        )
    )
)</f>
        <v/>
      </c>
      <c r="L129" s="160" t="str">
        <f>IF($B129="",
    "",
    IF(NOT(ISERROR(MATCH($B129,Scilympiad!$U:$U,0))),
        INDEX(Scilympiad!M:M,MATCH($B129,Scilympiad!$U:$U,0)),
        ""
    )
)</f>
        <v/>
      </c>
      <c r="M129" s="161" t="str">
        <f>IF($B129="",
    "",
    IF(NOT(ISERROR(MATCH($B129,Scilympiad!$U:$U,0))),
        INDEX(Scilympiad!N:N,MATCH($B129,Scilympiad!$U:$U,0)),
        ""
    )
)</f>
        <v/>
      </c>
      <c r="N129" s="161" t="str">
        <f>IF($B129="",
    "",
    IF(NOT(ISERROR(MATCH($B129,SkyCiv!$U:$U,0))),
        INDEX(SkyCiv!C:C,MATCH($B129,SkyCiv!$U:$U,0))+(_xlfn.NUMBERVALUE(LEFT(RIGHT(Instructions!$E$20,4),3))+6)/24,
        ""
    )
)</f>
        <v/>
      </c>
      <c r="O129" s="12" t="str">
        <f>IF(N129="",
    "",
    IF(Instructions!E$20="",
        "TIMEZONE?",
        IF(L129="",
            "START?",
            IF(N129&lt;L129,
                "NEGATIVE",
                (N129-L129)*24*60
            )
        )
    )
)</f>
        <v/>
      </c>
      <c r="P129" s="46" t="str">
        <f>IF(Instructions!$E$21="",
    "",
    IF(AND(ISNUMBER(O129),O129&gt;Instructions!E$21),
        "YES",
        IF(AND(ISNUMBER(O129),O129&lt;=Instructions!E$21),
            "NO",
            IF(O129="NEGATIVE",
                "UNCLEAR",
                ""
            )
        )
    )
)</f>
        <v/>
      </c>
      <c r="Q129" s="72" t="str">
        <f>IF(LEFT(Instructions!E$22)="Y",
    P129,
    ""
)</f>
        <v/>
      </c>
      <c r="R129" s="69" t="str">
        <f>IF($B129="",
    "",
    IF(NOT(ISERROR(MATCH($B129,SkyCiv!$U:$U,0))),
        INDEX(SkyCiv!I:I,MATCH($B129,SkyCiv!$U:$U,0)),
        ""
    )
)</f>
        <v/>
      </c>
      <c r="S129" s="12" t="str">
        <f>IF($B129="",
    "",
    IF(NOT(ISERROR(MATCH($B129,SkyCiv!$U:$U,0))),
        INDEX(SkyCiv!J:J,MATCH($B129,SkyCiv!$U:$U,0)),
        ""
    )
)</f>
        <v/>
      </c>
      <c r="T129" s="60" t="str">
        <f>IF($B129="",
    "",
    IF(NOT(ISERROR(MATCH($B129,SkyCiv!$U:$U,0))),
        INDEX(SkyCiv!K:K,MATCH($B129,SkyCiv!$U:$U,0)),
        ""
    )
)</f>
        <v/>
      </c>
      <c r="U129" s="76" t="str">
        <f>IF($B129="",
    "",
    IF(NOT(ISERROR(MATCH($B129,SkyCiv!$U:$U,0))),
        INDEX(SkyCiv!L:L,MATCH($B129,SkyCiv!$U:$U,0)),
        ""
    )
)</f>
        <v/>
      </c>
      <c r="V129" s="12" t="str">
        <f>IF($B129="",
    "",
    IF(NOT(ISERROR(MATCH($B129,SkyCiv!$U:$U,0))),
        INDEX(SkyCiv!M:M,MATCH($B129,SkyCiv!$U:$U,0)),
        ""
    )
)</f>
        <v/>
      </c>
      <c r="W129" s="77" t="str">
        <f>IF($B129="",
    "",
    IF(NOT(ISERROR(MATCH($B129,SkyCiv!$U:$U,0))),
        INDEX(SkyCiv!N:N,MATCH($B129,SkyCiv!$U:$U,0)),
        ""
    )
)</f>
        <v/>
      </c>
      <c r="X129" s="45" t="str">
        <f>IF(AND(U129=0,V129=0,W129=0),
    "-",
    IF(U129="",
        "",
        IF(LEFT($B129)="B",
            IF(Instructions!E$16="",
                "",
                IF(ROUND(U129,3)&lt;Instructions!E$16,
                    "YES",
                    "NO"
                )
            ),
            IF(LEFT($B129)="C",
                IF(Instructions!E$18="",
                    "",
                    IF(ROUND(U129,3)&lt;Instructions!E$18,
                        "YES",
                        "NO"
                    )
                ),
                "ERR"
            )
        )
    )
)</f>
        <v/>
      </c>
      <c r="Y129" s="45" t="str">
        <f t="shared" si="37"/>
        <v/>
      </c>
      <c r="Z129" s="45" t="str">
        <f>IF(AND(U129=0,V129=0,W129=0),
    "-",
    IF(W129="",
        "",
        IF(LEFT($B129)="B",
            IF(Instructions!E$17="",
                "",
                IF(ROUND(W129,3)&lt;Instructions!E$17,
                    "YES",
                    "NO"
                )
            ),
            IF(LEFT($B129)="C",
                IF(Instructions!E$19="",
                    "",
                    IF(ROUND(W129,3)&lt;Instructions!E$19,
                        "YES",
                        "NO"
                    )
                ),
                "ERR"
            )
        )
    )
)</f>
        <v/>
      </c>
      <c r="AA129" s="54" t="str">
        <f t="shared" si="38"/>
        <v/>
      </c>
      <c r="AB129" s="14" t="str">
        <f>IF(AND(NOT(ISERROR(MATCH($B129,Scilympiad!$U:$U,0))),ISNUMBER(INDEX(Scilympiad!Y:Y,MATCH($B129,Scilympiad!$U:$U,0)))),
    INDEX(Scilympiad!Y:Y,MATCH($B129,Scilympiad!$U:$U,0)),
    ""
)</f>
        <v/>
      </c>
      <c r="AC129" s="11" t="str">
        <f t="shared" si="39"/>
        <v/>
      </c>
      <c r="AD129" s="10" t="str">
        <f t="shared" si="40"/>
        <v/>
      </c>
      <c r="AE129" s="11" t="str">
        <f t="shared" si="41"/>
        <v/>
      </c>
      <c r="AF129" s="12" t="str">
        <f t="shared" si="42"/>
        <v/>
      </c>
      <c r="AG129" s="134" t="str">
        <f t="shared" si="43"/>
        <v/>
      </c>
      <c r="AH129" s="165"/>
      <c r="AI129" s="165"/>
      <c r="AJ129" s="131"/>
      <c r="AK129" s="64" t="str">
        <f t="shared" si="44"/>
        <v/>
      </c>
      <c r="AL129" s="47" t="str">
        <f t="shared" si="45"/>
        <v/>
      </c>
      <c r="AM129" s="65" t="str">
        <f t="shared" si="46"/>
        <v/>
      </c>
      <c r="AN129" s="57" t="str">
        <f t="shared" si="47"/>
        <v/>
      </c>
      <c r="AO129" s="12" t="str">
        <f t="shared" si="48"/>
        <v/>
      </c>
      <c r="AP129" s="10" t="str">
        <f t="shared" si="49"/>
        <v/>
      </c>
      <c r="AQ129" s="10" t="str">
        <f t="shared" si="50"/>
        <v/>
      </c>
      <c r="AR129" s="15" t="str">
        <f t="shared" si="51"/>
        <v/>
      </c>
      <c r="AS129" s="57" t="str">
        <f t="shared" si="52"/>
        <v/>
      </c>
      <c r="AT129" s="12" t="str">
        <f t="shared" si="53"/>
        <v/>
      </c>
      <c r="AU129" s="10" t="str">
        <f t="shared" si="54"/>
        <v/>
      </c>
      <c r="AV129" s="10" t="str">
        <f t="shared" si="55"/>
        <v/>
      </c>
      <c r="AW129" s="15" t="str">
        <f t="shared" si="56"/>
        <v/>
      </c>
    </row>
    <row r="130" spans="2:49">
      <c r="B130" s="14" t="str">
        <f>IF(Scilympiad!C129="",
    "",
    Scilympiad!C129
)</f>
        <v/>
      </c>
      <c r="C130" s="10" t="str">
        <f>IF(Scilympiad!D129="",
    "",
    Scilympiad!D129
)</f>
        <v/>
      </c>
      <c r="D130" s="10" t="str">
        <f>IF(Scilympiad!E129="",
    "",
    Scilympiad!E129
)</f>
        <v/>
      </c>
      <c r="E130" s="44" t="str">
        <f t="shared" si="32"/>
        <v/>
      </c>
      <c r="F130" s="45" t="str">
        <f t="shared" si="33"/>
        <v/>
      </c>
      <c r="G130" s="173" t="str">
        <f t="shared" si="34"/>
        <v/>
      </c>
      <c r="H130" s="45" t="str">
        <f t="shared" si="35"/>
        <v/>
      </c>
      <c r="I130" s="54" t="str">
        <f t="shared" si="36"/>
        <v/>
      </c>
      <c r="J130" s="57" t="str">
        <f>IF($B130="",
    "",
    IF(COUNTIF(Scilympiad!U:U,Scores!$B130)+COUNTIF(SkyCiv!U:U,Scores!$B130)=0,
        "",
        IF(COUNTIF(Scilympiad!U:U,Scores!$B130)=0,
            "NO",
            IF(COUNTIF(Scilympiad!U:U,Scores!$B130)=1,
                "YES",
                IF(COUNTIF(Scilympiad!U:U,Scores!$B130)&gt;1,
                    "MANY",
                    "ERROR"
                )
            )
        )
    )
)</f>
        <v/>
      </c>
      <c r="K130" s="15" t="str">
        <f>IF($B130="",
    "",
    IF(COUNTIF(Scilympiad!U:U,Scores!$B130)+COUNTIF(SkyCiv!U:U,Scores!$B130)=0,
        "",
        IF(COUNTIF(SkyCiv!U:U,Scores!$B130)=0,
            "NO",
            IF(COUNTIF(SkyCiv!U:U,Scores!$B130)=1,
                "YES",
                IF(COUNTIF(SkyCiv!U:U,Scores!$B130)&gt;1,
                    "MANY",
                    "ERROR"
                )
            )
        )
    )
)</f>
        <v/>
      </c>
      <c r="L130" s="160" t="str">
        <f>IF($B130="",
    "",
    IF(NOT(ISERROR(MATCH($B130,Scilympiad!$U:$U,0))),
        INDEX(Scilympiad!M:M,MATCH($B130,Scilympiad!$U:$U,0)),
        ""
    )
)</f>
        <v/>
      </c>
      <c r="M130" s="161" t="str">
        <f>IF($B130="",
    "",
    IF(NOT(ISERROR(MATCH($B130,Scilympiad!$U:$U,0))),
        INDEX(Scilympiad!N:N,MATCH($B130,Scilympiad!$U:$U,0)),
        ""
    )
)</f>
        <v/>
      </c>
      <c r="N130" s="161" t="str">
        <f>IF($B130="",
    "",
    IF(NOT(ISERROR(MATCH($B130,SkyCiv!$U:$U,0))),
        INDEX(SkyCiv!C:C,MATCH($B130,SkyCiv!$U:$U,0))+(_xlfn.NUMBERVALUE(LEFT(RIGHT(Instructions!$E$20,4),3))+6)/24,
        ""
    )
)</f>
        <v/>
      </c>
      <c r="O130" s="12" t="str">
        <f>IF(N130="",
    "",
    IF(Instructions!E$20="",
        "TIMEZONE?",
        IF(L130="",
            "START?",
            IF(N130&lt;L130,
                "NEGATIVE",
                (N130-L130)*24*60
            )
        )
    )
)</f>
        <v/>
      </c>
      <c r="P130" s="46" t="str">
        <f>IF(Instructions!$E$21="",
    "",
    IF(AND(ISNUMBER(O130),O130&gt;Instructions!E$21),
        "YES",
        IF(AND(ISNUMBER(O130),O130&lt;=Instructions!E$21),
            "NO",
            IF(O130="NEGATIVE",
                "UNCLEAR",
                ""
            )
        )
    )
)</f>
        <v/>
      </c>
      <c r="Q130" s="72" t="str">
        <f>IF(LEFT(Instructions!E$22)="Y",
    P130,
    ""
)</f>
        <v/>
      </c>
      <c r="R130" s="69" t="str">
        <f>IF($B130="",
    "",
    IF(NOT(ISERROR(MATCH($B130,SkyCiv!$U:$U,0))),
        INDEX(SkyCiv!I:I,MATCH($B130,SkyCiv!$U:$U,0)),
        ""
    )
)</f>
        <v/>
      </c>
      <c r="S130" s="12" t="str">
        <f>IF($B130="",
    "",
    IF(NOT(ISERROR(MATCH($B130,SkyCiv!$U:$U,0))),
        INDEX(SkyCiv!J:J,MATCH($B130,SkyCiv!$U:$U,0)),
        ""
    )
)</f>
        <v/>
      </c>
      <c r="T130" s="60" t="str">
        <f>IF($B130="",
    "",
    IF(NOT(ISERROR(MATCH($B130,SkyCiv!$U:$U,0))),
        INDEX(SkyCiv!K:K,MATCH($B130,SkyCiv!$U:$U,0)),
        ""
    )
)</f>
        <v/>
      </c>
      <c r="U130" s="76" t="str">
        <f>IF($B130="",
    "",
    IF(NOT(ISERROR(MATCH($B130,SkyCiv!$U:$U,0))),
        INDEX(SkyCiv!L:L,MATCH($B130,SkyCiv!$U:$U,0)),
        ""
    )
)</f>
        <v/>
      </c>
      <c r="V130" s="12" t="str">
        <f>IF($B130="",
    "",
    IF(NOT(ISERROR(MATCH($B130,SkyCiv!$U:$U,0))),
        INDEX(SkyCiv!M:M,MATCH($B130,SkyCiv!$U:$U,0)),
        ""
    )
)</f>
        <v/>
      </c>
      <c r="W130" s="77" t="str">
        <f>IF($B130="",
    "",
    IF(NOT(ISERROR(MATCH($B130,SkyCiv!$U:$U,0))),
        INDEX(SkyCiv!N:N,MATCH($B130,SkyCiv!$U:$U,0)),
        ""
    )
)</f>
        <v/>
      </c>
      <c r="X130" s="45" t="str">
        <f>IF(AND(U130=0,V130=0,W130=0),
    "-",
    IF(U130="",
        "",
        IF(LEFT($B130)="B",
            IF(Instructions!E$16="",
                "",
                IF(ROUND(U130,3)&lt;Instructions!E$16,
                    "YES",
                    "NO"
                )
            ),
            IF(LEFT($B130)="C",
                IF(Instructions!E$18="",
                    "",
                    IF(ROUND(U130,3)&lt;Instructions!E$18,
                        "YES",
                        "NO"
                    )
                ),
                "ERR"
            )
        )
    )
)</f>
        <v/>
      </c>
      <c r="Y130" s="45" t="str">
        <f t="shared" si="37"/>
        <v/>
      </c>
      <c r="Z130" s="45" t="str">
        <f>IF(AND(U130=0,V130=0,W130=0),
    "-",
    IF(W130="",
        "",
        IF(LEFT($B130)="B",
            IF(Instructions!E$17="",
                "",
                IF(ROUND(W130,3)&lt;Instructions!E$17,
                    "YES",
                    "NO"
                )
            ),
            IF(LEFT($B130)="C",
                IF(Instructions!E$19="",
                    "",
                    IF(ROUND(W130,3)&lt;Instructions!E$19,
                        "YES",
                        "NO"
                    )
                ),
                "ERR"
            )
        )
    )
)</f>
        <v/>
      </c>
      <c r="AA130" s="54" t="str">
        <f t="shared" si="38"/>
        <v/>
      </c>
      <c r="AB130" s="14" t="str">
        <f>IF(AND(NOT(ISERROR(MATCH($B130,Scilympiad!$U:$U,0))),ISNUMBER(INDEX(Scilympiad!Y:Y,MATCH($B130,Scilympiad!$U:$U,0)))),
    INDEX(Scilympiad!Y:Y,MATCH($B130,Scilympiad!$U:$U,0)),
    ""
)</f>
        <v/>
      </c>
      <c r="AC130" s="11" t="str">
        <f t="shared" si="39"/>
        <v/>
      </c>
      <c r="AD130" s="10" t="str">
        <f t="shared" si="40"/>
        <v/>
      </c>
      <c r="AE130" s="11" t="str">
        <f t="shared" si="41"/>
        <v/>
      </c>
      <c r="AF130" s="12" t="str">
        <f t="shared" si="42"/>
        <v/>
      </c>
      <c r="AG130" s="134" t="str">
        <f t="shared" si="43"/>
        <v/>
      </c>
      <c r="AH130" s="165"/>
      <c r="AI130" s="165"/>
      <c r="AJ130" s="131"/>
      <c r="AK130" s="64" t="str">
        <f t="shared" si="44"/>
        <v/>
      </c>
      <c r="AL130" s="47" t="str">
        <f t="shared" si="45"/>
        <v/>
      </c>
      <c r="AM130" s="65" t="str">
        <f t="shared" si="46"/>
        <v/>
      </c>
      <c r="AN130" s="57" t="str">
        <f t="shared" si="47"/>
        <v/>
      </c>
      <c r="AO130" s="12" t="str">
        <f t="shared" si="48"/>
        <v/>
      </c>
      <c r="AP130" s="10" t="str">
        <f t="shared" si="49"/>
        <v/>
      </c>
      <c r="AQ130" s="10" t="str">
        <f t="shared" si="50"/>
        <v/>
      </c>
      <c r="AR130" s="15" t="str">
        <f t="shared" si="51"/>
        <v/>
      </c>
      <c r="AS130" s="57" t="str">
        <f t="shared" si="52"/>
        <v/>
      </c>
      <c r="AT130" s="12" t="str">
        <f t="shared" si="53"/>
        <v/>
      </c>
      <c r="AU130" s="10" t="str">
        <f t="shared" si="54"/>
        <v/>
      </c>
      <c r="AV130" s="10" t="str">
        <f t="shared" si="55"/>
        <v/>
      </c>
      <c r="AW130" s="15" t="str">
        <f t="shared" si="56"/>
        <v/>
      </c>
    </row>
    <row r="131" spans="2:49">
      <c r="B131" s="14" t="str">
        <f>IF(Scilympiad!C130="",
    "",
    Scilympiad!C130
)</f>
        <v/>
      </c>
      <c r="C131" s="10" t="str">
        <f>IF(Scilympiad!D130="",
    "",
    Scilympiad!D130
)</f>
        <v/>
      </c>
      <c r="D131" s="10" t="str">
        <f>IF(Scilympiad!E130="",
    "",
    Scilympiad!E130
)</f>
        <v/>
      </c>
      <c r="E131" s="44" t="str">
        <f t="shared" si="32"/>
        <v/>
      </c>
      <c r="F131" s="45" t="str">
        <f t="shared" si="33"/>
        <v/>
      </c>
      <c r="G131" s="173" t="str">
        <f t="shared" si="34"/>
        <v/>
      </c>
      <c r="H131" s="45" t="str">
        <f t="shared" si="35"/>
        <v/>
      </c>
      <c r="I131" s="54" t="str">
        <f t="shared" si="36"/>
        <v/>
      </c>
      <c r="J131" s="57" t="str">
        <f>IF($B131="",
    "",
    IF(COUNTIF(Scilympiad!U:U,Scores!$B131)+COUNTIF(SkyCiv!U:U,Scores!$B131)=0,
        "",
        IF(COUNTIF(Scilympiad!U:U,Scores!$B131)=0,
            "NO",
            IF(COUNTIF(Scilympiad!U:U,Scores!$B131)=1,
                "YES",
                IF(COUNTIF(Scilympiad!U:U,Scores!$B131)&gt;1,
                    "MANY",
                    "ERROR"
                )
            )
        )
    )
)</f>
        <v/>
      </c>
      <c r="K131" s="15" t="str">
        <f>IF($B131="",
    "",
    IF(COUNTIF(Scilympiad!U:U,Scores!$B131)+COUNTIF(SkyCiv!U:U,Scores!$B131)=0,
        "",
        IF(COUNTIF(SkyCiv!U:U,Scores!$B131)=0,
            "NO",
            IF(COUNTIF(SkyCiv!U:U,Scores!$B131)=1,
                "YES",
                IF(COUNTIF(SkyCiv!U:U,Scores!$B131)&gt;1,
                    "MANY",
                    "ERROR"
                )
            )
        )
    )
)</f>
        <v/>
      </c>
      <c r="L131" s="160" t="str">
        <f>IF($B131="",
    "",
    IF(NOT(ISERROR(MATCH($B131,Scilympiad!$U:$U,0))),
        INDEX(Scilympiad!M:M,MATCH($B131,Scilympiad!$U:$U,0)),
        ""
    )
)</f>
        <v/>
      </c>
      <c r="M131" s="161" t="str">
        <f>IF($B131="",
    "",
    IF(NOT(ISERROR(MATCH($B131,Scilympiad!$U:$U,0))),
        INDEX(Scilympiad!N:N,MATCH($B131,Scilympiad!$U:$U,0)),
        ""
    )
)</f>
        <v/>
      </c>
      <c r="N131" s="161" t="str">
        <f>IF($B131="",
    "",
    IF(NOT(ISERROR(MATCH($B131,SkyCiv!$U:$U,0))),
        INDEX(SkyCiv!C:C,MATCH($B131,SkyCiv!$U:$U,0))+(_xlfn.NUMBERVALUE(LEFT(RIGHT(Instructions!$E$20,4),3))+6)/24,
        ""
    )
)</f>
        <v/>
      </c>
      <c r="O131" s="12" t="str">
        <f>IF(N131="",
    "",
    IF(Instructions!E$20="",
        "TIMEZONE?",
        IF(L131="",
            "START?",
            IF(N131&lt;L131,
                "NEGATIVE",
                (N131-L131)*24*60
            )
        )
    )
)</f>
        <v/>
      </c>
      <c r="P131" s="46" t="str">
        <f>IF(Instructions!$E$21="",
    "",
    IF(AND(ISNUMBER(O131),O131&gt;Instructions!E$21),
        "YES",
        IF(AND(ISNUMBER(O131),O131&lt;=Instructions!E$21),
            "NO",
            IF(O131="NEGATIVE",
                "UNCLEAR",
                ""
            )
        )
    )
)</f>
        <v/>
      </c>
      <c r="Q131" s="72" t="str">
        <f>IF(LEFT(Instructions!E$22)="Y",
    P131,
    ""
)</f>
        <v/>
      </c>
      <c r="R131" s="69" t="str">
        <f>IF($B131="",
    "",
    IF(NOT(ISERROR(MATCH($B131,SkyCiv!$U:$U,0))),
        INDEX(SkyCiv!I:I,MATCH($B131,SkyCiv!$U:$U,0)),
        ""
    )
)</f>
        <v/>
      </c>
      <c r="S131" s="12" t="str">
        <f>IF($B131="",
    "",
    IF(NOT(ISERROR(MATCH($B131,SkyCiv!$U:$U,0))),
        INDEX(SkyCiv!J:J,MATCH($B131,SkyCiv!$U:$U,0)),
        ""
    )
)</f>
        <v/>
      </c>
      <c r="T131" s="60" t="str">
        <f>IF($B131="",
    "",
    IF(NOT(ISERROR(MATCH($B131,SkyCiv!$U:$U,0))),
        INDEX(SkyCiv!K:K,MATCH($B131,SkyCiv!$U:$U,0)),
        ""
    )
)</f>
        <v/>
      </c>
      <c r="U131" s="76" t="str">
        <f>IF($B131="",
    "",
    IF(NOT(ISERROR(MATCH($B131,SkyCiv!$U:$U,0))),
        INDEX(SkyCiv!L:L,MATCH($B131,SkyCiv!$U:$U,0)),
        ""
    )
)</f>
        <v/>
      </c>
      <c r="V131" s="12" t="str">
        <f>IF($B131="",
    "",
    IF(NOT(ISERROR(MATCH($B131,SkyCiv!$U:$U,0))),
        INDEX(SkyCiv!M:M,MATCH($B131,SkyCiv!$U:$U,0)),
        ""
    )
)</f>
        <v/>
      </c>
      <c r="W131" s="77" t="str">
        <f>IF($B131="",
    "",
    IF(NOT(ISERROR(MATCH($B131,SkyCiv!$U:$U,0))),
        INDEX(SkyCiv!N:N,MATCH($B131,SkyCiv!$U:$U,0)),
        ""
    )
)</f>
        <v/>
      </c>
      <c r="X131" s="45" t="str">
        <f>IF(AND(U131=0,V131=0,W131=0),
    "-",
    IF(U131="",
        "",
        IF(LEFT($B131)="B",
            IF(Instructions!E$16="",
                "",
                IF(ROUND(U131,3)&lt;Instructions!E$16,
                    "YES",
                    "NO"
                )
            ),
            IF(LEFT($B131)="C",
                IF(Instructions!E$18="",
                    "",
                    IF(ROUND(U131,3)&lt;Instructions!E$18,
                        "YES",
                        "NO"
                    )
                ),
                "ERR"
            )
        )
    )
)</f>
        <v/>
      </c>
      <c r="Y131" s="45" t="str">
        <f t="shared" si="37"/>
        <v/>
      </c>
      <c r="Z131" s="45" t="str">
        <f>IF(AND(U131=0,V131=0,W131=0),
    "-",
    IF(W131="",
        "",
        IF(LEFT($B131)="B",
            IF(Instructions!E$17="",
                "",
                IF(ROUND(W131,3)&lt;Instructions!E$17,
                    "YES",
                    "NO"
                )
            ),
            IF(LEFT($B131)="C",
                IF(Instructions!E$19="",
                    "",
                    IF(ROUND(W131,3)&lt;Instructions!E$19,
                        "YES",
                        "NO"
                    )
                ),
                "ERR"
            )
        )
    )
)</f>
        <v/>
      </c>
      <c r="AA131" s="54" t="str">
        <f t="shared" si="38"/>
        <v/>
      </c>
      <c r="AB131" s="14" t="str">
        <f>IF(AND(NOT(ISERROR(MATCH($B131,Scilympiad!$U:$U,0))),ISNUMBER(INDEX(Scilympiad!Y:Y,MATCH($B131,Scilympiad!$U:$U,0)))),
    INDEX(Scilympiad!Y:Y,MATCH($B131,Scilympiad!$U:$U,0)),
    ""
)</f>
        <v/>
      </c>
      <c r="AC131" s="11" t="str">
        <f t="shared" si="39"/>
        <v/>
      </c>
      <c r="AD131" s="10" t="str">
        <f t="shared" si="40"/>
        <v/>
      </c>
      <c r="AE131" s="11" t="str">
        <f t="shared" si="41"/>
        <v/>
      </c>
      <c r="AF131" s="12" t="str">
        <f t="shared" si="42"/>
        <v/>
      </c>
      <c r="AG131" s="134" t="str">
        <f t="shared" si="43"/>
        <v/>
      </c>
      <c r="AH131" s="165"/>
      <c r="AI131" s="165"/>
      <c r="AJ131" s="131"/>
      <c r="AK131" s="64" t="str">
        <f t="shared" si="44"/>
        <v/>
      </c>
      <c r="AL131" s="47" t="str">
        <f t="shared" si="45"/>
        <v/>
      </c>
      <c r="AM131" s="65" t="str">
        <f t="shared" si="46"/>
        <v/>
      </c>
      <c r="AN131" s="57" t="str">
        <f t="shared" si="47"/>
        <v/>
      </c>
      <c r="AO131" s="12" t="str">
        <f t="shared" si="48"/>
        <v/>
      </c>
      <c r="AP131" s="10" t="str">
        <f t="shared" si="49"/>
        <v/>
      </c>
      <c r="AQ131" s="10" t="str">
        <f t="shared" si="50"/>
        <v/>
      </c>
      <c r="AR131" s="15" t="str">
        <f t="shared" si="51"/>
        <v/>
      </c>
      <c r="AS131" s="57" t="str">
        <f t="shared" si="52"/>
        <v/>
      </c>
      <c r="AT131" s="12" t="str">
        <f t="shared" si="53"/>
        <v/>
      </c>
      <c r="AU131" s="10" t="str">
        <f t="shared" si="54"/>
        <v/>
      </c>
      <c r="AV131" s="10" t="str">
        <f t="shared" si="55"/>
        <v/>
      </c>
      <c r="AW131" s="15" t="str">
        <f t="shared" si="56"/>
        <v/>
      </c>
    </row>
    <row r="132" spans="2:49">
      <c r="B132" s="14" t="str">
        <f>IF(Scilympiad!C131="",
    "",
    Scilympiad!C131
)</f>
        <v/>
      </c>
      <c r="C132" s="10" t="str">
        <f>IF(Scilympiad!D131="",
    "",
    Scilympiad!D131
)</f>
        <v/>
      </c>
      <c r="D132" s="10" t="str">
        <f>IF(Scilympiad!E131="",
    "",
    Scilympiad!E131
)</f>
        <v/>
      </c>
      <c r="E132" s="44" t="str">
        <f t="shared" si="32"/>
        <v/>
      </c>
      <c r="F132" s="45" t="str">
        <f t="shared" si="33"/>
        <v/>
      </c>
      <c r="G132" s="173" t="str">
        <f t="shared" si="34"/>
        <v/>
      </c>
      <c r="H132" s="45" t="str">
        <f t="shared" si="35"/>
        <v/>
      </c>
      <c r="I132" s="54" t="str">
        <f t="shared" si="36"/>
        <v/>
      </c>
      <c r="J132" s="57" t="str">
        <f>IF($B132="",
    "",
    IF(COUNTIF(Scilympiad!U:U,Scores!$B132)+COUNTIF(SkyCiv!U:U,Scores!$B132)=0,
        "",
        IF(COUNTIF(Scilympiad!U:U,Scores!$B132)=0,
            "NO",
            IF(COUNTIF(Scilympiad!U:U,Scores!$B132)=1,
                "YES",
                IF(COUNTIF(Scilympiad!U:U,Scores!$B132)&gt;1,
                    "MANY",
                    "ERROR"
                )
            )
        )
    )
)</f>
        <v/>
      </c>
      <c r="K132" s="15" t="str">
        <f>IF($B132="",
    "",
    IF(COUNTIF(Scilympiad!U:U,Scores!$B132)+COUNTIF(SkyCiv!U:U,Scores!$B132)=0,
        "",
        IF(COUNTIF(SkyCiv!U:U,Scores!$B132)=0,
            "NO",
            IF(COUNTIF(SkyCiv!U:U,Scores!$B132)=1,
                "YES",
                IF(COUNTIF(SkyCiv!U:U,Scores!$B132)&gt;1,
                    "MANY",
                    "ERROR"
                )
            )
        )
    )
)</f>
        <v/>
      </c>
      <c r="L132" s="160" t="str">
        <f>IF($B132="",
    "",
    IF(NOT(ISERROR(MATCH($B132,Scilympiad!$U:$U,0))),
        INDEX(Scilympiad!M:M,MATCH($B132,Scilympiad!$U:$U,0)),
        ""
    )
)</f>
        <v/>
      </c>
      <c r="M132" s="161" t="str">
        <f>IF($B132="",
    "",
    IF(NOT(ISERROR(MATCH($B132,Scilympiad!$U:$U,0))),
        INDEX(Scilympiad!N:N,MATCH($B132,Scilympiad!$U:$U,0)),
        ""
    )
)</f>
        <v/>
      </c>
      <c r="N132" s="161" t="str">
        <f>IF($B132="",
    "",
    IF(NOT(ISERROR(MATCH($B132,SkyCiv!$U:$U,0))),
        INDEX(SkyCiv!C:C,MATCH($B132,SkyCiv!$U:$U,0))+(_xlfn.NUMBERVALUE(LEFT(RIGHT(Instructions!$E$20,4),3))+6)/24,
        ""
    )
)</f>
        <v/>
      </c>
      <c r="O132" s="12" t="str">
        <f>IF(N132="",
    "",
    IF(Instructions!E$20="",
        "TIMEZONE?",
        IF(L132="",
            "START?",
            IF(N132&lt;L132,
                "NEGATIVE",
                (N132-L132)*24*60
            )
        )
    )
)</f>
        <v/>
      </c>
      <c r="P132" s="46" t="str">
        <f>IF(Instructions!$E$21="",
    "",
    IF(AND(ISNUMBER(O132),O132&gt;Instructions!E$21),
        "YES",
        IF(AND(ISNUMBER(O132),O132&lt;=Instructions!E$21),
            "NO",
            IF(O132="NEGATIVE",
                "UNCLEAR",
                ""
            )
        )
    )
)</f>
        <v/>
      </c>
      <c r="Q132" s="72" t="str">
        <f>IF(LEFT(Instructions!E$22)="Y",
    P132,
    ""
)</f>
        <v/>
      </c>
      <c r="R132" s="69" t="str">
        <f>IF($B132="",
    "",
    IF(NOT(ISERROR(MATCH($B132,SkyCiv!$U:$U,0))),
        INDEX(SkyCiv!I:I,MATCH($B132,SkyCiv!$U:$U,0)),
        ""
    )
)</f>
        <v/>
      </c>
      <c r="S132" s="12" t="str">
        <f>IF($B132="",
    "",
    IF(NOT(ISERROR(MATCH($B132,SkyCiv!$U:$U,0))),
        INDEX(SkyCiv!J:J,MATCH($B132,SkyCiv!$U:$U,0)),
        ""
    )
)</f>
        <v/>
      </c>
      <c r="T132" s="60" t="str">
        <f>IF($B132="",
    "",
    IF(NOT(ISERROR(MATCH($B132,SkyCiv!$U:$U,0))),
        INDEX(SkyCiv!K:K,MATCH($B132,SkyCiv!$U:$U,0)),
        ""
    )
)</f>
        <v/>
      </c>
      <c r="U132" s="76" t="str">
        <f>IF($B132="",
    "",
    IF(NOT(ISERROR(MATCH($B132,SkyCiv!$U:$U,0))),
        INDEX(SkyCiv!L:L,MATCH($B132,SkyCiv!$U:$U,0)),
        ""
    )
)</f>
        <v/>
      </c>
      <c r="V132" s="12" t="str">
        <f>IF($B132="",
    "",
    IF(NOT(ISERROR(MATCH($B132,SkyCiv!$U:$U,0))),
        INDEX(SkyCiv!M:M,MATCH($B132,SkyCiv!$U:$U,0)),
        ""
    )
)</f>
        <v/>
      </c>
      <c r="W132" s="77" t="str">
        <f>IF($B132="",
    "",
    IF(NOT(ISERROR(MATCH($B132,SkyCiv!$U:$U,0))),
        INDEX(SkyCiv!N:N,MATCH($B132,SkyCiv!$U:$U,0)),
        ""
    )
)</f>
        <v/>
      </c>
      <c r="X132" s="45" t="str">
        <f>IF(AND(U132=0,V132=0,W132=0),
    "-",
    IF(U132="",
        "",
        IF(LEFT($B132)="B",
            IF(Instructions!E$16="",
                "",
                IF(ROUND(U132,3)&lt;Instructions!E$16,
                    "YES",
                    "NO"
                )
            ),
            IF(LEFT($B132)="C",
                IF(Instructions!E$18="",
                    "",
                    IF(ROUND(U132,3)&lt;Instructions!E$18,
                        "YES",
                        "NO"
                    )
                ),
                "ERR"
            )
        )
    )
)</f>
        <v/>
      </c>
      <c r="Y132" s="45" t="str">
        <f t="shared" si="37"/>
        <v/>
      </c>
      <c r="Z132" s="45" t="str">
        <f>IF(AND(U132=0,V132=0,W132=0),
    "-",
    IF(W132="",
        "",
        IF(LEFT($B132)="B",
            IF(Instructions!E$17="",
                "",
                IF(ROUND(W132,3)&lt;Instructions!E$17,
                    "YES",
                    "NO"
                )
            ),
            IF(LEFT($B132)="C",
                IF(Instructions!E$19="",
                    "",
                    IF(ROUND(W132,3)&lt;Instructions!E$19,
                        "YES",
                        "NO"
                    )
                ),
                "ERR"
            )
        )
    )
)</f>
        <v/>
      </c>
      <c r="AA132" s="54" t="str">
        <f t="shared" si="38"/>
        <v/>
      </c>
      <c r="AB132" s="14" t="str">
        <f>IF(AND(NOT(ISERROR(MATCH($B132,Scilympiad!$U:$U,0))),ISNUMBER(INDEX(Scilympiad!Y:Y,MATCH($B132,Scilympiad!$U:$U,0)))),
    INDEX(Scilympiad!Y:Y,MATCH($B132,Scilympiad!$U:$U,0)),
    ""
)</f>
        <v/>
      </c>
      <c r="AC132" s="11" t="str">
        <f t="shared" si="39"/>
        <v/>
      </c>
      <c r="AD132" s="10" t="str">
        <f t="shared" si="40"/>
        <v/>
      </c>
      <c r="AE132" s="11" t="str">
        <f t="shared" si="41"/>
        <v/>
      </c>
      <c r="AF132" s="12" t="str">
        <f t="shared" si="42"/>
        <v/>
      </c>
      <c r="AG132" s="134" t="str">
        <f t="shared" si="43"/>
        <v/>
      </c>
      <c r="AH132" s="165"/>
      <c r="AI132" s="165"/>
      <c r="AJ132" s="131"/>
      <c r="AK132" s="64" t="str">
        <f t="shared" si="44"/>
        <v/>
      </c>
      <c r="AL132" s="47" t="str">
        <f t="shared" si="45"/>
        <v/>
      </c>
      <c r="AM132" s="65" t="str">
        <f t="shared" si="46"/>
        <v/>
      </c>
      <c r="AN132" s="57" t="str">
        <f t="shared" si="47"/>
        <v/>
      </c>
      <c r="AO132" s="12" t="str">
        <f t="shared" si="48"/>
        <v/>
      </c>
      <c r="AP132" s="10" t="str">
        <f t="shared" si="49"/>
        <v/>
      </c>
      <c r="AQ132" s="10" t="str">
        <f t="shared" si="50"/>
        <v/>
      </c>
      <c r="AR132" s="15" t="str">
        <f t="shared" si="51"/>
        <v/>
      </c>
      <c r="AS132" s="57" t="str">
        <f t="shared" si="52"/>
        <v/>
      </c>
      <c r="AT132" s="12" t="str">
        <f t="shared" si="53"/>
        <v/>
      </c>
      <c r="AU132" s="10" t="str">
        <f t="shared" si="54"/>
        <v/>
      </c>
      <c r="AV132" s="10" t="str">
        <f t="shared" si="55"/>
        <v/>
      </c>
      <c r="AW132" s="15" t="str">
        <f t="shared" si="56"/>
        <v/>
      </c>
    </row>
    <row r="133" spans="2:49">
      <c r="B133" s="14" t="str">
        <f>IF(Scilympiad!C132="",
    "",
    Scilympiad!C132
)</f>
        <v/>
      </c>
      <c r="C133" s="10" t="str">
        <f>IF(Scilympiad!D132="",
    "",
    Scilympiad!D132
)</f>
        <v/>
      </c>
      <c r="D133" s="10" t="str">
        <f>IF(Scilympiad!E132="",
    "",
    Scilympiad!E132
)</f>
        <v/>
      </c>
      <c r="E133" s="44" t="str">
        <f t="shared" ref="E133:E196" si="57">IF(AG133="",
    F133,
    AG133
)</f>
        <v/>
      </c>
      <c r="F133" s="45" t="str">
        <f t="shared" ref="F133:F196" si="58">IF(AN133="",
    AS133,
    AN133
)</f>
        <v/>
      </c>
      <c r="G133" s="173" t="str">
        <f t="shared" ref="G133:G196" si="59">IF(OR(AR133="?",AW133="?"),
    "?",
    IF(NOT(AR133=""),
        IF(NOT(ISNUMBER(AR133)),
            "-",
            IF(COUNTIFS(AP:AP,"&gt;="&amp;FLOOR(AP133,1),AP:AP,"&lt;"&amp;FLOOR(AP133,1)+1)&gt;1,
                (COUNTIFS(AP:AP,"&gt;="&amp;FLOOR(AP133,1),AP:AP,"&lt;"&amp;FLOOR(AP133,1)+1)-(AR133-FLOOR(AP133,1))-1)*0.01,
                "-"
            )
        ),
        IF(NOT(AW133=""),
            IF(NOT(ISNUMBER(AW133)),
                "-",
                IF(COUNTIFS(AU:AU,"&gt;="&amp;FLOOR(AU133,1),AU:AU,"&lt;"&amp;FLOOR(AU133,1)+1)&gt;1,
                    (COUNTIFS(AU:AU,"&gt;="&amp;FLOOR(AU133,1),AU:AU,"&lt;"&amp;FLOOR(AU133,1)+1)-(AW133-FLOOR(AU133,1))-1)*0.01,
                    "-"
                )
            ),
            ""
        )
    )
)</f>
        <v/>
      </c>
      <c r="H133" s="45" t="str">
        <f t="shared" ref="H133:H196" si="60">IF(AR133="",
    AW133,
    AR133
)</f>
        <v/>
      </c>
      <c r="I133" s="54" t="str">
        <f t="shared" ref="I133:I196" si="61">IF(ISNUMBER(H133),
    H133,
    IF(H133="P",
        IF(LEFT(B133)="B",COUNTIF(B$4:B$503,"B*"),COUNTIF(B$4:B$503,"C*")),
        IF(H133="NS",
            IF(LEFT(B133)="B",COUNTIF(B$4:B$503,"B*")+1,COUNTIF(B$4:B$503,"C*")+1),
            IF(H133="DQ",
                IF(LEFT(B133)="B",COUNTIF(B$4:B$503,"B*")+2,COUNTIF(B$4:B$503,"C*")+2),
                H133
            )
        )
    )
)</f>
        <v/>
      </c>
      <c r="J133" s="57" t="str">
        <f>IF($B133="",
    "",
    IF(COUNTIF(Scilympiad!U:U,Scores!$B133)+COUNTIF(SkyCiv!U:U,Scores!$B133)=0,
        "",
        IF(COUNTIF(Scilympiad!U:U,Scores!$B133)=0,
            "NO",
            IF(COUNTIF(Scilympiad!U:U,Scores!$B133)=1,
                "YES",
                IF(COUNTIF(Scilympiad!U:U,Scores!$B133)&gt;1,
                    "MANY",
                    "ERROR"
                )
            )
        )
    )
)</f>
        <v/>
      </c>
      <c r="K133" s="15" t="str">
        <f>IF($B133="",
    "",
    IF(COUNTIF(Scilympiad!U:U,Scores!$B133)+COUNTIF(SkyCiv!U:U,Scores!$B133)=0,
        "",
        IF(COUNTIF(SkyCiv!U:U,Scores!$B133)=0,
            "NO",
            IF(COUNTIF(SkyCiv!U:U,Scores!$B133)=1,
                "YES",
                IF(COUNTIF(SkyCiv!U:U,Scores!$B133)&gt;1,
                    "MANY",
                    "ERROR"
                )
            )
        )
    )
)</f>
        <v/>
      </c>
      <c r="L133" s="160" t="str">
        <f>IF($B133="",
    "",
    IF(NOT(ISERROR(MATCH($B133,Scilympiad!$U:$U,0))),
        INDEX(Scilympiad!M:M,MATCH($B133,Scilympiad!$U:$U,0)),
        ""
    )
)</f>
        <v/>
      </c>
      <c r="M133" s="161" t="str">
        <f>IF($B133="",
    "",
    IF(NOT(ISERROR(MATCH($B133,Scilympiad!$U:$U,0))),
        INDEX(Scilympiad!N:N,MATCH($B133,Scilympiad!$U:$U,0)),
        ""
    )
)</f>
        <v/>
      </c>
      <c r="N133" s="161" t="str">
        <f>IF($B133="",
    "",
    IF(NOT(ISERROR(MATCH($B133,SkyCiv!$U:$U,0))),
        INDEX(SkyCiv!C:C,MATCH($B133,SkyCiv!$U:$U,0))+(_xlfn.NUMBERVALUE(LEFT(RIGHT(Instructions!$E$20,4),3))+6)/24,
        ""
    )
)</f>
        <v/>
      </c>
      <c r="O133" s="12" t="str">
        <f>IF(N133="",
    "",
    IF(Instructions!E$20="",
        "TIMEZONE?",
        IF(L133="",
            "START?",
            IF(N133&lt;L133,
                "NEGATIVE",
                (N133-L133)*24*60
            )
        )
    )
)</f>
        <v/>
      </c>
      <c r="P133" s="46" t="str">
        <f>IF(Instructions!$E$21="",
    "",
    IF(AND(ISNUMBER(O133),O133&gt;Instructions!E$21),
        "YES",
        IF(AND(ISNUMBER(O133),O133&lt;=Instructions!E$21),
            "NO",
            IF(O133="NEGATIVE",
                "UNCLEAR",
                ""
            )
        )
    )
)</f>
        <v/>
      </c>
      <c r="Q133" s="72" t="str">
        <f>IF(LEFT(Instructions!E$22)="Y",
    P133,
    ""
)</f>
        <v/>
      </c>
      <c r="R133" s="69" t="str">
        <f>IF($B133="",
    "",
    IF(NOT(ISERROR(MATCH($B133,SkyCiv!$U:$U,0))),
        INDEX(SkyCiv!I:I,MATCH($B133,SkyCiv!$U:$U,0)),
        ""
    )
)</f>
        <v/>
      </c>
      <c r="S133" s="12" t="str">
        <f>IF($B133="",
    "",
    IF(NOT(ISERROR(MATCH($B133,SkyCiv!$U:$U,0))),
        INDEX(SkyCiv!J:J,MATCH($B133,SkyCiv!$U:$U,0)),
        ""
    )
)</f>
        <v/>
      </c>
      <c r="T133" s="60" t="str">
        <f>IF($B133="",
    "",
    IF(NOT(ISERROR(MATCH($B133,SkyCiv!$U:$U,0))),
        INDEX(SkyCiv!K:K,MATCH($B133,SkyCiv!$U:$U,0)),
        ""
    )
)</f>
        <v/>
      </c>
      <c r="U133" s="76" t="str">
        <f>IF($B133="",
    "",
    IF(NOT(ISERROR(MATCH($B133,SkyCiv!$U:$U,0))),
        INDEX(SkyCiv!L:L,MATCH($B133,SkyCiv!$U:$U,0)),
        ""
    )
)</f>
        <v/>
      </c>
      <c r="V133" s="12" t="str">
        <f>IF($B133="",
    "",
    IF(NOT(ISERROR(MATCH($B133,SkyCiv!$U:$U,0))),
        INDEX(SkyCiv!M:M,MATCH($B133,SkyCiv!$U:$U,0)),
        ""
    )
)</f>
        <v/>
      </c>
      <c r="W133" s="77" t="str">
        <f>IF($B133="",
    "",
    IF(NOT(ISERROR(MATCH($B133,SkyCiv!$U:$U,0))),
        INDEX(SkyCiv!N:N,MATCH($B133,SkyCiv!$U:$U,0)),
        ""
    )
)</f>
        <v/>
      </c>
      <c r="X133" s="45" t="str">
        <f>IF(AND(U133=0,V133=0,W133=0),
    "-",
    IF(U133="",
        "",
        IF(LEFT($B133)="B",
            IF(Instructions!E$16="",
                "",
                IF(ROUND(U133,3)&lt;Instructions!E$16,
                    "YES",
                    "NO"
                )
            ),
            IF(LEFT($B133)="C",
                IF(Instructions!E$18="",
                    "",
                    IF(ROUND(U133,3)&lt;Instructions!E$18,
                        "YES",
                        "NO"
                    )
                ),
                "ERR"
            )
        )
    )
)</f>
        <v/>
      </c>
      <c r="Y133" s="45" t="str">
        <f t="shared" ref="Y133:Y196" si="62">IF(AND(U133=0,V133=0,W133=0),
    "-",
    IF(V133="",
        "",
        IF(LEFT($B133)="B",
            IF(ROUND(V133,3)&gt;200,
                "YES",
                "NO"
            ),
            IF(LEFT($B133)="C",
                IF(ROUND(V133,3)&gt;150,
                    "YES",
                    "NO"
                ),
                "ERR"
            )
        )
    )
)</f>
        <v/>
      </c>
      <c r="Z133" s="45" t="str">
        <f>IF(AND(U133=0,V133=0,W133=0),
    "-",
    IF(W133="",
        "",
        IF(LEFT($B133)="B",
            IF(Instructions!E$17="",
                "",
                IF(ROUND(W133,3)&lt;Instructions!E$17,
                    "YES",
                    "NO"
                )
            ),
            IF(LEFT($B133)="C",
                IF(Instructions!E$19="",
                    "",
                    IF(ROUND(W133,3)&lt;Instructions!E$19,
                        "YES",
                        "NO"
                    )
                ),
                "ERR"
            )
        )
    )
)</f>
        <v/>
      </c>
      <c r="AA133" s="54" t="str">
        <f t="shared" ref="AA133:AA196" si="63">IF(AND(U133=0,V133=0,W133=0),
    "-",
    IF(COUNTIF(X133:Z133,"")+COUNTIF(X133:Z133,"ERR")=0,
        IF(COUNTIF(X133:Z133,"YES")&gt;0,
            "YES",
            "NO"
        ),
        IF(OR(COUNTIF(X133:Z133,"")&lt;3,COUNTIF(X133:Z133,"ERR")&gt;0),
            "?",
            ""
        )
    )
)</f>
        <v/>
      </c>
      <c r="AB133" s="14" t="str">
        <f>IF(AND(NOT(ISERROR(MATCH($B133,Scilympiad!$U:$U,0))),ISNUMBER(INDEX(Scilympiad!Y:Y,MATCH($B133,Scilympiad!$U:$U,0)))),
    INDEX(Scilympiad!Y:Y,MATCH($B133,Scilympiad!$U:$U,0)),
    ""
)</f>
        <v/>
      </c>
      <c r="AC133" s="11" t="str">
        <f t="shared" ref="AC133:AC196" si="64">IF(R133="",
    "",
    IF(R133&gt;15000,
        15000,
        R133
    )
)</f>
        <v/>
      </c>
      <c r="AD133" s="10" t="str">
        <f t="shared" ref="AD133:AD196" si="65">IF(AC133="",
    "",
    IF(AC133=15000,
        5000,
        0
    )
)</f>
        <v/>
      </c>
      <c r="AE133" s="11" t="str">
        <f t="shared" ref="AE133:AE196" si="66">IF(AC133="",
    "",
    AC133+AD133
)</f>
        <v/>
      </c>
      <c r="AF133" s="12" t="str">
        <f t="shared" ref="AF133:AF196" si="67">IF(S133="",
    "",
    S133
)</f>
        <v/>
      </c>
      <c r="AG133" s="134" t="str">
        <f t="shared" ref="AG133:AG196" si="68">IF(AND(AE133="",AF133=""),
    "",
    IF(OR(AE133="",AF133="",AF133=0),
        0,
        AE133/AF133
    )
)</f>
        <v/>
      </c>
      <c r="AH133" s="165"/>
      <c r="AI133" s="165"/>
      <c r="AJ133" s="131"/>
      <c r="AK133" s="64" t="str">
        <f t="shared" ref="AK133:AK196" si="69">IF(AND(AB133="",AC133=""),
    "",
    IF(OR(AB133="",AB133="N/A",AC133=""),
        -15000,
        IF((AC133-AB133)&gt;=0,
            15000-(AC133-AB133),
            AC133-AB133
        )
    )
)</f>
        <v/>
      </c>
      <c r="AL133" s="47" t="str">
        <f t="shared" ref="AL133:AL196" si="70">IF(AK133="",
    "",
    RANK(AK133,AK:AK)
)</f>
        <v/>
      </c>
      <c r="AM133" s="65" t="str">
        <f t="shared" ref="AM133:AM196" si="71">IF(AND(AF133="",AG133=""),
    "",
    IF(AF133="",
        COUNTA(AB:AG),
        RANK(AF133,AF:AF,-1)
    )
)</f>
        <v/>
      </c>
      <c r="AN133" s="57" t="str">
        <f t="shared" ref="AN133:AN196" si="72">IF(LEFT($B133)=RIGHT(AN$2),
    IF(OR(LEFT($AJ133)="Y",LEFT($AJ133)="T",$AJ133=1),
        "DQ",
        IF(AND($J133="",$K133=""),
            "NS",
            IF(OR(LEFT($AI133)="Y",LEFT($AI133)="T",$AI133=1,AND($J133="YES",$K133="NO")),
                "P",
                IF($AA133="?",
                    "?",
                    IF(AND(ISNUMBER($AH133),$AH133&gt;=1,$AH133&lt;=3),
                        $AH133,
                        IF(OR($AC133=0,$AG133=0,$AH133&gt;3),
                            3,
                            IF(OR($Q133="YES",$AA133="YES",$AH133=2),
                                2,
                                1
                            )
                        )
                    )
                )
            )
        )
    ),
    ""
)</f>
        <v/>
      </c>
      <c r="AO133" s="12" t="str">
        <f t="shared" ref="AO133:AO196" si="73">IF(ISNUMBER(AN133),
    IF(AND(LEFT($B133)=RIGHT(AN$2)),
        $AG133-(AN133-1)*POWER(10,LEN(ROUND(MAX($AG:$AG),0))),
        ""
    ),
    ""
)</f>
        <v/>
      </c>
      <c r="AP133" s="10" t="str">
        <f t="shared" ref="AP133:AP196" si="74">IF(AO133="",
    "",
    RANK(AO133,AO:AO)+$AL133*POWER(0.1,LEN(MAX($AL:$AL)))+$AM133*POWER(0.1,LEN(MAX($AL:$AL))+LEN(MAX($AM:$AM)))
)</f>
        <v/>
      </c>
      <c r="AQ133" s="10" t="str">
        <f t="shared" ref="AQ133:AQ196" si="75">IF(AP133="",
    "",
    RANK(AP133,AP:AP,1)
)</f>
        <v/>
      </c>
      <c r="AR133" s="15" t="str">
        <f t="shared" ref="AR133:AR196" si="76">IF(AND(NOT(AN133=""),COUNTIF(AN:AN,"~?")&gt;0),
    "?",
    IF(AQ133="",
        AN133,
        AQ133
    )
)</f>
        <v/>
      </c>
      <c r="AS133" s="57" t="str">
        <f t="shared" ref="AS133:AS196" si="77">IF(LEFT($B133)=RIGHT(AS$2),
    IF(OR(LEFT($AJ133)="Y",LEFT($AJ133)="T",$AJ133=1),
        "DQ",
        IF(AND($J133="",$K133=""),
            "NS",
            IF(OR(LEFT($AI133)="Y",LEFT($AI133)="T",$AI133=1,AND($J133="YES",$K133="NO")),
                "P",
                IF($AA133="?",
                    "?",
                    IF(AND(ISNUMBER($AH133),$AH133&gt;=1,$AH133&lt;=3),
                        $AH133,
                        IF(OR($AC133=0,$AG133=0,$AH133&gt;3),
                            3,
                            IF(OR($Q133="YES",$AA133="YES",$AH133=2),
                                2,
                                1
                            )
                        )
                    )
                )
            )
        )
    ),
    ""
)</f>
        <v/>
      </c>
      <c r="AT133" s="12" t="str">
        <f t="shared" ref="AT133:AT196" si="78">IF(ISNUMBER(AS133),
    IF(AND(LEFT($B133)=RIGHT(AS$2)),
        $AG133-(AS133-1)*POWER(10,LEN(ROUND(MAX($AG:$AG),0))),
        ""
    ),
    ""
)</f>
        <v/>
      </c>
      <c r="AU133" s="10" t="str">
        <f t="shared" ref="AU133:AU196" si="79">IF(AT133="",
    "",
    RANK(AT133,AT:AT)+$AL133*POWER(0.1,LEN(MAX($AL:$AL)))+$AM133*POWER(0.1,LEN(MAX($AL:$AL))+LEN(MAX($AM:$AM)))
)</f>
        <v/>
      </c>
      <c r="AV133" s="10" t="str">
        <f t="shared" ref="AV133:AV196" si="80">IF(AU133="",
    "",
    RANK(AU133,AU:AU,1)
)</f>
        <v/>
      </c>
      <c r="AW133" s="15" t="str">
        <f t="shared" ref="AW133:AW196" si="81">IF(AND(NOT(AS133=""),COUNTIF(AS:AS,"~?")&gt;0),
    "?",
    IF(AV133="",
        AS133,
        AV133
    )
)</f>
        <v/>
      </c>
    </row>
    <row r="134" spans="2:49">
      <c r="B134" s="14" t="str">
        <f>IF(Scilympiad!C133="",
    "",
    Scilympiad!C133
)</f>
        <v/>
      </c>
      <c r="C134" s="10" t="str">
        <f>IF(Scilympiad!D133="",
    "",
    Scilympiad!D133
)</f>
        <v/>
      </c>
      <c r="D134" s="10" t="str">
        <f>IF(Scilympiad!E133="",
    "",
    Scilympiad!E133
)</f>
        <v/>
      </c>
      <c r="E134" s="44" t="str">
        <f t="shared" si="57"/>
        <v/>
      </c>
      <c r="F134" s="45" t="str">
        <f t="shared" si="58"/>
        <v/>
      </c>
      <c r="G134" s="173" t="str">
        <f t="shared" si="59"/>
        <v/>
      </c>
      <c r="H134" s="45" t="str">
        <f t="shared" si="60"/>
        <v/>
      </c>
      <c r="I134" s="54" t="str">
        <f t="shared" si="61"/>
        <v/>
      </c>
      <c r="J134" s="57" t="str">
        <f>IF($B134="",
    "",
    IF(COUNTIF(Scilympiad!U:U,Scores!$B134)+COUNTIF(SkyCiv!U:U,Scores!$B134)=0,
        "",
        IF(COUNTIF(Scilympiad!U:U,Scores!$B134)=0,
            "NO",
            IF(COUNTIF(Scilympiad!U:U,Scores!$B134)=1,
                "YES",
                IF(COUNTIF(Scilympiad!U:U,Scores!$B134)&gt;1,
                    "MANY",
                    "ERROR"
                )
            )
        )
    )
)</f>
        <v/>
      </c>
      <c r="K134" s="15" t="str">
        <f>IF($B134="",
    "",
    IF(COUNTIF(Scilympiad!U:U,Scores!$B134)+COUNTIF(SkyCiv!U:U,Scores!$B134)=0,
        "",
        IF(COUNTIF(SkyCiv!U:U,Scores!$B134)=0,
            "NO",
            IF(COUNTIF(SkyCiv!U:U,Scores!$B134)=1,
                "YES",
                IF(COUNTIF(SkyCiv!U:U,Scores!$B134)&gt;1,
                    "MANY",
                    "ERROR"
                )
            )
        )
    )
)</f>
        <v/>
      </c>
      <c r="L134" s="160" t="str">
        <f>IF($B134="",
    "",
    IF(NOT(ISERROR(MATCH($B134,Scilympiad!$U:$U,0))),
        INDEX(Scilympiad!M:M,MATCH($B134,Scilympiad!$U:$U,0)),
        ""
    )
)</f>
        <v/>
      </c>
      <c r="M134" s="161" t="str">
        <f>IF($B134="",
    "",
    IF(NOT(ISERROR(MATCH($B134,Scilympiad!$U:$U,0))),
        INDEX(Scilympiad!N:N,MATCH($B134,Scilympiad!$U:$U,0)),
        ""
    )
)</f>
        <v/>
      </c>
      <c r="N134" s="161" t="str">
        <f>IF($B134="",
    "",
    IF(NOT(ISERROR(MATCH($B134,SkyCiv!$U:$U,0))),
        INDEX(SkyCiv!C:C,MATCH($B134,SkyCiv!$U:$U,0))+(_xlfn.NUMBERVALUE(LEFT(RIGHT(Instructions!$E$20,4),3))+6)/24,
        ""
    )
)</f>
        <v/>
      </c>
      <c r="O134" s="12" t="str">
        <f>IF(N134="",
    "",
    IF(Instructions!E$20="",
        "TIMEZONE?",
        IF(L134="",
            "START?",
            IF(N134&lt;L134,
                "NEGATIVE",
                (N134-L134)*24*60
            )
        )
    )
)</f>
        <v/>
      </c>
      <c r="P134" s="46" t="str">
        <f>IF(Instructions!$E$21="",
    "",
    IF(AND(ISNUMBER(O134),O134&gt;Instructions!E$21),
        "YES",
        IF(AND(ISNUMBER(O134),O134&lt;=Instructions!E$21),
            "NO",
            IF(O134="NEGATIVE",
                "UNCLEAR",
                ""
            )
        )
    )
)</f>
        <v/>
      </c>
      <c r="Q134" s="72" t="str">
        <f>IF(LEFT(Instructions!E$22)="Y",
    P134,
    ""
)</f>
        <v/>
      </c>
      <c r="R134" s="69" t="str">
        <f>IF($B134="",
    "",
    IF(NOT(ISERROR(MATCH($B134,SkyCiv!$U:$U,0))),
        INDEX(SkyCiv!I:I,MATCH($B134,SkyCiv!$U:$U,0)),
        ""
    )
)</f>
        <v/>
      </c>
      <c r="S134" s="12" t="str">
        <f>IF($B134="",
    "",
    IF(NOT(ISERROR(MATCH($B134,SkyCiv!$U:$U,0))),
        INDEX(SkyCiv!J:J,MATCH($B134,SkyCiv!$U:$U,0)),
        ""
    )
)</f>
        <v/>
      </c>
      <c r="T134" s="60" t="str">
        <f>IF($B134="",
    "",
    IF(NOT(ISERROR(MATCH($B134,SkyCiv!$U:$U,0))),
        INDEX(SkyCiv!K:K,MATCH($B134,SkyCiv!$U:$U,0)),
        ""
    )
)</f>
        <v/>
      </c>
      <c r="U134" s="76" t="str">
        <f>IF($B134="",
    "",
    IF(NOT(ISERROR(MATCH($B134,SkyCiv!$U:$U,0))),
        INDEX(SkyCiv!L:L,MATCH($B134,SkyCiv!$U:$U,0)),
        ""
    )
)</f>
        <v/>
      </c>
      <c r="V134" s="12" t="str">
        <f>IF($B134="",
    "",
    IF(NOT(ISERROR(MATCH($B134,SkyCiv!$U:$U,0))),
        INDEX(SkyCiv!M:M,MATCH($B134,SkyCiv!$U:$U,0)),
        ""
    )
)</f>
        <v/>
      </c>
      <c r="W134" s="77" t="str">
        <f>IF($B134="",
    "",
    IF(NOT(ISERROR(MATCH($B134,SkyCiv!$U:$U,0))),
        INDEX(SkyCiv!N:N,MATCH($B134,SkyCiv!$U:$U,0)),
        ""
    )
)</f>
        <v/>
      </c>
      <c r="X134" s="45" t="str">
        <f>IF(AND(U134=0,V134=0,W134=0),
    "-",
    IF(U134="",
        "",
        IF(LEFT($B134)="B",
            IF(Instructions!E$16="",
                "",
                IF(ROUND(U134,3)&lt;Instructions!E$16,
                    "YES",
                    "NO"
                )
            ),
            IF(LEFT($B134)="C",
                IF(Instructions!E$18="",
                    "",
                    IF(ROUND(U134,3)&lt;Instructions!E$18,
                        "YES",
                        "NO"
                    )
                ),
                "ERR"
            )
        )
    )
)</f>
        <v/>
      </c>
      <c r="Y134" s="45" t="str">
        <f t="shared" si="62"/>
        <v/>
      </c>
      <c r="Z134" s="45" t="str">
        <f>IF(AND(U134=0,V134=0,W134=0),
    "-",
    IF(W134="",
        "",
        IF(LEFT($B134)="B",
            IF(Instructions!E$17="",
                "",
                IF(ROUND(W134,3)&lt;Instructions!E$17,
                    "YES",
                    "NO"
                )
            ),
            IF(LEFT($B134)="C",
                IF(Instructions!E$19="",
                    "",
                    IF(ROUND(W134,3)&lt;Instructions!E$19,
                        "YES",
                        "NO"
                    )
                ),
                "ERR"
            )
        )
    )
)</f>
        <v/>
      </c>
      <c r="AA134" s="54" t="str">
        <f t="shared" si="63"/>
        <v/>
      </c>
      <c r="AB134" s="14" t="str">
        <f>IF(AND(NOT(ISERROR(MATCH($B134,Scilympiad!$U:$U,0))),ISNUMBER(INDEX(Scilympiad!Y:Y,MATCH($B134,Scilympiad!$U:$U,0)))),
    INDEX(Scilympiad!Y:Y,MATCH($B134,Scilympiad!$U:$U,0)),
    ""
)</f>
        <v/>
      </c>
      <c r="AC134" s="11" t="str">
        <f t="shared" si="64"/>
        <v/>
      </c>
      <c r="AD134" s="10" t="str">
        <f t="shared" si="65"/>
        <v/>
      </c>
      <c r="AE134" s="11" t="str">
        <f t="shared" si="66"/>
        <v/>
      </c>
      <c r="AF134" s="12" t="str">
        <f t="shared" si="67"/>
        <v/>
      </c>
      <c r="AG134" s="134" t="str">
        <f t="shared" si="68"/>
        <v/>
      </c>
      <c r="AH134" s="165"/>
      <c r="AI134" s="165"/>
      <c r="AJ134" s="131"/>
      <c r="AK134" s="64" t="str">
        <f t="shared" si="69"/>
        <v/>
      </c>
      <c r="AL134" s="47" t="str">
        <f t="shared" si="70"/>
        <v/>
      </c>
      <c r="AM134" s="65" t="str">
        <f t="shared" si="71"/>
        <v/>
      </c>
      <c r="AN134" s="57" t="str">
        <f t="shared" si="72"/>
        <v/>
      </c>
      <c r="AO134" s="12" t="str">
        <f t="shared" si="73"/>
        <v/>
      </c>
      <c r="AP134" s="10" t="str">
        <f t="shared" si="74"/>
        <v/>
      </c>
      <c r="AQ134" s="10" t="str">
        <f t="shared" si="75"/>
        <v/>
      </c>
      <c r="AR134" s="15" t="str">
        <f t="shared" si="76"/>
        <v/>
      </c>
      <c r="AS134" s="57" t="str">
        <f t="shared" si="77"/>
        <v/>
      </c>
      <c r="AT134" s="12" t="str">
        <f t="shared" si="78"/>
        <v/>
      </c>
      <c r="AU134" s="10" t="str">
        <f t="shared" si="79"/>
        <v/>
      </c>
      <c r="AV134" s="10" t="str">
        <f t="shared" si="80"/>
        <v/>
      </c>
      <c r="AW134" s="15" t="str">
        <f t="shared" si="81"/>
        <v/>
      </c>
    </row>
    <row r="135" spans="2:49">
      <c r="B135" s="14" t="str">
        <f>IF(Scilympiad!C134="",
    "",
    Scilympiad!C134
)</f>
        <v/>
      </c>
      <c r="C135" s="10" t="str">
        <f>IF(Scilympiad!D134="",
    "",
    Scilympiad!D134
)</f>
        <v/>
      </c>
      <c r="D135" s="10" t="str">
        <f>IF(Scilympiad!E134="",
    "",
    Scilympiad!E134
)</f>
        <v/>
      </c>
      <c r="E135" s="44" t="str">
        <f t="shared" si="57"/>
        <v/>
      </c>
      <c r="F135" s="45" t="str">
        <f t="shared" si="58"/>
        <v/>
      </c>
      <c r="G135" s="173" t="str">
        <f t="shared" si="59"/>
        <v/>
      </c>
      <c r="H135" s="45" t="str">
        <f t="shared" si="60"/>
        <v/>
      </c>
      <c r="I135" s="54" t="str">
        <f t="shared" si="61"/>
        <v/>
      </c>
      <c r="J135" s="57" t="str">
        <f>IF($B135="",
    "",
    IF(COUNTIF(Scilympiad!U:U,Scores!$B135)+COUNTIF(SkyCiv!U:U,Scores!$B135)=0,
        "",
        IF(COUNTIF(Scilympiad!U:U,Scores!$B135)=0,
            "NO",
            IF(COUNTIF(Scilympiad!U:U,Scores!$B135)=1,
                "YES",
                IF(COUNTIF(Scilympiad!U:U,Scores!$B135)&gt;1,
                    "MANY",
                    "ERROR"
                )
            )
        )
    )
)</f>
        <v/>
      </c>
      <c r="K135" s="15" t="str">
        <f>IF($B135="",
    "",
    IF(COUNTIF(Scilympiad!U:U,Scores!$B135)+COUNTIF(SkyCiv!U:U,Scores!$B135)=0,
        "",
        IF(COUNTIF(SkyCiv!U:U,Scores!$B135)=0,
            "NO",
            IF(COUNTIF(SkyCiv!U:U,Scores!$B135)=1,
                "YES",
                IF(COUNTIF(SkyCiv!U:U,Scores!$B135)&gt;1,
                    "MANY",
                    "ERROR"
                )
            )
        )
    )
)</f>
        <v/>
      </c>
      <c r="L135" s="160" t="str">
        <f>IF($B135="",
    "",
    IF(NOT(ISERROR(MATCH($B135,Scilympiad!$U:$U,0))),
        INDEX(Scilympiad!M:M,MATCH($B135,Scilympiad!$U:$U,0)),
        ""
    )
)</f>
        <v/>
      </c>
      <c r="M135" s="161" t="str">
        <f>IF($B135="",
    "",
    IF(NOT(ISERROR(MATCH($B135,Scilympiad!$U:$U,0))),
        INDEX(Scilympiad!N:N,MATCH($B135,Scilympiad!$U:$U,0)),
        ""
    )
)</f>
        <v/>
      </c>
      <c r="N135" s="161" t="str">
        <f>IF($B135="",
    "",
    IF(NOT(ISERROR(MATCH($B135,SkyCiv!$U:$U,0))),
        INDEX(SkyCiv!C:C,MATCH($B135,SkyCiv!$U:$U,0))+(_xlfn.NUMBERVALUE(LEFT(RIGHT(Instructions!$E$20,4),3))+6)/24,
        ""
    )
)</f>
        <v/>
      </c>
      <c r="O135" s="12" t="str">
        <f>IF(N135="",
    "",
    IF(Instructions!E$20="",
        "TIMEZONE?",
        IF(L135="",
            "START?",
            IF(N135&lt;L135,
                "NEGATIVE",
                (N135-L135)*24*60
            )
        )
    )
)</f>
        <v/>
      </c>
      <c r="P135" s="46" t="str">
        <f>IF(Instructions!$E$21="",
    "",
    IF(AND(ISNUMBER(O135),O135&gt;Instructions!E$21),
        "YES",
        IF(AND(ISNUMBER(O135),O135&lt;=Instructions!E$21),
            "NO",
            IF(O135="NEGATIVE",
                "UNCLEAR",
                ""
            )
        )
    )
)</f>
        <v/>
      </c>
      <c r="Q135" s="72" t="str">
        <f>IF(LEFT(Instructions!E$22)="Y",
    P135,
    ""
)</f>
        <v/>
      </c>
      <c r="R135" s="69" t="str">
        <f>IF($B135="",
    "",
    IF(NOT(ISERROR(MATCH($B135,SkyCiv!$U:$U,0))),
        INDEX(SkyCiv!I:I,MATCH($B135,SkyCiv!$U:$U,0)),
        ""
    )
)</f>
        <v/>
      </c>
      <c r="S135" s="12" t="str">
        <f>IF($B135="",
    "",
    IF(NOT(ISERROR(MATCH($B135,SkyCiv!$U:$U,0))),
        INDEX(SkyCiv!J:J,MATCH($B135,SkyCiv!$U:$U,0)),
        ""
    )
)</f>
        <v/>
      </c>
      <c r="T135" s="60" t="str">
        <f>IF($B135="",
    "",
    IF(NOT(ISERROR(MATCH($B135,SkyCiv!$U:$U,0))),
        INDEX(SkyCiv!K:K,MATCH($B135,SkyCiv!$U:$U,0)),
        ""
    )
)</f>
        <v/>
      </c>
      <c r="U135" s="76" t="str">
        <f>IF($B135="",
    "",
    IF(NOT(ISERROR(MATCH($B135,SkyCiv!$U:$U,0))),
        INDEX(SkyCiv!L:L,MATCH($B135,SkyCiv!$U:$U,0)),
        ""
    )
)</f>
        <v/>
      </c>
      <c r="V135" s="12" t="str">
        <f>IF($B135="",
    "",
    IF(NOT(ISERROR(MATCH($B135,SkyCiv!$U:$U,0))),
        INDEX(SkyCiv!M:M,MATCH($B135,SkyCiv!$U:$U,0)),
        ""
    )
)</f>
        <v/>
      </c>
      <c r="W135" s="77" t="str">
        <f>IF($B135="",
    "",
    IF(NOT(ISERROR(MATCH($B135,SkyCiv!$U:$U,0))),
        INDEX(SkyCiv!N:N,MATCH($B135,SkyCiv!$U:$U,0)),
        ""
    )
)</f>
        <v/>
      </c>
      <c r="X135" s="45" t="str">
        <f>IF(AND(U135=0,V135=0,W135=0),
    "-",
    IF(U135="",
        "",
        IF(LEFT($B135)="B",
            IF(Instructions!E$16="",
                "",
                IF(ROUND(U135,3)&lt;Instructions!E$16,
                    "YES",
                    "NO"
                )
            ),
            IF(LEFT($B135)="C",
                IF(Instructions!E$18="",
                    "",
                    IF(ROUND(U135,3)&lt;Instructions!E$18,
                        "YES",
                        "NO"
                    )
                ),
                "ERR"
            )
        )
    )
)</f>
        <v/>
      </c>
      <c r="Y135" s="45" t="str">
        <f t="shared" si="62"/>
        <v/>
      </c>
      <c r="Z135" s="45" t="str">
        <f>IF(AND(U135=0,V135=0,W135=0),
    "-",
    IF(W135="",
        "",
        IF(LEFT($B135)="B",
            IF(Instructions!E$17="",
                "",
                IF(ROUND(W135,3)&lt;Instructions!E$17,
                    "YES",
                    "NO"
                )
            ),
            IF(LEFT($B135)="C",
                IF(Instructions!E$19="",
                    "",
                    IF(ROUND(W135,3)&lt;Instructions!E$19,
                        "YES",
                        "NO"
                    )
                ),
                "ERR"
            )
        )
    )
)</f>
        <v/>
      </c>
      <c r="AA135" s="54" t="str">
        <f t="shared" si="63"/>
        <v/>
      </c>
      <c r="AB135" s="14" t="str">
        <f>IF(AND(NOT(ISERROR(MATCH($B135,Scilympiad!$U:$U,0))),ISNUMBER(INDEX(Scilympiad!Y:Y,MATCH($B135,Scilympiad!$U:$U,0)))),
    INDEX(Scilympiad!Y:Y,MATCH($B135,Scilympiad!$U:$U,0)),
    ""
)</f>
        <v/>
      </c>
      <c r="AC135" s="11" t="str">
        <f t="shared" si="64"/>
        <v/>
      </c>
      <c r="AD135" s="10" t="str">
        <f t="shared" si="65"/>
        <v/>
      </c>
      <c r="AE135" s="11" t="str">
        <f t="shared" si="66"/>
        <v/>
      </c>
      <c r="AF135" s="12" t="str">
        <f t="shared" si="67"/>
        <v/>
      </c>
      <c r="AG135" s="134" t="str">
        <f t="shared" si="68"/>
        <v/>
      </c>
      <c r="AH135" s="165"/>
      <c r="AI135" s="165"/>
      <c r="AJ135" s="131"/>
      <c r="AK135" s="64" t="str">
        <f t="shared" si="69"/>
        <v/>
      </c>
      <c r="AL135" s="47" t="str">
        <f t="shared" si="70"/>
        <v/>
      </c>
      <c r="AM135" s="65" t="str">
        <f t="shared" si="71"/>
        <v/>
      </c>
      <c r="AN135" s="57" t="str">
        <f t="shared" si="72"/>
        <v/>
      </c>
      <c r="AO135" s="12" t="str">
        <f t="shared" si="73"/>
        <v/>
      </c>
      <c r="AP135" s="10" t="str">
        <f t="shared" si="74"/>
        <v/>
      </c>
      <c r="AQ135" s="10" t="str">
        <f t="shared" si="75"/>
        <v/>
      </c>
      <c r="AR135" s="15" t="str">
        <f t="shared" si="76"/>
        <v/>
      </c>
      <c r="AS135" s="57" t="str">
        <f t="shared" si="77"/>
        <v/>
      </c>
      <c r="AT135" s="12" t="str">
        <f t="shared" si="78"/>
        <v/>
      </c>
      <c r="AU135" s="10" t="str">
        <f t="shared" si="79"/>
        <v/>
      </c>
      <c r="AV135" s="10" t="str">
        <f t="shared" si="80"/>
        <v/>
      </c>
      <c r="AW135" s="15" t="str">
        <f t="shared" si="81"/>
        <v/>
      </c>
    </row>
    <row r="136" spans="2:49">
      <c r="B136" s="14" t="str">
        <f>IF(Scilympiad!C135="",
    "",
    Scilympiad!C135
)</f>
        <v/>
      </c>
      <c r="C136" s="10" t="str">
        <f>IF(Scilympiad!D135="",
    "",
    Scilympiad!D135
)</f>
        <v/>
      </c>
      <c r="D136" s="10" t="str">
        <f>IF(Scilympiad!E135="",
    "",
    Scilympiad!E135
)</f>
        <v/>
      </c>
      <c r="E136" s="44" t="str">
        <f t="shared" si="57"/>
        <v/>
      </c>
      <c r="F136" s="45" t="str">
        <f t="shared" si="58"/>
        <v/>
      </c>
      <c r="G136" s="173" t="str">
        <f t="shared" si="59"/>
        <v/>
      </c>
      <c r="H136" s="45" t="str">
        <f t="shared" si="60"/>
        <v/>
      </c>
      <c r="I136" s="54" t="str">
        <f t="shared" si="61"/>
        <v/>
      </c>
      <c r="J136" s="57" t="str">
        <f>IF($B136="",
    "",
    IF(COUNTIF(Scilympiad!U:U,Scores!$B136)+COUNTIF(SkyCiv!U:U,Scores!$B136)=0,
        "",
        IF(COUNTIF(Scilympiad!U:U,Scores!$B136)=0,
            "NO",
            IF(COUNTIF(Scilympiad!U:U,Scores!$B136)=1,
                "YES",
                IF(COUNTIF(Scilympiad!U:U,Scores!$B136)&gt;1,
                    "MANY",
                    "ERROR"
                )
            )
        )
    )
)</f>
        <v/>
      </c>
      <c r="K136" s="15" t="str">
        <f>IF($B136="",
    "",
    IF(COUNTIF(Scilympiad!U:U,Scores!$B136)+COUNTIF(SkyCiv!U:U,Scores!$B136)=0,
        "",
        IF(COUNTIF(SkyCiv!U:U,Scores!$B136)=0,
            "NO",
            IF(COUNTIF(SkyCiv!U:U,Scores!$B136)=1,
                "YES",
                IF(COUNTIF(SkyCiv!U:U,Scores!$B136)&gt;1,
                    "MANY",
                    "ERROR"
                )
            )
        )
    )
)</f>
        <v/>
      </c>
      <c r="L136" s="160" t="str">
        <f>IF($B136="",
    "",
    IF(NOT(ISERROR(MATCH($B136,Scilympiad!$U:$U,0))),
        INDEX(Scilympiad!M:M,MATCH($B136,Scilympiad!$U:$U,0)),
        ""
    )
)</f>
        <v/>
      </c>
      <c r="M136" s="161" t="str">
        <f>IF($B136="",
    "",
    IF(NOT(ISERROR(MATCH($B136,Scilympiad!$U:$U,0))),
        INDEX(Scilympiad!N:N,MATCH($B136,Scilympiad!$U:$U,0)),
        ""
    )
)</f>
        <v/>
      </c>
      <c r="N136" s="161" t="str">
        <f>IF($B136="",
    "",
    IF(NOT(ISERROR(MATCH($B136,SkyCiv!$U:$U,0))),
        INDEX(SkyCiv!C:C,MATCH($B136,SkyCiv!$U:$U,0))+(_xlfn.NUMBERVALUE(LEFT(RIGHT(Instructions!$E$20,4),3))+6)/24,
        ""
    )
)</f>
        <v/>
      </c>
      <c r="O136" s="12" t="str">
        <f>IF(N136="",
    "",
    IF(Instructions!E$20="",
        "TIMEZONE?",
        IF(L136="",
            "START?",
            IF(N136&lt;L136,
                "NEGATIVE",
                (N136-L136)*24*60
            )
        )
    )
)</f>
        <v/>
      </c>
      <c r="P136" s="46" t="str">
        <f>IF(Instructions!$E$21="",
    "",
    IF(AND(ISNUMBER(O136),O136&gt;Instructions!E$21),
        "YES",
        IF(AND(ISNUMBER(O136),O136&lt;=Instructions!E$21),
            "NO",
            IF(O136="NEGATIVE",
                "UNCLEAR",
                ""
            )
        )
    )
)</f>
        <v/>
      </c>
      <c r="Q136" s="72" t="str">
        <f>IF(LEFT(Instructions!E$22)="Y",
    P136,
    ""
)</f>
        <v/>
      </c>
      <c r="R136" s="69" t="str">
        <f>IF($B136="",
    "",
    IF(NOT(ISERROR(MATCH($B136,SkyCiv!$U:$U,0))),
        INDEX(SkyCiv!I:I,MATCH($B136,SkyCiv!$U:$U,0)),
        ""
    )
)</f>
        <v/>
      </c>
      <c r="S136" s="12" t="str">
        <f>IF($B136="",
    "",
    IF(NOT(ISERROR(MATCH($B136,SkyCiv!$U:$U,0))),
        INDEX(SkyCiv!J:J,MATCH($B136,SkyCiv!$U:$U,0)),
        ""
    )
)</f>
        <v/>
      </c>
      <c r="T136" s="60" t="str">
        <f>IF($B136="",
    "",
    IF(NOT(ISERROR(MATCH($B136,SkyCiv!$U:$U,0))),
        INDEX(SkyCiv!K:K,MATCH($B136,SkyCiv!$U:$U,0)),
        ""
    )
)</f>
        <v/>
      </c>
      <c r="U136" s="76" t="str">
        <f>IF($B136="",
    "",
    IF(NOT(ISERROR(MATCH($B136,SkyCiv!$U:$U,0))),
        INDEX(SkyCiv!L:L,MATCH($B136,SkyCiv!$U:$U,0)),
        ""
    )
)</f>
        <v/>
      </c>
      <c r="V136" s="12" t="str">
        <f>IF($B136="",
    "",
    IF(NOT(ISERROR(MATCH($B136,SkyCiv!$U:$U,0))),
        INDEX(SkyCiv!M:M,MATCH($B136,SkyCiv!$U:$U,0)),
        ""
    )
)</f>
        <v/>
      </c>
      <c r="W136" s="77" t="str">
        <f>IF($B136="",
    "",
    IF(NOT(ISERROR(MATCH($B136,SkyCiv!$U:$U,0))),
        INDEX(SkyCiv!N:N,MATCH($B136,SkyCiv!$U:$U,0)),
        ""
    )
)</f>
        <v/>
      </c>
      <c r="X136" s="45" t="str">
        <f>IF(AND(U136=0,V136=0,W136=0),
    "-",
    IF(U136="",
        "",
        IF(LEFT($B136)="B",
            IF(Instructions!E$16="",
                "",
                IF(ROUND(U136,3)&lt;Instructions!E$16,
                    "YES",
                    "NO"
                )
            ),
            IF(LEFT($B136)="C",
                IF(Instructions!E$18="",
                    "",
                    IF(ROUND(U136,3)&lt;Instructions!E$18,
                        "YES",
                        "NO"
                    )
                ),
                "ERR"
            )
        )
    )
)</f>
        <v/>
      </c>
      <c r="Y136" s="45" t="str">
        <f t="shared" si="62"/>
        <v/>
      </c>
      <c r="Z136" s="45" t="str">
        <f>IF(AND(U136=0,V136=0,W136=0),
    "-",
    IF(W136="",
        "",
        IF(LEFT($B136)="B",
            IF(Instructions!E$17="",
                "",
                IF(ROUND(W136,3)&lt;Instructions!E$17,
                    "YES",
                    "NO"
                )
            ),
            IF(LEFT($B136)="C",
                IF(Instructions!E$19="",
                    "",
                    IF(ROUND(W136,3)&lt;Instructions!E$19,
                        "YES",
                        "NO"
                    )
                ),
                "ERR"
            )
        )
    )
)</f>
        <v/>
      </c>
      <c r="AA136" s="54" t="str">
        <f t="shared" si="63"/>
        <v/>
      </c>
      <c r="AB136" s="14" t="str">
        <f>IF(AND(NOT(ISERROR(MATCH($B136,Scilympiad!$U:$U,0))),ISNUMBER(INDEX(Scilympiad!Y:Y,MATCH($B136,Scilympiad!$U:$U,0)))),
    INDEX(Scilympiad!Y:Y,MATCH($B136,Scilympiad!$U:$U,0)),
    ""
)</f>
        <v/>
      </c>
      <c r="AC136" s="11" t="str">
        <f t="shared" si="64"/>
        <v/>
      </c>
      <c r="AD136" s="10" t="str">
        <f t="shared" si="65"/>
        <v/>
      </c>
      <c r="AE136" s="11" t="str">
        <f t="shared" si="66"/>
        <v/>
      </c>
      <c r="AF136" s="12" t="str">
        <f t="shared" si="67"/>
        <v/>
      </c>
      <c r="AG136" s="134" t="str">
        <f t="shared" si="68"/>
        <v/>
      </c>
      <c r="AH136" s="165"/>
      <c r="AI136" s="165"/>
      <c r="AJ136" s="131"/>
      <c r="AK136" s="64" t="str">
        <f t="shared" si="69"/>
        <v/>
      </c>
      <c r="AL136" s="47" t="str">
        <f t="shared" si="70"/>
        <v/>
      </c>
      <c r="AM136" s="65" t="str">
        <f t="shared" si="71"/>
        <v/>
      </c>
      <c r="AN136" s="57" t="str">
        <f t="shared" si="72"/>
        <v/>
      </c>
      <c r="AO136" s="12" t="str">
        <f t="shared" si="73"/>
        <v/>
      </c>
      <c r="AP136" s="10" t="str">
        <f t="shared" si="74"/>
        <v/>
      </c>
      <c r="AQ136" s="10" t="str">
        <f t="shared" si="75"/>
        <v/>
      </c>
      <c r="AR136" s="15" t="str">
        <f t="shared" si="76"/>
        <v/>
      </c>
      <c r="AS136" s="57" t="str">
        <f t="shared" si="77"/>
        <v/>
      </c>
      <c r="AT136" s="12" t="str">
        <f t="shared" si="78"/>
        <v/>
      </c>
      <c r="AU136" s="10" t="str">
        <f t="shared" si="79"/>
        <v/>
      </c>
      <c r="AV136" s="10" t="str">
        <f t="shared" si="80"/>
        <v/>
      </c>
      <c r="AW136" s="15" t="str">
        <f t="shared" si="81"/>
        <v/>
      </c>
    </row>
    <row r="137" spans="2:49">
      <c r="B137" s="14" t="str">
        <f>IF(Scilympiad!C136="",
    "",
    Scilympiad!C136
)</f>
        <v/>
      </c>
      <c r="C137" s="10" t="str">
        <f>IF(Scilympiad!D136="",
    "",
    Scilympiad!D136
)</f>
        <v/>
      </c>
      <c r="D137" s="10" t="str">
        <f>IF(Scilympiad!E136="",
    "",
    Scilympiad!E136
)</f>
        <v/>
      </c>
      <c r="E137" s="44" t="str">
        <f t="shared" si="57"/>
        <v/>
      </c>
      <c r="F137" s="45" t="str">
        <f t="shared" si="58"/>
        <v/>
      </c>
      <c r="G137" s="173" t="str">
        <f t="shared" si="59"/>
        <v/>
      </c>
      <c r="H137" s="45" t="str">
        <f t="shared" si="60"/>
        <v/>
      </c>
      <c r="I137" s="54" t="str">
        <f t="shared" si="61"/>
        <v/>
      </c>
      <c r="J137" s="57" t="str">
        <f>IF($B137="",
    "",
    IF(COUNTIF(Scilympiad!U:U,Scores!$B137)+COUNTIF(SkyCiv!U:U,Scores!$B137)=0,
        "",
        IF(COUNTIF(Scilympiad!U:U,Scores!$B137)=0,
            "NO",
            IF(COUNTIF(Scilympiad!U:U,Scores!$B137)=1,
                "YES",
                IF(COUNTIF(Scilympiad!U:U,Scores!$B137)&gt;1,
                    "MANY",
                    "ERROR"
                )
            )
        )
    )
)</f>
        <v/>
      </c>
      <c r="K137" s="15" t="str">
        <f>IF($B137="",
    "",
    IF(COUNTIF(Scilympiad!U:U,Scores!$B137)+COUNTIF(SkyCiv!U:U,Scores!$B137)=0,
        "",
        IF(COUNTIF(SkyCiv!U:U,Scores!$B137)=0,
            "NO",
            IF(COUNTIF(SkyCiv!U:U,Scores!$B137)=1,
                "YES",
                IF(COUNTIF(SkyCiv!U:U,Scores!$B137)&gt;1,
                    "MANY",
                    "ERROR"
                )
            )
        )
    )
)</f>
        <v/>
      </c>
      <c r="L137" s="160" t="str">
        <f>IF($B137="",
    "",
    IF(NOT(ISERROR(MATCH($B137,Scilympiad!$U:$U,0))),
        INDEX(Scilympiad!M:M,MATCH($B137,Scilympiad!$U:$U,0)),
        ""
    )
)</f>
        <v/>
      </c>
      <c r="M137" s="161" t="str">
        <f>IF($B137="",
    "",
    IF(NOT(ISERROR(MATCH($B137,Scilympiad!$U:$U,0))),
        INDEX(Scilympiad!N:N,MATCH($B137,Scilympiad!$U:$U,0)),
        ""
    )
)</f>
        <v/>
      </c>
      <c r="N137" s="161" t="str">
        <f>IF($B137="",
    "",
    IF(NOT(ISERROR(MATCH($B137,SkyCiv!$U:$U,0))),
        INDEX(SkyCiv!C:C,MATCH($B137,SkyCiv!$U:$U,0))+(_xlfn.NUMBERVALUE(LEFT(RIGHT(Instructions!$E$20,4),3))+6)/24,
        ""
    )
)</f>
        <v/>
      </c>
      <c r="O137" s="12" t="str">
        <f>IF(N137="",
    "",
    IF(Instructions!E$20="",
        "TIMEZONE?",
        IF(L137="",
            "START?",
            IF(N137&lt;L137,
                "NEGATIVE",
                (N137-L137)*24*60
            )
        )
    )
)</f>
        <v/>
      </c>
      <c r="P137" s="46" t="str">
        <f>IF(Instructions!$E$21="",
    "",
    IF(AND(ISNUMBER(O137),O137&gt;Instructions!E$21),
        "YES",
        IF(AND(ISNUMBER(O137),O137&lt;=Instructions!E$21),
            "NO",
            IF(O137="NEGATIVE",
                "UNCLEAR",
                ""
            )
        )
    )
)</f>
        <v/>
      </c>
      <c r="Q137" s="72" t="str">
        <f>IF(LEFT(Instructions!E$22)="Y",
    P137,
    ""
)</f>
        <v/>
      </c>
      <c r="R137" s="69" t="str">
        <f>IF($B137="",
    "",
    IF(NOT(ISERROR(MATCH($B137,SkyCiv!$U:$U,0))),
        INDEX(SkyCiv!I:I,MATCH($B137,SkyCiv!$U:$U,0)),
        ""
    )
)</f>
        <v/>
      </c>
      <c r="S137" s="12" t="str">
        <f>IF($B137="",
    "",
    IF(NOT(ISERROR(MATCH($B137,SkyCiv!$U:$U,0))),
        INDEX(SkyCiv!J:J,MATCH($B137,SkyCiv!$U:$U,0)),
        ""
    )
)</f>
        <v/>
      </c>
      <c r="T137" s="60" t="str">
        <f>IF($B137="",
    "",
    IF(NOT(ISERROR(MATCH($B137,SkyCiv!$U:$U,0))),
        INDEX(SkyCiv!K:K,MATCH($B137,SkyCiv!$U:$U,0)),
        ""
    )
)</f>
        <v/>
      </c>
      <c r="U137" s="76" t="str">
        <f>IF($B137="",
    "",
    IF(NOT(ISERROR(MATCH($B137,SkyCiv!$U:$U,0))),
        INDEX(SkyCiv!L:L,MATCH($B137,SkyCiv!$U:$U,0)),
        ""
    )
)</f>
        <v/>
      </c>
      <c r="V137" s="12" t="str">
        <f>IF($B137="",
    "",
    IF(NOT(ISERROR(MATCH($B137,SkyCiv!$U:$U,0))),
        INDEX(SkyCiv!M:M,MATCH($B137,SkyCiv!$U:$U,0)),
        ""
    )
)</f>
        <v/>
      </c>
      <c r="W137" s="77" t="str">
        <f>IF($B137="",
    "",
    IF(NOT(ISERROR(MATCH($B137,SkyCiv!$U:$U,0))),
        INDEX(SkyCiv!N:N,MATCH($B137,SkyCiv!$U:$U,0)),
        ""
    )
)</f>
        <v/>
      </c>
      <c r="X137" s="45" t="str">
        <f>IF(AND(U137=0,V137=0,W137=0),
    "-",
    IF(U137="",
        "",
        IF(LEFT($B137)="B",
            IF(Instructions!E$16="",
                "",
                IF(ROUND(U137,3)&lt;Instructions!E$16,
                    "YES",
                    "NO"
                )
            ),
            IF(LEFT($B137)="C",
                IF(Instructions!E$18="",
                    "",
                    IF(ROUND(U137,3)&lt;Instructions!E$18,
                        "YES",
                        "NO"
                    )
                ),
                "ERR"
            )
        )
    )
)</f>
        <v/>
      </c>
      <c r="Y137" s="45" t="str">
        <f t="shared" si="62"/>
        <v/>
      </c>
      <c r="Z137" s="45" t="str">
        <f>IF(AND(U137=0,V137=0,W137=0),
    "-",
    IF(W137="",
        "",
        IF(LEFT($B137)="B",
            IF(Instructions!E$17="",
                "",
                IF(ROUND(W137,3)&lt;Instructions!E$17,
                    "YES",
                    "NO"
                )
            ),
            IF(LEFT($B137)="C",
                IF(Instructions!E$19="",
                    "",
                    IF(ROUND(W137,3)&lt;Instructions!E$19,
                        "YES",
                        "NO"
                    )
                ),
                "ERR"
            )
        )
    )
)</f>
        <v/>
      </c>
      <c r="AA137" s="54" t="str">
        <f t="shared" si="63"/>
        <v/>
      </c>
      <c r="AB137" s="14" t="str">
        <f>IF(AND(NOT(ISERROR(MATCH($B137,Scilympiad!$U:$U,0))),ISNUMBER(INDEX(Scilympiad!Y:Y,MATCH($B137,Scilympiad!$U:$U,0)))),
    INDEX(Scilympiad!Y:Y,MATCH($B137,Scilympiad!$U:$U,0)),
    ""
)</f>
        <v/>
      </c>
      <c r="AC137" s="11" t="str">
        <f t="shared" si="64"/>
        <v/>
      </c>
      <c r="AD137" s="10" t="str">
        <f t="shared" si="65"/>
        <v/>
      </c>
      <c r="AE137" s="11" t="str">
        <f t="shared" si="66"/>
        <v/>
      </c>
      <c r="AF137" s="12" t="str">
        <f t="shared" si="67"/>
        <v/>
      </c>
      <c r="AG137" s="134" t="str">
        <f t="shared" si="68"/>
        <v/>
      </c>
      <c r="AH137" s="165"/>
      <c r="AI137" s="165"/>
      <c r="AJ137" s="131"/>
      <c r="AK137" s="64" t="str">
        <f t="shared" si="69"/>
        <v/>
      </c>
      <c r="AL137" s="47" t="str">
        <f t="shared" si="70"/>
        <v/>
      </c>
      <c r="AM137" s="65" t="str">
        <f t="shared" si="71"/>
        <v/>
      </c>
      <c r="AN137" s="57" t="str">
        <f t="shared" si="72"/>
        <v/>
      </c>
      <c r="AO137" s="12" t="str">
        <f t="shared" si="73"/>
        <v/>
      </c>
      <c r="AP137" s="10" t="str">
        <f t="shared" si="74"/>
        <v/>
      </c>
      <c r="AQ137" s="10" t="str">
        <f t="shared" si="75"/>
        <v/>
      </c>
      <c r="AR137" s="15" t="str">
        <f t="shared" si="76"/>
        <v/>
      </c>
      <c r="AS137" s="57" t="str">
        <f t="shared" si="77"/>
        <v/>
      </c>
      <c r="AT137" s="12" t="str">
        <f t="shared" si="78"/>
        <v/>
      </c>
      <c r="AU137" s="10" t="str">
        <f t="shared" si="79"/>
        <v/>
      </c>
      <c r="AV137" s="10" t="str">
        <f t="shared" si="80"/>
        <v/>
      </c>
      <c r="AW137" s="15" t="str">
        <f t="shared" si="81"/>
        <v/>
      </c>
    </row>
    <row r="138" spans="2:49">
      <c r="B138" s="14" t="str">
        <f>IF(Scilympiad!C137="",
    "",
    Scilympiad!C137
)</f>
        <v/>
      </c>
      <c r="C138" s="10" t="str">
        <f>IF(Scilympiad!D137="",
    "",
    Scilympiad!D137
)</f>
        <v/>
      </c>
      <c r="D138" s="10" t="str">
        <f>IF(Scilympiad!E137="",
    "",
    Scilympiad!E137
)</f>
        <v/>
      </c>
      <c r="E138" s="44" t="str">
        <f t="shared" si="57"/>
        <v/>
      </c>
      <c r="F138" s="45" t="str">
        <f t="shared" si="58"/>
        <v/>
      </c>
      <c r="G138" s="173" t="str">
        <f t="shared" si="59"/>
        <v/>
      </c>
      <c r="H138" s="45" t="str">
        <f t="shared" si="60"/>
        <v/>
      </c>
      <c r="I138" s="54" t="str">
        <f t="shared" si="61"/>
        <v/>
      </c>
      <c r="J138" s="57" t="str">
        <f>IF($B138="",
    "",
    IF(COUNTIF(Scilympiad!U:U,Scores!$B138)+COUNTIF(SkyCiv!U:U,Scores!$B138)=0,
        "",
        IF(COUNTIF(Scilympiad!U:U,Scores!$B138)=0,
            "NO",
            IF(COUNTIF(Scilympiad!U:U,Scores!$B138)=1,
                "YES",
                IF(COUNTIF(Scilympiad!U:U,Scores!$B138)&gt;1,
                    "MANY",
                    "ERROR"
                )
            )
        )
    )
)</f>
        <v/>
      </c>
      <c r="K138" s="15" t="str">
        <f>IF($B138="",
    "",
    IF(COUNTIF(Scilympiad!U:U,Scores!$B138)+COUNTIF(SkyCiv!U:U,Scores!$B138)=0,
        "",
        IF(COUNTIF(SkyCiv!U:U,Scores!$B138)=0,
            "NO",
            IF(COUNTIF(SkyCiv!U:U,Scores!$B138)=1,
                "YES",
                IF(COUNTIF(SkyCiv!U:U,Scores!$B138)&gt;1,
                    "MANY",
                    "ERROR"
                )
            )
        )
    )
)</f>
        <v/>
      </c>
      <c r="L138" s="160" t="str">
        <f>IF($B138="",
    "",
    IF(NOT(ISERROR(MATCH($B138,Scilympiad!$U:$U,0))),
        INDEX(Scilympiad!M:M,MATCH($B138,Scilympiad!$U:$U,0)),
        ""
    )
)</f>
        <v/>
      </c>
      <c r="M138" s="161" t="str">
        <f>IF($B138="",
    "",
    IF(NOT(ISERROR(MATCH($B138,Scilympiad!$U:$U,0))),
        INDEX(Scilympiad!N:N,MATCH($B138,Scilympiad!$U:$U,0)),
        ""
    )
)</f>
        <v/>
      </c>
      <c r="N138" s="161" t="str">
        <f>IF($B138="",
    "",
    IF(NOT(ISERROR(MATCH($B138,SkyCiv!$U:$U,0))),
        INDEX(SkyCiv!C:C,MATCH($B138,SkyCiv!$U:$U,0))+(_xlfn.NUMBERVALUE(LEFT(RIGHT(Instructions!$E$20,4),3))+6)/24,
        ""
    )
)</f>
        <v/>
      </c>
      <c r="O138" s="12" t="str">
        <f>IF(N138="",
    "",
    IF(Instructions!E$20="",
        "TIMEZONE?",
        IF(L138="",
            "START?",
            IF(N138&lt;L138,
                "NEGATIVE",
                (N138-L138)*24*60
            )
        )
    )
)</f>
        <v/>
      </c>
      <c r="P138" s="46" t="str">
        <f>IF(Instructions!$E$21="",
    "",
    IF(AND(ISNUMBER(O138),O138&gt;Instructions!E$21),
        "YES",
        IF(AND(ISNUMBER(O138),O138&lt;=Instructions!E$21),
            "NO",
            IF(O138="NEGATIVE",
                "UNCLEAR",
                ""
            )
        )
    )
)</f>
        <v/>
      </c>
      <c r="Q138" s="72" t="str">
        <f>IF(LEFT(Instructions!E$22)="Y",
    P138,
    ""
)</f>
        <v/>
      </c>
      <c r="R138" s="69" t="str">
        <f>IF($B138="",
    "",
    IF(NOT(ISERROR(MATCH($B138,SkyCiv!$U:$U,0))),
        INDEX(SkyCiv!I:I,MATCH($B138,SkyCiv!$U:$U,0)),
        ""
    )
)</f>
        <v/>
      </c>
      <c r="S138" s="12" t="str">
        <f>IF($B138="",
    "",
    IF(NOT(ISERROR(MATCH($B138,SkyCiv!$U:$U,0))),
        INDEX(SkyCiv!J:J,MATCH($B138,SkyCiv!$U:$U,0)),
        ""
    )
)</f>
        <v/>
      </c>
      <c r="T138" s="60" t="str">
        <f>IF($B138="",
    "",
    IF(NOT(ISERROR(MATCH($B138,SkyCiv!$U:$U,0))),
        INDEX(SkyCiv!K:K,MATCH($B138,SkyCiv!$U:$U,0)),
        ""
    )
)</f>
        <v/>
      </c>
      <c r="U138" s="76" t="str">
        <f>IF($B138="",
    "",
    IF(NOT(ISERROR(MATCH($B138,SkyCiv!$U:$U,0))),
        INDEX(SkyCiv!L:L,MATCH($B138,SkyCiv!$U:$U,0)),
        ""
    )
)</f>
        <v/>
      </c>
      <c r="V138" s="12" t="str">
        <f>IF($B138="",
    "",
    IF(NOT(ISERROR(MATCH($B138,SkyCiv!$U:$U,0))),
        INDEX(SkyCiv!M:M,MATCH($B138,SkyCiv!$U:$U,0)),
        ""
    )
)</f>
        <v/>
      </c>
      <c r="W138" s="77" t="str">
        <f>IF($B138="",
    "",
    IF(NOT(ISERROR(MATCH($B138,SkyCiv!$U:$U,0))),
        INDEX(SkyCiv!N:N,MATCH($B138,SkyCiv!$U:$U,0)),
        ""
    )
)</f>
        <v/>
      </c>
      <c r="X138" s="45" t="str">
        <f>IF(AND(U138=0,V138=0,W138=0),
    "-",
    IF(U138="",
        "",
        IF(LEFT($B138)="B",
            IF(Instructions!E$16="",
                "",
                IF(ROUND(U138,3)&lt;Instructions!E$16,
                    "YES",
                    "NO"
                )
            ),
            IF(LEFT($B138)="C",
                IF(Instructions!E$18="",
                    "",
                    IF(ROUND(U138,3)&lt;Instructions!E$18,
                        "YES",
                        "NO"
                    )
                ),
                "ERR"
            )
        )
    )
)</f>
        <v/>
      </c>
      <c r="Y138" s="45" t="str">
        <f t="shared" si="62"/>
        <v/>
      </c>
      <c r="Z138" s="45" t="str">
        <f>IF(AND(U138=0,V138=0,W138=0),
    "-",
    IF(W138="",
        "",
        IF(LEFT($B138)="B",
            IF(Instructions!E$17="",
                "",
                IF(ROUND(W138,3)&lt;Instructions!E$17,
                    "YES",
                    "NO"
                )
            ),
            IF(LEFT($B138)="C",
                IF(Instructions!E$19="",
                    "",
                    IF(ROUND(W138,3)&lt;Instructions!E$19,
                        "YES",
                        "NO"
                    )
                ),
                "ERR"
            )
        )
    )
)</f>
        <v/>
      </c>
      <c r="AA138" s="54" t="str">
        <f t="shared" si="63"/>
        <v/>
      </c>
      <c r="AB138" s="14" t="str">
        <f>IF(AND(NOT(ISERROR(MATCH($B138,Scilympiad!$U:$U,0))),ISNUMBER(INDEX(Scilympiad!Y:Y,MATCH($B138,Scilympiad!$U:$U,0)))),
    INDEX(Scilympiad!Y:Y,MATCH($B138,Scilympiad!$U:$U,0)),
    ""
)</f>
        <v/>
      </c>
      <c r="AC138" s="11" t="str">
        <f t="shared" si="64"/>
        <v/>
      </c>
      <c r="AD138" s="10" t="str">
        <f t="shared" si="65"/>
        <v/>
      </c>
      <c r="AE138" s="11" t="str">
        <f t="shared" si="66"/>
        <v/>
      </c>
      <c r="AF138" s="12" t="str">
        <f t="shared" si="67"/>
        <v/>
      </c>
      <c r="AG138" s="134" t="str">
        <f t="shared" si="68"/>
        <v/>
      </c>
      <c r="AH138" s="165"/>
      <c r="AI138" s="165"/>
      <c r="AJ138" s="131"/>
      <c r="AK138" s="64" t="str">
        <f t="shared" si="69"/>
        <v/>
      </c>
      <c r="AL138" s="47" t="str">
        <f t="shared" si="70"/>
        <v/>
      </c>
      <c r="AM138" s="65" t="str">
        <f t="shared" si="71"/>
        <v/>
      </c>
      <c r="AN138" s="57" t="str">
        <f t="shared" si="72"/>
        <v/>
      </c>
      <c r="AO138" s="12" t="str">
        <f t="shared" si="73"/>
        <v/>
      </c>
      <c r="AP138" s="10" t="str">
        <f t="shared" si="74"/>
        <v/>
      </c>
      <c r="AQ138" s="10" t="str">
        <f t="shared" si="75"/>
        <v/>
      </c>
      <c r="AR138" s="15" t="str">
        <f t="shared" si="76"/>
        <v/>
      </c>
      <c r="AS138" s="57" t="str">
        <f t="shared" si="77"/>
        <v/>
      </c>
      <c r="AT138" s="12" t="str">
        <f t="shared" si="78"/>
        <v/>
      </c>
      <c r="AU138" s="10" t="str">
        <f t="shared" si="79"/>
        <v/>
      </c>
      <c r="AV138" s="10" t="str">
        <f t="shared" si="80"/>
        <v/>
      </c>
      <c r="AW138" s="15" t="str">
        <f t="shared" si="81"/>
        <v/>
      </c>
    </row>
    <row r="139" spans="2:49">
      <c r="B139" s="14" t="str">
        <f>IF(Scilympiad!C138="",
    "",
    Scilympiad!C138
)</f>
        <v/>
      </c>
      <c r="C139" s="10" t="str">
        <f>IF(Scilympiad!D138="",
    "",
    Scilympiad!D138
)</f>
        <v/>
      </c>
      <c r="D139" s="10" t="str">
        <f>IF(Scilympiad!E138="",
    "",
    Scilympiad!E138
)</f>
        <v/>
      </c>
      <c r="E139" s="44" t="str">
        <f t="shared" si="57"/>
        <v/>
      </c>
      <c r="F139" s="45" t="str">
        <f t="shared" si="58"/>
        <v/>
      </c>
      <c r="G139" s="173" t="str">
        <f t="shared" si="59"/>
        <v/>
      </c>
      <c r="H139" s="45" t="str">
        <f t="shared" si="60"/>
        <v/>
      </c>
      <c r="I139" s="54" t="str">
        <f t="shared" si="61"/>
        <v/>
      </c>
      <c r="J139" s="57" t="str">
        <f>IF($B139="",
    "",
    IF(COUNTIF(Scilympiad!U:U,Scores!$B139)+COUNTIF(SkyCiv!U:U,Scores!$B139)=0,
        "",
        IF(COUNTIF(Scilympiad!U:U,Scores!$B139)=0,
            "NO",
            IF(COUNTIF(Scilympiad!U:U,Scores!$B139)=1,
                "YES",
                IF(COUNTIF(Scilympiad!U:U,Scores!$B139)&gt;1,
                    "MANY",
                    "ERROR"
                )
            )
        )
    )
)</f>
        <v/>
      </c>
      <c r="K139" s="15" t="str">
        <f>IF($B139="",
    "",
    IF(COUNTIF(Scilympiad!U:U,Scores!$B139)+COUNTIF(SkyCiv!U:U,Scores!$B139)=0,
        "",
        IF(COUNTIF(SkyCiv!U:U,Scores!$B139)=0,
            "NO",
            IF(COUNTIF(SkyCiv!U:U,Scores!$B139)=1,
                "YES",
                IF(COUNTIF(SkyCiv!U:U,Scores!$B139)&gt;1,
                    "MANY",
                    "ERROR"
                )
            )
        )
    )
)</f>
        <v/>
      </c>
      <c r="L139" s="160" t="str">
        <f>IF($B139="",
    "",
    IF(NOT(ISERROR(MATCH($B139,Scilympiad!$U:$U,0))),
        INDEX(Scilympiad!M:M,MATCH($B139,Scilympiad!$U:$U,0)),
        ""
    )
)</f>
        <v/>
      </c>
      <c r="M139" s="161" t="str">
        <f>IF($B139="",
    "",
    IF(NOT(ISERROR(MATCH($B139,Scilympiad!$U:$U,0))),
        INDEX(Scilympiad!N:N,MATCH($B139,Scilympiad!$U:$U,0)),
        ""
    )
)</f>
        <v/>
      </c>
      <c r="N139" s="161" t="str">
        <f>IF($B139="",
    "",
    IF(NOT(ISERROR(MATCH($B139,SkyCiv!$U:$U,0))),
        INDEX(SkyCiv!C:C,MATCH($B139,SkyCiv!$U:$U,0))+(_xlfn.NUMBERVALUE(LEFT(RIGHT(Instructions!$E$20,4),3))+6)/24,
        ""
    )
)</f>
        <v/>
      </c>
      <c r="O139" s="12" t="str">
        <f>IF(N139="",
    "",
    IF(Instructions!E$20="",
        "TIMEZONE?",
        IF(L139="",
            "START?",
            IF(N139&lt;L139,
                "NEGATIVE",
                (N139-L139)*24*60
            )
        )
    )
)</f>
        <v/>
      </c>
      <c r="P139" s="46" t="str">
        <f>IF(Instructions!$E$21="",
    "",
    IF(AND(ISNUMBER(O139),O139&gt;Instructions!E$21),
        "YES",
        IF(AND(ISNUMBER(O139),O139&lt;=Instructions!E$21),
            "NO",
            IF(O139="NEGATIVE",
                "UNCLEAR",
                ""
            )
        )
    )
)</f>
        <v/>
      </c>
      <c r="Q139" s="72" t="str">
        <f>IF(LEFT(Instructions!E$22)="Y",
    P139,
    ""
)</f>
        <v/>
      </c>
      <c r="R139" s="69" t="str">
        <f>IF($B139="",
    "",
    IF(NOT(ISERROR(MATCH($B139,SkyCiv!$U:$U,0))),
        INDEX(SkyCiv!I:I,MATCH($B139,SkyCiv!$U:$U,0)),
        ""
    )
)</f>
        <v/>
      </c>
      <c r="S139" s="12" t="str">
        <f>IF($B139="",
    "",
    IF(NOT(ISERROR(MATCH($B139,SkyCiv!$U:$U,0))),
        INDEX(SkyCiv!J:J,MATCH($B139,SkyCiv!$U:$U,0)),
        ""
    )
)</f>
        <v/>
      </c>
      <c r="T139" s="60" t="str">
        <f>IF($B139="",
    "",
    IF(NOT(ISERROR(MATCH($B139,SkyCiv!$U:$U,0))),
        INDEX(SkyCiv!K:K,MATCH($B139,SkyCiv!$U:$U,0)),
        ""
    )
)</f>
        <v/>
      </c>
      <c r="U139" s="76" t="str">
        <f>IF($B139="",
    "",
    IF(NOT(ISERROR(MATCH($B139,SkyCiv!$U:$U,0))),
        INDEX(SkyCiv!L:L,MATCH($B139,SkyCiv!$U:$U,0)),
        ""
    )
)</f>
        <v/>
      </c>
      <c r="V139" s="12" t="str">
        <f>IF($B139="",
    "",
    IF(NOT(ISERROR(MATCH($B139,SkyCiv!$U:$U,0))),
        INDEX(SkyCiv!M:M,MATCH($B139,SkyCiv!$U:$U,0)),
        ""
    )
)</f>
        <v/>
      </c>
      <c r="W139" s="77" t="str">
        <f>IF($B139="",
    "",
    IF(NOT(ISERROR(MATCH($B139,SkyCiv!$U:$U,0))),
        INDEX(SkyCiv!N:N,MATCH($B139,SkyCiv!$U:$U,0)),
        ""
    )
)</f>
        <v/>
      </c>
      <c r="X139" s="45" t="str">
        <f>IF(AND(U139=0,V139=0,W139=0),
    "-",
    IF(U139="",
        "",
        IF(LEFT($B139)="B",
            IF(Instructions!E$16="",
                "",
                IF(ROUND(U139,3)&lt;Instructions!E$16,
                    "YES",
                    "NO"
                )
            ),
            IF(LEFT($B139)="C",
                IF(Instructions!E$18="",
                    "",
                    IF(ROUND(U139,3)&lt;Instructions!E$18,
                        "YES",
                        "NO"
                    )
                ),
                "ERR"
            )
        )
    )
)</f>
        <v/>
      </c>
      <c r="Y139" s="45" t="str">
        <f t="shared" si="62"/>
        <v/>
      </c>
      <c r="Z139" s="45" t="str">
        <f>IF(AND(U139=0,V139=0,W139=0),
    "-",
    IF(W139="",
        "",
        IF(LEFT($B139)="B",
            IF(Instructions!E$17="",
                "",
                IF(ROUND(W139,3)&lt;Instructions!E$17,
                    "YES",
                    "NO"
                )
            ),
            IF(LEFT($B139)="C",
                IF(Instructions!E$19="",
                    "",
                    IF(ROUND(W139,3)&lt;Instructions!E$19,
                        "YES",
                        "NO"
                    )
                ),
                "ERR"
            )
        )
    )
)</f>
        <v/>
      </c>
      <c r="AA139" s="54" t="str">
        <f t="shared" si="63"/>
        <v/>
      </c>
      <c r="AB139" s="14" t="str">
        <f>IF(AND(NOT(ISERROR(MATCH($B139,Scilympiad!$U:$U,0))),ISNUMBER(INDEX(Scilympiad!Y:Y,MATCH($B139,Scilympiad!$U:$U,0)))),
    INDEX(Scilympiad!Y:Y,MATCH($B139,Scilympiad!$U:$U,0)),
    ""
)</f>
        <v/>
      </c>
      <c r="AC139" s="11" t="str">
        <f t="shared" si="64"/>
        <v/>
      </c>
      <c r="AD139" s="10" t="str">
        <f t="shared" si="65"/>
        <v/>
      </c>
      <c r="AE139" s="11" t="str">
        <f t="shared" si="66"/>
        <v/>
      </c>
      <c r="AF139" s="12" t="str">
        <f t="shared" si="67"/>
        <v/>
      </c>
      <c r="AG139" s="134" t="str">
        <f t="shared" si="68"/>
        <v/>
      </c>
      <c r="AH139" s="165"/>
      <c r="AI139" s="165"/>
      <c r="AJ139" s="131"/>
      <c r="AK139" s="64" t="str">
        <f t="shared" si="69"/>
        <v/>
      </c>
      <c r="AL139" s="47" t="str">
        <f t="shared" si="70"/>
        <v/>
      </c>
      <c r="AM139" s="65" t="str">
        <f t="shared" si="71"/>
        <v/>
      </c>
      <c r="AN139" s="57" t="str">
        <f t="shared" si="72"/>
        <v/>
      </c>
      <c r="AO139" s="12" t="str">
        <f t="shared" si="73"/>
        <v/>
      </c>
      <c r="AP139" s="10" t="str">
        <f t="shared" si="74"/>
        <v/>
      </c>
      <c r="AQ139" s="10" t="str">
        <f t="shared" si="75"/>
        <v/>
      </c>
      <c r="AR139" s="15" t="str">
        <f t="shared" si="76"/>
        <v/>
      </c>
      <c r="AS139" s="57" t="str">
        <f t="shared" si="77"/>
        <v/>
      </c>
      <c r="AT139" s="12" t="str">
        <f t="shared" si="78"/>
        <v/>
      </c>
      <c r="AU139" s="10" t="str">
        <f t="shared" si="79"/>
        <v/>
      </c>
      <c r="AV139" s="10" t="str">
        <f t="shared" si="80"/>
        <v/>
      </c>
      <c r="AW139" s="15" t="str">
        <f t="shared" si="81"/>
        <v/>
      </c>
    </row>
    <row r="140" spans="2:49">
      <c r="B140" s="14" t="str">
        <f>IF(Scilympiad!C139="",
    "",
    Scilympiad!C139
)</f>
        <v/>
      </c>
      <c r="C140" s="10" t="str">
        <f>IF(Scilympiad!D139="",
    "",
    Scilympiad!D139
)</f>
        <v/>
      </c>
      <c r="D140" s="10" t="str">
        <f>IF(Scilympiad!E139="",
    "",
    Scilympiad!E139
)</f>
        <v/>
      </c>
      <c r="E140" s="44" t="str">
        <f t="shared" si="57"/>
        <v/>
      </c>
      <c r="F140" s="45" t="str">
        <f t="shared" si="58"/>
        <v/>
      </c>
      <c r="G140" s="173" t="str">
        <f t="shared" si="59"/>
        <v/>
      </c>
      <c r="H140" s="45" t="str">
        <f t="shared" si="60"/>
        <v/>
      </c>
      <c r="I140" s="54" t="str">
        <f t="shared" si="61"/>
        <v/>
      </c>
      <c r="J140" s="57" t="str">
        <f>IF($B140="",
    "",
    IF(COUNTIF(Scilympiad!U:U,Scores!$B140)+COUNTIF(SkyCiv!U:U,Scores!$B140)=0,
        "",
        IF(COUNTIF(Scilympiad!U:U,Scores!$B140)=0,
            "NO",
            IF(COUNTIF(Scilympiad!U:U,Scores!$B140)=1,
                "YES",
                IF(COUNTIF(Scilympiad!U:U,Scores!$B140)&gt;1,
                    "MANY",
                    "ERROR"
                )
            )
        )
    )
)</f>
        <v/>
      </c>
      <c r="K140" s="15" t="str">
        <f>IF($B140="",
    "",
    IF(COUNTIF(Scilympiad!U:U,Scores!$B140)+COUNTIF(SkyCiv!U:U,Scores!$B140)=0,
        "",
        IF(COUNTIF(SkyCiv!U:U,Scores!$B140)=0,
            "NO",
            IF(COUNTIF(SkyCiv!U:U,Scores!$B140)=1,
                "YES",
                IF(COUNTIF(SkyCiv!U:U,Scores!$B140)&gt;1,
                    "MANY",
                    "ERROR"
                )
            )
        )
    )
)</f>
        <v/>
      </c>
      <c r="L140" s="160" t="str">
        <f>IF($B140="",
    "",
    IF(NOT(ISERROR(MATCH($B140,Scilympiad!$U:$U,0))),
        INDEX(Scilympiad!M:M,MATCH($B140,Scilympiad!$U:$U,0)),
        ""
    )
)</f>
        <v/>
      </c>
      <c r="M140" s="161" t="str">
        <f>IF($B140="",
    "",
    IF(NOT(ISERROR(MATCH($B140,Scilympiad!$U:$U,0))),
        INDEX(Scilympiad!N:N,MATCH($B140,Scilympiad!$U:$U,0)),
        ""
    )
)</f>
        <v/>
      </c>
      <c r="N140" s="161" t="str">
        <f>IF($B140="",
    "",
    IF(NOT(ISERROR(MATCH($B140,SkyCiv!$U:$U,0))),
        INDEX(SkyCiv!C:C,MATCH($B140,SkyCiv!$U:$U,0))+(_xlfn.NUMBERVALUE(LEFT(RIGHT(Instructions!$E$20,4),3))+6)/24,
        ""
    )
)</f>
        <v/>
      </c>
      <c r="O140" s="12" t="str">
        <f>IF(N140="",
    "",
    IF(Instructions!E$20="",
        "TIMEZONE?",
        IF(L140="",
            "START?",
            IF(N140&lt;L140,
                "NEGATIVE",
                (N140-L140)*24*60
            )
        )
    )
)</f>
        <v/>
      </c>
      <c r="P140" s="46" t="str">
        <f>IF(Instructions!$E$21="",
    "",
    IF(AND(ISNUMBER(O140),O140&gt;Instructions!E$21),
        "YES",
        IF(AND(ISNUMBER(O140),O140&lt;=Instructions!E$21),
            "NO",
            IF(O140="NEGATIVE",
                "UNCLEAR",
                ""
            )
        )
    )
)</f>
        <v/>
      </c>
      <c r="Q140" s="72" t="str">
        <f>IF(LEFT(Instructions!E$22)="Y",
    P140,
    ""
)</f>
        <v/>
      </c>
      <c r="R140" s="69" t="str">
        <f>IF($B140="",
    "",
    IF(NOT(ISERROR(MATCH($B140,SkyCiv!$U:$U,0))),
        INDEX(SkyCiv!I:I,MATCH($B140,SkyCiv!$U:$U,0)),
        ""
    )
)</f>
        <v/>
      </c>
      <c r="S140" s="12" t="str">
        <f>IF($B140="",
    "",
    IF(NOT(ISERROR(MATCH($B140,SkyCiv!$U:$U,0))),
        INDEX(SkyCiv!J:J,MATCH($B140,SkyCiv!$U:$U,0)),
        ""
    )
)</f>
        <v/>
      </c>
      <c r="T140" s="60" t="str">
        <f>IF($B140="",
    "",
    IF(NOT(ISERROR(MATCH($B140,SkyCiv!$U:$U,0))),
        INDEX(SkyCiv!K:K,MATCH($B140,SkyCiv!$U:$U,0)),
        ""
    )
)</f>
        <v/>
      </c>
      <c r="U140" s="76" t="str">
        <f>IF($B140="",
    "",
    IF(NOT(ISERROR(MATCH($B140,SkyCiv!$U:$U,0))),
        INDEX(SkyCiv!L:L,MATCH($B140,SkyCiv!$U:$U,0)),
        ""
    )
)</f>
        <v/>
      </c>
      <c r="V140" s="12" t="str">
        <f>IF($B140="",
    "",
    IF(NOT(ISERROR(MATCH($B140,SkyCiv!$U:$U,0))),
        INDEX(SkyCiv!M:M,MATCH($B140,SkyCiv!$U:$U,0)),
        ""
    )
)</f>
        <v/>
      </c>
      <c r="W140" s="77" t="str">
        <f>IF($B140="",
    "",
    IF(NOT(ISERROR(MATCH($B140,SkyCiv!$U:$U,0))),
        INDEX(SkyCiv!N:N,MATCH($B140,SkyCiv!$U:$U,0)),
        ""
    )
)</f>
        <v/>
      </c>
      <c r="X140" s="45" t="str">
        <f>IF(AND(U140=0,V140=0,W140=0),
    "-",
    IF(U140="",
        "",
        IF(LEFT($B140)="B",
            IF(Instructions!E$16="",
                "",
                IF(ROUND(U140,3)&lt;Instructions!E$16,
                    "YES",
                    "NO"
                )
            ),
            IF(LEFT($B140)="C",
                IF(Instructions!E$18="",
                    "",
                    IF(ROUND(U140,3)&lt;Instructions!E$18,
                        "YES",
                        "NO"
                    )
                ),
                "ERR"
            )
        )
    )
)</f>
        <v/>
      </c>
      <c r="Y140" s="45" t="str">
        <f t="shared" si="62"/>
        <v/>
      </c>
      <c r="Z140" s="45" t="str">
        <f>IF(AND(U140=0,V140=0,W140=0),
    "-",
    IF(W140="",
        "",
        IF(LEFT($B140)="B",
            IF(Instructions!E$17="",
                "",
                IF(ROUND(W140,3)&lt;Instructions!E$17,
                    "YES",
                    "NO"
                )
            ),
            IF(LEFT($B140)="C",
                IF(Instructions!E$19="",
                    "",
                    IF(ROUND(W140,3)&lt;Instructions!E$19,
                        "YES",
                        "NO"
                    )
                ),
                "ERR"
            )
        )
    )
)</f>
        <v/>
      </c>
      <c r="AA140" s="54" t="str">
        <f t="shared" si="63"/>
        <v/>
      </c>
      <c r="AB140" s="14" t="str">
        <f>IF(AND(NOT(ISERROR(MATCH($B140,Scilympiad!$U:$U,0))),ISNUMBER(INDEX(Scilympiad!Y:Y,MATCH($B140,Scilympiad!$U:$U,0)))),
    INDEX(Scilympiad!Y:Y,MATCH($B140,Scilympiad!$U:$U,0)),
    ""
)</f>
        <v/>
      </c>
      <c r="AC140" s="11" t="str">
        <f t="shared" si="64"/>
        <v/>
      </c>
      <c r="AD140" s="10" t="str">
        <f t="shared" si="65"/>
        <v/>
      </c>
      <c r="AE140" s="11" t="str">
        <f t="shared" si="66"/>
        <v/>
      </c>
      <c r="AF140" s="12" t="str">
        <f t="shared" si="67"/>
        <v/>
      </c>
      <c r="AG140" s="134" t="str">
        <f t="shared" si="68"/>
        <v/>
      </c>
      <c r="AH140" s="165"/>
      <c r="AI140" s="165"/>
      <c r="AJ140" s="131"/>
      <c r="AK140" s="64" t="str">
        <f t="shared" si="69"/>
        <v/>
      </c>
      <c r="AL140" s="47" t="str">
        <f t="shared" si="70"/>
        <v/>
      </c>
      <c r="AM140" s="65" t="str">
        <f t="shared" si="71"/>
        <v/>
      </c>
      <c r="AN140" s="57" t="str">
        <f t="shared" si="72"/>
        <v/>
      </c>
      <c r="AO140" s="12" t="str">
        <f t="shared" si="73"/>
        <v/>
      </c>
      <c r="AP140" s="10" t="str">
        <f t="shared" si="74"/>
        <v/>
      </c>
      <c r="AQ140" s="10" t="str">
        <f t="shared" si="75"/>
        <v/>
      </c>
      <c r="AR140" s="15" t="str">
        <f t="shared" si="76"/>
        <v/>
      </c>
      <c r="AS140" s="57" t="str">
        <f t="shared" si="77"/>
        <v/>
      </c>
      <c r="AT140" s="12" t="str">
        <f t="shared" si="78"/>
        <v/>
      </c>
      <c r="AU140" s="10" t="str">
        <f t="shared" si="79"/>
        <v/>
      </c>
      <c r="AV140" s="10" t="str">
        <f t="shared" si="80"/>
        <v/>
      </c>
      <c r="AW140" s="15" t="str">
        <f t="shared" si="81"/>
        <v/>
      </c>
    </row>
    <row r="141" spans="2:49">
      <c r="B141" s="14" t="str">
        <f>IF(Scilympiad!C140="",
    "",
    Scilympiad!C140
)</f>
        <v/>
      </c>
      <c r="C141" s="10" t="str">
        <f>IF(Scilympiad!D140="",
    "",
    Scilympiad!D140
)</f>
        <v/>
      </c>
      <c r="D141" s="10" t="str">
        <f>IF(Scilympiad!E140="",
    "",
    Scilympiad!E140
)</f>
        <v/>
      </c>
      <c r="E141" s="44" t="str">
        <f t="shared" si="57"/>
        <v/>
      </c>
      <c r="F141" s="45" t="str">
        <f t="shared" si="58"/>
        <v/>
      </c>
      <c r="G141" s="173" t="str">
        <f t="shared" si="59"/>
        <v/>
      </c>
      <c r="H141" s="45" t="str">
        <f t="shared" si="60"/>
        <v/>
      </c>
      <c r="I141" s="54" t="str">
        <f t="shared" si="61"/>
        <v/>
      </c>
      <c r="J141" s="57" t="str">
        <f>IF($B141="",
    "",
    IF(COUNTIF(Scilympiad!U:U,Scores!$B141)+COUNTIF(SkyCiv!U:U,Scores!$B141)=0,
        "",
        IF(COUNTIF(Scilympiad!U:U,Scores!$B141)=0,
            "NO",
            IF(COUNTIF(Scilympiad!U:U,Scores!$B141)=1,
                "YES",
                IF(COUNTIF(Scilympiad!U:U,Scores!$B141)&gt;1,
                    "MANY",
                    "ERROR"
                )
            )
        )
    )
)</f>
        <v/>
      </c>
      <c r="K141" s="15" t="str">
        <f>IF($B141="",
    "",
    IF(COUNTIF(Scilympiad!U:U,Scores!$B141)+COUNTIF(SkyCiv!U:U,Scores!$B141)=0,
        "",
        IF(COUNTIF(SkyCiv!U:U,Scores!$B141)=0,
            "NO",
            IF(COUNTIF(SkyCiv!U:U,Scores!$B141)=1,
                "YES",
                IF(COUNTIF(SkyCiv!U:U,Scores!$B141)&gt;1,
                    "MANY",
                    "ERROR"
                )
            )
        )
    )
)</f>
        <v/>
      </c>
      <c r="L141" s="160" t="str">
        <f>IF($B141="",
    "",
    IF(NOT(ISERROR(MATCH($B141,Scilympiad!$U:$U,0))),
        INDEX(Scilympiad!M:M,MATCH($B141,Scilympiad!$U:$U,0)),
        ""
    )
)</f>
        <v/>
      </c>
      <c r="M141" s="161" t="str">
        <f>IF($B141="",
    "",
    IF(NOT(ISERROR(MATCH($B141,Scilympiad!$U:$U,0))),
        INDEX(Scilympiad!N:N,MATCH($B141,Scilympiad!$U:$U,0)),
        ""
    )
)</f>
        <v/>
      </c>
      <c r="N141" s="161" t="str">
        <f>IF($B141="",
    "",
    IF(NOT(ISERROR(MATCH($B141,SkyCiv!$U:$U,0))),
        INDEX(SkyCiv!C:C,MATCH($B141,SkyCiv!$U:$U,0))+(_xlfn.NUMBERVALUE(LEFT(RIGHT(Instructions!$E$20,4),3))+6)/24,
        ""
    )
)</f>
        <v/>
      </c>
      <c r="O141" s="12" t="str">
        <f>IF(N141="",
    "",
    IF(Instructions!E$20="",
        "TIMEZONE?",
        IF(L141="",
            "START?",
            IF(N141&lt;L141,
                "NEGATIVE",
                (N141-L141)*24*60
            )
        )
    )
)</f>
        <v/>
      </c>
      <c r="P141" s="46" t="str">
        <f>IF(Instructions!$E$21="",
    "",
    IF(AND(ISNUMBER(O141),O141&gt;Instructions!E$21),
        "YES",
        IF(AND(ISNUMBER(O141),O141&lt;=Instructions!E$21),
            "NO",
            IF(O141="NEGATIVE",
                "UNCLEAR",
                ""
            )
        )
    )
)</f>
        <v/>
      </c>
      <c r="Q141" s="72" t="str">
        <f>IF(LEFT(Instructions!E$22)="Y",
    P141,
    ""
)</f>
        <v/>
      </c>
      <c r="R141" s="69" t="str">
        <f>IF($B141="",
    "",
    IF(NOT(ISERROR(MATCH($B141,SkyCiv!$U:$U,0))),
        INDEX(SkyCiv!I:I,MATCH($B141,SkyCiv!$U:$U,0)),
        ""
    )
)</f>
        <v/>
      </c>
      <c r="S141" s="12" t="str">
        <f>IF($B141="",
    "",
    IF(NOT(ISERROR(MATCH($B141,SkyCiv!$U:$U,0))),
        INDEX(SkyCiv!J:J,MATCH($B141,SkyCiv!$U:$U,0)),
        ""
    )
)</f>
        <v/>
      </c>
      <c r="T141" s="60" t="str">
        <f>IF($B141="",
    "",
    IF(NOT(ISERROR(MATCH($B141,SkyCiv!$U:$U,0))),
        INDEX(SkyCiv!K:K,MATCH($B141,SkyCiv!$U:$U,0)),
        ""
    )
)</f>
        <v/>
      </c>
      <c r="U141" s="76" t="str">
        <f>IF($B141="",
    "",
    IF(NOT(ISERROR(MATCH($B141,SkyCiv!$U:$U,0))),
        INDEX(SkyCiv!L:L,MATCH($B141,SkyCiv!$U:$U,0)),
        ""
    )
)</f>
        <v/>
      </c>
      <c r="V141" s="12" t="str">
        <f>IF($B141="",
    "",
    IF(NOT(ISERROR(MATCH($B141,SkyCiv!$U:$U,0))),
        INDEX(SkyCiv!M:M,MATCH($B141,SkyCiv!$U:$U,0)),
        ""
    )
)</f>
        <v/>
      </c>
      <c r="W141" s="77" t="str">
        <f>IF($B141="",
    "",
    IF(NOT(ISERROR(MATCH($B141,SkyCiv!$U:$U,0))),
        INDEX(SkyCiv!N:N,MATCH($B141,SkyCiv!$U:$U,0)),
        ""
    )
)</f>
        <v/>
      </c>
      <c r="X141" s="45" t="str">
        <f>IF(AND(U141=0,V141=0,W141=0),
    "-",
    IF(U141="",
        "",
        IF(LEFT($B141)="B",
            IF(Instructions!E$16="",
                "",
                IF(ROUND(U141,3)&lt;Instructions!E$16,
                    "YES",
                    "NO"
                )
            ),
            IF(LEFT($B141)="C",
                IF(Instructions!E$18="",
                    "",
                    IF(ROUND(U141,3)&lt;Instructions!E$18,
                        "YES",
                        "NO"
                    )
                ),
                "ERR"
            )
        )
    )
)</f>
        <v/>
      </c>
      <c r="Y141" s="45" t="str">
        <f t="shared" si="62"/>
        <v/>
      </c>
      <c r="Z141" s="45" t="str">
        <f>IF(AND(U141=0,V141=0,W141=0),
    "-",
    IF(W141="",
        "",
        IF(LEFT($B141)="B",
            IF(Instructions!E$17="",
                "",
                IF(ROUND(W141,3)&lt;Instructions!E$17,
                    "YES",
                    "NO"
                )
            ),
            IF(LEFT($B141)="C",
                IF(Instructions!E$19="",
                    "",
                    IF(ROUND(W141,3)&lt;Instructions!E$19,
                        "YES",
                        "NO"
                    )
                ),
                "ERR"
            )
        )
    )
)</f>
        <v/>
      </c>
      <c r="AA141" s="54" t="str">
        <f t="shared" si="63"/>
        <v/>
      </c>
      <c r="AB141" s="14" t="str">
        <f>IF(AND(NOT(ISERROR(MATCH($B141,Scilympiad!$U:$U,0))),ISNUMBER(INDEX(Scilympiad!Y:Y,MATCH($B141,Scilympiad!$U:$U,0)))),
    INDEX(Scilympiad!Y:Y,MATCH($B141,Scilympiad!$U:$U,0)),
    ""
)</f>
        <v/>
      </c>
      <c r="AC141" s="11" t="str">
        <f t="shared" si="64"/>
        <v/>
      </c>
      <c r="AD141" s="10" t="str">
        <f t="shared" si="65"/>
        <v/>
      </c>
      <c r="AE141" s="11" t="str">
        <f t="shared" si="66"/>
        <v/>
      </c>
      <c r="AF141" s="12" t="str">
        <f t="shared" si="67"/>
        <v/>
      </c>
      <c r="AG141" s="134" t="str">
        <f t="shared" si="68"/>
        <v/>
      </c>
      <c r="AH141" s="165"/>
      <c r="AI141" s="165"/>
      <c r="AJ141" s="131"/>
      <c r="AK141" s="64" t="str">
        <f t="shared" si="69"/>
        <v/>
      </c>
      <c r="AL141" s="47" t="str">
        <f t="shared" si="70"/>
        <v/>
      </c>
      <c r="AM141" s="65" t="str">
        <f t="shared" si="71"/>
        <v/>
      </c>
      <c r="AN141" s="57" t="str">
        <f t="shared" si="72"/>
        <v/>
      </c>
      <c r="AO141" s="12" t="str">
        <f t="shared" si="73"/>
        <v/>
      </c>
      <c r="AP141" s="10" t="str">
        <f t="shared" si="74"/>
        <v/>
      </c>
      <c r="AQ141" s="10" t="str">
        <f t="shared" si="75"/>
        <v/>
      </c>
      <c r="AR141" s="15" t="str">
        <f t="shared" si="76"/>
        <v/>
      </c>
      <c r="AS141" s="57" t="str">
        <f t="shared" si="77"/>
        <v/>
      </c>
      <c r="AT141" s="12" t="str">
        <f t="shared" si="78"/>
        <v/>
      </c>
      <c r="AU141" s="10" t="str">
        <f t="shared" si="79"/>
        <v/>
      </c>
      <c r="AV141" s="10" t="str">
        <f t="shared" si="80"/>
        <v/>
      </c>
      <c r="AW141" s="15" t="str">
        <f t="shared" si="81"/>
        <v/>
      </c>
    </row>
    <row r="142" spans="2:49">
      <c r="B142" s="14" t="str">
        <f>IF(Scilympiad!C141="",
    "",
    Scilympiad!C141
)</f>
        <v/>
      </c>
      <c r="C142" s="10" t="str">
        <f>IF(Scilympiad!D141="",
    "",
    Scilympiad!D141
)</f>
        <v/>
      </c>
      <c r="D142" s="10" t="str">
        <f>IF(Scilympiad!E141="",
    "",
    Scilympiad!E141
)</f>
        <v/>
      </c>
      <c r="E142" s="44" t="str">
        <f t="shared" si="57"/>
        <v/>
      </c>
      <c r="F142" s="45" t="str">
        <f t="shared" si="58"/>
        <v/>
      </c>
      <c r="G142" s="173" t="str">
        <f t="shared" si="59"/>
        <v/>
      </c>
      <c r="H142" s="45" t="str">
        <f t="shared" si="60"/>
        <v/>
      </c>
      <c r="I142" s="54" t="str">
        <f t="shared" si="61"/>
        <v/>
      </c>
      <c r="J142" s="57" t="str">
        <f>IF($B142="",
    "",
    IF(COUNTIF(Scilympiad!U:U,Scores!$B142)+COUNTIF(SkyCiv!U:U,Scores!$B142)=0,
        "",
        IF(COUNTIF(Scilympiad!U:U,Scores!$B142)=0,
            "NO",
            IF(COUNTIF(Scilympiad!U:U,Scores!$B142)=1,
                "YES",
                IF(COUNTIF(Scilympiad!U:U,Scores!$B142)&gt;1,
                    "MANY",
                    "ERROR"
                )
            )
        )
    )
)</f>
        <v/>
      </c>
      <c r="K142" s="15" t="str">
        <f>IF($B142="",
    "",
    IF(COUNTIF(Scilympiad!U:U,Scores!$B142)+COUNTIF(SkyCiv!U:U,Scores!$B142)=0,
        "",
        IF(COUNTIF(SkyCiv!U:U,Scores!$B142)=0,
            "NO",
            IF(COUNTIF(SkyCiv!U:U,Scores!$B142)=1,
                "YES",
                IF(COUNTIF(SkyCiv!U:U,Scores!$B142)&gt;1,
                    "MANY",
                    "ERROR"
                )
            )
        )
    )
)</f>
        <v/>
      </c>
      <c r="L142" s="160" t="str">
        <f>IF($B142="",
    "",
    IF(NOT(ISERROR(MATCH($B142,Scilympiad!$U:$U,0))),
        INDEX(Scilympiad!M:M,MATCH($B142,Scilympiad!$U:$U,0)),
        ""
    )
)</f>
        <v/>
      </c>
      <c r="M142" s="161" t="str">
        <f>IF($B142="",
    "",
    IF(NOT(ISERROR(MATCH($B142,Scilympiad!$U:$U,0))),
        INDEX(Scilympiad!N:N,MATCH($B142,Scilympiad!$U:$U,0)),
        ""
    )
)</f>
        <v/>
      </c>
      <c r="N142" s="161" t="str">
        <f>IF($B142="",
    "",
    IF(NOT(ISERROR(MATCH($B142,SkyCiv!$U:$U,0))),
        INDEX(SkyCiv!C:C,MATCH($B142,SkyCiv!$U:$U,0))+(_xlfn.NUMBERVALUE(LEFT(RIGHT(Instructions!$E$20,4),3))+6)/24,
        ""
    )
)</f>
        <v/>
      </c>
      <c r="O142" s="12" t="str">
        <f>IF(N142="",
    "",
    IF(Instructions!E$20="",
        "TIMEZONE?",
        IF(L142="",
            "START?",
            IF(N142&lt;L142,
                "NEGATIVE",
                (N142-L142)*24*60
            )
        )
    )
)</f>
        <v/>
      </c>
      <c r="P142" s="46" t="str">
        <f>IF(Instructions!$E$21="",
    "",
    IF(AND(ISNUMBER(O142),O142&gt;Instructions!E$21),
        "YES",
        IF(AND(ISNUMBER(O142),O142&lt;=Instructions!E$21),
            "NO",
            IF(O142="NEGATIVE",
                "UNCLEAR",
                ""
            )
        )
    )
)</f>
        <v/>
      </c>
      <c r="Q142" s="72" t="str">
        <f>IF(LEFT(Instructions!E$22)="Y",
    P142,
    ""
)</f>
        <v/>
      </c>
      <c r="R142" s="69" t="str">
        <f>IF($B142="",
    "",
    IF(NOT(ISERROR(MATCH($B142,SkyCiv!$U:$U,0))),
        INDEX(SkyCiv!I:I,MATCH($B142,SkyCiv!$U:$U,0)),
        ""
    )
)</f>
        <v/>
      </c>
      <c r="S142" s="12" t="str">
        <f>IF($B142="",
    "",
    IF(NOT(ISERROR(MATCH($B142,SkyCiv!$U:$U,0))),
        INDEX(SkyCiv!J:J,MATCH($B142,SkyCiv!$U:$U,0)),
        ""
    )
)</f>
        <v/>
      </c>
      <c r="T142" s="60" t="str">
        <f>IF($B142="",
    "",
    IF(NOT(ISERROR(MATCH($B142,SkyCiv!$U:$U,0))),
        INDEX(SkyCiv!K:K,MATCH($B142,SkyCiv!$U:$U,0)),
        ""
    )
)</f>
        <v/>
      </c>
      <c r="U142" s="76" t="str">
        <f>IF($B142="",
    "",
    IF(NOT(ISERROR(MATCH($B142,SkyCiv!$U:$U,0))),
        INDEX(SkyCiv!L:L,MATCH($B142,SkyCiv!$U:$U,0)),
        ""
    )
)</f>
        <v/>
      </c>
      <c r="V142" s="12" t="str">
        <f>IF($B142="",
    "",
    IF(NOT(ISERROR(MATCH($B142,SkyCiv!$U:$U,0))),
        INDEX(SkyCiv!M:M,MATCH($B142,SkyCiv!$U:$U,0)),
        ""
    )
)</f>
        <v/>
      </c>
      <c r="W142" s="77" t="str">
        <f>IF($B142="",
    "",
    IF(NOT(ISERROR(MATCH($B142,SkyCiv!$U:$U,0))),
        INDEX(SkyCiv!N:N,MATCH($B142,SkyCiv!$U:$U,0)),
        ""
    )
)</f>
        <v/>
      </c>
      <c r="X142" s="45" t="str">
        <f>IF(AND(U142=0,V142=0,W142=0),
    "-",
    IF(U142="",
        "",
        IF(LEFT($B142)="B",
            IF(Instructions!E$16="",
                "",
                IF(ROUND(U142,3)&lt;Instructions!E$16,
                    "YES",
                    "NO"
                )
            ),
            IF(LEFT($B142)="C",
                IF(Instructions!E$18="",
                    "",
                    IF(ROUND(U142,3)&lt;Instructions!E$18,
                        "YES",
                        "NO"
                    )
                ),
                "ERR"
            )
        )
    )
)</f>
        <v/>
      </c>
      <c r="Y142" s="45" t="str">
        <f t="shared" si="62"/>
        <v/>
      </c>
      <c r="Z142" s="45" t="str">
        <f>IF(AND(U142=0,V142=0,W142=0),
    "-",
    IF(W142="",
        "",
        IF(LEFT($B142)="B",
            IF(Instructions!E$17="",
                "",
                IF(ROUND(W142,3)&lt;Instructions!E$17,
                    "YES",
                    "NO"
                )
            ),
            IF(LEFT($B142)="C",
                IF(Instructions!E$19="",
                    "",
                    IF(ROUND(W142,3)&lt;Instructions!E$19,
                        "YES",
                        "NO"
                    )
                ),
                "ERR"
            )
        )
    )
)</f>
        <v/>
      </c>
      <c r="AA142" s="54" t="str">
        <f t="shared" si="63"/>
        <v/>
      </c>
      <c r="AB142" s="14" t="str">
        <f>IF(AND(NOT(ISERROR(MATCH($B142,Scilympiad!$U:$U,0))),ISNUMBER(INDEX(Scilympiad!Y:Y,MATCH($B142,Scilympiad!$U:$U,0)))),
    INDEX(Scilympiad!Y:Y,MATCH($B142,Scilympiad!$U:$U,0)),
    ""
)</f>
        <v/>
      </c>
      <c r="AC142" s="11" t="str">
        <f t="shared" si="64"/>
        <v/>
      </c>
      <c r="AD142" s="10" t="str">
        <f t="shared" si="65"/>
        <v/>
      </c>
      <c r="AE142" s="11" t="str">
        <f t="shared" si="66"/>
        <v/>
      </c>
      <c r="AF142" s="12" t="str">
        <f t="shared" si="67"/>
        <v/>
      </c>
      <c r="AG142" s="134" t="str">
        <f t="shared" si="68"/>
        <v/>
      </c>
      <c r="AH142" s="165"/>
      <c r="AI142" s="165"/>
      <c r="AJ142" s="131"/>
      <c r="AK142" s="64" t="str">
        <f t="shared" si="69"/>
        <v/>
      </c>
      <c r="AL142" s="47" t="str">
        <f t="shared" si="70"/>
        <v/>
      </c>
      <c r="AM142" s="65" t="str">
        <f t="shared" si="71"/>
        <v/>
      </c>
      <c r="AN142" s="57" t="str">
        <f t="shared" si="72"/>
        <v/>
      </c>
      <c r="AO142" s="12" t="str">
        <f t="shared" si="73"/>
        <v/>
      </c>
      <c r="AP142" s="10" t="str">
        <f t="shared" si="74"/>
        <v/>
      </c>
      <c r="AQ142" s="10" t="str">
        <f t="shared" si="75"/>
        <v/>
      </c>
      <c r="AR142" s="15" t="str">
        <f t="shared" si="76"/>
        <v/>
      </c>
      <c r="AS142" s="57" t="str">
        <f t="shared" si="77"/>
        <v/>
      </c>
      <c r="AT142" s="12" t="str">
        <f t="shared" si="78"/>
        <v/>
      </c>
      <c r="AU142" s="10" t="str">
        <f t="shared" si="79"/>
        <v/>
      </c>
      <c r="AV142" s="10" t="str">
        <f t="shared" si="80"/>
        <v/>
      </c>
      <c r="AW142" s="15" t="str">
        <f t="shared" si="81"/>
        <v/>
      </c>
    </row>
    <row r="143" spans="2:49">
      <c r="B143" s="14" t="str">
        <f>IF(Scilympiad!C142="",
    "",
    Scilympiad!C142
)</f>
        <v/>
      </c>
      <c r="C143" s="10" t="str">
        <f>IF(Scilympiad!D142="",
    "",
    Scilympiad!D142
)</f>
        <v/>
      </c>
      <c r="D143" s="10" t="str">
        <f>IF(Scilympiad!E142="",
    "",
    Scilympiad!E142
)</f>
        <v/>
      </c>
      <c r="E143" s="44" t="str">
        <f t="shared" si="57"/>
        <v/>
      </c>
      <c r="F143" s="45" t="str">
        <f t="shared" si="58"/>
        <v/>
      </c>
      <c r="G143" s="173" t="str">
        <f t="shared" si="59"/>
        <v/>
      </c>
      <c r="H143" s="45" t="str">
        <f t="shared" si="60"/>
        <v/>
      </c>
      <c r="I143" s="54" t="str">
        <f t="shared" si="61"/>
        <v/>
      </c>
      <c r="J143" s="57" t="str">
        <f>IF($B143="",
    "",
    IF(COUNTIF(Scilympiad!U:U,Scores!$B143)+COUNTIF(SkyCiv!U:U,Scores!$B143)=0,
        "",
        IF(COUNTIF(Scilympiad!U:U,Scores!$B143)=0,
            "NO",
            IF(COUNTIF(Scilympiad!U:U,Scores!$B143)=1,
                "YES",
                IF(COUNTIF(Scilympiad!U:U,Scores!$B143)&gt;1,
                    "MANY",
                    "ERROR"
                )
            )
        )
    )
)</f>
        <v/>
      </c>
      <c r="K143" s="15" t="str">
        <f>IF($B143="",
    "",
    IF(COUNTIF(Scilympiad!U:U,Scores!$B143)+COUNTIF(SkyCiv!U:U,Scores!$B143)=0,
        "",
        IF(COUNTIF(SkyCiv!U:U,Scores!$B143)=0,
            "NO",
            IF(COUNTIF(SkyCiv!U:U,Scores!$B143)=1,
                "YES",
                IF(COUNTIF(SkyCiv!U:U,Scores!$B143)&gt;1,
                    "MANY",
                    "ERROR"
                )
            )
        )
    )
)</f>
        <v/>
      </c>
      <c r="L143" s="160" t="str">
        <f>IF($B143="",
    "",
    IF(NOT(ISERROR(MATCH($B143,Scilympiad!$U:$U,0))),
        INDEX(Scilympiad!M:M,MATCH($B143,Scilympiad!$U:$U,0)),
        ""
    )
)</f>
        <v/>
      </c>
      <c r="M143" s="161" t="str">
        <f>IF($B143="",
    "",
    IF(NOT(ISERROR(MATCH($B143,Scilympiad!$U:$U,0))),
        INDEX(Scilympiad!N:N,MATCH($B143,Scilympiad!$U:$U,0)),
        ""
    )
)</f>
        <v/>
      </c>
      <c r="N143" s="161" t="str">
        <f>IF($B143="",
    "",
    IF(NOT(ISERROR(MATCH($B143,SkyCiv!$U:$U,0))),
        INDEX(SkyCiv!C:C,MATCH($B143,SkyCiv!$U:$U,0))+(_xlfn.NUMBERVALUE(LEFT(RIGHT(Instructions!$E$20,4),3))+6)/24,
        ""
    )
)</f>
        <v/>
      </c>
      <c r="O143" s="12" t="str">
        <f>IF(N143="",
    "",
    IF(Instructions!E$20="",
        "TIMEZONE?",
        IF(L143="",
            "START?",
            IF(N143&lt;L143,
                "NEGATIVE",
                (N143-L143)*24*60
            )
        )
    )
)</f>
        <v/>
      </c>
      <c r="P143" s="46" t="str">
        <f>IF(Instructions!$E$21="",
    "",
    IF(AND(ISNUMBER(O143),O143&gt;Instructions!E$21),
        "YES",
        IF(AND(ISNUMBER(O143),O143&lt;=Instructions!E$21),
            "NO",
            IF(O143="NEGATIVE",
                "UNCLEAR",
                ""
            )
        )
    )
)</f>
        <v/>
      </c>
      <c r="Q143" s="72" t="str">
        <f>IF(LEFT(Instructions!E$22)="Y",
    P143,
    ""
)</f>
        <v/>
      </c>
      <c r="R143" s="69" t="str">
        <f>IF($B143="",
    "",
    IF(NOT(ISERROR(MATCH($B143,SkyCiv!$U:$U,0))),
        INDEX(SkyCiv!I:I,MATCH($B143,SkyCiv!$U:$U,0)),
        ""
    )
)</f>
        <v/>
      </c>
      <c r="S143" s="12" t="str">
        <f>IF($B143="",
    "",
    IF(NOT(ISERROR(MATCH($B143,SkyCiv!$U:$U,0))),
        INDEX(SkyCiv!J:J,MATCH($B143,SkyCiv!$U:$U,0)),
        ""
    )
)</f>
        <v/>
      </c>
      <c r="T143" s="60" t="str">
        <f>IF($B143="",
    "",
    IF(NOT(ISERROR(MATCH($B143,SkyCiv!$U:$U,0))),
        INDEX(SkyCiv!K:K,MATCH($B143,SkyCiv!$U:$U,0)),
        ""
    )
)</f>
        <v/>
      </c>
      <c r="U143" s="76" t="str">
        <f>IF($B143="",
    "",
    IF(NOT(ISERROR(MATCH($B143,SkyCiv!$U:$U,0))),
        INDEX(SkyCiv!L:L,MATCH($B143,SkyCiv!$U:$U,0)),
        ""
    )
)</f>
        <v/>
      </c>
      <c r="V143" s="12" t="str">
        <f>IF($B143="",
    "",
    IF(NOT(ISERROR(MATCH($B143,SkyCiv!$U:$U,0))),
        INDEX(SkyCiv!M:M,MATCH($B143,SkyCiv!$U:$U,0)),
        ""
    )
)</f>
        <v/>
      </c>
      <c r="W143" s="77" t="str">
        <f>IF($B143="",
    "",
    IF(NOT(ISERROR(MATCH($B143,SkyCiv!$U:$U,0))),
        INDEX(SkyCiv!N:N,MATCH($B143,SkyCiv!$U:$U,0)),
        ""
    )
)</f>
        <v/>
      </c>
      <c r="X143" s="45" t="str">
        <f>IF(AND(U143=0,V143=0,W143=0),
    "-",
    IF(U143="",
        "",
        IF(LEFT($B143)="B",
            IF(Instructions!E$16="",
                "",
                IF(ROUND(U143,3)&lt;Instructions!E$16,
                    "YES",
                    "NO"
                )
            ),
            IF(LEFT($B143)="C",
                IF(Instructions!E$18="",
                    "",
                    IF(ROUND(U143,3)&lt;Instructions!E$18,
                        "YES",
                        "NO"
                    )
                ),
                "ERR"
            )
        )
    )
)</f>
        <v/>
      </c>
      <c r="Y143" s="45" t="str">
        <f t="shared" si="62"/>
        <v/>
      </c>
      <c r="Z143" s="45" t="str">
        <f>IF(AND(U143=0,V143=0,W143=0),
    "-",
    IF(W143="",
        "",
        IF(LEFT($B143)="B",
            IF(Instructions!E$17="",
                "",
                IF(ROUND(W143,3)&lt;Instructions!E$17,
                    "YES",
                    "NO"
                )
            ),
            IF(LEFT($B143)="C",
                IF(Instructions!E$19="",
                    "",
                    IF(ROUND(W143,3)&lt;Instructions!E$19,
                        "YES",
                        "NO"
                    )
                ),
                "ERR"
            )
        )
    )
)</f>
        <v/>
      </c>
      <c r="AA143" s="54" t="str">
        <f t="shared" si="63"/>
        <v/>
      </c>
      <c r="AB143" s="14" t="str">
        <f>IF(AND(NOT(ISERROR(MATCH($B143,Scilympiad!$U:$U,0))),ISNUMBER(INDEX(Scilympiad!Y:Y,MATCH($B143,Scilympiad!$U:$U,0)))),
    INDEX(Scilympiad!Y:Y,MATCH($B143,Scilympiad!$U:$U,0)),
    ""
)</f>
        <v/>
      </c>
      <c r="AC143" s="11" t="str">
        <f t="shared" si="64"/>
        <v/>
      </c>
      <c r="AD143" s="10" t="str">
        <f t="shared" si="65"/>
        <v/>
      </c>
      <c r="AE143" s="11" t="str">
        <f t="shared" si="66"/>
        <v/>
      </c>
      <c r="AF143" s="12" t="str">
        <f t="shared" si="67"/>
        <v/>
      </c>
      <c r="AG143" s="134" t="str">
        <f t="shared" si="68"/>
        <v/>
      </c>
      <c r="AH143" s="165"/>
      <c r="AI143" s="165"/>
      <c r="AJ143" s="131"/>
      <c r="AK143" s="64" t="str">
        <f t="shared" si="69"/>
        <v/>
      </c>
      <c r="AL143" s="47" t="str">
        <f t="shared" si="70"/>
        <v/>
      </c>
      <c r="AM143" s="65" t="str">
        <f t="shared" si="71"/>
        <v/>
      </c>
      <c r="AN143" s="57" t="str">
        <f t="shared" si="72"/>
        <v/>
      </c>
      <c r="AO143" s="12" t="str">
        <f t="shared" si="73"/>
        <v/>
      </c>
      <c r="AP143" s="10" t="str">
        <f t="shared" si="74"/>
        <v/>
      </c>
      <c r="AQ143" s="10" t="str">
        <f t="shared" si="75"/>
        <v/>
      </c>
      <c r="AR143" s="15" t="str">
        <f t="shared" si="76"/>
        <v/>
      </c>
      <c r="AS143" s="57" t="str">
        <f t="shared" si="77"/>
        <v/>
      </c>
      <c r="AT143" s="12" t="str">
        <f t="shared" si="78"/>
        <v/>
      </c>
      <c r="AU143" s="10" t="str">
        <f t="shared" si="79"/>
        <v/>
      </c>
      <c r="AV143" s="10" t="str">
        <f t="shared" si="80"/>
        <v/>
      </c>
      <c r="AW143" s="15" t="str">
        <f t="shared" si="81"/>
        <v/>
      </c>
    </row>
    <row r="144" spans="2:49">
      <c r="B144" s="14" t="str">
        <f>IF(Scilympiad!C143="",
    "",
    Scilympiad!C143
)</f>
        <v/>
      </c>
      <c r="C144" s="10" t="str">
        <f>IF(Scilympiad!D143="",
    "",
    Scilympiad!D143
)</f>
        <v/>
      </c>
      <c r="D144" s="10" t="str">
        <f>IF(Scilympiad!E143="",
    "",
    Scilympiad!E143
)</f>
        <v/>
      </c>
      <c r="E144" s="44" t="str">
        <f t="shared" si="57"/>
        <v/>
      </c>
      <c r="F144" s="45" t="str">
        <f t="shared" si="58"/>
        <v/>
      </c>
      <c r="G144" s="173" t="str">
        <f t="shared" si="59"/>
        <v/>
      </c>
      <c r="H144" s="45" t="str">
        <f t="shared" si="60"/>
        <v/>
      </c>
      <c r="I144" s="54" t="str">
        <f t="shared" si="61"/>
        <v/>
      </c>
      <c r="J144" s="57" t="str">
        <f>IF($B144="",
    "",
    IF(COUNTIF(Scilympiad!U:U,Scores!$B144)+COUNTIF(SkyCiv!U:U,Scores!$B144)=0,
        "",
        IF(COUNTIF(Scilympiad!U:U,Scores!$B144)=0,
            "NO",
            IF(COUNTIF(Scilympiad!U:U,Scores!$B144)=1,
                "YES",
                IF(COUNTIF(Scilympiad!U:U,Scores!$B144)&gt;1,
                    "MANY",
                    "ERROR"
                )
            )
        )
    )
)</f>
        <v/>
      </c>
      <c r="K144" s="15" t="str">
        <f>IF($B144="",
    "",
    IF(COUNTIF(Scilympiad!U:U,Scores!$B144)+COUNTIF(SkyCiv!U:U,Scores!$B144)=0,
        "",
        IF(COUNTIF(SkyCiv!U:U,Scores!$B144)=0,
            "NO",
            IF(COUNTIF(SkyCiv!U:U,Scores!$B144)=1,
                "YES",
                IF(COUNTIF(SkyCiv!U:U,Scores!$B144)&gt;1,
                    "MANY",
                    "ERROR"
                )
            )
        )
    )
)</f>
        <v/>
      </c>
      <c r="L144" s="160" t="str">
        <f>IF($B144="",
    "",
    IF(NOT(ISERROR(MATCH($B144,Scilympiad!$U:$U,0))),
        INDEX(Scilympiad!M:M,MATCH($B144,Scilympiad!$U:$U,0)),
        ""
    )
)</f>
        <v/>
      </c>
      <c r="M144" s="161" t="str">
        <f>IF($B144="",
    "",
    IF(NOT(ISERROR(MATCH($B144,Scilympiad!$U:$U,0))),
        INDEX(Scilympiad!N:N,MATCH($B144,Scilympiad!$U:$U,0)),
        ""
    )
)</f>
        <v/>
      </c>
      <c r="N144" s="161" t="str">
        <f>IF($B144="",
    "",
    IF(NOT(ISERROR(MATCH($B144,SkyCiv!$U:$U,0))),
        INDEX(SkyCiv!C:C,MATCH($B144,SkyCiv!$U:$U,0))+(_xlfn.NUMBERVALUE(LEFT(RIGHT(Instructions!$E$20,4),3))+6)/24,
        ""
    )
)</f>
        <v/>
      </c>
      <c r="O144" s="12" t="str">
        <f>IF(N144="",
    "",
    IF(Instructions!E$20="",
        "TIMEZONE?",
        IF(L144="",
            "START?",
            IF(N144&lt;L144,
                "NEGATIVE",
                (N144-L144)*24*60
            )
        )
    )
)</f>
        <v/>
      </c>
      <c r="P144" s="46" t="str">
        <f>IF(Instructions!$E$21="",
    "",
    IF(AND(ISNUMBER(O144),O144&gt;Instructions!E$21),
        "YES",
        IF(AND(ISNUMBER(O144),O144&lt;=Instructions!E$21),
            "NO",
            IF(O144="NEGATIVE",
                "UNCLEAR",
                ""
            )
        )
    )
)</f>
        <v/>
      </c>
      <c r="Q144" s="72" t="str">
        <f>IF(LEFT(Instructions!E$22)="Y",
    P144,
    ""
)</f>
        <v/>
      </c>
      <c r="R144" s="69" t="str">
        <f>IF($B144="",
    "",
    IF(NOT(ISERROR(MATCH($B144,SkyCiv!$U:$U,0))),
        INDEX(SkyCiv!I:I,MATCH($B144,SkyCiv!$U:$U,0)),
        ""
    )
)</f>
        <v/>
      </c>
      <c r="S144" s="12" t="str">
        <f>IF($B144="",
    "",
    IF(NOT(ISERROR(MATCH($B144,SkyCiv!$U:$U,0))),
        INDEX(SkyCiv!J:J,MATCH($B144,SkyCiv!$U:$U,0)),
        ""
    )
)</f>
        <v/>
      </c>
      <c r="T144" s="60" t="str">
        <f>IF($B144="",
    "",
    IF(NOT(ISERROR(MATCH($B144,SkyCiv!$U:$U,0))),
        INDEX(SkyCiv!K:K,MATCH($B144,SkyCiv!$U:$U,0)),
        ""
    )
)</f>
        <v/>
      </c>
      <c r="U144" s="76" t="str">
        <f>IF($B144="",
    "",
    IF(NOT(ISERROR(MATCH($B144,SkyCiv!$U:$U,0))),
        INDEX(SkyCiv!L:L,MATCH($B144,SkyCiv!$U:$U,0)),
        ""
    )
)</f>
        <v/>
      </c>
      <c r="V144" s="12" t="str">
        <f>IF($B144="",
    "",
    IF(NOT(ISERROR(MATCH($B144,SkyCiv!$U:$U,0))),
        INDEX(SkyCiv!M:M,MATCH($B144,SkyCiv!$U:$U,0)),
        ""
    )
)</f>
        <v/>
      </c>
      <c r="W144" s="77" t="str">
        <f>IF($B144="",
    "",
    IF(NOT(ISERROR(MATCH($B144,SkyCiv!$U:$U,0))),
        INDEX(SkyCiv!N:N,MATCH($B144,SkyCiv!$U:$U,0)),
        ""
    )
)</f>
        <v/>
      </c>
      <c r="X144" s="45" t="str">
        <f>IF(AND(U144=0,V144=0,W144=0),
    "-",
    IF(U144="",
        "",
        IF(LEFT($B144)="B",
            IF(Instructions!E$16="",
                "",
                IF(ROUND(U144,3)&lt;Instructions!E$16,
                    "YES",
                    "NO"
                )
            ),
            IF(LEFT($B144)="C",
                IF(Instructions!E$18="",
                    "",
                    IF(ROUND(U144,3)&lt;Instructions!E$18,
                        "YES",
                        "NO"
                    )
                ),
                "ERR"
            )
        )
    )
)</f>
        <v/>
      </c>
      <c r="Y144" s="45" t="str">
        <f t="shared" si="62"/>
        <v/>
      </c>
      <c r="Z144" s="45" t="str">
        <f>IF(AND(U144=0,V144=0,W144=0),
    "-",
    IF(W144="",
        "",
        IF(LEFT($B144)="B",
            IF(Instructions!E$17="",
                "",
                IF(ROUND(W144,3)&lt;Instructions!E$17,
                    "YES",
                    "NO"
                )
            ),
            IF(LEFT($B144)="C",
                IF(Instructions!E$19="",
                    "",
                    IF(ROUND(W144,3)&lt;Instructions!E$19,
                        "YES",
                        "NO"
                    )
                ),
                "ERR"
            )
        )
    )
)</f>
        <v/>
      </c>
      <c r="AA144" s="54" t="str">
        <f t="shared" si="63"/>
        <v/>
      </c>
      <c r="AB144" s="14" t="str">
        <f>IF(AND(NOT(ISERROR(MATCH($B144,Scilympiad!$U:$U,0))),ISNUMBER(INDEX(Scilympiad!Y:Y,MATCH($B144,Scilympiad!$U:$U,0)))),
    INDEX(Scilympiad!Y:Y,MATCH($B144,Scilympiad!$U:$U,0)),
    ""
)</f>
        <v/>
      </c>
      <c r="AC144" s="11" t="str">
        <f t="shared" si="64"/>
        <v/>
      </c>
      <c r="AD144" s="10" t="str">
        <f t="shared" si="65"/>
        <v/>
      </c>
      <c r="AE144" s="11" t="str">
        <f t="shared" si="66"/>
        <v/>
      </c>
      <c r="AF144" s="12" t="str">
        <f t="shared" si="67"/>
        <v/>
      </c>
      <c r="AG144" s="134" t="str">
        <f t="shared" si="68"/>
        <v/>
      </c>
      <c r="AH144" s="165"/>
      <c r="AI144" s="165"/>
      <c r="AJ144" s="131"/>
      <c r="AK144" s="64" t="str">
        <f t="shared" si="69"/>
        <v/>
      </c>
      <c r="AL144" s="47" t="str">
        <f t="shared" si="70"/>
        <v/>
      </c>
      <c r="AM144" s="65" t="str">
        <f t="shared" si="71"/>
        <v/>
      </c>
      <c r="AN144" s="57" t="str">
        <f t="shared" si="72"/>
        <v/>
      </c>
      <c r="AO144" s="12" t="str">
        <f t="shared" si="73"/>
        <v/>
      </c>
      <c r="AP144" s="10" t="str">
        <f t="shared" si="74"/>
        <v/>
      </c>
      <c r="AQ144" s="10" t="str">
        <f t="shared" si="75"/>
        <v/>
      </c>
      <c r="AR144" s="15" t="str">
        <f t="shared" si="76"/>
        <v/>
      </c>
      <c r="AS144" s="57" t="str">
        <f t="shared" si="77"/>
        <v/>
      </c>
      <c r="AT144" s="12" t="str">
        <f t="shared" si="78"/>
        <v/>
      </c>
      <c r="AU144" s="10" t="str">
        <f t="shared" si="79"/>
        <v/>
      </c>
      <c r="AV144" s="10" t="str">
        <f t="shared" si="80"/>
        <v/>
      </c>
      <c r="AW144" s="15" t="str">
        <f t="shared" si="81"/>
        <v/>
      </c>
    </row>
    <row r="145" spans="2:49">
      <c r="B145" s="14" t="str">
        <f>IF(Scilympiad!C144="",
    "",
    Scilympiad!C144
)</f>
        <v/>
      </c>
      <c r="C145" s="10" t="str">
        <f>IF(Scilympiad!D144="",
    "",
    Scilympiad!D144
)</f>
        <v/>
      </c>
      <c r="D145" s="10" t="str">
        <f>IF(Scilympiad!E144="",
    "",
    Scilympiad!E144
)</f>
        <v/>
      </c>
      <c r="E145" s="44" t="str">
        <f t="shared" si="57"/>
        <v/>
      </c>
      <c r="F145" s="45" t="str">
        <f t="shared" si="58"/>
        <v/>
      </c>
      <c r="G145" s="173" t="str">
        <f t="shared" si="59"/>
        <v/>
      </c>
      <c r="H145" s="45" t="str">
        <f t="shared" si="60"/>
        <v/>
      </c>
      <c r="I145" s="54" t="str">
        <f t="shared" si="61"/>
        <v/>
      </c>
      <c r="J145" s="57" t="str">
        <f>IF($B145="",
    "",
    IF(COUNTIF(Scilympiad!U:U,Scores!$B145)+COUNTIF(SkyCiv!U:U,Scores!$B145)=0,
        "",
        IF(COUNTIF(Scilympiad!U:U,Scores!$B145)=0,
            "NO",
            IF(COUNTIF(Scilympiad!U:U,Scores!$B145)=1,
                "YES",
                IF(COUNTIF(Scilympiad!U:U,Scores!$B145)&gt;1,
                    "MANY",
                    "ERROR"
                )
            )
        )
    )
)</f>
        <v/>
      </c>
      <c r="K145" s="15" t="str">
        <f>IF($B145="",
    "",
    IF(COUNTIF(Scilympiad!U:U,Scores!$B145)+COUNTIF(SkyCiv!U:U,Scores!$B145)=0,
        "",
        IF(COUNTIF(SkyCiv!U:U,Scores!$B145)=0,
            "NO",
            IF(COUNTIF(SkyCiv!U:U,Scores!$B145)=1,
                "YES",
                IF(COUNTIF(SkyCiv!U:U,Scores!$B145)&gt;1,
                    "MANY",
                    "ERROR"
                )
            )
        )
    )
)</f>
        <v/>
      </c>
      <c r="L145" s="160" t="str">
        <f>IF($B145="",
    "",
    IF(NOT(ISERROR(MATCH($B145,Scilympiad!$U:$U,0))),
        INDEX(Scilympiad!M:M,MATCH($B145,Scilympiad!$U:$U,0)),
        ""
    )
)</f>
        <v/>
      </c>
      <c r="M145" s="161" t="str">
        <f>IF($B145="",
    "",
    IF(NOT(ISERROR(MATCH($B145,Scilympiad!$U:$U,0))),
        INDEX(Scilympiad!N:N,MATCH($B145,Scilympiad!$U:$U,0)),
        ""
    )
)</f>
        <v/>
      </c>
      <c r="N145" s="161" t="str">
        <f>IF($B145="",
    "",
    IF(NOT(ISERROR(MATCH($B145,SkyCiv!$U:$U,0))),
        INDEX(SkyCiv!C:C,MATCH($B145,SkyCiv!$U:$U,0))+(_xlfn.NUMBERVALUE(LEFT(RIGHT(Instructions!$E$20,4),3))+6)/24,
        ""
    )
)</f>
        <v/>
      </c>
      <c r="O145" s="12" t="str">
        <f>IF(N145="",
    "",
    IF(Instructions!E$20="",
        "TIMEZONE?",
        IF(L145="",
            "START?",
            IF(N145&lt;L145,
                "NEGATIVE",
                (N145-L145)*24*60
            )
        )
    )
)</f>
        <v/>
      </c>
      <c r="P145" s="46" t="str">
        <f>IF(Instructions!$E$21="",
    "",
    IF(AND(ISNUMBER(O145),O145&gt;Instructions!E$21),
        "YES",
        IF(AND(ISNUMBER(O145),O145&lt;=Instructions!E$21),
            "NO",
            IF(O145="NEGATIVE",
                "UNCLEAR",
                ""
            )
        )
    )
)</f>
        <v/>
      </c>
      <c r="Q145" s="72" t="str">
        <f>IF(LEFT(Instructions!E$22)="Y",
    P145,
    ""
)</f>
        <v/>
      </c>
      <c r="R145" s="69" t="str">
        <f>IF($B145="",
    "",
    IF(NOT(ISERROR(MATCH($B145,SkyCiv!$U:$U,0))),
        INDEX(SkyCiv!I:I,MATCH($B145,SkyCiv!$U:$U,0)),
        ""
    )
)</f>
        <v/>
      </c>
      <c r="S145" s="12" t="str">
        <f>IF($B145="",
    "",
    IF(NOT(ISERROR(MATCH($B145,SkyCiv!$U:$U,0))),
        INDEX(SkyCiv!J:J,MATCH($B145,SkyCiv!$U:$U,0)),
        ""
    )
)</f>
        <v/>
      </c>
      <c r="T145" s="60" t="str">
        <f>IF($B145="",
    "",
    IF(NOT(ISERROR(MATCH($B145,SkyCiv!$U:$U,0))),
        INDEX(SkyCiv!K:K,MATCH($B145,SkyCiv!$U:$U,0)),
        ""
    )
)</f>
        <v/>
      </c>
      <c r="U145" s="76" t="str">
        <f>IF($B145="",
    "",
    IF(NOT(ISERROR(MATCH($B145,SkyCiv!$U:$U,0))),
        INDEX(SkyCiv!L:L,MATCH($B145,SkyCiv!$U:$U,0)),
        ""
    )
)</f>
        <v/>
      </c>
      <c r="V145" s="12" t="str">
        <f>IF($B145="",
    "",
    IF(NOT(ISERROR(MATCH($B145,SkyCiv!$U:$U,0))),
        INDEX(SkyCiv!M:M,MATCH($B145,SkyCiv!$U:$U,0)),
        ""
    )
)</f>
        <v/>
      </c>
      <c r="W145" s="77" t="str">
        <f>IF($B145="",
    "",
    IF(NOT(ISERROR(MATCH($B145,SkyCiv!$U:$U,0))),
        INDEX(SkyCiv!N:N,MATCH($B145,SkyCiv!$U:$U,0)),
        ""
    )
)</f>
        <v/>
      </c>
      <c r="X145" s="45" t="str">
        <f>IF(AND(U145=0,V145=0,W145=0),
    "-",
    IF(U145="",
        "",
        IF(LEFT($B145)="B",
            IF(Instructions!E$16="",
                "",
                IF(ROUND(U145,3)&lt;Instructions!E$16,
                    "YES",
                    "NO"
                )
            ),
            IF(LEFT($B145)="C",
                IF(Instructions!E$18="",
                    "",
                    IF(ROUND(U145,3)&lt;Instructions!E$18,
                        "YES",
                        "NO"
                    )
                ),
                "ERR"
            )
        )
    )
)</f>
        <v/>
      </c>
      <c r="Y145" s="45" t="str">
        <f t="shared" si="62"/>
        <v/>
      </c>
      <c r="Z145" s="45" t="str">
        <f>IF(AND(U145=0,V145=0,W145=0),
    "-",
    IF(W145="",
        "",
        IF(LEFT($B145)="B",
            IF(Instructions!E$17="",
                "",
                IF(ROUND(W145,3)&lt;Instructions!E$17,
                    "YES",
                    "NO"
                )
            ),
            IF(LEFT($B145)="C",
                IF(Instructions!E$19="",
                    "",
                    IF(ROUND(W145,3)&lt;Instructions!E$19,
                        "YES",
                        "NO"
                    )
                ),
                "ERR"
            )
        )
    )
)</f>
        <v/>
      </c>
      <c r="AA145" s="54" t="str">
        <f t="shared" si="63"/>
        <v/>
      </c>
      <c r="AB145" s="14" t="str">
        <f>IF(AND(NOT(ISERROR(MATCH($B145,Scilympiad!$U:$U,0))),ISNUMBER(INDEX(Scilympiad!Y:Y,MATCH($B145,Scilympiad!$U:$U,0)))),
    INDEX(Scilympiad!Y:Y,MATCH($B145,Scilympiad!$U:$U,0)),
    ""
)</f>
        <v/>
      </c>
      <c r="AC145" s="11" t="str">
        <f t="shared" si="64"/>
        <v/>
      </c>
      <c r="AD145" s="10" t="str">
        <f t="shared" si="65"/>
        <v/>
      </c>
      <c r="AE145" s="11" t="str">
        <f t="shared" si="66"/>
        <v/>
      </c>
      <c r="AF145" s="12" t="str">
        <f t="shared" si="67"/>
        <v/>
      </c>
      <c r="AG145" s="134" t="str">
        <f t="shared" si="68"/>
        <v/>
      </c>
      <c r="AH145" s="165"/>
      <c r="AI145" s="165"/>
      <c r="AJ145" s="131"/>
      <c r="AK145" s="64" t="str">
        <f t="shared" si="69"/>
        <v/>
      </c>
      <c r="AL145" s="47" t="str">
        <f t="shared" si="70"/>
        <v/>
      </c>
      <c r="AM145" s="65" t="str">
        <f t="shared" si="71"/>
        <v/>
      </c>
      <c r="AN145" s="57" t="str">
        <f t="shared" si="72"/>
        <v/>
      </c>
      <c r="AO145" s="12" t="str">
        <f t="shared" si="73"/>
        <v/>
      </c>
      <c r="AP145" s="10" t="str">
        <f t="shared" si="74"/>
        <v/>
      </c>
      <c r="AQ145" s="10" t="str">
        <f t="shared" si="75"/>
        <v/>
      </c>
      <c r="AR145" s="15" t="str">
        <f t="shared" si="76"/>
        <v/>
      </c>
      <c r="AS145" s="57" t="str">
        <f t="shared" si="77"/>
        <v/>
      </c>
      <c r="AT145" s="12" t="str">
        <f t="shared" si="78"/>
        <v/>
      </c>
      <c r="AU145" s="10" t="str">
        <f t="shared" si="79"/>
        <v/>
      </c>
      <c r="AV145" s="10" t="str">
        <f t="shared" si="80"/>
        <v/>
      </c>
      <c r="AW145" s="15" t="str">
        <f t="shared" si="81"/>
        <v/>
      </c>
    </row>
    <row r="146" spans="2:49">
      <c r="B146" s="14" t="str">
        <f>IF(Scilympiad!C145="",
    "",
    Scilympiad!C145
)</f>
        <v/>
      </c>
      <c r="C146" s="10" t="str">
        <f>IF(Scilympiad!D145="",
    "",
    Scilympiad!D145
)</f>
        <v/>
      </c>
      <c r="D146" s="10" t="str">
        <f>IF(Scilympiad!E145="",
    "",
    Scilympiad!E145
)</f>
        <v/>
      </c>
      <c r="E146" s="44" t="str">
        <f t="shared" si="57"/>
        <v/>
      </c>
      <c r="F146" s="45" t="str">
        <f t="shared" si="58"/>
        <v/>
      </c>
      <c r="G146" s="173" t="str">
        <f t="shared" si="59"/>
        <v/>
      </c>
      <c r="H146" s="45" t="str">
        <f t="shared" si="60"/>
        <v/>
      </c>
      <c r="I146" s="54" t="str">
        <f t="shared" si="61"/>
        <v/>
      </c>
      <c r="J146" s="57" t="str">
        <f>IF($B146="",
    "",
    IF(COUNTIF(Scilympiad!U:U,Scores!$B146)+COUNTIF(SkyCiv!U:U,Scores!$B146)=0,
        "",
        IF(COUNTIF(Scilympiad!U:U,Scores!$B146)=0,
            "NO",
            IF(COUNTIF(Scilympiad!U:U,Scores!$B146)=1,
                "YES",
                IF(COUNTIF(Scilympiad!U:U,Scores!$B146)&gt;1,
                    "MANY",
                    "ERROR"
                )
            )
        )
    )
)</f>
        <v/>
      </c>
      <c r="K146" s="15" t="str">
        <f>IF($B146="",
    "",
    IF(COUNTIF(Scilympiad!U:U,Scores!$B146)+COUNTIF(SkyCiv!U:U,Scores!$B146)=0,
        "",
        IF(COUNTIF(SkyCiv!U:U,Scores!$B146)=0,
            "NO",
            IF(COUNTIF(SkyCiv!U:U,Scores!$B146)=1,
                "YES",
                IF(COUNTIF(SkyCiv!U:U,Scores!$B146)&gt;1,
                    "MANY",
                    "ERROR"
                )
            )
        )
    )
)</f>
        <v/>
      </c>
      <c r="L146" s="160" t="str">
        <f>IF($B146="",
    "",
    IF(NOT(ISERROR(MATCH($B146,Scilympiad!$U:$U,0))),
        INDEX(Scilympiad!M:M,MATCH($B146,Scilympiad!$U:$U,0)),
        ""
    )
)</f>
        <v/>
      </c>
      <c r="M146" s="161" t="str">
        <f>IF($B146="",
    "",
    IF(NOT(ISERROR(MATCH($B146,Scilympiad!$U:$U,0))),
        INDEX(Scilympiad!N:N,MATCH($B146,Scilympiad!$U:$U,0)),
        ""
    )
)</f>
        <v/>
      </c>
      <c r="N146" s="161" t="str">
        <f>IF($B146="",
    "",
    IF(NOT(ISERROR(MATCH($B146,SkyCiv!$U:$U,0))),
        INDEX(SkyCiv!C:C,MATCH($B146,SkyCiv!$U:$U,0))+(_xlfn.NUMBERVALUE(LEFT(RIGHT(Instructions!$E$20,4),3))+6)/24,
        ""
    )
)</f>
        <v/>
      </c>
      <c r="O146" s="12" t="str">
        <f>IF(N146="",
    "",
    IF(Instructions!E$20="",
        "TIMEZONE?",
        IF(L146="",
            "START?",
            IF(N146&lt;L146,
                "NEGATIVE",
                (N146-L146)*24*60
            )
        )
    )
)</f>
        <v/>
      </c>
      <c r="P146" s="46" t="str">
        <f>IF(Instructions!$E$21="",
    "",
    IF(AND(ISNUMBER(O146),O146&gt;Instructions!E$21),
        "YES",
        IF(AND(ISNUMBER(O146),O146&lt;=Instructions!E$21),
            "NO",
            IF(O146="NEGATIVE",
                "UNCLEAR",
                ""
            )
        )
    )
)</f>
        <v/>
      </c>
      <c r="Q146" s="72" t="str">
        <f>IF(LEFT(Instructions!E$22)="Y",
    P146,
    ""
)</f>
        <v/>
      </c>
      <c r="R146" s="69" t="str">
        <f>IF($B146="",
    "",
    IF(NOT(ISERROR(MATCH($B146,SkyCiv!$U:$U,0))),
        INDEX(SkyCiv!I:I,MATCH($B146,SkyCiv!$U:$U,0)),
        ""
    )
)</f>
        <v/>
      </c>
      <c r="S146" s="12" t="str">
        <f>IF($B146="",
    "",
    IF(NOT(ISERROR(MATCH($B146,SkyCiv!$U:$U,0))),
        INDEX(SkyCiv!J:J,MATCH($B146,SkyCiv!$U:$U,0)),
        ""
    )
)</f>
        <v/>
      </c>
      <c r="T146" s="60" t="str">
        <f>IF($B146="",
    "",
    IF(NOT(ISERROR(MATCH($B146,SkyCiv!$U:$U,0))),
        INDEX(SkyCiv!K:K,MATCH($B146,SkyCiv!$U:$U,0)),
        ""
    )
)</f>
        <v/>
      </c>
      <c r="U146" s="76" t="str">
        <f>IF($B146="",
    "",
    IF(NOT(ISERROR(MATCH($B146,SkyCiv!$U:$U,0))),
        INDEX(SkyCiv!L:L,MATCH($B146,SkyCiv!$U:$U,0)),
        ""
    )
)</f>
        <v/>
      </c>
      <c r="V146" s="12" t="str">
        <f>IF($B146="",
    "",
    IF(NOT(ISERROR(MATCH($B146,SkyCiv!$U:$U,0))),
        INDEX(SkyCiv!M:M,MATCH($B146,SkyCiv!$U:$U,0)),
        ""
    )
)</f>
        <v/>
      </c>
      <c r="W146" s="77" t="str">
        <f>IF($B146="",
    "",
    IF(NOT(ISERROR(MATCH($B146,SkyCiv!$U:$U,0))),
        INDEX(SkyCiv!N:N,MATCH($B146,SkyCiv!$U:$U,0)),
        ""
    )
)</f>
        <v/>
      </c>
      <c r="X146" s="45" t="str">
        <f>IF(AND(U146=0,V146=0,W146=0),
    "-",
    IF(U146="",
        "",
        IF(LEFT($B146)="B",
            IF(Instructions!E$16="",
                "",
                IF(ROUND(U146,3)&lt;Instructions!E$16,
                    "YES",
                    "NO"
                )
            ),
            IF(LEFT($B146)="C",
                IF(Instructions!E$18="",
                    "",
                    IF(ROUND(U146,3)&lt;Instructions!E$18,
                        "YES",
                        "NO"
                    )
                ),
                "ERR"
            )
        )
    )
)</f>
        <v/>
      </c>
      <c r="Y146" s="45" t="str">
        <f t="shared" si="62"/>
        <v/>
      </c>
      <c r="Z146" s="45" t="str">
        <f>IF(AND(U146=0,V146=0,W146=0),
    "-",
    IF(W146="",
        "",
        IF(LEFT($B146)="B",
            IF(Instructions!E$17="",
                "",
                IF(ROUND(W146,3)&lt;Instructions!E$17,
                    "YES",
                    "NO"
                )
            ),
            IF(LEFT($B146)="C",
                IF(Instructions!E$19="",
                    "",
                    IF(ROUND(W146,3)&lt;Instructions!E$19,
                        "YES",
                        "NO"
                    )
                ),
                "ERR"
            )
        )
    )
)</f>
        <v/>
      </c>
      <c r="AA146" s="54" t="str">
        <f t="shared" si="63"/>
        <v/>
      </c>
      <c r="AB146" s="14" t="str">
        <f>IF(AND(NOT(ISERROR(MATCH($B146,Scilympiad!$U:$U,0))),ISNUMBER(INDEX(Scilympiad!Y:Y,MATCH($B146,Scilympiad!$U:$U,0)))),
    INDEX(Scilympiad!Y:Y,MATCH($B146,Scilympiad!$U:$U,0)),
    ""
)</f>
        <v/>
      </c>
      <c r="AC146" s="11" t="str">
        <f t="shared" si="64"/>
        <v/>
      </c>
      <c r="AD146" s="10" t="str">
        <f t="shared" si="65"/>
        <v/>
      </c>
      <c r="AE146" s="11" t="str">
        <f t="shared" si="66"/>
        <v/>
      </c>
      <c r="AF146" s="12" t="str">
        <f t="shared" si="67"/>
        <v/>
      </c>
      <c r="AG146" s="134" t="str">
        <f t="shared" si="68"/>
        <v/>
      </c>
      <c r="AH146" s="165"/>
      <c r="AI146" s="165"/>
      <c r="AJ146" s="131"/>
      <c r="AK146" s="64" t="str">
        <f t="shared" si="69"/>
        <v/>
      </c>
      <c r="AL146" s="47" t="str">
        <f t="shared" si="70"/>
        <v/>
      </c>
      <c r="AM146" s="65" t="str">
        <f t="shared" si="71"/>
        <v/>
      </c>
      <c r="AN146" s="57" t="str">
        <f t="shared" si="72"/>
        <v/>
      </c>
      <c r="AO146" s="12" t="str">
        <f t="shared" si="73"/>
        <v/>
      </c>
      <c r="AP146" s="10" t="str">
        <f t="shared" si="74"/>
        <v/>
      </c>
      <c r="AQ146" s="10" t="str">
        <f t="shared" si="75"/>
        <v/>
      </c>
      <c r="AR146" s="15" t="str">
        <f t="shared" si="76"/>
        <v/>
      </c>
      <c r="AS146" s="57" t="str">
        <f t="shared" si="77"/>
        <v/>
      </c>
      <c r="AT146" s="12" t="str">
        <f t="shared" si="78"/>
        <v/>
      </c>
      <c r="AU146" s="10" t="str">
        <f t="shared" si="79"/>
        <v/>
      </c>
      <c r="AV146" s="10" t="str">
        <f t="shared" si="80"/>
        <v/>
      </c>
      <c r="AW146" s="15" t="str">
        <f t="shared" si="81"/>
        <v/>
      </c>
    </row>
    <row r="147" spans="2:49">
      <c r="B147" s="14" t="str">
        <f>IF(Scilympiad!C146="",
    "",
    Scilympiad!C146
)</f>
        <v/>
      </c>
      <c r="C147" s="10" t="str">
        <f>IF(Scilympiad!D146="",
    "",
    Scilympiad!D146
)</f>
        <v/>
      </c>
      <c r="D147" s="10" t="str">
        <f>IF(Scilympiad!E146="",
    "",
    Scilympiad!E146
)</f>
        <v/>
      </c>
      <c r="E147" s="44" t="str">
        <f t="shared" si="57"/>
        <v/>
      </c>
      <c r="F147" s="45" t="str">
        <f t="shared" si="58"/>
        <v/>
      </c>
      <c r="G147" s="173" t="str">
        <f t="shared" si="59"/>
        <v/>
      </c>
      <c r="H147" s="45" t="str">
        <f t="shared" si="60"/>
        <v/>
      </c>
      <c r="I147" s="54" t="str">
        <f t="shared" si="61"/>
        <v/>
      </c>
      <c r="J147" s="57" t="str">
        <f>IF($B147="",
    "",
    IF(COUNTIF(Scilympiad!U:U,Scores!$B147)+COUNTIF(SkyCiv!U:U,Scores!$B147)=0,
        "",
        IF(COUNTIF(Scilympiad!U:U,Scores!$B147)=0,
            "NO",
            IF(COUNTIF(Scilympiad!U:U,Scores!$B147)=1,
                "YES",
                IF(COUNTIF(Scilympiad!U:U,Scores!$B147)&gt;1,
                    "MANY",
                    "ERROR"
                )
            )
        )
    )
)</f>
        <v/>
      </c>
      <c r="K147" s="15" t="str">
        <f>IF($B147="",
    "",
    IF(COUNTIF(Scilympiad!U:U,Scores!$B147)+COUNTIF(SkyCiv!U:U,Scores!$B147)=0,
        "",
        IF(COUNTIF(SkyCiv!U:U,Scores!$B147)=0,
            "NO",
            IF(COUNTIF(SkyCiv!U:U,Scores!$B147)=1,
                "YES",
                IF(COUNTIF(SkyCiv!U:U,Scores!$B147)&gt;1,
                    "MANY",
                    "ERROR"
                )
            )
        )
    )
)</f>
        <v/>
      </c>
      <c r="L147" s="160" t="str">
        <f>IF($B147="",
    "",
    IF(NOT(ISERROR(MATCH($B147,Scilympiad!$U:$U,0))),
        INDEX(Scilympiad!M:M,MATCH($B147,Scilympiad!$U:$U,0)),
        ""
    )
)</f>
        <v/>
      </c>
      <c r="M147" s="161" t="str">
        <f>IF($B147="",
    "",
    IF(NOT(ISERROR(MATCH($B147,Scilympiad!$U:$U,0))),
        INDEX(Scilympiad!N:N,MATCH($B147,Scilympiad!$U:$U,0)),
        ""
    )
)</f>
        <v/>
      </c>
      <c r="N147" s="161" t="str">
        <f>IF($B147="",
    "",
    IF(NOT(ISERROR(MATCH($B147,SkyCiv!$U:$U,0))),
        INDEX(SkyCiv!C:C,MATCH($B147,SkyCiv!$U:$U,0))+(_xlfn.NUMBERVALUE(LEFT(RIGHT(Instructions!$E$20,4),3))+6)/24,
        ""
    )
)</f>
        <v/>
      </c>
      <c r="O147" s="12" t="str">
        <f>IF(N147="",
    "",
    IF(Instructions!E$20="",
        "TIMEZONE?",
        IF(L147="",
            "START?",
            IF(N147&lt;L147,
                "NEGATIVE",
                (N147-L147)*24*60
            )
        )
    )
)</f>
        <v/>
      </c>
      <c r="P147" s="46" t="str">
        <f>IF(Instructions!$E$21="",
    "",
    IF(AND(ISNUMBER(O147),O147&gt;Instructions!E$21),
        "YES",
        IF(AND(ISNUMBER(O147),O147&lt;=Instructions!E$21),
            "NO",
            IF(O147="NEGATIVE",
                "UNCLEAR",
                ""
            )
        )
    )
)</f>
        <v/>
      </c>
      <c r="Q147" s="72" t="str">
        <f>IF(LEFT(Instructions!E$22)="Y",
    P147,
    ""
)</f>
        <v/>
      </c>
      <c r="R147" s="69" t="str">
        <f>IF($B147="",
    "",
    IF(NOT(ISERROR(MATCH($B147,SkyCiv!$U:$U,0))),
        INDEX(SkyCiv!I:I,MATCH($B147,SkyCiv!$U:$U,0)),
        ""
    )
)</f>
        <v/>
      </c>
      <c r="S147" s="12" t="str">
        <f>IF($B147="",
    "",
    IF(NOT(ISERROR(MATCH($B147,SkyCiv!$U:$U,0))),
        INDEX(SkyCiv!J:J,MATCH($B147,SkyCiv!$U:$U,0)),
        ""
    )
)</f>
        <v/>
      </c>
      <c r="T147" s="60" t="str">
        <f>IF($B147="",
    "",
    IF(NOT(ISERROR(MATCH($B147,SkyCiv!$U:$U,0))),
        INDEX(SkyCiv!K:K,MATCH($B147,SkyCiv!$U:$U,0)),
        ""
    )
)</f>
        <v/>
      </c>
      <c r="U147" s="76" t="str">
        <f>IF($B147="",
    "",
    IF(NOT(ISERROR(MATCH($B147,SkyCiv!$U:$U,0))),
        INDEX(SkyCiv!L:L,MATCH($B147,SkyCiv!$U:$U,0)),
        ""
    )
)</f>
        <v/>
      </c>
      <c r="V147" s="12" t="str">
        <f>IF($B147="",
    "",
    IF(NOT(ISERROR(MATCH($B147,SkyCiv!$U:$U,0))),
        INDEX(SkyCiv!M:M,MATCH($B147,SkyCiv!$U:$U,0)),
        ""
    )
)</f>
        <v/>
      </c>
      <c r="W147" s="77" t="str">
        <f>IF($B147="",
    "",
    IF(NOT(ISERROR(MATCH($B147,SkyCiv!$U:$U,0))),
        INDEX(SkyCiv!N:N,MATCH($B147,SkyCiv!$U:$U,0)),
        ""
    )
)</f>
        <v/>
      </c>
      <c r="X147" s="45" t="str">
        <f>IF(AND(U147=0,V147=0,W147=0),
    "-",
    IF(U147="",
        "",
        IF(LEFT($B147)="B",
            IF(Instructions!E$16="",
                "",
                IF(ROUND(U147,3)&lt;Instructions!E$16,
                    "YES",
                    "NO"
                )
            ),
            IF(LEFT($B147)="C",
                IF(Instructions!E$18="",
                    "",
                    IF(ROUND(U147,3)&lt;Instructions!E$18,
                        "YES",
                        "NO"
                    )
                ),
                "ERR"
            )
        )
    )
)</f>
        <v/>
      </c>
      <c r="Y147" s="45" t="str">
        <f t="shared" si="62"/>
        <v/>
      </c>
      <c r="Z147" s="45" t="str">
        <f>IF(AND(U147=0,V147=0,W147=0),
    "-",
    IF(W147="",
        "",
        IF(LEFT($B147)="B",
            IF(Instructions!E$17="",
                "",
                IF(ROUND(W147,3)&lt;Instructions!E$17,
                    "YES",
                    "NO"
                )
            ),
            IF(LEFT($B147)="C",
                IF(Instructions!E$19="",
                    "",
                    IF(ROUND(W147,3)&lt;Instructions!E$19,
                        "YES",
                        "NO"
                    )
                ),
                "ERR"
            )
        )
    )
)</f>
        <v/>
      </c>
      <c r="AA147" s="54" t="str">
        <f t="shared" si="63"/>
        <v/>
      </c>
      <c r="AB147" s="14" t="str">
        <f>IF(AND(NOT(ISERROR(MATCH($B147,Scilympiad!$U:$U,0))),ISNUMBER(INDEX(Scilympiad!Y:Y,MATCH($B147,Scilympiad!$U:$U,0)))),
    INDEX(Scilympiad!Y:Y,MATCH($B147,Scilympiad!$U:$U,0)),
    ""
)</f>
        <v/>
      </c>
      <c r="AC147" s="11" t="str">
        <f t="shared" si="64"/>
        <v/>
      </c>
      <c r="AD147" s="10" t="str">
        <f t="shared" si="65"/>
        <v/>
      </c>
      <c r="AE147" s="11" t="str">
        <f t="shared" si="66"/>
        <v/>
      </c>
      <c r="AF147" s="12" t="str">
        <f t="shared" si="67"/>
        <v/>
      </c>
      <c r="AG147" s="134" t="str">
        <f t="shared" si="68"/>
        <v/>
      </c>
      <c r="AH147" s="165"/>
      <c r="AI147" s="165"/>
      <c r="AJ147" s="131"/>
      <c r="AK147" s="64" t="str">
        <f t="shared" si="69"/>
        <v/>
      </c>
      <c r="AL147" s="47" t="str">
        <f t="shared" si="70"/>
        <v/>
      </c>
      <c r="AM147" s="65" t="str">
        <f t="shared" si="71"/>
        <v/>
      </c>
      <c r="AN147" s="57" t="str">
        <f t="shared" si="72"/>
        <v/>
      </c>
      <c r="AO147" s="12" t="str">
        <f t="shared" si="73"/>
        <v/>
      </c>
      <c r="AP147" s="10" t="str">
        <f t="shared" si="74"/>
        <v/>
      </c>
      <c r="AQ147" s="10" t="str">
        <f t="shared" si="75"/>
        <v/>
      </c>
      <c r="AR147" s="15" t="str">
        <f t="shared" si="76"/>
        <v/>
      </c>
      <c r="AS147" s="57" t="str">
        <f t="shared" si="77"/>
        <v/>
      </c>
      <c r="AT147" s="12" t="str">
        <f t="shared" si="78"/>
        <v/>
      </c>
      <c r="AU147" s="10" t="str">
        <f t="shared" si="79"/>
        <v/>
      </c>
      <c r="AV147" s="10" t="str">
        <f t="shared" si="80"/>
        <v/>
      </c>
      <c r="AW147" s="15" t="str">
        <f t="shared" si="81"/>
        <v/>
      </c>
    </row>
    <row r="148" spans="2:49">
      <c r="B148" s="14" t="str">
        <f>IF(Scilympiad!C147="",
    "",
    Scilympiad!C147
)</f>
        <v/>
      </c>
      <c r="C148" s="10" t="str">
        <f>IF(Scilympiad!D147="",
    "",
    Scilympiad!D147
)</f>
        <v/>
      </c>
      <c r="D148" s="10" t="str">
        <f>IF(Scilympiad!E147="",
    "",
    Scilympiad!E147
)</f>
        <v/>
      </c>
      <c r="E148" s="44" t="str">
        <f t="shared" si="57"/>
        <v/>
      </c>
      <c r="F148" s="45" t="str">
        <f t="shared" si="58"/>
        <v/>
      </c>
      <c r="G148" s="173" t="str">
        <f t="shared" si="59"/>
        <v/>
      </c>
      <c r="H148" s="45" t="str">
        <f t="shared" si="60"/>
        <v/>
      </c>
      <c r="I148" s="54" t="str">
        <f t="shared" si="61"/>
        <v/>
      </c>
      <c r="J148" s="57" t="str">
        <f>IF($B148="",
    "",
    IF(COUNTIF(Scilympiad!U:U,Scores!$B148)+COUNTIF(SkyCiv!U:U,Scores!$B148)=0,
        "",
        IF(COUNTIF(Scilympiad!U:U,Scores!$B148)=0,
            "NO",
            IF(COUNTIF(Scilympiad!U:U,Scores!$B148)=1,
                "YES",
                IF(COUNTIF(Scilympiad!U:U,Scores!$B148)&gt;1,
                    "MANY",
                    "ERROR"
                )
            )
        )
    )
)</f>
        <v/>
      </c>
      <c r="K148" s="15" t="str">
        <f>IF($B148="",
    "",
    IF(COUNTIF(Scilympiad!U:U,Scores!$B148)+COUNTIF(SkyCiv!U:U,Scores!$B148)=0,
        "",
        IF(COUNTIF(SkyCiv!U:U,Scores!$B148)=0,
            "NO",
            IF(COUNTIF(SkyCiv!U:U,Scores!$B148)=1,
                "YES",
                IF(COUNTIF(SkyCiv!U:U,Scores!$B148)&gt;1,
                    "MANY",
                    "ERROR"
                )
            )
        )
    )
)</f>
        <v/>
      </c>
      <c r="L148" s="160" t="str">
        <f>IF($B148="",
    "",
    IF(NOT(ISERROR(MATCH($B148,Scilympiad!$U:$U,0))),
        INDEX(Scilympiad!M:M,MATCH($B148,Scilympiad!$U:$U,0)),
        ""
    )
)</f>
        <v/>
      </c>
      <c r="M148" s="161" t="str">
        <f>IF($B148="",
    "",
    IF(NOT(ISERROR(MATCH($B148,Scilympiad!$U:$U,0))),
        INDEX(Scilympiad!N:N,MATCH($B148,Scilympiad!$U:$U,0)),
        ""
    )
)</f>
        <v/>
      </c>
      <c r="N148" s="161" t="str">
        <f>IF($B148="",
    "",
    IF(NOT(ISERROR(MATCH($B148,SkyCiv!$U:$U,0))),
        INDEX(SkyCiv!C:C,MATCH($B148,SkyCiv!$U:$U,0))+(_xlfn.NUMBERVALUE(LEFT(RIGHT(Instructions!$E$20,4),3))+6)/24,
        ""
    )
)</f>
        <v/>
      </c>
      <c r="O148" s="12" t="str">
        <f>IF(N148="",
    "",
    IF(Instructions!E$20="",
        "TIMEZONE?",
        IF(L148="",
            "START?",
            IF(N148&lt;L148,
                "NEGATIVE",
                (N148-L148)*24*60
            )
        )
    )
)</f>
        <v/>
      </c>
      <c r="P148" s="46" t="str">
        <f>IF(Instructions!$E$21="",
    "",
    IF(AND(ISNUMBER(O148),O148&gt;Instructions!E$21),
        "YES",
        IF(AND(ISNUMBER(O148),O148&lt;=Instructions!E$21),
            "NO",
            IF(O148="NEGATIVE",
                "UNCLEAR",
                ""
            )
        )
    )
)</f>
        <v/>
      </c>
      <c r="Q148" s="72" t="str">
        <f>IF(LEFT(Instructions!E$22)="Y",
    P148,
    ""
)</f>
        <v/>
      </c>
      <c r="R148" s="69" t="str">
        <f>IF($B148="",
    "",
    IF(NOT(ISERROR(MATCH($B148,SkyCiv!$U:$U,0))),
        INDEX(SkyCiv!I:I,MATCH($B148,SkyCiv!$U:$U,0)),
        ""
    )
)</f>
        <v/>
      </c>
      <c r="S148" s="12" t="str">
        <f>IF($B148="",
    "",
    IF(NOT(ISERROR(MATCH($B148,SkyCiv!$U:$U,0))),
        INDEX(SkyCiv!J:J,MATCH($B148,SkyCiv!$U:$U,0)),
        ""
    )
)</f>
        <v/>
      </c>
      <c r="T148" s="60" t="str">
        <f>IF($B148="",
    "",
    IF(NOT(ISERROR(MATCH($B148,SkyCiv!$U:$U,0))),
        INDEX(SkyCiv!K:K,MATCH($B148,SkyCiv!$U:$U,0)),
        ""
    )
)</f>
        <v/>
      </c>
      <c r="U148" s="76" t="str">
        <f>IF($B148="",
    "",
    IF(NOT(ISERROR(MATCH($B148,SkyCiv!$U:$U,0))),
        INDEX(SkyCiv!L:L,MATCH($B148,SkyCiv!$U:$U,0)),
        ""
    )
)</f>
        <v/>
      </c>
      <c r="V148" s="12" t="str">
        <f>IF($B148="",
    "",
    IF(NOT(ISERROR(MATCH($B148,SkyCiv!$U:$U,0))),
        INDEX(SkyCiv!M:M,MATCH($B148,SkyCiv!$U:$U,0)),
        ""
    )
)</f>
        <v/>
      </c>
      <c r="W148" s="77" t="str">
        <f>IF($B148="",
    "",
    IF(NOT(ISERROR(MATCH($B148,SkyCiv!$U:$U,0))),
        INDEX(SkyCiv!N:N,MATCH($B148,SkyCiv!$U:$U,0)),
        ""
    )
)</f>
        <v/>
      </c>
      <c r="X148" s="45" t="str">
        <f>IF(AND(U148=0,V148=0,W148=0),
    "-",
    IF(U148="",
        "",
        IF(LEFT($B148)="B",
            IF(Instructions!E$16="",
                "",
                IF(ROUND(U148,3)&lt;Instructions!E$16,
                    "YES",
                    "NO"
                )
            ),
            IF(LEFT($B148)="C",
                IF(Instructions!E$18="",
                    "",
                    IF(ROUND(U148,3)&lt;Instructions!E$18,
                        "YES",
                        "NO"
                    )
                ),
                "ERR"
            )
        )
    )
)</f>
        <v/>
      </c>
      <c r="Y148" s="45" t="str">
        <f t="shared" si="62"/>
        <v/>
      </c>
      <c r="Z148" s="45" t="str">
        <f>IF(AND(U148=0,V148=0,W148=0),
    "-",
    IF(W148="",
        "",
        IF(LEFT($B148)="B",
            IF(Instructions!E$17="",
                "",
                IF(ROUND(W148,3)&lt;Instructions!E$17,
                    "YES",
                    "NO"
                )
            ),
            IF(LEFT($B148)="C",
                IF(Instructions!E$19="",
                    "",
                    IF(ROUND(W148,3)&lt;Instructions!E$19,
                        "YES",
                        "NO"
                    )
                ),
                "ERR"
            )
        )
    )
)</f>
        <v/>
      </c>
      <c r="AA148" s="54" t="str">
        <f t="shared" si="63"/>
        <v/>
      </c>
      <c r="AB148" s="14" t="str">
        <f>IF(AND(NOT(ISERROR(MATCH($B148,Scilympiad!$U:$U,0))),ISNUMBER(INDEX(Scilympiad!Y:Y,MATCH($B148,Scilympiad!$U:$U,0)))),
    INDEX(Scilympiad!Y:Y,MATCH($B148,Scilympiad!$U:$U,0)),
    ""
)</f>
        <v/>
      </c>
      <c r="AC148" s="11" t="str">
        <f t="shared" si="64"/>
        <v/>
      </c>
      <c r="AD148" s="10" t="str">
        <f t="shared" si="65"/>
        <v/>
      </c>
      <c r="AE148" s="11" t="str">
        <f t="shared" si="66"/>
        <v/>
      </c>
      <c r="AF148" s="12" t="str">
        <f t="shared" si="67"/>
        <v/>
      </c>
      <c r="AG148" s="134" t="str">
        <f t="shared" si="68"/>
        <v/>
      </c>
      <c r="AH148" s="165"/>
      <c r="AI148" s="165"/>
      <c r="AJ148" s="131"/>
      <c r="AK148" s="64" t="str">
        <f t="shared" si="69"/>
        <v/>
      </c>
      <c r="AL148" s="47" t="str">
        <f t="shared" si="70"/>
        <v/>
      </c>
      <c r="AM148" s="65" t="str">
        <f t="shared" si="71"/>
        <v/>
      </c>
      <c r="AN148" s="57" t="str">
        <f t="shared" si="72"/>
        <v/>
      </c>
      <c r="AO148" s="12" t="str">
        <f t="shared" si="73"/>
        <v/>
      </c>
      <c r="AP148" s="10" t="str">
        <f t="shared" si="74"/>
        <v/>
      </c>
      <c r="AQ148" s="10" t="str">
        <f t="shared" si="75"/>
        <v/>
      </c>
      <c r="AR148" s="15" t="str">
        <f t="shared" si="76"/>
        <v/>
      </c>
      <c r="AS148" s="57" t="str">
        <f t="shared" si="77"/>
        <v/>
      </c>
      <c r="AT148" s="12" t="str">
        <f t="shared" si="78"/>
        <v/>
      </c>
      <c r="AU148" s="10" t="str">
        <f t="shared" si="79"/>
        <v/>
      </c>
      <c r="AV148" s="10" t="str">
        <f t="shared" si="80"/>
        <v/>
      </c>
      <c r="AW148" s="15" t="str">
        <f t="shared" si="81"/>
        <v/>
      </c>
    </row>
    <row r="149" spans="2:49">
      <c r="B149" s="14" t="str">
        <f>IF(Scilympiad!C148="",
    "",
    Scilympiad!C148
)</f>
        <v/>
      </c>
      <c r="C149" s="10" t="str">
        <f>IF(Scilympiad!D148="",
    "",
    Scilympiad!D148
)</f>
        <v/>
      </c>
      <c r="D149" s="10" t="str">
        <f>IF(Scilympiad!E148="",
    "",
    Scilympiad!E148
)</f>
        <v/>
      </c>
      <c r="E149" s="44" t="str">
        <f t="shared" si="57"/>
        <v/>
      </c>
      <c r="F149" s="45" t="str">
        <f t="shared" si="58"/>
        <v/>
      </c>
      <c r="G149" s="173" t="str">
        <f t="shared" si="59"/>
        <v/>
      </c>
      <c r="H149" s="45" t="str">
        <f t="shared" si="60"/>
        <v/>
      </c>
      <c r="I149" s="54" t="str">
        <f t="shared" si="61"/>
        <v/>
      </c>
      <c r="J149" s="57" t="str">
        <f>IF($B149="",
    "",
    IF(COUNTIF(Scilympiad!U:U,Scores!$B149)+COUNTIF(SkyCiv!U:U,Scores!$B149)=0,
        "",
        IF(COUNTIF(Scilympiad!U:U,Scores!$B149)=0,
            "NO",
            IF(COUNTIF(Scilympiad!U:U,Scores!$B149)=1,
                "YES",
                IF(COUNTIF(Scilympiad!U:U,Scores!$B149)&gt;1,
                    "MANY",
                    "ERROR"
                )
            )
        )
    )
)</f>
        <v/>
      </c>
      <c r="K149" s="15" t="str">
        <f>IF($B149="",
    "",
    IF(COUNTIF(Scilympiad!U:U,Scores!$B149)+COUNTIF(SkyCiv!U:U,Scores!$B149)=0,
        "",
        IF(COUNTIF(SkyCiv!U:U,Scores!$B149)=0,
            "NO",
            IF(COUNTIF(SkyCiv!U:U,Scores!$B149)=1,
                "YES",
                IF(COUNTIF(SkyCiv!U:U,Scores!$B149)&gt;1,
                    "MANY",
                    "ERROR"
                )
            )
        )
    )
)</f>
        <v/>
      </c>
      <c r="L149" s="160" t="str">
        <f>IF($B149="",
    "",
    IF(NOT(ISERROR(MATCH($B149,Scilympiad!$U:$U,0))),
        INDEX(Scilympiad!M:M,MATCH($B149,Scilympiad!$U:$U,0)),
        ""
    )
)</f>
        <v/>
      </c>
      <c r="M149" s="161" t="str">
        <f>IF($B149="",
    "",
    IF(NOT(ISERROR(MATCH($B149,Scilympiad!$U:$U,0))),
        INDEX(Scilympiad!N:N,MATCH($B149,Scilympiad!$U:$U,0)),
        ""
    )
)</f>
        <v/>
      </c>
      <c r="N149" s="161" t="str">
        <f>IF($B149="",
    "",
    IF(NOT(ISERROR(MATCH($B149,SkyCiv!$U:$U,0))),
        INDEX(SkyCiv!C:C,MATCH($B149,SkyCiv!$U:$U,0))+(_xlfn.NUMBERVALUE(LEFT(RIGHT(Instructions!$E$20,4),3))+6)/24,
        ""
    )
)</f>
        <v/>
      </c>
      <c r="O149" s="12" t="str">
        <f>IF(N149="",
    "",
    IF(Instructions!E$20="",
        "TIMEZONE?",
        IF(L149="",
            "START?",
            IF(N149&lt;L149,
                "NEGATIVE",
                (N149-L149)*24*60
            )
        )
    )
)</f>
        <v/>
      </c>
      <c r="P149" s="46" t="str">
        <f>IF(Instructions!$E$21="",
    "",
    IF(AND(ISNUMBER(O149),O149&gt;Instructions!E$21),
        "YES",
        IF(AND(ISNUMBER(O149),O149&lt;=Instructions!E$21),
            "NO",
            IF(O149="NEGATIVE",
                "UNCLEAR",
                ""
            )
        )
    )
)</f>
        <v/>
      </c>
      <c r="Q149" s="72" t="str">
        <f>IF(LEFT(Instructions!E$22)="Y",
    P149,
    ""
)</f>
        <v/>
      </c>
      <c r="R149" s="69" t="str">
        <f>IF($B149="",
    "",
    IF(NOT(ISERROR(MATCH($B149,SkyCiv!$U:$U,0))),
        INDEX(SkyCiv!I:I,MATCH($B149,SkyCiv!$U:$U,0)),
        ""
    )
)</f>
        <v/>
      </c>
      <c r="S149" s="12" t="str">
        <f>IF($B149="",
    "",
    IF(NOT(ISERROR(MATCH($B149,SkyCiv!$U:$U,0))),
        INDEX(SkyCiv!J:J,MATCH($B149,SkyCiv!$U:$U,0)),
        ""
    )
)</f>
        <v/>
      </c>
      <c r="T149" s="60" t="str">
        <f>IF($B149="",
    "",
    IF(NOT(ISERROR(MATCH($B149,SkyCiv!$U:$U,0))),
        INDEX(SkyCiv!K:K,MATCH($B149,SkyCiv!$U:$U,0)),
        ""
    )
)</f>
        <v/>
      </c>
      <c r="U149" s="76" t="str">
        <f>IF($B149="",
    "",
    IF(NOT(ISERROR(MATCH($B149,SkyCiv!$U:$U,0))),
        INDEX(SkyCiv!L:L,MATCH($B149,SkyCiv!$U:$U,0)),
        ""
    )
)</f>
        <v/>
      </c>
      <c r="V149" s="12" t="str">
        <f>IF($B149="",
    "",
    IF(NOT(ISERROR(MATCH($B149,SkyCiv!$U:$U,0))),
        INDEX(SkyCiv!M:M,MATCH($B149,SkyCiv!$U:$U,0)),
        ""
    )
)</f>
        <v/>
      </c>
      <c r="W149" s="77" t="str">
        <f>IF($B149="",
    "",
    IF(NOT(ISERROR(MATCH($B149,SkyCiv!$U:$U,0))),
        INDEX(SkyCiv!N:N,MATCH($B149,SkyCiv!$U:$U,0)),
        ""
    )
)</f>
        <v/>
      </c>
      <c r="X149" s="45" t="str">
        <f>IF(AND(U149=0,V149=0,W149=0),
    "-",
    IF(U149="",
        "",
        IF(LEFT($B149)="B",
            IF(Instructions!E$16="",
                "",
                IF(ROUND(U149,3)&lt;Instructions!E$16,
                    "YES",
                    "NO"
                )
            ),
            IF(LEFT($B149)="C",
                IF(Instructions!E$18="",
                    "",
                    IF(ROUND(U149,3)&lt;Instructions!E$18,
                        "YES",
                        "NO"
                    )
                ),
                "ERR"
            )
        )
    )
)</f>
        <v/>
      </c>
      <c r="Y149" s="45" t="str">
        <f t="shared" si="62"/>
        <v/>
      </c>
      <c r="Z149" s="45" t="str">
        <f>IF(AND(U149=0,V149=0,W149=0),
    "-",
    IF(W149="",
        "",
        IF(LEFT($B149)="B",
            IF(Instructions!E$17="",
                "",
                IF(ROUND(W149,3)&lt;Instructions!E$17,
                    "YES",
                    "NO"
                )
            ),
            IF(LEFT($B149)="C",
                IF(Instructions!E$19="",
                    "",
                    IF(ROUND(W149,3)&lt;Instructions!E$19,
                        "YES",
                        "NO"
                    )
                ),
                "ERR"
            )
        )
    )
)</f>
        <v/>
      </c>
      <c r="AA149" s="54" t="str">
        <f t="shared" si="63"/>
        <v/>
      </c>
      <c r="AB149" s="14" t="str">
        <f>IF(AND(NOT(ISERROR(MATCH($B149,Scilympiad!$U:$U,0))),ISNUMBER(INDEX(Scilympiad!Y:Y,MATCH($B149,Scilympiad!$U:$U,0)))),
    INDEX(Scilympiad!Y:Y,MATCH($B149,Scilympiad!$U:$U,0)),
    ""
)</f>
        <v/>
      </c>
      <c r="AC149" s="11" t="str">
        <f t="shared" si="64"/>
        <v/>
      </c>
      <c r="AD149" s="10" t="str">
        <f t="shared" si="65"/>
        <v/>
      </c>
      <c r="AE149" s="11" t="str">
        <f t="shared" si="66"/>
        <v/>
      </c>
      <c r="AF149" s="12" t="str">
        <f t="shared" si="67"/>
        <v/>
      </c>
      <c r="AG149" s="134" t="str">
        <f t="shared" si="68"/>
        <v/>
      </c>
      <c r="AH149" s="165"/>
      <c r="AI149" s="165"/>
      <c r="AJ149" s="131"/>
      <c r="AK149" s="64" t="str">
        <f t="shared" si="69"/>
        <v/>
      </c>
      <c r="AL149" s="47" t="str">
        <f t="shared" si="70"/>
        <v/>
      </c>
      <c r="AM149" s="65" t="str">
        <f t="shared" si="71"/>
        <v/>
      </c>
      <c r="AN149" s="57" t="str">
        <f t="shared" si="72"/>
        <v/>
      </c>
      <c r="AO149" s="12" t="str">
        <f t="shared" si="73"/>
        <v/>
      </c>
      <c r="AP149" s="10" t="str">
        <f t="shared" si="74"/>
        <v/>
      </c>
      <c r="AQ149" s="10" t="str">
        <f t="shared" si="75"/>
        <v/>
      </c>
      <c r="AR149" s="15" t="str">
        <f t="shared" si="76"/>
        <v/>
      </c>
      <c r="AS149" s="57" t="str">
        <f t="shared" si="77"/>
        <v/>
      </c>
      <c r="AT149" s="12" t="str">
        <f t="shared" si="78"/>
        <v/>
      </c>
      <c r="AU149" s="10" t="str">
        <f t="shared" si="79"/>
        <v/>
      </c>
      <c r="AV149" s="10" t="str">
        <f t="shared" si="80"/>
        <v/>
      </c>
      <c r="AW149" s="15" t="str">
        <f t="shared" si="81"/>
        <v/>
      </c>
    </row>
    <row r="150" spans="2:49">
      <c r="B150" s="14" t="str">
        <f>IF(Scilympiad!C149="",
    "",
    Scilympiad!C149
)</f>
        <v/>
      </c>
      <c r="C150" s="10" t="str">
        <f>IF(Scilympiad!D149="",
    "",
    Scilympiad!D149
)</f>
        <v/>
      </c>
      <c r="D150" s="10" t="str">
        <f>IF(Scilympiad!E149="",
    "",
    Scilympiad!E149
)</f>
        <v/>
      </c>
      <c r="E150" s="44" t="str">
        <f t="shared" si="57"/>
        <v/>
      </c>
      <c r="F150" s="45" t="str">
        <f t="shared" si="58"/>
        <v/>
      </c>
      <c r="G150" s="173" t="str">
        <f t="shared" si="59"/>
        <v/>
      </c>
      <c r="H150" s="45" t="str">
        <f t="shared" si="60"/>
        <v/>
      </c>
      <c r="I150" s="54" t="str">
        <f t="shared" si="61"/>
        <v/>
      </c>
      <c r="J150" s="57" t="str">
        <f>IF($B150="",
    "",
    IF(COUNTIF(Scilympiad!U:U,Scores!$B150)+COUNTIF(SkyCiv!U:U,Scores!$B150)=0,
        "",
        IF(COUNTIF(Scilympiad!U:U,Scores!$B150)=0,
            "NO",
            IF(COUNTIF(Scilympiad!U:U,Scores!$B150)=1,
                "YES",
                IF(COUNTIF(Scilympiad!U:U,Scores!$B150)&gt;1,
                    "MANY",
                    "ERROR"
                )
            )
        )
    )
)</f>
        <v/>
      </c>
      <c r="K150" s="15" t="str">
        <f>IF($B150="",
    "",
    IF(COUNTIF(Scilympiad!U:U,Scores!$B150)+COUNTIF(SkyCiv!U:U,Scores!$B150)=0,
        "",
        IF(COUNTIF(SkyCiv!U:U,Scores!$B150)=0,
            "NO",
            IF(COUNTIF(SkyCiv!U:U,Scores!$B150)=1,
                "YES",
                IF(COUNTIF(SkyCiv!U:U,Scores!$B150)&gt;1,
                    "MANY",
                    "ERROR"
                )
            )
        )
    )
)</f>
        <v/>
      </c>
      <c r="L150" s="160" t="str">
        <f>IF($B150="",
    "",
    IF(NOT(ISERROR(MATCH($B150,Scilympiad!$U:$U,0))),
        INDEX(Scilympiad!M:M,MATCH($B150,Scilympiad!$U:$U,0)),
        ""
    )
)</f>
        <v/>
      </c>
      <c r="M150" s="161" t="str">
        <f>IF($B150="",
    "",
    IF(NOT(ISERROR(MATCH($B150,Scilympiad!$U:$U,0))),
        INDEX(Scilympiad!N:N,MATCH($B150,Scilympiad!$U:$U,0)),
        ""
    )
)</f>
        <v/>
      </c>
      <c r="N150" s="161" t="str">
        <f>IF($B150="",
    "",
    IF(NOT(ISERROR(MATCH($B150,SkyCiv!$U:$U,0))),
        INDEX(SkyCiv!C:C,MATCH($B150,SkyCiv!$U:$U,0))+(_xlfn.NUMBERVALUE(LEFT(RIGHT(Instructions!$E$20,4),3))+6)/24,
        ""
    )
)</f>
        <v/>
      </c>
      <c r="O150" s="12" t="str">
        <f>IF(N150="",
    "",
    IF(Instructions!E$20="",
        "TIMEZONE?",
        IF(L150="",
            "START?",
            IF(N150&lt;L150,
                "NEGATIVE",
                (N150-L150)*24*60
            )
        )
    )
)</f>
        <v/>
      </c>
      <c r="P150" s="46" t="str">
        <f>IF(Instructions!$E$21="",
    "",
    IF(AND(ISNUMBER(O150),O150&gt;Instructions!E$21),
        "YES",
        IF(AND(ISNUMBER(O150),O150&lt;=Instructions!E$21),
            "NO",
            IF(O150="NEGATIVE",
                "UNCLEAR",
                ""
            )
        )
    )
)</f>
        <v/>
      </c>
      <c r="Q150" s="72" t="str">
        <f>IF(LEFT(Instructions!E$22)="Y",
    P150,
    ""
)</f>
        <v/>
      </c>
      <c r="R150" s="69" t="str">
        <f>IF($B150="",
    "",
    IF(NOT(ISERROR(MATCH($B150,SkyCiv!$U:$U,0))),
        INDEX(SkyCiv!I:I,MATCH($B150,SkyCiv!$U:$U,0)),
        ""
    )
)</f>
        <v/>
      </c>
      <c r="S150" s="12" t="str">
        <f>IF($B150="",
    "",
    IF(NOT(ISERROR(MATCH($B150,SkyCiv!$U:$U,0))),
        INDEX(SkyCiv!J:J,MATCH($B150,SkyCiv!$U:$U,0)),
        ""
    )
)</f>
        <v/>
      </c>
      <c r="T150" s="60" t="str">
        <f>IF($B150="",
    "",
    IF(NOT(ISERROR(MATCH($B150,SkyCiv!$U:$U,0))),
        INDEX(SkyCiv!K:K,MATCH($B150,SkyCiv!$U:$U,0)),
        ""
    )
)</f>
        <v/>
      </c>
      <c r="U150" s="76" t="str">
        <f>IF($B150="",
    "",
    IF(NOT(ISERROR(MATCH($B150,SkyCiv!$U:$U,0))),
        INDEX(SkyCiv!L:L,MATCH($B150,SkyCiv!$U:$U,0)),
        ""
    )
)</f>
        <v/>
      </c>
      <c r="V150" s="12" t="str">
        <f>IF($B150="",
    "",
    IF(NOT(ISERROR(MATCH($B150,SkyCiv!$U:$U,0))),
        INDEX(SkyCiv!M:M,MATCH($B150,SkyCiv!$U:$U,0)),
        ""
    )
)</f>
        <v/>
      </c>
      <c r="W150" s="77" t="str">
        <f>IF($B150="",
    "",
    IF(NOT(ISERROR(MATCH($B150,SkyCiv!$U:$U,0))),
        INDEX(SkyCiv!N:N,MATCH($B150,SkyCiv!$U:$U,0)),
        ""
    )
)</f>
        <v/>
      </c>
      <c r="X150" s="45" t="str">
        <f>IF(AND(U150=0,V150=0,W150=0),
    "-",
    IF(U150="",
        "",
        IF(LEFT($B150)="B",
            IF(Instructions!E$16="",
                "",
                IF(ROUND(U150,3)&lt;Instructions!E$16,
                    "YES",
                    "NO"
                )
            ),
            IF(LEFT($B150)="C",
                IF(Instructions!E$18="",
                    "",
                    IF(ROUND(U150,3)&lt;Instructions!E$18,
                        "YES",
                        "NO"
                    )
                ),
                "ERR"
            )
        )
    )
)</f>
        <v/>
      </c>
      <c r="Y150" s="45" t="str">
        <f t="shared" si="62"/>
        <v/>
      </c>
      <c r="Z150" s="45" t="str">
        <f>IF(AND(U150=0,V150=0,W150=0),
    "-",
    IF(W150="",
        "",
        IF(LEFT($B150)="B",
            IF(Instructions!E$17="",
                "",
                IF(ROUND(W150,3)&lt;Instructions!E$17,
                    "YES",
                    "NO"
                )
            ),
            IF(LEFT($B150)="C",
                IF(Instructions!E$19="",
                    "",
                    IF(ROUND(W150,3)&lt;Instructions!E$19,
                        "YES",
                        "NO"
                    )
                ),
                "ERR"
            )
        )
    )
)</f>
        <v/>
      </c>
      <c r="AA150" s="54" t="str">
        <f t="shared" si="63"/>
        <v/>
      </c>
      <c r="AB150" s="14" t="str">
        <f>IF(AND(NOT(ISERROR(MATCH($B150,Scilympiad!$U:$U,0))),ISNUMBER(INDEX(Scilympiad!Y:Y,MATCH($B150,Scilympiad!$U:$U,0)))),
    INDEX(Scilympiad!Y:Y,MATCH($B150,Scilympiad!$U:$U,0)),
    ""
)</f>
        <v/>
      </c>
      <c r="AC150" s="11" t="str">
        <f t="shared" si="64"/>
        <v/>
      </c>
      <c r="AD150" s="10" t="str">
        <f t="shared" si="65"/>
        <v/>
      </c>
      <c r="AE150" s="11" t="str">
        <f t="shared" si="66"/>
        <v/>
      </c>
      <c r="AF150" s="12" t="str">
        <f t="shared" si="67"/>
        <v/>
      </c>
      <c r="AG150" s="134" t="str">
        <f t="shared" si="68"/>
        <v/>
      </c>
      <c r="AH150" s="165"/>
      <c r="AI150" s="165"/>
      <c r="AJ150" s="131"/>
      <c r="AK150" s="64" t="str">
        <f t="shared" si="69"/>
        <v/>
      </c>
      <c r="AL150" s="47" t="str">
        <f t="shared" si="70"/>
        <v/>
      </c>
      <c r="AM150" s="65" t="str">
        <f t="shared" si="71"/>
        <v/>
      </c>
      <c r="AN150" s="57" t="str">
        <f t="shared" si="72"/>
        <v/>
      </c>
      <c r="AO150" s="12" t="str">
        <f t="shared" si="73"/>
        <v/>
      </c>
      <c r="AP150" s="10" t="str">
        <f t="shared" si="74"/>
        <v/>
      </c>
      <c r="AQ150" s="10" t="str">
        <f t="shared" si="75"/>
        <v/>
      </c>
      <c r="AR150" s="15" t="str">
        <f t="shared" si="76"/>
        <v/>
      </c>
      <c r="AS150" s="57" t="str">
        <f t="shared" si="77"/>
        <v/>
      </c>
      <c r="AT150" s="12" t="str">
        <f t="shared" si="78"/>
        <v/>
      </c>
      <c r="AU150" s="10" t="str">
        <f t="shared" si="79"/>
        <v/>
      </c>
      <c r="AV150" s="10" t="str">
        <f t="shared" si="80"/>
        <v/>
      </c>
      <c r="AW150" s="15" t="str">
        <f t="shared" si="81"/>
        <v/>
      </c>
    </row>
    <row r="151" spans="2:49">
      <c r="B151" s="14" t="str">
        <f>IF(Scilympiad!C150="",
    "",
    Scilympiad!C150
)</f>
        <v/>
      </c>
      <c r="C151" s="10" t="str">
        <f>IF(Scilympiad!D150="",
    "",
    Scilympiad!D150
)</f>
        <v/>
      </c>
      <c r="D151" s="10" t="str">
        <f>IF(Scilympiad!E150="",
    "",
    Scilympiad!E150
)</f>
        <v/>
      </c>
      <c r="E151" s="44" t="str">
        <f t="shared" si="57"/>
        <v/>
      </c>
      <c r="F151" s="45" t="str">
        <f t="shared" si="58"/>
        <v/>
      </c>
      <c r="G151" s="173" t="str">
        <f t="shared" si="59"/>
        <v/>
      </c>
      <c r="H151" s="45" t="str">
        <f t="shared" si="60"/>
        <v/>
      </c>
      <c r="I151" s="54" t="str">
        <f t="shared" si="61"/>
        <v/>
      </c>
      <c r="J151" s="57" t="str">
        <f>IF($B151="",
    "",
    IF(COUNTIF(Scilympiad!U:U,Scores!$B151)+COUNTIF(SkyCiv!U:U,Scores!$B151)=0,
        "",
        IF(COUNTIF(Scilympiad!U:U,Scores!$B151)=0,
            "NO",
            IF(COUNTIF(Scilympiad!U:U,Scores!$B151)=1,
                "YES",
                IF(COUNTIF(Scilympiad!U:U,Scores!$B151)&gt;1,
                    "MANY",
                    "ERROR"
                )
            )
        )
    )
)</f>
        <v/>
      </c>
      <c r="K151" s="15" t="str">
        <f>IF($B151="",
    "",
    IF(COUNTIF(Scilympiad!U:U,Scores!$B151)+COUNTIF(SkyCiv!U:U,Scores!$B151)=0,
        "",
        IF(COUNTIF(SkyCiv!U:U,Scores!$B151)=0,
            "NO",
            IF(COUNTIF(SkyCiv!U:U,Scores!$B151)=1,
                "YES",
                IF(COUNTIF(SkyCiv!U:U,Scores!$B151)&gt;1,
                    "MANY",
                    "ERROR"
                )
            )
        )
    )
)</f>
        <v/>
      </c>
      <c r="L151" s="160" t="str">
        <f>IF($B151="",
    "",
    IF(NOT(ISERROR(MATCH($B151,Scilympiad!$U:$U,0))),
        INDEX(Scilympiad!M:M,MATCH($B151,Scilympiad!$U:$U,0)),
        ""
    )
)</f>
        <v/>
      </c>
      <c r="M151" s="161" t="str">
        <f>IF($B151="",
    "",
    IF(NOT(ISERROR(MATCH($B151,Scilympiad!$U:$U,0))),
        INDEX(Scilympiad!N:N,MATCH($B151,Scilympiad!$U:$U,0)),
        ""
    )
)</f>
        <v/>
      </c>
      <c r="N151" s="161" t="str">
        <f>IF($B151="",
    "",
    IF(NOT(ISERROR(MATCH($B151,SkyCiv!$U:$U,0))),
        INDEX(SkyCiv!C:C,MATCH($B151,SkyCiv!$U:$U,0))+(_xlfn.NUMBERVALUE(LEFT(RIGHT(Instructions!$E$20,4),3))+6)/24,
        ""
    )
)</f>
        <v/>
      </c>
      <c r="O151" s="12" t="str">
        <f>IF(N151="",
    "",
    IF(Instructions!E$20="",
        "TIMEZONE?",
        IF(L151="",
            "START?",
            IF(N151&lt;L151,
                "NEGATIVE",
                (N151-L151)*24*60
            )
        )
    )
)</f>
        <v/>
      </c>
      <c r="P151" s="46" t="str">
        <f>IF(Instructions!$E$21="",
    "",
    IF(AND(ISNUMBER(O151),O151&gt;Instructions!E$21),
        "YES",
        IF(AND(ISNUMBER(O151),O151&lt;=Instructions!E$21),
            "NO",
            IF(O151="NEGATIVE",
                "UNCLEAR",
                ""
            )
        )
    )
)</f>
        <v/>
      </c>
      <c r="Q151" s="72" t="str">
        <f>IF(LEFT(Instructions!E$22)="Y",
    P151,
    ""
)</f>
        <v/>
      </c>
      <c r="R151" s="69" t="str">
        <f>IF($B151="",
    "",
    IF(NOT(ISERROR(MATCH($B151,SkyCiv!$U:$U,0))),
        INDEX(SkyCiv!I:I,MATCH($B151,SkyCiv!$U:$U,0)),
        ""
    )
)</f>
        <v/>
      </c>
      <c r="S151" s="12" t="str">
        <f>IF($B151="",
    "",
    IF(NOT(ISERROR(MATCH($B151,SkyCiv!$U:$U,0))),
        INDEX(SkyCiv!J:J,MATCH($B151,SkyCiv!$U:$U,0)),
        ""
    )
)</f>
        <v/>
      </c>
      <c r="T151" s="60" t="str">
        <f>IF($B151="",
    "",
    IF(NOT(ISERROR(MATCH($B151,SkyCiv!$U:$U,0))),
        INDEX(SkyCiv!K:K,MATCH($B151,SkyCiv!$U:$U,0)),
        ""
    )
)</f>
        <v/>
      </c>
      <c r="U151" s="76" t="str">
        <f>IF($B151="",
    "",
    IF(NOT(ISERROR(MATCH($B151,SkyCiv!$U:$U,0))),
        INDEX(SkyCiv!L:L,MATCH($B151,SkyCiv!$U:$U,0)),
        ""
    )
)</f>
        <v/>
      </c>
      <c r="V151" s="12" t="str">
        <f>IF($B151="",
    "",
    IF(NOT(ISERROR(MATCH($B151,SkyCiv!$U:$U,0))),
        INDEX(SkyCiv!M:M,MATCH($B151,SkyCiv!$U:$U,0)),
        ""
    )
)</f>
        <v/>
      </c>
      <c r="W151" s="77" t="str">
        <f>IF($B151="",
    "",
    IF(NOT(ISERROR(MATCH($B151,SkyCiv!$U:$U,0))),
        INDEX(SkyCiv!N:N,MATCH($B151,SkyCiv!$U:$U,0)),
        ""
    )
)</f>
        <v/>
      </c>
      <c r="X151" s="45" t="str">
        <f>IF(AND(U151=0,V151=0,W151=0),
    "-",
    IF(U151="",
        "",
        IF(LEFT($B151)="B",
            IF(Instructions!E$16="",
                "",
                IF(ROUND(U151,3)&lt;Instructions!E$16,
                    "YES",
                    "NO"
                )
            ),
            IF(LEFT($B151)="C",
                IF(Instructions!E$18="",
                    "",
                    IF(ROUND(U151,3)&lt;Instructions!E$18,
                        "YES",
                        "NO"
                    )
                ),
                "ERR"
            )
        )
    )
)</f>
        <v/>
      </c>
      <c r="Y151" s="45" t="str">
        <f t="shared" si="62"/>
        <v/>
      </c>
      <c r="Z151" s="45" t="str">
        <f>IF(AND(U151=0,V151=0,W151=0),
    "-",
    IF(W151="",
        "",
        IF(LEFT($B151)="B",
            IF(Instructions!E$17="",
                "",
                IF(ROUND(W151,3)&lt;Instructions!E$17,
                    "YES",
                    "NO"
                )
            ),
            IF(LEFT($B151)="C",
                IF(Instructions!E$19="",
                    "",
                    IF(ROUND(W151,3)&lt;Instructions!E$19,
                        "YES",
                        "NO"
                    )
                ),
                "ERR"
            )
        )
    )
)</f>
        <v/>
      </c>
      <c r="AA151" s="54" t="str">
        <f t="shared" si="63"/>
        <v/>
      </c>
      <c r="AB151" s="14" t="str">
        <f>IF(AND(NOT(ISERROR(MATCH($B151,Scilympiad!$U:$U,0))),ISNUMBER(INDEX(Scilympiad!Y:Y,MATCH($B151,Scilympiad!$U:$U,0)))),
    INDEX(Scilympiad!Y:Y,MATCH($B151,Scilympiad!$U:$U,0)),
    ""
)</f>
        <v/>
      </c>
      <c r="AC151" s="11" t="str">
        <f t="shared" si="64"/>
        <v/>
      </c>
      <c r="AD151" s="10" t="str">
        <f t="shared" si="65"/>
        <v/>
      </c>
      <c r="AE151" s="11" t="str">
        <f t="shared" si="66"/>
        <v/>
      </c>
      <c r="AF151" s="12" t="str">
        <f t="shared" si="67"/>
        <v/>
      </c>
      <c r="AG151" s="134" t="str">
        <f t="shared" si="68"/>
        <v/>
      </c>
      <c r="AH151" s="165"/>
      <c r="AI151" s="165"/>
      <c r="AJ151" s="131"/>
      <c r="AK151" s="64" t="str">
        <f t="shared" si="69"/>
        <v/>
      </c>
      <c r="AL151" s="47" t="str">
        <f t="shared" si="70"/>
        <v/>
      </c>
      <c r="AM151" s="65" t="str">
        <f t="shared" si="71"/>
        <v/>
      </c>
      <c r="AN151" s="57" t="str">
        <f t="shared" si="72"/>
        <v/>
      </c>
      <c r="AO151" s="12" t="str">
        <f t="shared" si="73"/>
        <v/>
      </c>
      <c r="AP151" s="10" t="str">
        <f t="shared" si="74"/>
        <v/>
      </c>
      <c r="AQ151" s="10" t="str">
        <f t="shared" si="75"/>
        <v/>
      </c>
      <c r="AR151" s="15" t="str">
        <f t="shared" si="76"/>
        <v/>
      </c>
      <c r="AS151" s="57" t="str">
        <f t="shared" si="77"/>
        <v/>
      </c>
      <c r="AT151" s="12" t="str">
        <f t="shared" si="78"/>
        <v/>
      </c>
      <c r="AU151" s="10" t="str">
        <f t="shared" si="79"/>
        <v/>
      </c>
      <c r="AV151" s="10" t="str">
        <f t="shared" si="80"/>
        <v/>
      </c>
      <c r="AW151" s="15" t="str">
        <f t="shared" si="81"/>
        <v/>
      </c>
    </row>
    <row r="152" spans="2:49">
      <c r="B152" s="14" t="str">
        <f>IF(Scilympiad!C151="",
    "",
    Scilympiad!C151
)</f>
        <v/>
      </c>
      <c r="C152" s="10" t="str">
        <f>IF(Scilympiad!D151="",
    "",
    Scilympiad!D151
)</f>
        <v/>
      </c>
      <c r="D152" s="10" t="str">
        <f>IF(Scilympiad!E151="",
    "",
    Scilympiad!E151
)</f>
        <v/>
      </c>
      <c r="E152" s="44" t="str">
        <f t="shared" si="57"/>
        <v/>
      </c>
      <c r="F152" s="45" t="str">
        <f t="shared" si="58"/>
        <v/>
      </c>
      <c r="G152" s="173" t="str">
        <f t="shared" si="59"/>
        <v/>
      </c>
      <c r="H152" s="45" t="str">
        <f t="shared" si="60"/>
        <v/>
      </c>
      <c r="I152" s="54" t="str">
        <f t="shared" si="61"/>
        <v/>
      </c>
      <c r="J152" s="57" t="str">
        <f>IF($B152="",
    "",
    IF(COUNTIF(Scilympiad!U:U,Scores!$B152)+COUNTIF(SkyCiv!U:U,Scores!$B152)=0,
        "",
        IF(COUNTIF(Scilympiad!U:U,Scores!$B152)=0,
            "NO",
            IF(COUNTIF(Scilympiad!U:U,Scores!$B152)=1,
                "YES",
                IF(COUNTIF(Scilympiad!U:U,Scores!$B152)&gt;1,
                    "MANY",
                    "ERROR"
                )
            )
        )
    )
)</f>
        <v/>
      </c>
      <c r="K152" s="15" t="str">
        <f>IF($B152="",
    "",
    IF(COUNTIF(Scilympiad!U:U,Scores!$B152)+COUNTIF(SkyCiv!U:U,Scores!$B152)=0,
        "",
        IF(COUNTIF(SkyCiv!U:U,Scores!$B152)=0,
            "NO",
            IF(COUNTIF(SkyCiv!U:U,Scores!$B152)=1,
                "YES",
                IF(COUNTIF(SkyCiv!U:U,Scores!$B152)&gt;1,
                    "MANY",
                    "ERROR"
                )
            )
        )
    )
)</f>
        <v/>
      </c>
      <c r="L152" s="160" t="str">
        <f>IF($B152="",
    "",
    IF(NOT(ISERROR(MATCH($B152,Scilympiad!$U:$U,0))),
        INDEX(Scilympiad!M:M,MATCH($B152,Scilympiad!$U:$U,0)),
        ""
    )
)</f>
        <v/>
      </c>
      <c r="M152" s="161" t="str">
        <f>IF($B152="",
    "",
    IF(NOT(ISERROR(MATCH($B152,Scilympiad!$U:$U,0))),
        INDEX(Scilympiad!N:N,MATCH($B152,Scilympiad!$U:$U,0)),
        ""
    )
)</f>
        <v/>
      </c>
      <c r="N152" s="161" t="str">
        <f>IF($B152="",
    "",
    IF(NOT(ISERROR(MATCH($B152,SkyCiv!$U:$U,0))),
        INDEX(SkyCiv!C:C,MATCH($B152,SkyCiv!$U:$U,0))+(_xlfn.NUMBERVALUE(LEFT(RIGHT(Instructions!$E$20,4),3))+6)/24,
        ""
    )
)</f>
        <v/>
      </c>
      <c r="O152" s="12" t="str">
        <f>IF(N152="",
    "",
    IF(Instructions!E$20="",
        "TIMEZONE?",
        IF(L152="",
            "START?",
            IF(N152&lt;L152,
                "NEGATIVE",
                (N152-L152)*24*60
            )
        )
    )
)</f>
        <v/>
      </c>
      <c r="P152" s="46" t="str">
        <f>IF(Instructions!$E$21="",
    "",
    IF(AND(ISNUMBER(O152),O152&gt;Instructions!E$21),
        "YES",
        IF(AND(ISNUMBER(O152),O152&lt;=Instructions!E$21),
            "NO",
            IF(O152="NEGATIVE",
                "UNCLEAR",
                ""
            )
        )
    )
)</f>
        <v/>
      </c>
      <c r="Q152" s="72" t="str">
        <f>IF(LEFT(Instructions!E$22)="Y",
    P152,
    ""
)</f>
        <v/>
      </c>
      <c r="R152" s="69" t="str">
        <f>IF($B152="",
    "",
    IF(NOT(ISERROR(MATCH($B152,SkyCiv!$U:$U,0))),
        INDEX(SkyCiv!I:I,MATCH($B152,SkyCiv!$U:$U,0)),
        ""
    )
)</f>
        <v/>
      </c>
      <c r="S152" s="12" t="str">
        <f>IF($B152="",
    "",
    IF(NOT(ISERROR(MATCH($B152,SkyCiv!$U:$U,0))),
        INDEX(SkyCiv!J:J,MATCH($B152,SkyCiv!$U:$U,0)),
        ""
    )
)</f>
        <v/>
      </c>
      <c r="T152" s="60" t="str">
        <f>IF($B152="",
    "",
    IF(NOT(ISERROR(MATCH($B152,SkyCiv!$U:$U,0))),
        INDEX(SkyCiv!K:K,MATCH($B152,SkyCiv!$U:$U,0)),
        ""
    )
)</f>
        <v/>
      </c>
      <c r="U152" s="76" t="str">
        <f>IF($B152="",
    "",
    IF(NOT(ISERROR(MATCH($B152,SkyCiv!$U:$U,0))),
        INDEX(SkyCiv!L:L,MATCH($B152,SkyCiv!$U:$U,0)),
        ""
    )
)</f>
        <v/>
      </c>
      <c r="V152" s="12" t="str">
        <f>IF($B152="",
    "",
    IF(NOT(ISERROR(MATCH($B152,SkyCiv!$U:$U,0))),
        INDEX(SkyCiv!M:M,MATCH($B152,SkyCiv!$U:$U,0)),
        ""
    )
)</f>
        <v/>
      </c>
      <c r="W152" s="77" t="str">
        <f>IF($B152="",
    "",
    IF(NOT(ISERROR(MATCH($B152,SkyCiv!$U:$U,0))),
        INDEX(SkyCiv!N:N,MATCH($B152,SkyCiv!$U:$U,0)),
        ""
    )
)</f>
        <v/>
      </c>
      <c r="X152" s="45" t="str">
        <f>IF(AND(U152=0,V152=0,W152=0),
    "-",
    IF(U152="",
        "",
        IF(LEFT($B152)="B",
            IF(Instructions!E$16="",
                "",
                IF(ROUND(U152,3)&lt;Instructions!E$16,
                    "YES",
                    "NO"
                )
            ),
            IF(LEFT($B152)="C",
                IF(Instructions!E$18="",
                    "",
                    IF(ROUND(U152,3)&lt;Instructions!E$18,
                        "YES",
                        "NO"
                    )
                ),
                "ERR"
            )
        )
    )
)</f>
        <v/>
      </c>
      <c r="Y152" s="45" t="str">
        <f t="shared" si="62"/>
        <v/>
      </c>
      <c r="Z152" s="45" t="str">
        <f>IF(AND(U152=0,V152=0,W152=0),
    "-",
    IF(W152="",
        "",
        IF(LEFT($B152)="B",
            IF(Instructions!E$17="",
                "",
                IF(ROUND(W152,3)&lt;Instructions!E$17,
                    "YES",
                    "NO"
                )
            ),
            IF(LEFT($B152)="C",
                IF(Instructions!E$19="",
                    "",
                    IF(ROUND(W152,3)&lt;Instructions!E$19,
                        "YES",
                        "NO"
                    )
                ),
                "ERR"
            )
        )
    )
)</f>
        <v/>
      </c>
      <c r="AA152" s="54" t="str">
        <f t="shared" si="63"/>
        <v/>
      </c>
      <c r="AB152" s="14" t="str">
        <f>IF(AND(NOT(ISERROR(MATCH($B152,Scilympiad!$U:$U,0))),ISNUMBER(INDEX(Scilympiad!Y:Y,MATCH($B152,Scilympiad!$U:$U,0)))),
    INDEX(Scilympiad!Y:Y,MATCH($B152,Scilympiad!$U:$U,0)),
    ""
)</f>
        <v/>
      </c>
      <c r="AC152" s="11" t="str">
        <f t="shared" si="64"/>
        <v/>
      </c>
      <c r="AD152" s="10" t="str">
        <f t="shared" si="65"/>
        <v/>
      </c>
      <c r="AE152" s="11" t="str">
        <f t="shared" si="66"/>
        <v/>
      </c>
      <c r="AF152" s="12" t="str">
        <f t="shared" si="67"/>
        <v/>
      </c>
      <c r="AG152" s="134" t="str">
        <f t="shared" si="68"/>
        <v/>
      </c>
      <c r="AH152" s="165"/>
      <c r="AI152" s="165"/>
      <c r="AJ152" s="131"/>
      <c r="AK152" s="64" t="str">
        <f t="shared" si="69"/>
        <v/>
      </c>
      <c r="AL152" s="47" t="str">
        <f t="shared" si="70"/>
        <v/>
      </c>
      <c r="AM152" s="65" t="str">
        <f t="shared" si="71"/>
        <v/>
      </c>
      <c r="AN152" s="57" t="str">
        <f t="shared" si="72"/>
        <v/>
      </c>
      <c r="AO152" s="12" t="str">
        <f t="shared" si="73"/>
        <v/>
      </c>
      <c r="AP152" s="10" t="str">
        <f t="shared" si="74"/>
        <v/>
      </c>
      <c r="AQ152" s="10" t="str">
        <f t="shared" si="75"/>
        <v/>
      </c>
      <c r="AR152" s="15" t="str">
        <f t="shared" si="76"/>
        <v/>
      </c>
      <c r="AS152" s="57" t="str">
        <f t="shared" si="77"/>
        <v/>
      </c>
      <c r="AT152" s="12" t="str">
        <f t="shared" si="78"/>
        <v/>
      </c>
      <c r="AU152" s="10" t="str">
        <f t="shared" si="79"/>
        <v/>
      </c>
      <c r="AV152" s="10" t="str">
        <f t="shared" si="80"/>
        <v/>
      </c>
      <c r="AW152" s="15" t="str">
        <f t="shared" si="81"/>
        <v/>
      </c>
    </row>
    <row r="153" spans="2:49">
      <c r="B153" s="14" t="str">
        <f>IF(Scilympiad!C152="",
    "",
    Scilympiad!C152
)</f>
        <v/>
      </c>
      <c r="C153" s="10" t="str">
        <f>IF(Scilympiad!D152="",
    "",
    Scilympiad!D152
)</f>
        <v/>
      </c>
      <c r="D153" s="10" t="str">
        <f>IF(Scilympiad!E152="",
    "",
    Scilympiad!E152
)</f>
        <v/>
      </c>
      <c r="E153" s="44" t="str">
        <f t="shared" si="57"/>
        <v/>
      </c>
      <c r="F153" s="45" t="str">
        <f t="shared" si="58"/>
        <v/>
      </c>
      <c r="G153" s="173" t="str">
        <f t="shared" si="59"/>
        <v/>
      </c>
      <c r="H153" s="45" t="str">
        <f t="shared" si="60"/>
        <v/>
      </c>
      <c r="I153" s="54" t="str">
        <f t="shared" si="61"/>
        <v/>
      </c>
      <c r="J153" s="57" t="str">
        <f>IF($B153="",
    "",
    IF(COUNTIF(Scilympiad!U:U,Scores!$B153)+COUNTIF(SkyCiv!U:U,Scores!$B153)=0,
        "",
        IF(COUNTIF(Scilympiad!U:U,Scores!$B153)=0,
            "NO",
            IF(COUNTIF(Scilympiad!U:U,Scores!$B153)=1,
                "YES",
                IF(COUNTIF(Scilympiad!U:U,Scores!$B153)&gt;1,
                    "MANY",
                    "ERROR"
                )
            )
        )
    )
)</f>
        <v/>
      </c>
      <c r="K153" s="15" t="str">
        <f>IF($B153="",
    "",
    IF(COUNTIF(Scilympiad!U:U,Scores!$B153)+COUNTIF(SkyCiv!U:U,Scores!$B153)=0,
        "",
        IF(COUNTIF(SkyCiv!U:U,Scores!$B153)=0,
            "NO",
            IF(COUNTIF(SkyCiv!U:U,Scores!$B153)=1,
                "YES",
                IF(COUNTIF(SkyCiv!U:U,Scores!$B153)&gt;1,
                    "MANY",
                    "ERROR"
                )
            )
        )
    )
)</f>
        <v/>
      </c>
      <c r="L153" s="160" t="str">
        <f>IF($B153="",
    "",
    IF(NOT(ISERROR(MATCH($B153,Scilympiad!$U:$U,0))),
        INDEX(Scilympiad!M:M,MATCH($B153,Scilympiad!$U:$U,0)),
        ""
    )
)</f>
        <v/>
      </c>
      <c r="M153" s="161" t="str">
        <f>IF($B153="",
    "",
    IF(NOT(ISERROR(MATCH($B153,Scilympiad!$U:$U,0))),
        INDEX(Scilympiad!N:N,MATCH($B153,Scilympiad!$U:$U,0)),
        ""
    )
)</f>
        <v/>
      </c>
      <c r="N153" s="161" t="str">
        <f>IF($B153="",
    "",
    IF(NOT(ISERROR(MATCH($B153,SkyCiv!$U:$U,0))),
        INDEX(SkyCiv!C:C,MATCH($B153,SkyCiv!$U:$U,0))+(_xlfn.NUMBERVALUE(LEFT(RIGHT(Instructions!$E$20,4),3))+6)/24,
        ""
    )
)</f>
        <v/>
      </c>
      <c r="O153" s="12" t="str">
        <f>IF(N153="",
    "",
    IF(Instructions!E$20="",
        "TIMEZONE?",
        IF(L153="",
            "START?",
            IF(N153&lt;L153,
                "NEGATIVE",
                (N153-L153)*24*60
            )
        )
    )
)</f>
        <v/>
      </c>
      <c r="P153" s="46" t="str">
        <f>IF(Instructions!$E$21="",
    "",
    IF(AND(ISNUMBER(O153),O153&gt;Instructions!E$21),
        "YES",
        IF(AND(ISNUMBER(O153),O153&lt;=Instructions!E$21),
            "NO",
            IF(O153="NEGATIVE",
                "UNCLEAR",
                ""
            )
        )
    )
)</f>
        <v/>
      </c>
      <c r="Q153" s="72" t="str">
        <f>IF(LEFT(Instructions!E$22)="Y",
    P153,
    ""
)</f>
        <v/>
      </c>
      <c r="R153" s="69" t="str">
        <f>IF($B153="",
    "",
    IF(NOT(ISERROR(MATCH($B153,SkyCiv!$U:$U,0))),
        INDEX(SkyCiv!I:I,MATCH($B153,SkyCiv!$U:$U,0)),
        ""
    )
)</f>
        <v/>
      </c>
      <c r="S153" s="12" t="str">
        <f>IF($B153="",
    "",
    IF(NOT(ISERROR(MATCH($B153,SkyCiv!$U:$U,0))),
        INDEX(SkyCiv!J:J,MATCH($B153,SkyCiv!$U:$U,0)),
        ""
    )
)</f>
        <v/>
      </c>
      <c r="T153" s="60" t="str">
        <f>IF($B153="",
    "",
    IF(NOT(ISERROR(MATCH($B153,SkyCiv!$U:$U,0))),
        INDEX(SkyCiv!K:K,MATCH($B153,SkyCiv!$U:$U,0)),
        ""
    )
)</f>
        <v/>
      </c>
      <c r="U153" s="76" t="str">
        <f>IF($B153="",
    "",
    IF(NOT(ISERROR(MATCH($B153,SkyCiv!$U:$U,0))),
        INDEX(SkyCiv!L:L,MATCH($B153,SkyCiv!$U:$U,0)),
        ""
    )
)</f>
        <v/>
      </c>
      <c r="V153" s="12" t="str">
        <f>IF($B153="",
    "",
    IF(NOT(ISERROR(MATCH($B153,SkyCiv!$U:$U,0))),
        INDEX(SkyCiv!M:M,MATCH($B153,SkyCiv!$U:$U,0)),
        ""
    )
)</f>
        <v/>
      </c>
      <c r="W153" s="77" t="str">
        <f>IF($B153="",
    "",
    IF(NOT(ISERROR(MATCH($B153,SkyCiv!$U:$U,0))),
        INDEX(SkyCiv!N:N,MATCH($B153,SkyCiv!$U:$U,0)),
        ""
    )
)</f>
        <v/>
      </c>
      <c r="X153" s="45" t="str">
        <f>IF(AND(U153=0,V153=0,W153=0),
    "-",
    IF(U153="",
        "",
        IF(LEFT($B153)="B",
            IF(Instructions!E$16="",
                "",
                IF(ROUND(U153,3)&lt;Instructions!E$16,
                    "YES",
                    "NO"
                )
            ),
            IF(LEFT($B153)="C",
                IF(Instructions!E$18="",
                    "",
                    IF(ROUND(U153,3)&lt;Instructions!E$18,
                        "YES",
                        "NO"
                    )
                ),
                "ERR"
            )
        )
    )
)</f>
        <v/>
      </c>
      <c r="Y153" s="45" t="str">
        <f t="shared" si="62"/>
        <v/>
      </c>
      <c r="Z153" s="45" t="str">
        <f>IF(AND(U153=0,V153=0,W153=0),
    "-",
    IF(W153="",
        "",
        IF(LEFT($B153)="B",
            IF(Instructions!E$17="",
                "",
                IF(ROUND(W153,3)&lt;Instructions!E$17,
                    "YES",
                    "NO"
                )
            ),
            IF(LEFT($B153)="C",
                IF(Instructions!E$19="",
                    "",
                    IF(ROUND(W153,3)&lt;Instructions!E$19,
                        "YES",
                        "NO"
                    )
                ),
                "ERR"
            )
        )
    )
)</f>
        <v/>
      </c>
      <c r="AA153" s="54" t="str">
        <f t="shared" si="63"/>
        <v/>
      </c>
      <c r="AB153" s="14" t="str">
        <f>IF(AND(NOT(ISERROR(MATCH($B153,Scilympiad!$U:$U,0))),ISNUMBER(INDEX(Scilympiad!Y:Y,MATCH($B153,Scilympiad!$U:$U,0)))),
    INDEX(Scilympiad!Y:Y,MATCH($B153,Scilympiad!$U:$U,0)),
    ""
)</f>
        <v/>
      </c>
      <c r="AC153" s="11" t="str">
        <f t="shared" si="64"/>
        <v/>
      </c>
      <c r="AD153" s="10" t="str">
        <f t="shared" si="65"/>
        <v/>
      </c>
      <c r="AE153" s="11" t="str">
        <f t="shared" si="66"/>
        <v/>
      </c>
      <c r="AF153" s="12" t="str">
        <f t="shared" si="67"/>
        <v/>
      </c>
      <c r="AG153" s="134" t="str">
        <f t="shared" si="68"/>
        <v/>
      </c>
      <c r="AH153" s="165"/>
      <c r="AI153" s="165"/>
      <c r="AJ153" s="131"/>
      <c r="AK153" s="64" t="str">
        <f t="shared" si="69"/>
        <v/>
      </c>
      <c r="AL153" s="47" t="str">
        <f t="shared" si="70"/>
        <v/>
      </c>
      <c r="AM153" s="65" t="str">
        <f t="shared" si="71"/>
        <v/>
      </c>
      <c r="AN153" s="57" t="str">
        <f t="shared" si="72"/>
        <v/>
      </c>
      <c r="AO153" s="12" t="str">
        <f t="shared" si="73"/>
        <v/>
      </c>
      <c r="AP153" s="10" t="str">
        <f t="shared" si="74"/>
        <v/>
      </c>
      <c r="AQ153" s="10" t="str">
        <f t="shared" si="75"/>
        <v/>
      </c>
      <c r="AR153" s="15" t="str">
        <f t="shared" si="76"/>
        <v/>
      </c>
      <c r="AS153" s="57" t="str">
        <f t="shared" si="77"/>
        <v/>
      </c>
      <c r="AT153" s="12" t="str">
        <f t="shared" si="78"/>
        <v/>
      </c>
      <c r="AU153" s="10" t="str">
        <f t="shared" si="79"/>
        <v/>
      </c>
      <c r="AV153" s="10" t="str">
        <f t="shared" si="80"/>
        <v/>
      </c>
      <c r="AW153" s="15" t="str">
        <f t="shared" si="81"/>
        <v/>
      </c>
    </row>
    <row r="154" spans="2:49">
      <c r="B154" s="14" t="str">
        <f>IF(Scilympiad!C153="",
    "",
    Scilympiad!C153
)</f>
        <v/>
      </c>
      <c r="C154" s="10" t="str">
        <f>IF(Scilympiad!D153="",
    "",
    Scilympiad!D153
)</f>
        <v/>
      </c>
      <c r="D154" s="10" t="str">
        <f>IF(Scilympiad!E153="",
    "",
    Scilympiad!E153
)</f>
        <v/>
      </c>
      <c r="E154" s="44" t="str">
        <f t="shared" si="57"/>
        <v/>
      </c>
      <c r="F154" s="45" t="str">
        <f t="shared" si="58"/>
        <v/>
      </c>
      <c r="G154" s="173" t="str">
        <f t="shared" si="59"/>
        <v/>
      </c>
      <c r="H154" s="45" t="str">
        <f t="shared" si="60"/>
        <v/>
      </c>
      <c r="I154" s="54" t="str">
        <f t="shared" si="61"/>
        <v/>
      </c>
      <c r="J154" s="57" t="str">
        <f>IF($B154="",
    "",
    IF(COUNTIF(Scilympiad!U:U,Scores!$B154)+COUNTIF(SkyCiv!U:U,Scores!$B154)=0,
        "",
        IF(COUNTIF(Scilympiad!U:U,Scores!$B154)=0,
            "NO",
            IF(COUNTIF(Scilympiad!U:U,Scores!$B154)=1,
                "YES",
                IF(COUNTIF(Scilympiad!U:U,Scores!$B154)&gt;1,
                    "MANY",
                    "ERROR"
                )
            )
        )
    )
)</f>
        <v/>
      </c>
      <c r="K154" s="15" t="str">
        <f>IF($B154="",
    "",
    IF(COUNTIF(Scilympiad!U:U,Scores!$B154)+COUNTIF(SkyCiv!U:U,Scores!$B154)=0,
        "",
        IF(COUNTIF(SkyCiv!U:U,Scores!$B154)=0,
            "NO",
            IF(COUNTIF(SkyCiv!U:U,Scores!$B154)=1,
                "YES",
                IF(COUNTIF(SkyCiv!U:U,Scores!$B154)&gt;1,
                    "MANY",
                    "ERROR"
                )
            )
        )
    )
)</f>
        <v/>
      </c>
      <c r="L154" s="160" t="str">
        <f>IF($B154="",
    "",
    IF(NOT(ISERROR(MATCH($B154,Scilympiad!$U:$U,0))),
        INDEX(Scilympiad!M:M,MATCH($B154,Scilympiad!$U:$U,0)),
        ""
    )
)</f>
        <v/>
      </c>
      <c r="M154" s="161" t="str">
        <f>IF($B154="",
    "",
    IF(NOT(ISERROR(MATCH($B154,Scilympiad!$U:$U,0))),
        INDEX(Scilympiad!N:N,MATCH($B154,Scilympiad!$U:$U,0)),
        ""
    )
)</f>
        <v/>
      </c>
      <c r="N154" s="161" t="str">
        <f>IF($B154="",
    "",
    IF(NOT(ISERROR(MATCH($B154,SkyCiv!$U:$U,0))),
        INDEX(SkyCiv!C:C,MATCH($B154,SkyCiv!$U:$U,0))+(_xlfn.NUMBERVALUE(LEFT(RIGHT(Instructions!$E$20,4),3))+6)/24,
        ""
    )
)</f>
        <v/>
      </c>
      <c r="O154" s="12" t="str">
        <f>IF(N154="",
    "",
    IF(Instructions!E$20="",
        "TIMEZONE?",
        IF(L154="",
            "START?",
            IF(N154&lt;L154,
                "NEGATIVE",
                (N154-L154)*24*60
            )
        )
    )
)</f>
        <v/>
      </c>
      <c r="P154" s="46" t="str">
        <f>IF(Instructions!$E$21="",
    "",
    IF(AND(ISNUMBER(O154),O154&gt;Instructions!E$21),
        "YES",
        IF(AND(ISNUMBER(O154),O154&lt;=Instructions!E$21),
            "NO",
            IF(O154="NEGATIVE",
                "UNCLEAR",
                ""
            )
        )
    )
)</f>
        <v/>
      </c>
      <c r="Q154" s="72" t="str">
        <f>IF(LEFT(Instructions!E$22)="Y",
    P154,
    ""
)</f>
        <v/>
      </c>
      <c r="R154" s="69" t="str">
        <f>IF($B154="",
    "",
    IF(NOT(ISERROR(MATCH($B154,SkyCiv!$U:$U,0))),
        INDEX(SkyCiv!I:I,MATCH($B154,SkyCiv!$U:$U,0)),
        ""
    )
)</f>
        <v/>
      </c>
      <c r="S154" s="12" t="str">
        <f>IF($B154="",
    "",
    IF(NOT(ISERROR(MATCH($B154,SkyCiv!$U:$U,0))),
        INDEX(SkyCiv!J:J,MATCH($B154,SkyCiv!$U:$U,0)),
        ""
    )
)</f>
        <v/>
      </c>
      <c r="T154" s="60" t="str">
        <f>IF($B154="",
    "",
    IF(NOT(ISERROR(MATCH($B154,SkyCiv!$U:$U,0))),
        INDEX(SkyCiv!K:K,MATCH($B154,SkyCiv!$U:$U,0)),
        ""
    )
)</f>
        <v/>
      </c>
      <c r="U154" s="76" t="str">
        <f>IF($B154="",
    "",
    IF(NOT(ISERROR(MATCH($B154,SkyCiv!$U:$U,0))),
        INDEX(SkyCiv!L:L,MATCH($B154,SkyCiv!$U:$U,0)),
        ""
    )
)</f>
        <v/>
      </c>
      <c r="V154" s="12" t="str">
        <f>IF($B154="",
    "",
    IF(NOT(ISERROR(MATCH($B154,SkyCiv!$U:$U,0))),
        INDEX(SkyCiv!M:M,MATCH($B154,SkyCiv!$U:$U,0)),
        ""
    )
)</f>
        <v/>
      </c>
      <c r="W154" s="77" t="str">
        <f>IF($B154="",
    "",
    IF(NOT(ISERROR(MATCH($B154,SkyCiv!$U:$U,0))),
        INDEX(SkyCiv!N:N,MATCH($B154,SkyCiv!$U:$U,0)),
        ""
    )
)</f>
        <v/>
      </c>
      <c r="X154" s="45" t="str">
        <f>IF(AND(U154=0,V154=0,W154=0),
    "-",
    IF(U154="",
        "",
        IF(LEFT($B154)="B",
            IF(Instructions!E$16="",
                "",
                IF(ROUND(U154,3)&lt;Instructions!E$16,
                    "YES",
                    "NO"
                )
            ),
            IF(LEFT($B154)="C",
                IF(Instructions!E$18="",
                    "",
                    IF(ROUND(U154,3)&lt;Instructions!E$18,
                        "YES",
                        "NO"
                    )
                ),
                "ERR"
            )
        )
    )
)</f>
        <v/>
      </c>
      <c r="Y154" s="45" t="str">
        <f t="shared" si="62"/>
        <v/>
      </c>
      <c r="Z154" s="45" t="str">
        <f>IF(AND(U154=0,V154=0,W154=0),
    "-",
    IF(W154="",
        "",
        IF(LEFT($B154)="B",
            IF(Instructions!E$17="",
                "",
                IF(ROUND(W154,3)&lt;Instructions!E$17,
                    "YES",
                    "NO"
                )
            ),
            IF(LEFT($B154)="C",
                IF(Instructions!E$19="",
                    "",
                    IF(ROUND(W154,3)&lt;Instructions!E$19,
                        "YES",
                        "NO"
                    )
                ),
                "ERR"
            )
        )
    )
)</f>
        <v/>
      </c>
      <c r="AA154" s="54" t="str">
        <f t="shared" si="63"/>
        <v/>
      </c>
      <c r="AB154" s="14" t="str">
        <f>IF(AND(NOT(ISERROR(MATCH($B154,Scilympiad!$U:$U,0))),ISNUMBER(INDEX(Scilympiad!Y:Y,MATCH($B154,Scilympiad!$U:$U,0)))),
    INDEX(Scilympiad!Y:Y,MATCH($B154,Scilympiad!$U:$U,0)),
    ""
)</f>
        <v/>
      </c>
      <c r="AC154" s="11" t="str">
        <f t="shared" si="64"/>
        <v/>
      </c>
      <c r="AD154" s="10" t="str">
        <f t="shared" si="65"/>
        <v/>
      </c>
      <c r="AE154" s="11" t="str">
        <f t="shared" si="66"/>
        <v/>
      </c>
      <c r="AF154" s="12" t="str">
        <f t="shared" si="67"/>
        <v/>
      </c>
      <c r="AG154" s="134" t="str">
        <f t="shared" si="68"/>
        <v/>
      </c>
      <c r="AH154" s="165"/>
      <c r="AI154" s="165"/>
      <c r="AJ154" s="131"/>
      <c r="AK154" s="64" t="str">
        <f t="shared" si="69"/>
        <v/>
      </c>
      <c r="AL154" s="47" t="str">
        <f t="shared" si="70"/>
        <v/>
      </c>
      <c r="AM154" s="65" t="str">
        <f t="shared" si="71"/>
        <v/>
      </c>
      <c r="AN154" s="57" t="str">
        <f t="shared" si="72"/>
        <v/>
      </c>
      <c r="AO154" s="12" t="str">
        <f t="shared" si="73"/>
        <v/>
      </c>
      <c r="AP154" s="10" t="str">
        <f t="shared" si="74"/>
        <v/>
      </c>
      <c r="AQ154" s="10" t="str">
        <f t="shared" si="75"/>
        <v/>
      </c>
      <c r="AR154" s="15" t="str">
        <f t="shared" si="76"/>
        <v/>
      </c>
      <c r="AS154" s="57" t="str">
        <f t="shared" si="77"/>
        <v/>
      </c>
      <c r="AT154" s="12" t="str">
        <f t="shared" si="78"/>
        <v/>
      </c>
      <c r="AU154" s="10" t="str">
        <f t="shared" si="79"/>
        <v/>
      </c>
      <c r="AV154" s="10" t="str">
        <f t="shared" si="80"/>
        <v/>
      </c>
      <c r="AW154" s="15" t="str">
        <f t="shared" si="81"/>
        <v/>
      </c>
    </row>
    <row r="155" spans="2:49">
      <c r="B155" s="14" t="str">
        <f>IF(Scilympiad!C154="",
    "",
    Scilympiad!C154
)</f>
        <v/>
      </c>
      <c r="C155" s="10" t="str">
        <f>IF(Scilympiad!D154="",
    "",
    Scilympiad!D154
)</f>
        <v/>
      </c>
      <c r="D155" s="10" t="str">
        <f>IF(Scilympiad!E154="",
    "",
    Scilympiad!E154
)</f>
        <v/>
      </c>
      <c r="E155" s="44" t="str">
        <f t="shared" si="57"/>
        <v/>
      </c>
      <c r="F155" s="45" t="str">
        <f t="shared" si="58"/>
        <v/>
      </c>
      <c r="G155" s="173" t="str">
        <f t="shared" si="59"/>
        <v/>
      </c>
      <c r="H155" s="45" t="str">
        <f t="shared" si="60"/>
        <v/>
      </c>
      <c r="I155" s="54" t="str">
        <f t="shared" si="61"/>
        <v/>
      </c>
      <c r="J155" s="57" t="str">
        <f>IF($B155="",
    "",
    IF(COUNTIF(Scilympiad!U:U,Scores!$B155)+COUNTIF(SkyCiv!U:U,Scores!$B155)=0,
        "",
        IF(COUNTIF(Scilympiad!U:U,Scores!$B155)=0,
            "NO",
            IF(COUNTIF(Scilympiad!U:U,Scores!$B155)=1,
                "YES",
                IF(COUNTIF(Scilympiad!U:U,Scores!$B155)&gt;1,
                    "MANY",
                    "ERROR"
                )
            )
        )
    )
)</f>
        <v/>
      </c>
      <c r="K155" s="15" t="str">
        <f>IF($B155="",
    "",
    IF(COUNTIF(Scilympiad!U:U,Scores!$B155)+COUNTIF(SkyCiv!U:U,Scores!$B155)=0,
        "",
        IF(COUNTIF(SkyCiv!U:U,Scores!$B155)=0,
            "NO",
            IF(COUNTIF(SkyCiv!U:U,Scores!$B155)=1,
                "YES",
                IF(COUNTIF(SkyCiv!U:U,Scores!$B155)&gt;1,
                    "MANY",
                    "ERROR"
                )
            )
        )
    )
)</f>
        <v/>
      </c>
      <c r="L155" s="160" t="str">
        <f>IF($B155="",
    "",
    IF(NOT(ISERROR(MATCH($B155,Scilympiad!$U:$U,0))),
        INDEX(Scilympiad!M:M,MATCH($B155,Scilympiad!$U:$U,0)),
        ""
    )
)</f>
        <v/>
      </c>
      <c r="M155" s="161" t="str">
        <f>IF($B155="",
    "",
    IF(NOT(ISERROR(MATCH($B155,Scilympiad!$U:$U,0))),
        INDEX(Scilympiad!N:N,MATCH($B155,Scilympiad!$U:$U,0)),
        ""
    )
)</f>
        <v/>
      </c>
      <c r="N155" s="161" t="str">
        <f>IF($B155="",
    "",
    IF(NOT(ISERROR(MATCH($B155,SkyCiv!$U:$U,0))),
        INDEX(SkyCiv!C:C,MATCH($B155,SkyCiv!$U:$U,0))+(_xlfn.NUMBERVALUE(LEFT(RIGHT(Instructions!$E$20,4),3))+6)/24,
        ""
    )
)</f>
        <v/>
      </c>
      <c r="O155" s="12" t="str">
        <f>IF(N155="",
    "",
    IF(Instructions!E$20="",
        "TIMEZONE?",
        IF(L155="",
            "START?",
            IF(N155&lt;L155,
                "NEGATIVE",
                (N155-L155)*24*60
            )
        )
    )
)</f>
        <v/>
      </c>
      <c r="P155" s="46" t="str">
        <f>IF(Instructions!$E$21="",
    "",
    IF(AND(ISNUMBER(O155),O155&gt;Instructions!E$21),
        "YES",
        IF(AND(ISNUMBER(O155),O155&lt;=Instructions!E$21),
            "NO",
            IF(O155="NEGATIVE",
                "UNCLEAR",
                ""
            )
        )
    )
)</f>
        <v/>
      </c>
      <c r="Q155" s="72" t="str">
        <f>IF(LEFT(Instructions!E$22)="Y",
    P155,
    ""
)</f>
        <v/>
      </c>
      <c r="R155" s="69" t="str">
        <f>IF($B155="",
    "",
    IF(NOT(ISERROR(MATCH($B155,SkyCiv!$U:$U,0))),
        INDEX(SkyCiv!I:I,MATCH($B155,SkyCiv!$U:$U,0)),
        ""
    )
)</f>
        <v/>
      </c>
      <c r="S155" s="12" t="str">
        <f>IF($B155="",
    "",
    IF(NOT(ISERROR(MATCH($B155,SkyCiv!$U:$U,0))),
        INDEX(SkyCiv!J:J,MATCH($B155,SkyCiv!$U:$U,0)),
        ""
    )
)</f>
        <v/>
      </c>
      <c r="T155" s="60" t="str">
        <f>IF($B155="",
    "",
    IF(NOT(ISERROR(MATCH($B155,SkyCiv!$U:$U,0))),
        INDEX(SkyCiv!K:K,MATCH($B155,SkyCiv!$U:$U,0)),
        ""
    )
)</f>
        <v/>
      </c>
      <c r="U155" s="76" t="str">
        <f>IF($B155="",
    "",
    IF(NOT(ISERROR(MATCH($B155,SkyCiv!$U:$U,0))),
        INDEX(SkyCiv!L:L,MATCH($B155,SkyCiv!$U:$U,0)),
        ""
    )
)</f>
        <v/>
      </c>
      <c r="V155" s="12" t="str">
        <f>IF($B155="",
    "",
    IF(NOT(ISERROR(MATCH($B155,SkyCiv!$U:$U,0))),
        INDEX(SkyCiv!M:M,MATCH($B155,SkyCiv!$U:$U,0)),
        ""
    )
)</f>
        <v/>
      </c>
      <c r="W155" s="77" t="str">
        <f>IF($B155="",
    "",
    IF(NOT(ISERROR(MATCH($B155,SkyCiv!$U:$U,0))),
        INDEX(SkyCiv!N:N,MATCH($B155,SkyCiv!$U:$U,0)),
        ""
    )
)</f>
        <v/>
      </c>
      <c r="X155" s="45" t="str">
        <f>IF(AND(U155=0,V155=0,W155=0),
    "-",
    IF(U155="",
        "",
        IF(LEFT($B155)="B",
            IF(Instructions!E$16="",
                "",
                IF(ROUND(U155,3)&lt;Instructions!E$16,
                    "YES",
                    "NO"
                )
            ),
            IF(LEFT($B155)="C",
                IF(Instructions!E$18="",
                    "",
                    IF(ROUND(U155,3)&lt;Instructions!E$18,
                        "YES",
                        "NO"
                    )
                ),
                "ERR"
            )
        )
    )
)</f>
        <v/>
      </c>
      <c r="Y155" s="45" t="str">
        <f t="shared" si="62"/>
        <v/>
      </c>
      <c r="Z155" s="45" t="str">
        <f>IF(AND(U155=0,V155=0,W155=0),
    "-",
    IF(W155="",
        "",
        IF(LEFT($B155)="B",
            IF(Instructions!E$17="",
                "",
                IF(ROUND(W155,3)&lt;Instructions!E$17,
                    "YES",
                    "NO"
                )
            ),
            IF(LEFT($B155)="C",
                IF(Instructions!E$19="",
                    "",
                    IF(ROUND(W155,3)&lt;Instructions!E$19,
                        "YES",
                        "NO"
                    )
                ),
                "ERR"
            )
        )
    )
)</f>
        <v/>
      </c>
      <c r="AA155" s="54" t="str">
        <f t="shared" si="63"/>
        <v/>
      </c>
      <c r="AB155" s="14" t="str">
        <f>IF(AND(NOT(ISERROR(MATCH($B155,Scilympiad!$U:$U,0))),ISNUMBER(INDEX(Scilympiad!Y:Y,MATCH($B155,Scilympiad!$U:$U,0)))),
    INDEX(Scilympiad!Y:Y,MATCH($B155,Scilympiad!$U:$U,0)),
    ""
)</f>
        <v/>
      </c>
      <c r="AC155" s="11" t="str">
        <f t="shared" si="64"/>
        <v/>
      </c>
      <c r="AD155" s="10" t="str">
        <f t="shared" si="65"/>
        <v/>
      </c>
      <c r="AE155" s="11" t="str">
        <f t="shared" si="66"/>
        <v/>
      </c>
      <c r="AF155" s="12" t="str">
        <f t="shared" si="67"/>
        <v/>
      </c>
      <c r="AG155" s="134" t="str">
        <f t="shared" si="68"/>
        <v/>
      </c>
      <c r="AH155" s="165"/>
      <c r="AI155" s="165"/>
      <c r="AJ155" s="131"/>
      <c r="AK155" s="64" t="str">
        <f t="shared" si="69"/>
        <v/>
      </c>
      <c r="AL155" s="47" t="str">
        <f t="shared" si="70"/>
        <v/>
      </c>
      <c r="AM155" s="65" t="str">
        <f t="shared" si="71"/>
        <v/>
      </c>
      <c r="AN155" s="57" t="str">
        <f t="shared" si="72"/>
        <v/>
      </c>
      <c r="AO155" s="12" t="str">
        <f t="shared" si="73"/>
        <v/>
      </c>
      <c r="AP155" s="10" t="str">
        <f t="shared" si="74"/>
        <v/>
      </c>
      <c r="AQ155" s="10" t="str">
        <f t="shared" si="75"/>
        <v/>
      </c>
      <c r="AR155" s="15" t="str">
        <f t="shared" si="76"/>
        <v/>
      </c>
      <c r="AS155" s="57" t="str">
        <f t="shared" si="77"/>
        <v/>
      </c>
      <c r="AT155" s="12" t="str">
        <f t="shared" si="78"/>
        <v/>
      </c>
      <c r="AU155" s="10" t="str">
        <f t="shared" si="79"/>
        <v/>
      </c>
      <c r="AV155" s="10" t="str">
        <f t="shared" si="80"/>
        <v/>
      </c>
      <c r="AW155" s="15" t="str">
        <f t="shared" si="81"/>
        <v/>
      </c>
    </row>
    <row r="156" spans="2:49">
      <c r="B156" s="14" t="str">
        <f>IF(Scilympiad!C155="",
    "",
    Scilympiad!C155
)</f>
        <v/>
      </c>
      <c r="C156" s="10" t="str">
        <f>IF(Scilympiad!D155="",
    "",
    Scilympiad!D155
)</f>
        <v/>
      </c>
      <c r="D156" s="10" t="str">
        <f>IF(Scilympiad!E155="",
    "",
    Scilympiad!E155
)</f>
        <v/>
      </c>
      <c r="E156" s="44" t="str">
        <f t="shared" si="57"/>
        <v/>
      </c>
      <c r="F156" s="45" t="str">
        <f t="shared" si="58"/>
        <v/>
      </c>
      <c r="G156" s="173" t="str">
        <f t="shared" si="59"/>
        <v/>
      </c>
      <c r="H156" s="45" t="str">
        <f t="shared" si="60"/>
        <v/>
      </c>
      <c r="I156" s="54" t="str">
        <f t="shared" si="61"/>
        <v/>
      </c>
      <c r="J156" s="57" t="str">
        <f>IF($B156="",
    "",
    IF(COUNTIF(Scilympiad!U:U,Scores!$B156)+COUNTIF(SkyCiv!U:U,Scores!$B156)=0,
        "",
        IF(COUNTIF(Scilympiad!U:U,Scores!$B156)=0,
            "NO",
            IF(COUNTIF(Scilympiad!U:U,Scores!$B156)=1,
                "YES",
                IF(COUNTIF(Scilympiad!U:U,Scores!$B156)&gt;1,
                    "MANY",
                    "ERROR"
                )
            )
        )
    )
)</f>
        <v/>
      </c>
      <c r="K156" s="15" t="str">
        <f>IF($B156="",
    "",
    IF(COUNTIF(Scilympiad!U:U,Scores!$B156)+COUNTIF(SkyCiv!U:U,Scores!$B156)=0,
        "",
        IF(COUNTIF(SkyCiv!U:U,Scores!$B156)=0,
            "NO",
            IF(COUNTIF(SkyCiv!U:U,Scores!$B156)=1,
                "YES",
                IF(COUNTIF(SkyCiv!U:U,Scores!$B156)&gt;1,
                    "MANY",
                    "ERROR"
                )
            )
        )
    )
)</f>
        <v/>
      </c>
      <c r="L156" s="160" t="str">
        <f>IF($B156="",
    "",
    IF(NOT(ISERROR(MATCH($B156,Scilympiad!$U:$U,0))),
        INDEX(Scilympiad!M:M,MATCH($B156,Scilympiad!$U:$U,0)),
        ""
    )
)</f>
        <v/>
      </c>
      <c r="M156" s="161" t="str">
        <f>IF($B156="",
    "",
    IF(NOT(ISERROR(MATCH($B156,Scilympiad!$U:$U,0))),
        INDEX(Scilympiad!N:N,MATCH($B156,Scilympiad!$U:$U,0)),
        ""
    )
)</f>
        <v/>
      </c>
      <c r="N156" s="161" t="str">
        <f>IF($B156="",
    "",
    IF(NOT(ISERROR(MATCH($B156,SkyCiv!$U:$U,0))),
        INDEX(SkyCiv!C:C,MATCH($B156,SkyCiv!$U:$U,0))+(_xlfn.NUMBERVALUE(LEFT(RIGHT(Instructions!$E$20,4),3))+6)/24,
        ""
    )
)</f>
        <v/>
      </c>
      <c r="O156" s="12" t="str">
        <f>IF(N156="",
    "",
    IF(Instructions!E$20="",
        "TIMEZONE?",
        IF(L156="",
            "START?",
            IF(N156&lt;L156,
                "NEGATIVE",
                (N156-L156)*24*60
            )
        )
    )
)</f>
        <v/>
      </c>
      <c r="P156" s="46" t="str">
        <f>IF(Instructions!$E$21="",
    "",
    IF(AND(ISNUMBER(O156),O156&gt;Instructions!E$21),
        "YES",
        IF(AND(ISNUMBER(O156),O156&lt;=Instructions!E$21),
            "NO",
            IF(O156="NEGATIVE",
                "UNCLEAR",
                ""
            )
        )
    )
)</f>
        <v/>
      </c>
      <c r="Q156" s="72" t="str">
        <f>IF(LEFT(Instructions!E$22)="Y",
    P156,
    ""
)</f>
        <v/>
      </c>
      <c r="R156" s="69" t="str">
        <f>IF($B156="",
    "",
    IF(NOT(ISERROR(MATCH($B156,SkyCiv!$U:$U,0))),
        INDEX(SkyCiv!I:I,MATCH($B156,SkyCiv!$U:$U,0)),
        ""
    )
)</f>
        <v/>
      </c>
      <c r="S156" s="12" t="str">
        <f>IF($B156="",
    "",
    IF(NOT(ISERROR(MATCH($B156,SkyCiv!$U:$U,0))),
        INDEX(SkyCiv!J:J,MATCH($B156,SkyCiv!$U:$U,0)),
        ""
    )
)</f>
        <v/>
      </c>
      <c r="T156" s="60" t="str">
        <f>IF($B156="",
    "",
    IF(NOT(ISERROR(MATCH($B156,SkyCiv!$U:$U,0))),
        INDEX(SkyCiv!K:K,MATCH($B156,SkyCiv!$U:$U,0)),
        ""
    )
)</f>
        <v/>
      </c>
      <c r="U156" s="76" t="str">
        <f>IF($B156="",
    "",
    IF(NOT(ISERROR(MATCH($B156,SkyCiv!$U:$U,0))),
        INDEX(SkyCiv!L:L,MATCH($B156,SkyCiv!$U:$U,0)),
        ""
    )
)</f>
        <v/>
      </c>
      <c r="V156" s="12" t="str">
        <f>IF($B156="",
    "",
    IF(NOT(ISERROR(MATCH($B156,SkyCiv!$U:$U,0))),
        INDEX(SkyCiv!M:M,MATCH($B156,SkyCiv!$U:$U,0)),
        ""
    )
)</f>
        <v/>
      </c>
      <c r="W156" s="77" t="str">
        <f>IF($B156="",
    "",
    IF(NOT(ISERROR(MATCH($B156,SkyCiv!$U:$U,0))),
        INDEX(SkyCiv!N:N,MATCH($B156,SkyCiv!$U:$U,0)),
        ""
    )
)</f>
        <v/>
      </c>
      <c r="X156" s="45" t="str">
        <f>IF(AND(U156=0,V156=0,W156=0),
    "-",
    IF(U156="",
        "",
        IF(LEFT($B156)="B",
            IF(Instructions!E$16="",
                "",
                IF(ROUND(U156,3)&lt;Instructions!E$16,
                    "YES",
                    "NO"
                )
            ),
            IF(LEFT($B156)="C",
                IF(Instructions!E$18="",
                    "",
                    IF(ROUND(U156,3)&lt;Instructions!E$18,
                        "YES",
                        "NO"
                    )
                ),
                "ERR"
            )
        )
    )
)</f>
        <v/>
      </c>
      <c r="Y156" s="45" t="str">
        <f t="shared" si="62"/>
        <v/>
      </c>
      <c r="Z156" s="45" t="str">
        <f>IF(AND(U156=0,V156=0,W156=0),
    "-",
    IF(W156="",
        "",
        IF(LEFT($B156)="B",
            IF(Instructions!E$17="",
                "",
                IF(ROUND(W156,3)&lt;Instructions!E$17,
                    "YES",
                    "NO"
                )
            ),
            IF(LEFT($B156)="C",
                IF(Instructions!E$19="",
                    "",
                    IF(ROUND(W156,3)&lt;Instructions!E$19,
                        "YES",
                        "NO"
                    )
                ),
                "ERR"
            )
        )
    )
)</f>
        <v/>
      </c>
      <c r="AA156" s="54" t="str">
        <f t="shared" si="63"/>
        <v/>
      </c>
      <c r="AB156" s="14" t="str">
        <f>IF(AND(NOT(ISERROR(MATCH($B156,Scilympiad!$U:$U,0))),ISNUMBER(INDEX(Scilympiad!Y:Y,MATCH($B156,Scilympiad!$U:$U,0)))),
    INDEX(Scilympiad!Y:Y,MATCH($B156,Scilympiad!$U:$U,0)),
    ""
)</f>
        <v/>
      </c>
      <c r="AC156" s="11" t="str">
        <f t="shared" si="64"/>
        <v/>
      </c>
      <c r="AD156" s="10" t="str">
        <f t="shared" si="65"/>
        <v/>
      </c>
      <c r="AE156" s="11" t="str">
        <f t="shared" si="66"/>
        <v/>
      </c>
      <c r="AF156" s="12" t="str">
        <f t="shared" si="67"/>
        <v/>
      </c>
      <c r="AG156" s="134" t="str">
        <f t="shared" si="68"/>
        <v/>
      </c>
      <c r="AH156" s="165"/>
      <c r="AI156" s="165"/>
      <c r="AJ156" s="131"/>
      <c r="AK156" s="64" t="str">
        <f t="shared" si="69"/>
        <v/>
      </c>
      <c r="AL156" s="47" t="str">
        <f t="shared" si="70"/>
        <v/>
      </c>
      <c r="AM156" s="65" t="str">
        <f t="shared" si="71"/>
        <v/>
      </c>
      <c r="AN156" s="57" t="str">
        <f t="shared" si="72"/>
        <v/>
      </c>
      <c r="AO156" s="12" t="str">
        <f t="shared" si="73"/>
        <v/>
      </c>
      <c r="AP156" s="10" t="str">
        <f t="shared" si="74"/>
        <v/>
      </c>
      <c r="AQ156" s="10" t="str">
        <f t="shared" si="75"/>
        <v/>
      </c>
      <c r="AR156" s="15" t="str">
        <f t="shared" si="76"/>
        <v/>
      </c>
      <c r="AS156" s="57" t="str">
        <f t="shared" si="77"/>
        <v/>
      </c>
      <c r="AT156" s="12" t="str">
        <f t="shared" si="78"/>
        <v/>
      </c>
      <c r="AU156" s="10" t="str">
        <f t="shared" si="79"/>
        <v/>
      </c>
      <c r="AV156" s="10" t="str">
        <f t="shared" si="80"/>
        <v/>
      </c>
      <c r="AW156" s="15" t="str">
        <f t="shared" si="81"/>
        <v/>
      </c>
    </row>
    <row r="157" spans="2:49">
      <c r="B157" s="14" t="str">
        <f>IF(Scilympiad!C156="",
    "",
    Scilympiad!C156
)</f>
        <v/>
      </c>
      <c r="C157" s="10" t="str">
        <f>IF(Scilympiad!D156="",
    "",
    Scilympiad!D156
)</f>
        <v/>
      </c>
      <c r="D157" s="10" t="str">
        <f>IF(Scilympiad!E156="",
    "",
    Scilympiad!E156
)</f>
        <v/>
      </c>
      <c r="E157" s="44" t="str">
        <f t="shared" si="57"/>
        <v/>
      </c>
      <c r="F157" s="45" t="str">
        <f t="shared" si="58"/>
        <v/>
      </c>
      <c r="G157" s="173" t="str">
        <f t="shared" si="59"/>
        <v/>
      </c>
      <c r="H157" s="45" t="str">
        <f t="shared" si="60"/>
        <v/>
      </c>
      <c r="I157" s="54" t="str">
        <f t="shared" si="61"/>
        <v/>
      </c>
      <c r="J157" s="57" t="str">
        <f>IF($B157="",
    "",
    IF(COUNTIF(Scilympiad!U:U,Scores!$B157)+COUNTIF(SkyCiv!U:U,Scores!$B157)=0,
        "",
        IF(COUNTIF(Scilympiad!U:U,Scores!$B157)=0,
            "NO",
            IF(COUNTIF(Scilympiad!U:U,Scores!$B157)=1,
                "YES",
                IF(COUNTIF(Scilympiad!U:U,Scores!$B157)&gt;1,
                    "MANY",
                    "ERROR"
                )
            )
        )
    )
)</f>
        <v/>
      </c>
      <c r="K157" s="15" t="str">
        <f>IF($B157="",
    "",
    IF(COUNTIF(Scilympiad!U:U,Scores!$B157)+COUNTIF(SkyCiv!U:U,Scores!$B157)=0,
        "",
        IF(COUNTIF(SkyCiv!U:U,Scores!$B157)=0,
            "NO",
            IF(COUNTIF(SkyCiv!U:U,Scores!$B157)=1,
                "YES",
                IF(COUNTIF(SkyCiv!U:U,Scores!$B157)&gt;1,
                    "MANY",
                    "ERROR"
                )
            )
        )
    )
)</f>
        <v/>
      </c>
      <c r="L157" s="160" t="str">
        <f>IF($B157="",
    "",
    IF(NOT(ISERROR(MATCH($B157,Scilympiad!$U:$U,0))),
        INDEX(Scilympiad!M:M,MATCH($B157,Scilympiad!$U:$U,0)),
        ""
    )
)</f>
        <v/>
      </c>
      <c r="M157" s="161" t="str">
        <f>IF($B157="",
    "",
    IF(NOT(ISERROR(MATCH($B157,Scilympiad!$U:$U,0))),
        INDEX(Scilympiad!N:N,MATCH($B157,Scilympiad!$U:$U,0)),
        ""
    )
)</f>
        <v/>
      </c>
      <c r="N157" s="161" t="str">
        <f>IF($B157="",
    "",
    IF(NOT(ISERROR(MATCH($B157,SkyCiv!$U:$U,0))),
        INDEX(SkyCiv!C:C,MATCH($B157,SkyCiv!$U:$U,0))+(_xlfn.NUMBERVALUE(LEFT(RIGHT(Instructions!$E$20,4),3))+6)/24,
        ""
    )
)</f>
        <v/>
      </c>
      <c r="O157" s="12" t="str">
        <f>IF(N157="",
    "",
    IF(Instructions!E$20="",
        "TIMEZONE?",
        IF(L157="",
            "START?",
            IF(N157&lt;L157,
                "NEGATIVE",
                (N157-L157)*24*60
            )
        )
    )
)</f>
        <v/>
      </c>
      <c r="P157" s="46" t="str">
        <f>IF(Instructions!$E$21="",
    "",
    IF(AND(ISNUMBER(O157),O157&gt;Instructions!E$21),
        "YES",
        IF(AND(ISNUMBER(O157),O157&lt;=Instructions!E$21),
            "NO",
            IF(O157="NEGATIVE",
                "UNCLEAR",
                ""
            )
        )
    )
)</f>
        <v/>
      </c>
      <c r="Q157" s="72" t="str">
        <f>IF(LEFT(Instructions!E$22)="Y",
    P157,
    ""
)</f>
        <v/>
      </c>
      <c r="R157" s="69" t="str">
        <f>IF($B157="",
    "",
    IF(NOT(ISERROR(MATCH($B157,SkyCiv!$U:$U,0))),
        INDEX(SkyCiv!I:I,MATCH($B157,SkyCiv!$U:$U,0)),
        ""
    )
)</f>
        <v/>
      </c>
      <c r="S157" s="12" t="str">
        <f>IF($B157="",
    "",
    IF(NOT(ISERROR(MATCH($B157,SkyCiv!$U:$U,0))),
        INDEX(SkyCiv!J:J,MATCH($B157,SkyCiv!$U:$U,0)),
        ""
    )
)</f>
        <v/>
      </c>
      <c r="T157" s="60" t="str">
        <f>IF($B157="",
    "",
    IF(NOT(ISERROR(MATCH($B157,SkyCiv!$U:$U,0))),
        INDEX(SkyCiv!K:K,MATCH($B157,SkyCiv!$U:$U,0)),
        ""
    )
)</f>
        <v/>
      </c>
      <c r="U157" s="76" t="str">
        <f>IF($B157="",
    "",
    IF(NOT(ISERROR(MATCH($B157,SkyCiv!$U:$U,0))),
        INDEX(SkyCiv!L:L,MATCH($B157,SkyCiv!$U:$U,0)),
        ""
    )
)</f>
        <v/>
      </c>
      <c r="V157" s="12" t="str">
        <f>IF($B157="",
    "",
    IF(NOT(ISERROR(MATCH($B157,SkyCiv!$U:$U,0))),
        INDEX(SkyCiv!M:M,MATCH($B157,SkyCiv!$U:$U,0)),
        ""
    )
)</f>
        <v/>
      </c>
      <c r="W157" s="77" t="str">
        <f>IF($B157="",
    "",
    IF(NOT(ISERROR(MATCH($B157,SkyCiv!$U:$U,0))),
        INDEX(SkyCiv!N:N,MATCH($B157,SkyCiv!$U:$U,0)),
        ""
    )
)</f>
        <v/>
      </c>
      <c r="X157" s="45" t="str">
        <f>IF(AND(U157=0,V157=0,W157=0),
    "-",
    IF(U157="",
        "",
        IF(LEFT($B157)="B",
            IF(Instructions!E$16="",
                "",
                IF(ROUND(U157,3)&lt;Instructions!E$16,
                    "YES",
                    "NO"
                )
            ),
            IF(LEFT($B157)="C",
                IF(Instructions!E$18="",
                    "",
                    IF(ROUND(U157,3)&lt;Instructions!E$18,
                        "YES",
                        "NO"
                    )
                ),
                "ERR"
            )
        )
    )
)</f>
        <v/>
      </c>
      <c r="Y157" s="45" t="str">
        <f t="shared" si="62"/>
        <v/>
      </c>
      <c r="Z157" s="45" t="str">
        <f>IF(AND(U157=0,V157=0,W157=0),
    "-",
    IF(W157="",
        "",
        IF(LEFT($B157)="B",
            IF(Instructions!E$17="",
                "",
                IF(ROUND(W157,3)&lt;Instructions!E$17,
                    "YES",
                    "NO"
                )
            ),
            IF(LEFT($B157)="C",
                IF(Instructions!E$19="",
                    "",
                    IF(ROUND(W157,3)&lt;Instructions!E$19,
                        "YES",
                        "NO"
                    )
                ),
                "ERR"
            )
        )
    )
)</f>
        <v/>
      </c>
      <c r="AA157" s="54" t="str">
        <f t="shared" si="63"/>
        <v/>
      </c>
      <c r="AB157" s="14" t="str">
        <f>IF(AND(NOT(ISERROR(MATCH($B157,Scilympiad!$U:$U,0))),ISNUMBER(INDEX(Scilympiad!Y:Y,MATCH($B157,Scilympiad!$U:$U,0)))),
    INDEX(Scilympiad!Y:Y,MATCH($B157,Scilympiad!$U:$U,0)),
    ""
)</f>
        <v/>
      </c>
      <c r="AC157" s="11" t="str">
        <f t="shared" si="64"/>
        <v/>
      </c>
      <c r="AD157" s="10" t="str">
        <f t="shared" si="65"/>
        <v/>
      </c>
      <c r="AE157" s="11" t="str">
        <f t="shared" si="66"/>
        <v/>
      </c>
      <c r="AF157" s="12" t="str">
        <f t="shared" si="67"/>
        <v/>
      </c>
      <c r="AG157" s="134" t="str">
        <f t="shared" si="68"/>
        <v/>
      </c>
      <c r="AH157" s="165"/>
      <c r="AI157" s="165"/>
      <c r="AJ157" s="131"/>
      <c r="AK157" s="64" t="str">
        <f t="shared" si="69"/>
        <v/>
      </c>
      <c r="AL157" s="47" t="str">
        <f t="shared" si="70"/>
        <v/>
      </c>
      <c r="AM157" s="65" t="str">
        <f t="shared" si="71"/>
        <v/>
      </c>
      <c r="AN157" s="57" t="str">
        <f t="shared" si="72"/>
        <v/>
      </c>
      <c r="AO157" s="12" t="str">
        <f t="shared" si="73"/>
        <v/>
      </c>
      <c r="AP157" s="10" t="str">
        <f t="shared" si="74"/>
        <v/>
      </c>
      <c r="AQ157" s="10" t="str">
        <f t="shared" si="75"/>
        <v/>
      </c>
      <c r="AR157" s="15" t="str">
        <f t="shared" si="76"/>
        <v/>
      </c>
      <c r="AS157" s="57" t="str">
        <f t="shared" si="77"/>
        <v/>
      </c>
      <c r="AT157" s="12" t="str">
        <f t="shared" si="78"/>
        <v/>
      </c>
      <c r="AU157" s="10" t="str">
        <f t="shared" si="79"/>
        <v/>
      </c>
      <c r="AV157" s="10" t="str">
        <f t="shared" si="80"/>
        <v/>
      </c>
      <c r="AW157" s="15" t="str">
        <f t="shared" si="81"/>
        <v/>
      </c>
    </row>
    <row r="158" spans="2:49">
      <c r="B158" s="14" t="str">
        <f>IF(Scilympiad!C157="",
    "",
    Scilympiad!C157
)</f>
        <v/>
      </c>
      <c r="C158" s="10" t="str">
        <f>IF(Scilympiad!D157="",
    "",
    Scilympiad!D157
)</f>
        <v/>
      </c>
      <c r="D158" s="10" t="str">
        <f>IF(Scilympiad!E157="",
    "",
    Scilympiad!E157
)</f>
        <v/>
      </c>
      <c r="E158" s="44" t="str">
        <f t="shared" si="57"/>
        <v/>
      </c>
      <c r="F158" s="45" t="str">
        <f t="shared" si="58"/>
        <v/>
      </c>
      <c r="G158" s="173" t="str">
        <f t="shared" si="59"/>
        <v/>
      </c>
      <c r="H158" s="45" t="str">
        <f t="shared" si="60"/>
        <v/>
      </c>
      <c r="I158" s="54" t="str">
        <f t="shared" si="61"/>
        <v/>
      </c>
      <c r="J158" s="57" t="str">
        <f>IF($B158="",
    "",
    IF(COUNTIF(Scilympiad!U:U,Scores!$B158)+COUNTIF(SkyCiv!U:U,Scores!$B158)=0,
        "",
        IF(COUNTIF(Scilympiad!U:U,Scores!$B158)=0,
            "NO",
            IF(COUNTIF(Scilympiad!U:U,Scores!$B158)=1,
                "YES",
                IF(COUNTIF(Scilympiad!U:U,Scores!$B158)&gt;1,
                    "MANY",
                    "ERROR"
                )
            )
        )
    )
)</f>
        <v/>
      </c>
      <c r="K158" s="15" t="str">
        <f>IF($B158="",
    "",
    IF(COUNTIF(Scilympiad!U:U,Scores!$B158)+COUNTIF(SkyCiv!U:U,Scores!$B158)=0,
        "",
        IF(COUNTIF(SkyCiv!U:U,Scores!$B158)=0,
            "NO",
            IF(COUNTIF(SkyCiv!U:U,Scores!$B158)=1,
                "YES",
                IF(COUNTIF(SkyCiv!U:U,Scores!$B158)&gt;1,
                    "MANY",
                    "ERROR"
                )
            )
        )
    )
)</f>
        <v/>
      </c>
      <c r="L158" s="160" t="str">
        <f>IF($B158="",
    "",
    IF(NOT(ISERROR(MATCH($B158,Scilympiad!$U:$U,0))),
        INDEX(Scilympiad!M:M,MATCH($B158,Scilympiad!$U:$U,0)),
        ""
    )
)</f>
        <v/>
      </c>
      <c r="M158" s="161" t="str">
        <f>IF($B158="",
    "",
    IF(NOT(ISERROR(MATCH($B158,Scilympiad!$U:$U,0))),
        INDEX(Scilympiad!N:N,MATCH($B158,Scilympiad!$U:$U,0)),
        ""
    )
)</f>
        <v/>
      </c>
      <c r="N158" s="161" t="str">
        <f>IF($B158="",
    "",
    IF(NOT(ISERROR(MATCH($B158,SkyCiv!$U:$U,0))),
        INDEX(SkyCiv!C:C,MATCH($B158,SkyCiv!$U:$U,0))+(_xlfn.NUMBERVALUE(LEFT(RIGHT(Instructions!$E$20,4),3))+6)/24,
        ""
    )
)</f>
        <v/>
      </c>
      <c r="O158" s="12" t="str">
        <f>IF(N158="",
    "",
    IF(Instructions!E$20="",
        "TIMEZONE?",
        IF(L158="",
            "START?",
            IF(N158&lt;L158,
                "NEGATIVE",
                (N158-L158)*24*60
            )
        )
    )
)</f>
        <v/>
      </c>
      <c r="P158" s="46" t="str">
        <f>IF(Instructions!$E$21="",
    "",
    IF(AND(ISNUMBER(O158),O158&gt;Instructions!E$21),
        "YES",
        IF(AND(ISNUMBER(O158),O158&lt;=Instructions!E$21),
            "NO",
            IF(O158="NEGATIVE",
                "UNCLEAR",
                ""
            )
        )
    )
)</f>
        <v/>
      </c>
      <c r="Q158" s="72" t="str">
        <f>IF(LEFT(Instructions!E$22)="Y",
    P158,
    ""
)</f>
        <v/>
      </c>
      <c r="R158" s="69" t="str">
        <f>IF($B158="",
    "",
    IF(NOT(ISERROR(MATCH($B158,SkyCiv!$U:$U,0))),
        INDEX(SkyCiv!I:I,MATCH($B158,SkyCiv!$U:$U,0)),
        ""
    )
)</f>
        <v/>
      </c>
      <c r="S158" s="12" t="str">
        <f>IF($B158="",
    "",
    IF(NOT(ISERROR(MATCH($B158,SkyCiv!$U:$U,0))),
        INDEX(SkyCiv!J:J,MATCH($B158,SkyCiv!$U:$U,0)),
        ""
    )
)</f>
        <v/>
      </c>
      <c r="T158" s="60" t="str">
        <f>IF($B158="",
    "",
    IF(NOT(ISERROR(MATCH($B158,SkyCiv!$U:$U,0))),
        INDEX(SkyCiv!K:K,MATCH($B158,SkyCiv!$U:$U,0)),
        ""
    )
)</f>
        <v/>
      </c>
      <c r="U158" s="76" t="str">
        <f>IF($B158="",
    "",
    IF(NOT(ISERROR(MATCH($B158,SkyCiv!$U:$U,0))),
        INDEX(SkyCiv!L:L,MATCH($B158,SkyCiv!$U:$U,0)),
        ""
    )
)</f>
        <v/>
      </c>
      <c r="V158" s="12" t="str">
        <f>IF($B158="",
    "",
    IF(NOT(ISERROR(MATCH($B158,SkyCiv!$U:$U,0))),
        INDEX(SkyCiv!M:M,MATCH($B158,SkyCiv!$U:$U,0)),
        ""
    )
)</f>
        <v/>
      </c>
      <c r="W158" s="77" t="str">
        <f>IF($B158="",
    "",
    IF(NOT(ISERROR(MATCH($B158,SkyCiv!$U:$U,0))),
        INDEX(SkyCiv!N:N,MATCH($B158,SkyCiv!$U:$U,0)),
        ""
    )
)</f>
        <v/>
      </c>
      <c r="X158" s="45" t="str">
        <f>IF(AND(U158=0,V158=0,W158=0),
    "-",
    IF(U158="",
        "",
        IF(LEFT($B158)="B",
            IF(Instructions!E$16="",
                "",
                IF(ROUND(U158,3)&lt;Instructions!E$16,
                    "YES",
                    "NO"
                )
            ),
            IF(LEFT($B158)="C",
                IF(Instructions!E$18="",
                    "",
                    IF(ROUND(U158,3)&lt;Instructions!E$18,
                        "YES",
                        "NO"
                    )
                ),
                "ERR"
            )
        )
    )
)</f>
        <v/>
      </c>
      <c r="Y158" s="45" t="str">
        <f t="shared" si="62"/>
        <v/>
      </c>
      <c r="Z158" s="45" t="str">
        <f>IF(AND(U158=0,V158=0,W158=0),
    "-",
    IF(W158="",
        "",
        IF(LEFT($B158)="B",
            IF(Instructions!E$17="",
                "",
                IF(ROUND(W158,3)&lt;Instructions!E$17,
                    "YES",
                    "NO"
                )
            ),
            IF(LEFT($B158)="C",
                IF(Instructions!E$19="",
                    "",
                    IF(ROUND(W158,3)&lt;Instructions!E$19,
                        "YES",
                        "NO"
                    )
                ),
                "ERR"
            )
        )
    )
)</f>
        <v/>
      </c>
      <c r="AA158" s="54" t="str">
        <f t="shared" si="63"/>
        <v/>
      </c>
      <c r="AB158" s="14" t="str">
        <f>IF(AND(NOT(ISERROR(MATCH($B158,Scilympiad!$U:$U,0))),ISNUMBER(INDEX(Scilympiad!Y:Y,MATCH($B158,Scilympiad!$U:$U,0)))),
    INDEX(Scilympiad!Y:Y,MATCH($B158,Scilympiad!$U:$U,0)),
    ""
)</f>
        <v/>
      </c>
      <c r="AC158" s="11" t="str">
        <f t="shared" si="64"/>
        <v/>
      </c>
      <c r="AD158" s="10" t="str">
        <f t="shared" si="65"/>
        <v/>
      </c>
      <c r="AE158" s="11" t="str">
        <f t="shared" si="66"/>
        <v/>
      </c>
      <c r="AF158" s="12" t="str">
        <f t="shared" si="67"/>
        <v/>
      </c>
      <c r="AG158" s="134" t="str">
        <f t="shared" si="68"/>
        <v/>
      </c>
      <c r="AH158" s="165"/>
      <c r="AI158" s="165"/>
      <c r="AJ158" s="131"/>
      <c r="AK158" s="64" t="str">
        <f t="shared" si="69"/>
        <v/>
      </c>
      <c r="AL158" s="47" t="str">
        <f t="shared" si="70"/>
        <v/>
      </c>
      <c r="AM158" s="65" t="str">
        <f t="shared" si="71"/>
        <v/>
      </c>
      <c r="AN158" s="57" t="str">
        <f t="shared" si="72"/>
        <v/>
      </c>
      <c r="AO158" s="12" t="str">
        <f t="shared" si="73"/>
        <v/>
      </c>
      <c r="AP158" s="10" t="str">
        <f t="shared" si="74"/>
        <v/>
      </c>
      <c r="AQ158" s="10" t="str">
        <f t="shared" si="75"/>
        <v/>
      </c>
      <c r="AR158" s="15" t="str">
        <f t="shared" si="76"/>
        <v/>
      </c>
      <c r="AS158" s="57" t="str">
        <f t="shared" si="77"/>
        <v/>
      </c>
      <c r="AT158" s="12" t="str">
        <f t="shared" si="78"/>
        <v/>
      </c>
      <c r="AU158" s="10" t="str">
        <f t="shared" si="79"/>
        <v/>
      </c>
      <c r="AV158" s="10" t="str">
        <f t="shared" si="80"/>
        <v/>
      </c>
      <c r="AW158" s="15" t="str">
        <f t="shared" si="81"/>
        <v/>
      </c>
    </row>
    <row r="159" spans="2:49">
      <c r="B159" s="14" t="str">
        <f>IF(Scilympiad!C158="",
    "",
    Scilympiad!C158
)</f>
        <v/>
      </c>
      <c r="C159" s="10" t="str">
        <f>IF(Scilympiad!D158="",
    "",
    Scilympiad!D158
)</f>
        <v/>
      </c>
      <c r="D159" s="10" t="str">
        <f>IF(Scilympiad!E158="",
    "",
    Scilympiad!E158
)</f>
        <v/>
      </c>
      <c r="E159" s="44" t="str">
        <f t="shared" si="57"/>
        <v/>
      </c>
      <c r="F159" s="45" t="str">
        <f t="shared" si="58"/>
        <v/>
      </c>
      <c r="G159" s="173" t="str">
        <f t="shared" si="59"/>
        <v/>
      </c>
      <c r="H159" s="45" t="str">
        <f t="shared" si="60"/>
        <v/>
      </c>
      <c r="I159" s="54" t="str">
        <f t="shared" si="61"/>
        <v/>
      </c>
      <c r="J159" s="57" t="str">
        <f>IF($B159="",
    "",
    IF(COUNTIF(Scilympiad!U:U,Scores!$B159)+COUNTIF(SkyCiv!U:U,Scores!$B159)=0,
        "",
        IF(COUNTIF(Scilympiad!U:U,Scores!$B159)=0,
            "NO",
            IF(COUNTIF(Scilympiad!U:U,Scores!$B159)=1,
                "YES",
                IF(COUNTIF(Scilympiad!U:U,Scores!$B159)&gt;1,
                    "MANY",
                    "ERROR"
                )
            )
        )
    )
)</f>
        <v/>
      </c>
      <c r="K159" s="15" t="str">
        <f>IF($B159="",
    "",
    IF(COUNTIF(Scilympiad!U:U,Scores!$B159)+COUNTIF(SkyCiv!U:U,Scores!$B159)=0,
        "",
        IF(COUNTIF(SkyCiv!U:U,Scores!$B159)=0,
            "NO",
            IF(COUNTIF(SkyCiv!U:U,Scores!$B159)=1,
                "YES",
                IF(COUNTIF(SkyCiv!U:U,Scores!$B159)&gt;1,
                    "MANY",
                    "ERROR"
                )
            )
        )
    )
)</f>
        <v/>
      </c>
      <c r="L159" s="160" t="str">
        <f>IF($B159="",
    "",
    IF(NOT(ISERROR(MATCH($B159,Scilympiad!$U:$U,0))),
        INDEX(Scilympiad!M:M,MATCH($B159,Scilympiad!$U:$U,0)),
        ""
    )
)</f>
        <v/>
      </c>
      <c r="M159" s="161" t="str">
        <f>IF($B159="",
    "",
    IF(NOT(ISERROR(MATCH($B159,Scilympiad!$U:$U,0))),
        INDEX(Scilympiad!N:N,MATCH($B159,Scilympiad!$U:$U,0)),
        ""
    )
)</f>
        <v/>
      </c>
      <c r="N159" s="161" t="str">
        <f>IF($B159="",
    "",
    IF(NOT(ISERROR(MATCH($B159,SkyCiv!$U:$U,0))),
        INDEX(SkyCiv!C:C,MATCH($B159,SkyCiv!$U:$U,0))+(_xlfn.NUMBERVALUE(LEFT(RIGHT(Instructions!$E$20,4),3))+6)/24,
        ""
    )
)</f>
        <v/>
      </c>
      <c r="O159" s="12" t="str">
        <f>IF(N159="",
    "",
    IF(Instructions!E$20="",
        "TIMEZONE?",
        IF(L159="",
            "START?",
            IF(N159&lt;L159,
                "NEGATIVE",
                (N159-L159)*24*60
            )
        )
    )
)</f>
        <v/>
      </c>
      <c r="P159" s="46" t="str">
        <f>IF(Instructions!$E$21="",
    "",
    IF(AND(ISNUMBER(O159),O159&gt;Instructions!E$21),
        "YES",
        IF(AND(ISNUMBER(O159),O159&lt;=Instructions!E$21),
            "NO",
            IF(O159="NEGATIVE",
                "UNCLEAR",
                ""
            )
        )
    )
)</f>
        <v/>
      </c>
      <c r="Q159" s="72" t="str">
        <f>IF(LEFT(Instructions!E$22)="Y",
    P159,
    ""
)</f>
        <v/>
      </c>
      <c r="R159" s="69" t="str">
        <f>IF($B159="",
    "",
    IF(NOT(ISERROR(MATCH($B159,SkyCiv!$U:$U,0))),
        INDEX(SkyCiv!I:I,MATCH($B159,SkyCiv!$U:$U,0)),
        ""
    )
)</f>
        <v/>
      </c>
      <c r="S159" s="12" t="str">
        <f>IF($B159="",
    "",
    IF(NOT(ISERROR(MATCH($B159,SkyCiv!$U:$U,0))),
        INDEX(SkyCiv!J:J,MATCH($B159,SkyCiv!$U:$U,0)),
        ""
    )
)</f>
        <v/>
      </c>
      <c r="T159" s="60" t="str">
        <f>IF($B159="",
    "",
    IF(NOT(ISERROR(MATCH($B159,SkyCiv!$U:$U,0))),
        INDEX(SkyCiv!K:K,MATCH($B159,SkyCiv!$U:$U,0)),
        ""
    )
)</f>
        <v/>
      </c>
      <c r="U159" s="76" t="str">
        <f>IF($B159="",
    "",
    IF(NOT(ISERROR(MATCH($B159,SkyCiv!$U:$U,0))),
        INDEX(SkyCiv!L:L,MATCH($B159,SkyCiv!$U:$U,0)),
        ""
    )
)</f>
        <v/>
      </c>
      <c r="V159" s="12" t="str">
        <f>IF($B159="",
    "",
    IF(NOT(ISERROR(MATCH($B159,SkyCiv!$U:$U,0))),
        INDEX(SkyCiv!M:M,MATCH($B159,SkyCiv!$U:$U,0)),
        ""
    )
)</f>
        <v/>
      </c>
      <c r="W159" s="77" t="str">
        <f>IF($B159="",
    "",
    IF(NOT(ISERROR(MATCH($B159,SkyCiv!$U:$U,0))),
        INDEX(SkyCiv!N:N,MATCH($B159,SkyCiv!$U:$U,0)),
        ""
    )
)</f>
        <v/>
      </c>
      <c r="X159" s="45" t="str">
        <f>IF(AND(U159=0,V159=0,W159=0),
    "-",
    IF(U159="",
        "",
        IF(LEFT($B159)="B",
            IF(Instructions!E$16="",
                "",
                IF(ROUND(U159,3)&lt;Instructions!E$16,
                    "YES",
                    "NO"
                )
            ),
            IF(LEFT($B159)="C",
                IF(Instructions!E$18="",
                    "",
                    IF(ROUND(U159,3)&lt;Instructions!E$18,
                        "YES",
                        "NO"
                    )
                ),
                "ERR"
            )
        )
    )
)</f>
        <v/>
      </c>
      <c r="Y159" s="45" t="str">
        <f t="shared" si="62"/>
        <v/>
      </c>
      <c r="Z159" s="45" t="str">
        <f>IF(AND(U159=0,V159=0,W159=0),
    "-",
    IF(W159="",
        "",
        IF(LEFT($B159)="B",
            IF(Instructions!E$17="",
                "",
                IF(ROUND(W159,3)&lt;Instructions!E$17,
                    "YES",
                    "NO"
                )
            ),
            IF(LEFT($B159)="C",
                IF(Instructions!E$19="",
                    "",
                    IF(ROUND(W159,3)&lt;Instructions!E$19,
                        "YES",
                        "NO"
                    )
                ),
                "ERR"
            )
        )
    )
)</f>
        <v/>
      </c>
      <c r="AA159" s="54" t="str">
        <f t="shared" si="63"/>
        <v/>
      </c>
      <c r="AB159" s="14" t="str">
        <f>IF(AND(NOT(ISERROR(MATCH($B159,Scilympiad!$U:$U,0))),ISNUMBER(INDEX(Scilympiad!Y:Y,MATCH($B159,Scilympiad!$U:$U,0)))),
    INDEX(Scilympiad!Y:Y,MATCH($B159,Scilympiad!$U:$U,0)),
    ""
)</f>
        <v/>
      </c>
      <c r="AC159" s="11" t="str">
        <f t="shared" si="64"/>
        <v/>
      </c>
      <c r="AD159" s="10" t="str">
        <f t="shared" si="65"/>
        <v/>
      </c>
      <c r="AE159" s="11" t="str">
        <f t="shared" si="66"/>
        <v/>
      </c>
      <c r="AF159" s="12" t="str">
        <f t="shared" si="67"/>
        <v/>
      </c>
      <c r="AG159" s="134" t="str">
        <f t="shared" si="68"/>
        <v/>
      </c>
      <c r="AH159" s="165"/>
      <c r="AI159" s="165"/>
      <c r="AJ159" s="131"/>
      <c r="AK159" s="64" t="str">
        <f t="shared" si="69"/>
        <v/>
      </c>
      <c r="AL159" s="47" t="str">
        <f t="shared" si="70"/>
        <v/>
      </c>
      <c r="AM159" s="65" t="str">
        <f t="shared" si="71"/>
        <v/>
      </c>
      <c r="AN159" s="57" t="str">
        <f t="shared" si="72"/>
        <v/>
      </c>
      <c r="AO159" s="12" t="str">
        <f t="shared" si="73"/>
        <v/>
      </c>
      <c r="AP159" s="10" t="str">
        <f t="shared" si="74"/>
        <v/>
      </c>
      <c r="AQ159" s="10" t="str">
        <f t="shared" si="75"/>
        <v/>
      </c>
      <c r="AR159" s="15" t="str">
        <f t="shared" si="76"/>
        <v/>
      </c>
      <c r="AS159" s="57" t="str">
        <f t="shared" si="77"/>
        <v/>
      </c>
      <c r="AT159" s="12" t="str">
        <f t="shared" si="78"/>
        <v/>
      </c>
      <c r="AU159" s="10" t="str">
        <f t="shared" si="79"/>
        <v/>
      </c>
      <c r="AV159" s="10" t="str">
        <f t="shared" si="80"/>
        <v/>
      </c>
      <c r="AW159" s="15" t="str">
        <f t="shared" si="81"/>
        <v/>
      </c>
    </row>
    <row r="160" spans="2:49">
      <c r="B160" s="14" t="str">
        <f>IF(Scilympiad!C159="",
    "",
    Scilympiad!C159
)</f>
        <v/>
      </c>
      <c r="C160" s="10" t="str">
        <f>IF(Scilympiad!D159="",
    "",
    Scilympiad!D159
)</f>
        <v/>
      </c>
      <c r="D160" s="10" t="str">
        <f>IF(Scilympiad!E159="",
    "",
    Scilympiad!E159
)</f>
        <v/>
      </c>
      <c r="E160" s="44" t="str">
        <f t="shared" si="57"/>
        <v/>
      </c>
      <c r="F160" s="45" t="str">
        <f t="shared" si="58"/>
        <v/>
      </c>
      <c r="G160" s="173" t="str">
        <f t="shared" si="59"/>
        <v/>
      </c>
      <c r="H160" s="45" t="str">
        <f t="shared" si="60"/>
        <v/>
      </c>
      <c r="I160" s="54" t="str">
        <f t="shared" si="61"/>
        <v/>
      </c>
      <c r="J160" s="57" t="str">
        <f>IF($B160="",
    "",
    IF(COUNTIF(Scilympiad!U:U,Scores!$B160)+COUNTIF(SkyCiv!U:U,Scores!$B160)=0,
        "",
        IF(COUNTIF(Scilympiad!U:U,Scores!$B160)=0,
            "NO",
            IF(COUNTIF(Scilympiad!U:U,Scores!$B160)=1,
                "YES",
                IF(COUNTIF(Scilympiad!U:U,Scores!$B160)&gt;1,
                    "MANY",
                    "ERROR"
                )
            )
        )
    )
)</f>
        <v/>
      </c>
      <c r="K160" s="15" t="str">
        <f>IF($B160="",
    "",
    IF(COUNTIF(Scilympiad!U:U,Scores!$B160)+COUNTIF(SkyCiv!U:U,Scores!$B160)=0,
        "",
        IF(COUNTIF(SkyCiv!U:U,Scores!$B160)=0,
            "NO",
            IF(COUNTIF(SkyCiv!U:U,Scores!$B160)=1,
                "YES",
                IF(COUNTIF(SkyCiv!U:U,Scores!$B160)&gt;1,
                    "MANY",
                    "ERROR"
                )
            )
        )
    )
)</f>
        <v/>
      </c>
      <c r="L160" s="160" t="str">
        <f>IF($B160="",
    "",
    IF(NOT(ISERROR(MATCH($B160,Scilympiad!$U:$U,0))),
        INDEX(Scilympiad!M:M,MATCH($B160,Scilympiad!$U:$U,0)),
        ""
    )
)</f>
        <v/>
      </c>
      <c r="M160" s="161" t="str">
        <f>IF($B160="",
    "",
    IF(NOT(ISERROR(MATCH($B160,Scilympiad!$U:$U,0))),
        INDEX(Scilympiad!N:N,MATCH($B160,Scilympiad!$U:$U,0)),
        ""
    )
)</f>
        <v/>
      </c>
      <c r="N160" s="161" t="str">
        <f>IF($B160="",
    "",
    IF(NOT(ISERROR(MATCH($B160,SkyCiv!$U:$U,0))),
        INDEX(SkyCiv!C:C,MATCH($B160,SkyCiv!$U:$U,0))+(_xlfn.NUMBERVALUE(LEFT(RIGHT(Instructions!$E$20,4),3))+6)/24,
        ""
    )
)</f>
        <v/>
      </c>
      <c r="O160" s="12" t="str">
        <f>IF(N160="",
    "",
    IF(Instructions!E$20="",
        "TIMEZONE?",
        IF(L160="",
            "START?",
            IF(N160&lt;L160,
                "NEGATIVE",
                (N160-L160)*24*60
            )
        )
    )
)</f>
        <v/>
      </c>
      <c r="P160" s="46" t="str">
        <f>IF(Instructions!$E$21="",
    "",
    IF(AND(ISNUMBER(O160),O160&gt;Instructions!E$21),
        "YES",
        IF(AND(ISNUMBER(O160),O160&lt;=Instructions!E$21),
            "NO",
            IF(O160="NEGATIVE",
                "UNCLEAR",
                ""
            )
        )
    )
)</f>
        <v/>
      </c>
      <c r="Q160" s="72" t="str">
        <f>IF(LEFT(Instructions!E$22)="Y",
    P160,
    ""
)</f>
        <v/>
      </c>
      <c r="R160" s="69" t="str">
        <f>IF($B160="",
    "",
    IF(NOT(ISERROR(MATCH($B160,SkyCiv!$U:$U,0))),
        INDEX(SkyCiv!I:I,MATCH($B160,SkyCiv!$U:$U,0)),
        ""
    )
)</f>
        <v/>
      </c>
      <c r="S160" s="12" t="str">
        <f>IF($B160="",
    "",
    IF(NOT(ISERROR(MATCH($B160,SkyCiv!$U:$U,0))),
        INDEX(SkyCiv!J:J,MATCH($B160,SkyCiv!$U:$U,0)),
        ""
    )
)</f>
        <v/>
      </c>
      <c r="T160" s="60" t="str">
        <f>IF($B160="",
    "",
    IF(NOT(ISERROR(MATCH($B160,SkyCiv!$U:$U,0))),
        INDEX(SkyCiv!K:K,MATCH($B160,SkyCiv!$U:$U,0)),
        ""
    )
)</f>
        <v/>
      </c>
      <c r="U160" s="76" t="str">
        <f>IF($B160="",
    "",
    IF(NOT(ISERROR(MATCH($B160,SkyCiv!$U:$U,0))),
        INDEX(SkyCiv!L:L,MATCH($B160,SkyCiv!$U:$U,0)),
        ""
    )
)</f>
        <v/>
      </c>
      <c r="V160" s="12" t="str">
        <f>IF($B160="",
    "",
    IF(NOT(ISERROR(MATCH($B160,SkyCiv!$U:$U,0))),
        INDEX(SkyCiv!M:M,MATCH($B160,SkyCiv!$U:$U,0)),
        ""
    )
)</f>
        <v/>
      </c>
      <c r="W160" s="77" t="str">
        <f>IF($B160="",
    "",
    IF(NOT(ISERROR(MATCH($B160,SkyCiv!$U:$U,0))),
        INDEX(SkyCiv!N:N,MATCH($B160,SkyCiv!$U:$U,0)),
        ""
    )
)</f>
        <v/>
      </c>
      <c r="X160" s="45" t="str">
        <f>IF(AND(U160=0,V160=0,W160=0),
    "-",
    IF(U160="",
        "",
        IF(LEFT($B160)="B",
            IF(Instructions!E$16="",
                "",
                IF(ROUND(U160,3)&lt;Instructions!E$16,
                    "YES",
                    "NO"
                )
            ),
            IF(LEFT($B160)="C",
                IF(Instructions!E$18="",
                    "",
                    IF(ROUND(U160,3)&lt;Instructions!E$18,
                        "YES",
                        "NO"
                    )
                ),
                "ERR"
            )
        )
    )
)</f>
        <v/>
      </c>
      <c r="Y160" s="45" t="str">
        <f t="shared" si="62"/>
        <v/>
      </c>
      <c r="Z160" s="45" t="str">
        <f>IF(AND(U160=0,V160=0,W160=0),
    "-",
    IF(W160="",
        "",
        IF(LEFT($B160)="B",
            IF(Instructions!E$17="",
                "",
                IF(ROUND(W160,3)&lt;Instructions!E$17,
                    "YES",
                    "NO"
                )
            ),
            IF(LEFT($B160)="C",
                IF(Instructions!E$19="",
                    "",
                    IF(ROUND(W160,3)&lt;Instructions!E$19,
                        "YES",
                        "NO"
                    )
                ),
                "ERR"
            )
        )
    )
)</f>
        <v/>
      </c>
      <c r="AA160" s="54" t="str">
        <f t="shared" si="63"/>
        <v/>
      </c>
      <c r="AB160" s="14" t="str">
        <f>IF(AND(NOT(ISERROR(MATCH($B160,Scilympiad!$U:$U,0))),ISNUMBER(INDEX(Scilympiad!Y:Y,MATCH($B160,Scilympiad!$U:$U,0)))),
    INDEX(Scilympiad!Y:Y,MATCH($B160,Scilympiad!$U:$U,0)),
    ""
)</f>
        <v/>
      </c>
      <c r="AC160" s="11" t="str">
        <f t="shared" si="64"/>
        <v/>
      </c>
      <c r="AD160" s="10" t="str">
        <f t="shared" si="65"/>
        <v/>
      </c>
      <c r="AE160" s="11" t="str">
        <f t="shared" si="66"/>
        <v/>
      </c>
      <c r="AF160" s="12" t="str">
        <f t="shared" si="67"/>
        <v/>
      </c>
      <c r="AG160" s="134" t="str">
        <f t="shared" si="68"/>
        <v/>
      </c>
      <c r="AH160" s="165"/>
      <c r="AI160" s="165"/>
      <c r="AJ160" s="131"/>
      <c r="AK160" s="64" t="str">
        <f t="shared" si="69"/>
        <v/>
      </c>
      <c r="AL160" s="47" t="str">
        <f t="shared" si="70"/>
        <v/>
      </c>
      <c r="AM160" s="65" t="str">
        <f t="shared" si="71"/>
        <v/>
      </c>
      <c r="AN160" s="57" t="str">
        <f t="shared" si="72"/>
        <v/>
      </c>
      <c r="AO160" s="12" t="str">
        <f t="shared" si="73"/>
        <v/>
      </c>
      <c r="AP160" s="10" t="str">
        <f t="shared" si="74"/>
        <v/>
      </c>
      <c r="AQ160" s="10" t="str">
        <f t="shared" si="75"/>
        <v/>
      </c>
      <c r="AR160" s="15" t="str">
        <f t="shared" si="76"/>
        <v/>
      </c>
      <c r="AS160" s="57" t="str">
        <f t="shared" si="77"/>
        <v/>
      </c>
      <c r="AT160" s="12" t="str">
        <f t="shared" si="78"/>
        <v/>
      </c>
      <c r="AU160" s="10" t="str">
        <f t="shared" si="79"/>
        <v/>
      </c>
      <c r="AV160" s="10" t="str">
        <f t="shared" si="80"/>
        <v/>
      </c>
      <c r="AW160" s="15" t="str">
        <f t="shared" si="81"/>
        <v/>
      </c>
    </row>
    <row r="161" spans="2:49">
      <c r="B161" s="14" t="str">
        <f>IF(Scilympiad!C160="",
    "",
    Scilympiad!C160
)</f>
        <v/>
      </c>
      <c r="C161" s="10" t="str">
        <f>IF(Scilympiad!D160="",
    "",
    Scilympiad!D160
)</f>
        <v/>
      </c>
      <c r="D161" s="10" t="str">
        <f>IF(Scilympiad!E160="",
    "",
    Scilympiad!E160
)</f>
        <v/>
      </c>
      <c r="E161" s="44" t="str">
        <f t="shared" si="57"/>
        <v/>
      </c>
      <c r="F161" s="45" t="str">
        <f t="shared" si="58"/>
        <v/>
      </c>
      <c r="G161" s="173" t="str">
        <f t="shared" si="59"/>
        <v/>
      </c>
      <c r="H161" s="45" t="str">
        <f t="shared" si="60"/>
        <v/>
      </c>
      <c r="I161" s="54" t="str">
        <f t="shared" si="61"/>
        <v/>
      </c>
      <c r="J161" s="57" t="str">
        <f>IF($B161="",
    "",
    IF(COUNTIF(Scilympiad!U:U,Scores!$B161)+COUNTIF(SkyCiv!U:U,Scores!$B161)=0,
        "",
        IF(COUNTIF(Scilympiad!U:U,Scores!$B161)=0,
            "NO",
            IF(COUNTIF(Scilympiad!U:U,Scores!$B161)=1,
                "YES",
                IF(COUNTIF(Scilympiad!U:U,Scores!$B161)&gt;1,
                    "MANY",
                    "ERROR"
                )
            )
        )
    )
)</f>
        <v/>
      </c>
      <c r="K161" s="15" t="str">
        <f>IF($B161="",
    "",
    IF(COUNTIF(Scilympiad!U:U,Scores!$B161)+COUNTIF(SkyCiv!U:U,Scores!$B161)=0,
        "",
        IF(COUNTIF(SkyCiv!U:U,Scores!$B161)=0,
            "NO",
            IF(COUNTIF(SkyCiv!U:U,Scores!$B161)=1,
                "YES",
                IF(COUNTIF(SkyCiv!U:U,Scores!$B161)&gt;1,
                    "MANY",
                    "ERROR"
                )
            )
        )
    )
)</f>
        <v/>
      </c>
      <c r="L161" s="160" t="str">
        <f>IF($B161="",
    "",
    IF(NOT(ISERROR(MATCH($B161,Scilympiad!$U:$U,0))),
        INDEX(Scilympiad!M:M,MATCH($B161,Scilympiad!$U:$U,0)),
        ""
    )
)</f>
        <v/>
      </c>
      <c r="M161" s="161" t="str">
        <f>IF($B161="",
    "",
    IF(NOT(ISERROR(MATCH($B161,Scilympiad!$U:$U,0))),
        INDEX(Scilympiad!N:N,MATCH($B161,Scilympiad!$U:$U,0)),
        ""
    )
)</f>
        <v/>
      </c>
      <c r="N161" s="161" t="str">
        <f>IF($B161="",
    "",
    IF(NOT(ISERROR(MATCH($B161,SkyCiv!$U:$U,0))),
        INDEX(SkyCiv!C:C,MATCH($B161,SkyCiv!$U:$U,0))+(_xlfn.NUMBERVALUE(LEFT(RIGHT(Instructions!$E$20,4),3))+6)/24,
        ""
    )
)</f>
        <v/>
      </c>
      <c r="O161" s="12" t="str">
        <f>IF(N161="",
    "",
    IF(Instructions!E$20="",
        "TIMEZONE?",
        IF(L161="",
            "START?",
            IF(N161&lt;L161,
                "NEGATIVE",
                (N161-L161)*24*60
            )
        )
    )
)</f>
        <v/>
      </c>
      <c r="P161" s="46" t="str">
        <f>IF(Instructions!$E$21="",
    "",
    IF(AND(ISNUMBER(O161),O161&gt;Instructions!E$21),
        "YES",
        IF(AND(ISNUMBER(O161),O161&lt;=Instructions!E$21),
            "NO",
            IF(O161="NEGATIVE",
                "UNCLEAR",
                ""
            )
        )
    )
)</f>
        <v/>
      </c>
      <c r="Q161" s="72" t="str">
        <f>IF(LEFT(Instructions!E$22)="Y",
    P161,
    ""
)</f>
        <v/>
      </c>
      <c r="R161" s="69" t="str">
        <f>IF($B161="",
    "",
    IF(NOT(ISERROR(MATCH($B161,SkyCiv!$U:$U,0))),
        INDEX(SkyCiv!I:I,MATCH($B161,SkyCiv!$U:$U,0)),
        ""
    )
)</f>
        <v/>
      </c>
      <c r="S161" s="12" t="str">
        <f>IF($B161="",
    "",
    IF(NOT(ISERROR(MATCH($B161,SkyCiv!$U:$U,0))),
        INDEX(SkyCiv!J:J,MATCH($B161,SkyCiv!$U:$U,0)),
        ""
    )
)</f>
        <v/>
      </c>
      <c r="T161" s="60" t="str">
        <f>IF($B161="",
    "",
    IF(NOT(ISERROR(MATCH($B161,SkyCiv!$U:$U,0))),
        INDEX(SkyCiv!K:K,MATCH($B161,SkyCiv!$U:$U,0)),
        ""
    )
)</f>
        <v/>
      </c>
      <c r="U161" s="76" t="str">
        <f>IF($B161="",
    "",
    IF(NOT(ISERROR(MATCH($B161,SkyCiv!$U:$U,0))),
        INDEX(SkyCiv!L:L,MATCH($B161,SkyCiv!$U:$U,0)),
        ""
    )
)</f>
        <v/>
      </c>
      <c r="V161" s="12" t="str">
        <f>IF($B161="",
    "",
    IF(NOT(ISERROR(MATCH($B161,SkyCiv!$U:$U,0))),
        INDEX(SkyCiv!M:M,MATCH($B161,SkyCiv!$U:$U,0)),
        ""
    )
)</f>
        <v/>
      </c>
      <c r="W161" s="77" t="str">
        <f>IF($B161="",
    "",
    IF(NOT(ISERROR(MATCH($B161,SkyCiv!$U:$U,0))),
        INDEX(SkyCiv!N:N,MATCH($B161,SkyCiv!$U:$U,0)),
        ""
    )
)</f>
        <v/>
      </c>
      <c r="X161" s="45" t="str">
        <f>IF(AND(U161=0,V161=0,W161=0),
    "-",
    IF(U161="",
        "",
        IF(LEFT($B161)="B",
            IF(Instructions!E$16="",
                "",
                IF(ROUND(U161,3)&lt;Instructions!E$16,
                    "YES",
                    "NO"
                )
            ),
            IF(LEFT($B161)="C",
                IF(Instructions!E$18="",
                    "",
                    IF(ROUND(U161,3)&lt;Instructions!E$18,
                        "YES",
                        "NO"
                    )
                ),
                "ERR"
            )
        )
    )
)</f>
        <v/>
      </c>
      <c r="Y161" s="45" t="str">
        <f t="shared" si="62"/>
        <v/>
      </c>
      <c r="Z161" s="45" t="str">
        <f>IF(AND(U161=0,V161=0,W161=0),
    "-",
    IF(W161="",
        "",
        IF(LEFT($B161)="B",
            IF(Instructions!E$17="",
                "",
                IF(ROUND(W161,3)&lt;Instructions!E$17,
                    "YES",
                    "NO"
                )
            ),
            IF(LEFT($B161)="C",
                IF(Instructions!E$19="",
                    "",
                    IF(ROUND(W161,3)&lt;Instructions!E$19,
                        "YES",
                        "NO"
                    )
                ),
                "ERR"
            )
        )
    )
)</f>
        <v/>
      </c>
      <c r="AA161" s="54" t="str">
        <f t="shared" si="63"/>
        <v/>
      </c>
      <c r="AB161" s="14" t="str">
        <f>IF(AND(NOT(ISERROR(MATCH($B161,Scilympiad!$U:$U,0))),ISNUMBER(INDEX(Scilympiad!Y:Y,MATCH($B161,Scilympiad!$U:$U,0)))),
    INDEX(Scilympiad!Y:Y,MATCH($B161,Scilympiad!$U:$U,0)),
    ""
)</f>
        <v/>
      </c>
      <c r="AC161" s="11" t="str">
        <f t="shared" si="64"/>
        <v/>
      </c>
      <c r="AD161" s="10" t="str">
        <f t="shared" si="65"/>
        <v/>
      </c>
      <c r="AE161" s="11" t="str">
        <f t="shared" si="66"/>
        <v/>
      </c>
      <c r="AF161" s="12" t="str">
        <f t="shared" si="67"/>
        <v/>
      </c>
      <c r="AG161" s="134" t="str">
        <f t="shared" si="68"/>
        <v/>
      </c>
      <c r="AH161" s="165"/>
      <c r="AI161" s="165"/>
      <c r="AJ161" s="131"/>
      <c r="AK161" s="64" t="str">
        <f t="shared" si="69"/>
        <v/>
      </c>
      <c r="AL161" s="47" t="str">
        <f t="shared" si="70"/>
        <v/>
      </c>
      <c r="AM161" s="65" t="str">
        <f t="shared" si="71"/>
        <v/>
      </c>
      <c r="AN161" s="57" t="str">
        <f t="shared" si="72"/>
        <v/>
      </c>
      <c r="AO161" s="12" t="str">
        <f t="shared" si="73"/>
        <v/>
      </c>
      <c r="AP161" s="10" t="str">
        <f t="shared" si="74"/>
        <v/>
      </c>
      <c r="AQ161" s="10" t="str">
        <f t="shared" si="75"/>
        <v/>
      </c>
      <c r="AR161" s="15" t="str">
        <f t="shared" si="76"/>
        <v/>
      </c>
      <c r="AS161" s="57" t="str">
        <f t="shared" si="77"/>
        <v/>
      </c>
      <c r="AT161" s="12" t="str">
        <f t="shared" si="78"/>
        <v/>
      </c>
      <c r="AU161" s="10" t="str">
        <f t="shared" si="79"/>
        <v/>
      </c>
      <c r="AV161" s="10" t="str">
        <f t="shared" si="80"/>
        <v/>
      </c>
      <c r="AW161" s="15" t="str">
        <f t="shared" si="81"/>
        <v/>
      </c>
    </row>
    <row r="162" spans="2:49">
      <c r="B162" s="14" t="str">
        <f>IF(Scilympiad!C161="",
    "",
    Scilympiad!C161
)</f>
        <v/>
      </c>
      <c r="C162" s="10" t="str">
        <f>IF(Scilympiad!D161="",
    "",
    Scilympiad!D161
)</f>
        <v/>
      </c>
      <c r="D162" s="10" t="str">
        <f>IF(Scilympiad!E161="",
    "",
    Scilympiad!E161
)</f>
        <v/>
      </c>
      <c r="E162" s="44" t="str">
        <f t="shared" si="57"/>
        <v/>
      </c>
      <c r="F162" s="45" t="str">
        <f t="shared" si="58"/>
        <v/>
      </c>
      <c r="G162" s="173" t="str">
        <f t="shared" si="59"/>
        <v/>
      </c>
      <c r="H162" s="45" t="str">
        <f t="shared" si="60"/>
        <v/>
      </c>
      <c r="I162" s="54" t="str">
        <f t="shared" si="61"/>
        <v/>
      </c>
      <c r="J162" s="57" t="str">
        <f>IF($B162="",
    "",
    IF(COUNTIF(Scilympiad!U:U,Scores!$B162)+COUNTIF(SkyCiv!U:U,Scores!$B162)=0,
        "",
        IF(COUNTIF(Scilympiad!U:U,Scores!$B162)=0,
            "NO",
            IF(COUNTIF(Scilympiad!U:U,Scores!$B162)=1,
                "YES",
                IF(COUNTIF(Scilympiad!U:U,Scores!$B162)&gt;1,
                    "MANY",
                    "ERROR"
                )
            )
        )
    )
)</f>
        <v/>
      </c>
      <c r="K162" s="15" t="str">
        <f>IF($B162="",
    "",
    IF(COUNTIF(Scilympiad!U:U,Scores!$B162)+COUNTIF(SkyCiv!U:U,Scores!$B162)=0,
        "",
        IF(COUNTIF(SkyCiv!U:U,Scores!$B162)=0,
            "NO",
            IF(COUNTIF(SkyCiv!U:U,Scores!$B162)=1,
                "YES",
                IF(COUNTIF(SkyCiv!U:U,Scores!$B162)&gt;1,
                    "MANY",
                    "ERROR"
                )
            )
        )
    )
)</f>
        <v/>
      </c>
      <c r="L162" s="160" t="str">
        <f>IF($B162="",
    "",
    IF(NOT(ISERROR(MATCH($B162,Scilympiad!$U:$U,0))),
        INDEX(Scilympiad!M:M,MATCH($B162,Scilympiad!$U:$U,0)),
        ""
    )
)</f>
        <v/>
      </c>
      <c r="M162" s="161" t="str">
        <f>IF($B162="",
    "",
    IF(NOT(ISERROR(MATCH($B162,Scilympiad!$U:$U,0))),
        INDEX(Scilympiad!N:N,MATCH($B162,Scilympiad!$U:$U,0)),
        ""
    )
)</f>
        <v/>
      </c>
      <c r="N162" s="161" t="str">
        <f>IF($B162="",
    "",
    IF(NOT(ISERROR(MATCH($B162,SkyCiv!$U:$U,0))),
        INDEX(SkyCiv!C:C,MATCH($B162,SkyCiv!$U:$U,0))+(_xlfn.NUMBERVALUE(LEFT(RIGHT(Instructions!$E$20,4),3))+6)/24,
        ""
    )
)</f>
        <v/>
      </c>
      <c r="O162" s="12" t="str">
        <f>IF(N162="",
    "",
    IF(Instructions!E$20="",
        "TIMEZONE?",
        IF(L162="",
            "START?",
            IF(N162&lt;L162,
                "NEGATIVE",
                (N162-L162)*24*60
            )
        )
    )
)</f>
        <v/>
      </c>
      <c r="P162" s="46" t="str">
        <f>IF(Instructions!$E$21="",
    "",
    IF(AND(ISNUMBER(O162),O162&gt;Instructions!E$21),
        "YES",
        IF(AND(ISNUMBER(O162),O162&lt;=Instructions!E$21),
            "NO",
            IF(O162="NEGATIVE",
                "UNCLEAR",
                ""
            )
        )
    )
)</f>
        <v/>
      </c>
      <c r="Q162" s="72" t="str">
        <f>IF(LEFT(Instructions!E$22)="Y",
    P162,
    ""
)</f>
        <v/>
      </c>
      <c r="R162" s="69" t="str">
        <f>IF($B162="",
    "",
    IF(NOT(ISERROR(MATCH($B162,SkyCiv!$U:$U,0))),
        INDEX(SkyCiv!I:I,MATCH($B162,SkyCiv!$U:$U,0)),
        ""
    )
)</f>
        <v/>
      </c>
      <c r="S162" s="12" t="str">
        <f>IF($B162="",
    "",
    IF(NOT(ISERROR(MATCH($B162,SkyCiv!$U:$U,0))),
        INDEX(SkyCiv!J:J,MATCH($B162,SkyCiv!$U:$U,0)),
        ""
    )
)</f>
        <v/>
      </c>
      <c r="T162" s="60" t="str">
        <f>IF($B162="",
    "",
    IF(NOT(ISERROR(MATCH($B162,SkyCiv!$U:$U,0))),
        INDEX(SkyCiv!K:K,MATCH($B162,SkyCiv!$U:$U,0)),
        ""
    )
)</f>
        <v/>
      </c>
      <c r="U162" s="76" t="str">
        <f>IF($B162="",
    "",
    IF(NOT(ISERROR(MATCH($B162,SkyCiv!$U:$U,0))),
        INDEX(SkyCiv!L:L,MATCH($B162,SkyCiv!$U:$U,0)),
        ""
    )
)</f>
        <v/>
      </c>
      <c r="V162" s="12" t="str">
        <f>IF($B162="",
    "",
    IF(NOT(ISERROR(MATCH($B162,SkyCiv!$U:$U,0))),
        INDEX(SkyCiv!M:M,MATCH($B162,SkyCiv!$U:$U,0)),
        ""
    )
)</f>
        <v/>
      </c>
      <c r="W162" s="77" t="str">
        <f>IF($B162="",
    "",
    IF(NOT(ISERROR(MATCH($B162,SkyCiv!$U:$U,0))),
        INDEX(SkyCiv!N:N,MATCH($B162,SkyCiv!$U:$U,0)),
        ""
    )
)</f>
        <v/>
      </c>
      <c r="X162" s="45" t="str">
        <f>IF(AND(U162=0,V162=0,W162=0),
    "-",
    IF(U162="",
        "",
        IF(LEFT($B162)="B",
            IF(Instructions!E$16="",
                "",
                IF(ROUND(U162,3)&lt;Instructions!E$16,
                    "YES",
                    "NO"
                )
            ),
            IF(LEFT($B162)="C",
                IF(Instructions!E$18="",
                    "",
                    IF(ROUND(U162,3)&lt;Instructions!E$18,
                        "YES",
                        "NO"
                    )
                ),
                "ERR"
            )
        )
    )
)</f>
        <v/>
      </c>
      <c r="Y162" s="45" t="str">
        <f t="shared" si="62"/>
        <v/>
      </c>
      <c r="Z162" s="45" t="str">
        <f>IF(AND(U162=0,V162=0,W162=0),
    "-",
    IF(W162="",
        "",
        IF(LEFT($B162)="B",
            IF(Instructions!E$17="",
                "",
                IF(ROUND(W162,3)&lt;Instructions!E$17,
                    "YES",
                    "NO"
                )
            ),
            IF(LEFT($B162)="C",
                IF(Instructions!E$19="",
                    "",
                    IF(ROUND(W162,3)&lt;Instructions!E$19,
                        "YES",
                        "NO"
                    )
                ),
                "ERR"
            )
        )
    )
)</f>
        <v/>
      </c>
      <c r="AA162" s="54" t="str">
        <f t="shared" si="63"/>
        <v/>
      </c>
      <c r="AB162" s="14" t="str">
        <f>IF(AND(NOT(ISERROR(MATCH($B162,Scilympiad!$U:$U,0))),ISNUMBER(INDEX(Scilympiad!Y:Y,MATCH($B162,Scilympiad!$U:$U,0)))),
    INDEX(Scilympiad!Y:Y,MATCH($B162,Scilympiad!$U:$U,0)),
    ""
)</f>
        <v/>
      </c>
      <c r="AC162" s="11" t="str">
        <f t="shared" si="64"/>
        <v/>
      </c>
      <c r="AD162" s="10" t="str">
        <f t="shared" si="65"/>
        <v/>
      </c>
      <c r="AE162" s="11" t="str">
        <f t="shared" si="66"/>
        <v/>
      </c>
      <c r="AF162" s="12" t="str">
        <f t="shared" si="67"/>
        <v/>
      </c>
      <c r="AG162" s="134" t="str">
        <f t="shared" si="68"/>
        <v/>
      </c>
      <c r="AH162" s="165"/>
      <c r="AI162" s="165"/>
      <c r="AJ162" s="131"/>
      <c r="AK162" s="64" t="str">
        <f t="shared" si="69"/>
        <v/>
      </c>
      <c r="AL162" s="47" t="str">
        <f t="shared" si="70"/>
        <v/>
      </c>
      <c r="AM162" s="65" t="str">
        <f t="shared" si="71"/>
        <v/>
      </c>
      <c r="AN162" s="57" t="str">
        <f t="shared" si="72"/>
        <v/>
      </c>
      <c r="AO162" s="12" t="str">
        <f t="shared" si="73"/>
        <v/>
      </c>
      <c r="AP162" s="10" t="str">
        <f t="shared" si="74"/>
        <v/>
      </c>
      <c r="AQ162" s="10" t="str">
        <f t="shared" si="75"/>
        <v/>
      </c>
      <c r="AR162" s="15" t="str">
        <f t="shared" si="76"/>
        <v/>
      </c>
      <c r="AS162" s="57" t="str">
        <f t="shared" si="77"/>
        <v/>
      </c>
      <c r="AT162" s="12" t="str">
        <f t="shared" si="78"/>
        <v/>
      </c>
      <c r="AU162" s="10" t="str">
        <f t="shared" si="79"/>
        <v/>
      </c>
      <c r="AV162" s="10" t="str">
        <f t="shared" si="80"/>
        <v/>
      </c>
      <c r="AW162" s="15" t="str">
        <f t="shared" si="81"/>
        <v/>
      </c>
    </row>
    <row r="163" spans="2:49">
      <c r="B163" s="14" t="str">
        <f>IF(Scilympiad!C162="",
    "",
    Scilympiad!C162
)</f>
        <v/>
      </c>
      <c r="C163" s="10" t="str">
        <f>IF(Scilympiad!D162="",
    "",
    Scilympiad!D162
)</f>
        <v/>
      </c>
      <c r="D163" s="10" t="str">
        <f>IF(Scilympiad!E162="",
    "",
    Scilympiad!E162
)</f>
        <v/>
      </c>
      <c r="E163" s="44" t="str">
        <f t="shared" si="57"/>
        <v/>
      </c>
      <c r="F163" s="45" t="str">
        <f t="shared" si="58"/>
        <v/>
      </c>
      <c r="G163" s="173" t="str">
        <f t="shared" si="59"/>
        <v/>
      </c>
      <c r="H163" s="45" t="str">
        <f t="shared" si="60"/>
        <v/>
      </c>
      <c r="I163" s="54" t="str">
        <f t="shared" si="61"/>
        <v/>
      </c>
      <c r="J163" s="57" t="str">
        <f>IF($B163="",
    "",
    IF(COUNTIF(Scilympiad!U:U,Scores!$B163)+COUNTIF(SkyCiv!U:U,Scores!$B163)=0,
        "",
        IF(COUNTIF(Scilympiad!U:U,Scores!$B163)=0,
            "NO",
            IF(COUNTIF(Scilympiad!U:U,Scores!$B163)=1,
                "YES",
                IF(COUNTIF(Scilympiad!U:U,Scores!$B163)&gt;1,
                    "MANY",
                    "ERROR"
                )
            )
        )
    )
)</f>
        <v/>
      </c>
      <c r="K163" s="15" t="str">
        <f>IF($B163="",
    "",
    IF(COUNTIF(Scilympiad!U:U,Scores!$B163)+COUNTIF(SkyCiv!U:U,Scores!$B163)=0,
        "",
        IF(COUNTIF(SkyCiv!U:U,Scores!$B163)=0,
            "NO",
            IF(COUNTIF(SkyCiv!U:U,Scores!$B163)=1,
                "YES",
                IF(COUNTIF(SkyCiv!U:U,Scores!$B163)&gt;1,
                    "MANY",
                    "ERROR"
                )
            )
        )
    )
)</f>
        <v/>
      </c>
      <c r="L163" s="160" t="str">
        <f>IF($B163="",
    "",
    IF(NOT(ISERROR(MATCH($B163,Scilympiad!$U:$U,0))),
        INDEX(Scilympiad!M:M,MATCH($B163,Scilympiad!$U:$U,0)),
        ""
    )
)</f>
        <v/>
      </c>
      <c r="M163" s="161" t="str">
        <f>IF($B163="",
    "",
    IF(NOT(ISERROR(MATCH($B163,Scilympiad!$U:$U,0))),
        INDEX(Scilympiad!N:N,MATCH($B163,Scilympiad!$U:$U,0)),
        ""
    )
)</f>
        <v/>
      </c>
      <c r="N163" s="161" t="str">
        <f>IF($B163="",
    "",
    IF(NOT(ISERROR(MATCH($B163,SkyCiv!$U:$U,0))),
        INDEX(SkyCiv!C:C,MATCH($B163,SkyCiv!$U:$U,0))+(_xlfn.NUMBERVALUE(LEFT(RIGHT(Instructions!$E$20,4),3))+6)/24,
        ""
    )
)</f>
        <v/>
      </c>
      <c r="O163" s="12" t="str">
        <f>IF(N163="",
    "",
    IF(Instructions!E$20="",
        "TIMEZONE?",
        IF(L163="",
            "START?",
            IF(N163&lt;L163,
                "NEGATIVE",
                (N163-L163)*24*60
            )
        )
    )
)</f>
        <v/>
      </c>
      <c r="P163" s="46" t="str">
        <f>IF(Instructions!$E$21="",
    "",
    IF(AND(ISNUMBER(O163),O163&gt;Instructions!E$21),
        "YES",
        IF(AND(ISNUMBER(O163),O163&lt;=Instructions!E$21),
            "NO",
            IF(O163="NEGATIVE",
                "UNCLEAR",
                ""
            )
        )
    )
)</f>
        <v/>
      </c>
      <c r="Q163" s="72" t="str">
        <f>IF(LEFT(Instructions!E$22)="Y",
    P163,
    ""
)</f>
        <v/>
      </c>
      <c r="R163" s="69" t="str">
        <f>IF($B163="",
    "",
    IF(NOT(ISERROR(MATCH($B163,SkyCiv!$U:$U,0))),
        INDEX(SkyCiv!I:I,MATCH($B163,SkyCiv!$U:$U,0)),
        ""
    )
)</f>
        <v/>
      </c>
      <c r="S163" s="12" t="str">
        <f>IF($B163="",
    "",
    IF(NOT(ISERROR(MATCH($B163,SkyCiv!$U:$U,0))),
        INDEX(SkyCiv!J:J,MATCH($B163,SkyCiv!$U:$U,0)),
        ""
    )
)</f>
        <v/>
      </c>
      <c r="T163" s="60" t="str">
        <f>IF($B163="",
    "",
    IF(NOT(ISERROR(MATCH($B163,SkyCiv!$U:$U,0))),
        INDEX(SkyCiv!K:K,MATCH($B163,SkyCiv!$U:$U,0)),
        ""
    )
)</f>
        <v/>
      </c>
      <c r="U163" s="76" t="str">
        <f>IF($B163="",
    "",
    IF(NOT(ISERROR(MATCH($B163,SkyCiv!$U:$U,0))),
        INDEX(SkyCiv!L:L,MATCH($B163,SkyCiv!$U:$U,0)),
        ""
    )
)</f>
        <v/>
      </c>
      <c r="V163" s="12" t="str">
        <f>IF($B163="",
    "",
    IF(NOT(ISERROR(MATCH($B163,SkyCiv!$U:$U,0))),
        INDEX(SkyCiv!M:M,MATCH($B163,SkyCiv!$U:$U,0)),
        ""
    )
)</f>
        <v/>
      </c>
      <c r="W163" s="77" t="str">
        <f>IF($B163="",
    "",
    IF(NOT(ISERROR(MATCH($B163,SkyCiv!$U:$U,0))),
        INDEX(SkyCiv!N:N,MATCH($B163,SkyCiv!$U:$U,0)),
        ""
    )
)</f>
        <v/>
      </c>
      <c r="X163" s="45" t="str">
        <f>IF(AND(U163=0,V163=0,W163=0),
    "-",
    IF(U163="",
        "",
        IF(LEFT($B163)="B",
            IF(Instructions!E$16="",
                "",
                IF(ROUND(U163,3)&lt;Instructions!E$16,
                    "YES",
                    "NO"
                )
            ),
            IF(LEFT($B163)="C",
                IF(Instructions!E$18="",
                    "",
                    IF(ROUND(U163,3)&lt;Instructions!E$18,
                        "YES",
                        "NO"
                    )
                ),
                "ERR"
            )
        )
    )
)</f>
        <v/>
      </c>
      <c r="Y163" s="45" t="str">
        <f t="shared" si="62"/>
        <v/>
      </c>
      <c r="Z163" s="45" t="str">
        <f>IF(AND(U163=0,V163=0,W163=0),
    "-",
    IF(W163="",
        "",
        IF(LEFT($B163)="B",
            IF(Instructions!E$17="",
                "",
                IF(ROUND(W163,3)&lt;Instructions!E$17,
                    "YES",
                    "NO"
                )
            ),
            IF(LEFT($B163)="C",
                IF(Instructions!E$19="",
                    "",
                    IF(ROUND(W163,3)&lt;Instructions!E$19,
                        "YES",
                        "NO"
                    )
                ),
                "ERR"
            )
        )
    )
)</f>
        <v/>
      </c>
      <c r="AA163" s="54" t="str">
        <f t="shared" si="63"/>
        <v/>
      </c>
      <c r="AB163" s="14" t="str">
        <f>IF(AND(NOT(ISERROR(MATCH($B163,Scilympiad!$U:$U,0))),ISNUMBER(INDEX(Scilympiad!Y:Y,MATCH($B163,Scilympiad!$U:$U,0)))),
    INDEX(Scilympiad!Y:Y,MATCH($B163,Scilympiad!$U:$U,0)),
    ""
)</f>
        <v/>
      </c>
      <c r="AC163" s="11" t="str">
        <f t="shared" si="64"/>
        <v/>
      </c>
      <c r="AD163" s="10" t="str">
        <f t="shared" si="65"/>
        <v/>
      </c>
      <c r="AE163" s="11" t="str">
        <f t="shared" si="66"/>
        <v/>
      </c>
      <c r="AF163" s="12" t="str">
        <f t="shared" si="67"/>
        <v/>
      </c>
      <c r="AG163" s="134" t="str">
        <f t="shared" si="68"/>
        <v/>
      </c>
      <c r="AH163" s="165"/>
      <c r="AI163" s="165"/>
      <c r="AJ163" s="131"/>
      <c r="AK163" s="64" t="str">
        <f t="shared" si="69"/>
        <v/>
      </c>
      <c r="AL163" s="47" t="str">
        <f t="shared" si="70"/>
        <v/>
      </c>
      <c r="AM163" s="65" t="str">
        <f t="shared" si="71"/>
        <v/>
      </c>
      <c r="AN163" s="57" t="str">
        <f t="shared" si="72"/>
        <v/>
      </c>
      <c r="AO163" s="12" t="str">
        <f t="shared" si="73"/>
        <v/>
      </c>
      <c r="AP163" s="10" t="str">
        <f t="shared" si="74"/>
        <v/>
      </c>
      <c r="AQ163" s="10" t="str">
        <f t="shared" si="75"/>
        <v/>
      </c>
      <c r="AR163" s="15" t="str">
        <f t="shared" si="76"/>
        <v/>
      </c>
      <c r="AS163" s="57" t="str">
        <f t="shared" si="77"/>
        <v/>
      </c>
      <c r="AT163" s="12" t="str">
        <f t="shared" si="78"/>
        <v/>
      </c>
      <c r="AU163" s="10" t="str">
        <f t="shared" si="79"/>
        <v/>
      </c>
      <c r="AV163" s="10" t="str">
        <f t="shared" si="80"/>
        <v/>
      </c>
      <c r="AW163" s="15" t="str">
        <f t="shared" si="81"/>
        <v/>
      </c>
    </row>
    <row r="164" spans="2:49">
      <c r="B164" s="14" t="str">
        <f>IF(Scilympiad!C163="",
    "",
    Scilympiad!C163
)</f>
        <v/>
      </c>
      <c r="C164" s="10" t="str">
        <f>IF(Scilympiad!D163="",
    "",
    Scilympiad!D163
)</f>
        <v/>
      </c>
      <c r="D164" s="10" t="str">
        <f>IF(Scilympiad!E163="",
    "",
    Scilympiad!E163
)</f>
        <v/>
      </c>
      <c r="E164" s="44" t="str">
        <f t="shared" si="57"/>
        <v/>
      </c>
      <c r="F164" s="45" t="str">
        <f t="shared" si="58"/>
        <v/>
      </c>
      <c r="G164" s="173" t="str">
        <f t="shared" si="59"/>
        <v/>
      </c>
      <c r="H164" s="45" t="str">
        <f t="shared" si="60"/>
        <v/>
      </c>
      <c r="I164" s="54" t="str">
        <f t="shared" si="61"/>
        <v/>
      </c>
      <c r="J164" s="57" t="str">
        <f>IF($B164="",
    "",
    IF(COUNTIF(Scilympiad!U:U,Scores!$B164)+COUNTIF(SkyCiv!U:U,Scores!$B164)=0,
        "",
        IF(COUNTIF(Scilympiad!U:U,Scores!$B164)=0,
            "NO",
            IF(COUNTIF(Scilympiad!U:U,Scores!$B164)=1,
                "YES",
                IF(COUNTIF(Scilympiad!U:U,Scores!$B164)&gt;1,
                    "MANY",
                    "ERROR"
                )
            )
        )
    )
)</f>
        <v/>
      </c>
      <c r="K164" s="15" t="str">
        <f>IF($B164="",
    "",
    IF(COUNTIF(Scilympiad!U:U,Scores!$B164)+COUNTIF(SkyCiv!U:U,Scores!$B164)=0,
        "",
        IF(COUNTIF(SkyCiv!U:U,Scores!$B164)=0,
            "NO",
            IF(COUNTIF(SkyCiv!U:U,Scores!$B164)=1,
                "YES",
                IF(COUNTIF(SkyCiv!U:U,Scores!$B164)&gt;1,
                    "MANY",
                    "ERROR"
                )
            )
        )
    )
)</f>
        <v/>
      </c>
      <c r="L164" s="160" t="str">
        <f>IF($B164="",
    "",
    IF(NOT(ISERROR(MATCH($B164,Scilympiad!$U:$U,0))),
        INDEX(Scilympiad!M:M,MATCH($B164,Scilympiad!$U:$U,0)),
        ""
    )
)</f>
        <v/>
      </c>
      <c r="M164" s="161" t="str">
        <f>IF($B164="",
    "",
    IF(NOT(ISERROR(MATCH($B164,Scilympiad!$U:$U,0))),
        INDEX(Scilympiad!N:N,MATCH($B164,Scilympiad!$U:$U,0)),
        ""
    )
)</f>
        <v/>
      </c>
      <c r="N164" s="161" t="str">
        <f>IF($B164="",
    "",
    IF(NOT(ISERROR(MATCH($B164,SkyCiv!$U:$U,0))),
        INDEX(SkyCiv!C:C,MATCH($B164,SkyCiv!$U:$U,0))+(_xlfn.NUMBERVALUE(LEFT(RIGHT(Instructions!$E$20,4),3))+6)/24,
        ""
    )
)</f>
        <v/>
      </c>
      <c r="O164" s="12" t="str">
        <f>IF(N164="",
    "",
    IF(Instructions!E$20="",
        "TIMEZONE?",
        IF(L164="",
            "START?",
            IF(N164&lt;L164,
                "NEGATIVE",
                (N164-L164)*24*60
            )
        )
    )
)</f>
        <v/>
      </c>
      <c r="P164" s="46" t="str">
        <f>IF(Instructions!$E$21="",
    "",
    IF(AND(ISNUMBER(O164),O164&gt;Instructions!E$21),
        "YES",
        IF(AND(ISNUMBER(O164),O164&lt;=Instructions!E$21),
            "NO",
            IF(O164="NEGATIVE",
                "UNCLEAR",
                ""
            )
        )
    )
)</f>
        <v/>
      </c>
      <c r="Q164" s="72" t="str">
        <f>IF(LEFT(Instructions!E$22)="Y",
    P164,
    ""
)</f>
        <v/>
      </c>
      <c r="R164" s="69" t="str">
        <f>IF($B164="",
    "",
    IF(NOT(ISERROR(MATCH($B164,SkyCiv!$U:$U,0))),
        INDEX(SkyCiv!I:I,MATCH($B164,SkyCiv!$U:$U,0)),
        ""
    )
)</f>
        <v/>
      </c>
      <c r="S164" s="12" t="str">
        <f>IF($B164="",
    "",
    IF(NOT(ISERROR(MATCH($B164,SkyCiv!$U:$U,0))),
        INDEX(SkyCiv!J:J,MATCH($B164,SkyCiv!$U:$U,0)),
        ""
    )
)</f>
        <v/>
      </c>
      <c r="T164" s="60" t="str">
        <f>IF($B164="",
    "",
    IF(NOT(ISERROR(MATCH($B164,SkyCiv!$U:$U,0))),
        INDEX(SkyCiv!K:K,MATCH($B164,SkyCiv!$U:$U,0)),
        ""
    )
)</f>
        <v/>
      </c>
      <c r="U164" s="76" t="str">
        <f>IF($B164="",
    "",
    IF(NOT(ISERROR(MATCH($B164,SkyCiv!$U:$U,0))),
        INDEX(SkyCiv!L:L,MATCH($B164,SkyCiv!$U:$U,0)),
        ""
    )
)</f>
        <v/>
      </c>
      <c r="V164" s="12" t="str">
        <f>IF($B164="",
    "",
    IF(NOT(ISERROR(MATCH($B164,SkyCiv!$U:$U,0))),
        INDEX(SkyCiv!M:M,MATCH($B164,SkyCiv!$U:$U,0)),
        ""
    )
)</f>
        <v/>
      </c>
      <c r="W164" s="77" t="str">
        <f>IF($B164="",
    "",
    IF(NOT(ISERROR(MATCH($B164,SkyCiv!$U:$U,0))),
        INDEX(SkyCiv!N:N,MATCH($B164,SkyCiv!$U:$U,0)),
        ""
    )
)</f>
        <v/>
      </c>
      <c r="X164" s="45" t="str">
        <f>IF(AND(U164=0,V164=0,W164=0),
    "-",
    IF(U164="",
        "",
        IF(LEFT($B164)="B",
            IF(Instructions!E$16="",
                "",
                IF(ROUND(U164,3)&lt;Instructions!E$16,
                    "YES",
                    "NO"
                )
            ),
            IF(LEFT($B164)="C",
                IF(Instructions!E$18="",
                    "",
                    IF(ROUND(U164,3)&lt;Instructions!E$18,
                        "YES",
                        "NO"
                    )
                ),
                "ERR"
            )
        )
    )
)</f>
        <v/>
      </c>
      <c r="Y164" s="45" t="str">
        <f t="shared" si="62"/>
        <v/>
      </c>
      <c r="Z164" s="45" t="str">
        <f>IF(AND(U164=0,V164=0,W164=0),
    "-",
    IF(W164="",
        "",
        IF(LEFT($B164)="B",
            IF(Instructions!E$17="",
                "",
                IF(ROUND(W164,3)&lt;Instructions!E$17,
                    "YES",
                    "NO"
                )
            ),
            IF(LEFT($B164)="C",
                IF(Instructions!E$19="",
                    "",
                    IF(ROUND(W164,3)&lt;Instructions!E$19,
                        "YES",
                        "NO"
                    )
                ),
                "ERR"
            )
        )
    )
)</f>
        <v/>
      </c>
      <c r="AA164" s="54" t="str">
        <f t="shared" si="63"/>
        <v/>
      </c>
      <c r="AB164" s="14" t="str">
        <f>IF(AND(NOT(ISERROR(MATCH($B164,Scilympiad!$U:$U,0))),ISNUMBER(INDEX(Scilympiad!Y:Y,MATCH($B164,Scilympiad!$U:$U,0)))),
    INDEX(Scilympiad!Y:Y,MATCH($B164,Scilympiad!$U:$U,0)),
    ""
)</f>
        <v/>
      </c>
      <c r="AC164" s="11" t="str">
        <f t="shared" si="64"/>
        <v/>
      </c>
      <c r="AD164" s="10" t="str">
        <f t="shared" si="65"/>
        <v/>
      </c>
      <c r="AE164" s="11" t="str">
        <f t="shared" si="66"/>
        <v/>
      </c>
      <c r="AF164" s="12" t="str">
        <f t="shared" si="67"/>
        <v/>
      </c>
      <c r="AG164" s="134" t="str">
        <f t="shared" si="68"/>
        <v/>
      </c>
      <c r="AH164" s="165"/>
      <c r="AI164" s="165"/>
      <c r="AJ164" s="131"/>
      <c r="AK164" s="64" t="str">
        <f t="shared" si="69"/>
        <v/>
      </c>
      <c r="AL164" s="47" t="str">
        <f t="shared" si="70"/>
        <v/>
      </c>
      <c r="AM164" s="65" t="str">
        <f t="shared" si="71"/>
        <v/>
      </c>
      <c r="AN164" s="57" t="str">
        <f t="shared" si="72"/>
        <v/>
      </c>
      <c r="AO164" s="12" t="str">
        <f t="shared" si="73"/>
        <v/>
      </c>
      <c r="AP164" s="10" t="str">
        <f t="shared" si="74"/>
        <v/>
      </c>
      <c r="AQ164" s="10" t="str">
        <f t="shared" si="75"/>
        <v/>
      </c>
      <c r="AR164" s="15" t="str">
        <f t="shared" si="76"/>
        <v/>
      </c>
      <c r="AS164" s="57" t="str">
        <f t="shared" si="77"/>
        <v/>
      </c>
      <c r="AT164" s="12" t="str">
        <f t="shared" si="78"/>
        <v/>
      </c>
      <c r="AU164" s="10" t="str">
        <f t="shared" si="79"/>
        <v/>
      </c>
      <c r="AV164" s="10" t="str">
        <f t="shared" si="80"/>
        <v/>
      </c>
      <c r="AW164" s="15" t="str">
        <f t="shared" si="81"/>
        <v/>
      </c>
    </row>
    <row r="165" spans="2:49">
      <c r="B165" s="14" t="str">
        <f>IF(Scilympiad!C164="",
    "",
    Scilympiad!C164
)</f>
        <v/>
      </c>
      <c r="C165" s="10" t="str">
        <f>IF(Scilympiad!D164="",
    "",
    Scilympiad!D164
)</f>
        <v/>
      </c>
      <c r="D165" s="10" t="str">
        <f>IF(Scilympiad!E164="",
    "",
    Scilympiad!E164
)</f>
        <v/>
      </c>
      <c r="E165" s="44" t="str">
        <f t="shared" si="57"/>
        <v/>
      </c>
      <c r="F165" s="45" t="str">
        <f t="shared" si="58"/>
        <v/>
      </c>
      <c r="G165" s="173" t="str">
        <f t="shared" si="59"/>
        <v/>
      </c>
      <c r="H165" s="45" t="str">
        <f t="shared" si="60"/>
        <v/>
      </c>
      <c r="I165" s="54" t="str">
        <f t="shared" si="61"/>
        <v/>
      </c>
      <c r="J165" s="57" t="str">
        <f>IF($B165="",
    "",
    IF(COUNTIF(Scilympiad!U:U,Scores!$B165)+COUNTIF(SkyCiv!U:U,Scores!$B165)=0,
        "",
        IF(COUNTIF(Scilympiad!U:U,Scores!$B165)=0,
            "NO",
            IF(COUNTIF(Scilympiad!U:U,Scores!$B165)=1,
                "YES",
                IF(COUNTIF(Scilympiad!U:U,Scores!$B165)&gt;1,
                    "MANY",
                    "ERROR"
                )
            )
        )
    )
)</f>
        <v/>
      </c>
      <c r="K165" s="15" t="str">
        <f>IF($B165="",
    "",
    IF(COUNTIF(Scilympiad!U:U,Scores!$B165)+COUNTIF(SkyCiv!U:U,Scores!$B165)=0,
        "",
        IF(COUNTIF(SkyCiv!U:U,Scores!$B165)=0,
            "NO",
            IF(COUNTIF(SkyCiv!U:U,Scores!$B165)=1,
                "YES",
                IF(COUNTIF(SkyCiv!U:U,Scores!$B165)&gt;1,
                    "MANY",
                    "ERROR"
                )
            )
        )
    )
)</f>
        <v/>
      </c>
      <c r="L165" s="160" t="str">
        <f>IF($B165="",
    "",
    IF(NOT(ISERROR(MATCH($B165,Scilympiad!$U:$U,0))),
        INDEX(Scilympiad!M:M,MATCH($B165,Scilympiad!$U:$U,0)),
        ""
    )
)</f>
        <v/>
      </c>
      <c r="M165" s="161" t="str">
        <f>IF($B165="",
    "",
    IF(NOT(ISERROR(MATCH($B165,Scilympiad!$U:$U,0))),
        INDEX(Scilympiad!N:N,MATCH($B165,Scilympiad!$U:$U,0)),
        ""
    )
)</f>
        <v/>
      </c>
      <c r="N165" s="161" t="str">
        <f>IF($B165="",
    "",
    IF(NOT(ISERROR(MATCH($B165,SkyCiv!$U:$U,0))),
        INDEX(SkyCiv!C:C,MATCH($B165,SkyCiv!$U:$U,0))+(_xlfn.NUMBERVALUE(LEFT(RIGHT(Instructions!$E$20,4),3))+6)/24,
        ""
    )
)</f>
        <v/>
      </c>
      <c r="O165" s="12" t="str">
        <f>IF(N165="",
    "",
    IF(Instructions!E$20="",
        "TIMEZONE?",
        IF(L165="",
            "START?",
            IF(N165&lt;L165,
                "NEGATIVE",
                (N165-L165)*24*60
            )
        )
    )
)</f>
        <v/>
      </c>
      <c r="P165" s="46" t="str">
        <f>IF(Instructions!$E$21="",
    "",
    IF(AND(ISNUMBER(O165),O165&gt;Instructions!E$21),
        "YES",
        IF(AND(ISNUMBER(O165),O165&lt;=Instructions!E$21),
            "NO",
            IF(O165="NEGATIVE",
                "UNCLEAR",
                ""
            )
        )
    )
)</f>
        <v/>
      </c>
      <c r="Q165" s="72" t="str">
        <f>IF(LEFT(Instructions!E$22)="Y",
    P165,
    ""
)</f>
        <v/>
      </c>
      <c r="R165" s="69" t="str">
        <f>IF($B165="",
    "",
    IF(NOT(ISERROR(MATCH($B165,SkyCiv!$U:$U,0))),
        INDEX(SkyCiv!I:I,MATCH($B165,SkyCiv!$U:$U,0)),
        ""
    )
)</f>
        <v/>
      </c>
      <c r="S165" s="12" t="str">
        <f>IF($B165="",
    "",
    IF(NOT(ISERROR(MATCH($B165,SkyCiv!$U:$U,0))),
        INDEX(SkyCiv!J:J,MATCH($B165,SkyCiv!$U:$U,0)),
        ""
    )
)</f>
        <v/>
      </c>
      <c r="T165" s="60" t="str">
        <f>IF($B165="",
    "",
    IF(NOT(ISERROR(MATCH($B165,SkyCiv!$U:$U,0))),
        INDEX(SkyCiv!K:K,MATCH($B165,SkyCiv!$U:$U,0)),
        ""
    )
)</f>
        <v/>
      </c>
      <c r="U165" s="76" t="str">
        <f>IF($B165="",
    "",
    IF(NOT(ISERROR(MATCH($B165,SkyCiv!$U:$U,0))),
        INDEX(SkyCiv!L:L,MATCH($B165,SkyCiv!$U:$U,0)),
        ""
    )
)</f>
        <v/>
      </c>
      <c r="V165" s="12" t="str">
        <f>IF($B165="",
    "",
    IF(NOT(ISERROR(MATCH($B165,SkyCiv!$U:$U,0))),
        INDEX(SkyCiv!M:M,MATCH($B165,SkyCiv!$U:$U,0)),
        ""
    )
)</f>
        <v/>
      </c>
      <c r="W165" s="77" t="str">
        <f>IF($B165="",
    "",
    IF(NOT(ISERROR(MATCH($B165,SkyCiv!$U:$U,0))),
        INDEX(SkyCiv!N:N,MATCH($B165,SkyCiv!$U:$U,0)),
        ""
    )
)</f>
        <v/>
      </c>
      <c r="X165" s="45" t="str">
        <f>IF(AND(U165=0,V165=0,W165=0),
    "-",
    IF(U165="",
        "",
        IF(LEFT($B165)="B",
            IF(Instructions!E$16="",
                "",
                IF(ROUND(U165,3)&lt;Instructions!E$16,
                    "YES",
                    "NO"
                )
            ),
            IF(LEFT($B165)="C",
                IF(Instructions!E$18="",
                    "",
                    IF(ROUND(U165,3)&lt;Instructions!E$18,
                        "YES",
                        "NO"
                    )
                ),
                "ERR"
            )
        )
    )
)</f>
        <v/>
      </c>
      <c r="Y165" s="45" t="str">
        <f t="shared" si="62"/>
        <v/>
      </c>
      <c r="Z165" s="45" t="str">
        <f>IF(AND(U165=0,V165=0,W165=0),
    "-",
    IF(W165="",
        "",
        IF(LEFT($B165)="B",
            IF(Instructions!E$17="",
                "",
                IF(ROUND(W165,3)&lt;Instructions!E$17,
                    "YES",
                    "NO"
                )
            ),
            IF(LEFT($B165)="C",
                IF(Instructions!E$19="",
                    "",
                    IF(ROUND(W165,3)&lt;Instructions!E$19,
                        "YES",
                        "NO"
                    )
                ),
                "ERR"
            )
        )
    )
)</f>
        <v/>
      </c>
      <c r="AA165" s="54" t="str">
        <f t="shared" si="63"/>
        <v/>
      </c>
      <c r="AB165" s="14" t="str">
        <f>IF(AND(NOT(ISERROR(MATCH($B165,Scilympiad!$U:$U,0))),ISNUMBER(INDEX(Scilympiad!Y:Y,MATCH($B165,Scilympiad!$U:$U,0)))),
    INDEX(Scilympiad!Y:Y,MATCH($B165,Scilympiad!$U:$U,0)),
    ""
)</f>
        <v/>
      </c>
      <c r="AC165" s="11" t="str">
        <f t="shared" si="64"/>
        <v/>
      </c>
      <c r="AD165" s="10" t="str">
        <f t="shared" si="65"/>
        <v/>
      </c>
      <c r="AE165" s="11" t="str">
        <f t="shared" si="66"/>
        <v/>
      </c>
      <c r="AF165" s="12" t="str">
        <f t="shared" si="67"/>
        <v/>
      </c>
      <c r="AG165" s="134" t="str">
        <f t="shared" si="68"/>
        <v/>
      </c>
      <c r="AH165" s="165"/>
      <c r="AI165" s="165"/>
      <c r="AJ165" s="131"/>
      <c r="AK165" s="64" t="str">
        <f t="shared" si="69"/>
        <v/>
      </c>
      <c r="AL165" s="47" t="str">
        <f t="shared" si="70"/>
        <v/>
      </c>
      <c r="AM165" s="65" t="str">
        <f t="shared" si="71"/>
        <v/>
      </c>
      <c r="AN165" s="57" t="str">
        <f t="shared" si="72"/>
        <v/>
      </c>
      <c r="AO165" s="12" t="str">
        <f t="shared" si="73"/>
        <v/>
      </c>
      <c r="AP165" s="10" t="str">
        <f t="shared" si="74"/>
        <v/>
      </c>
      <c r="AQ165" s="10" t="str">
        <f t="shared" si="75"/>
        <v/>
      </c>
      <c r="AR165" s="15" t="str">
        <f t="shared" si="76"/>
        <v/>
      </c>
      <c r="AS165" s="57" t="str">
        <f t="shared" si="77"/>
        <v/>
      </c>
      <c r="AT165" s="12" t="str">
        <f t="shared" si="78"/>
        <v/>
      </c>
      <c r="AU165" s="10" t="str">
        <f t="shared" si="79"/>
        <v/>
      </c>
      <c r="AV165" s="10" t="str">
        <f t="shared" si="80"/>
        <v/>
      </c>
      <c r="AW165" s="15" t="str">
        <f t="shared" si="81"/>
        <v/>
      </c>
    </row>
    <row r="166" spans="2:49">
      <c r="B166" s="14" t="str">
        <f>IF(Scilympiad!C165="",
    "",
    Scilympiad!C165
)</f>
        <v/>
      </c>
      <c r="C166" s="10" t="str">
        <f>IF(Scilympiad!D165="",
    "",
    Scilympiad!D165
)</f>
        <v/>
      </c>
      <c r="D166" s="10" t="str">
        <f>IF(Scilympiad!E165="",
    "",
    Scilympiad!E165
)</f>
        <v/>
      </c>
      <c r="E166" s="44" t="str">
        <f t="shared" si="57"/>
        <v/>
      </c>
      <c r="F166" s="45" t="str">
        <f t="shared" si="58"/>
        <v/>
      </c>
      <c r="G166" s="173" t="str">
        <f t="shared" si="59"/>
        <v/>
      </c>
      <c r="H166" s="45" t="str">
        <f t="shared" si="60"/>
        <v/>
      </c>
      <c r="I166" s="54" t="str">
        <f t="shared" si="61"/>
        <v/>
      </c>
      <c r="J166" s="57" t="str">
        <f>IF($B166="",
    "",
    IF(COUNTIF(Scilympiad!U:U,Scores!$B166)+COUNTIF(SkyCiv!U:U,Scores!$B166)=0,
        "",
        IF(COUNTIF(Scilympiad!U:U,Scores!$B166)=0,
            "NO",
            IF(COUNTIF(Scilympiad!U:U,Scores!$B166)=1,
                "YES",
                IF(COUNTIF(Scilympiad!U:U,Scores!$B166)&gt;1,
                    "MANY",
                    "ERROR"
                )
            )
        )
    )
)</f>
        <v/>
      </c>
      <c r="K166" s="15" t="str">
        <f>IF($B166="",
    "",
    IF(COUNTIF(Scilympiad!U:U,Scores!$B166)+COUNTIF(SkyCiv!U:U,Scores!$B166)=0,
        "",
        IF(COUNTIF(SkyCiv!U:U,Scores!$B166)=0,
            "NO",
            IF(COUNTIF(SkyCiv!U:U,Scores!$B166)=1,
                "YES",
                IF(COUNTIF(SkyCiv!U:U,Scores!$B166)&gt;1,
                    "MANY",
                    "ERROR"
                )
            )
        )
    )
)</f>
        <v/>
      </c>
      <c r="L166" s="160" t="str">
        <f>IF($B166="",
    "",
    IF(NOT(ISERROR(MATCH($B166,Scilympiad!$U:$U,0))),
        INDEX(Scilympiad!M:M,MATCH($B166,Scilympiad!$U:$U,0)),
        ""
    )
)</f>
        <v/>
      </c>
      <c r="M166" s="161" t="str">
        <f>IF($B166="",
    "",
    IF(NOT(ISERROR(MATCH($B166,Scilympiad!$U:$U,0))),
        INDEX(Scilympiad!N:N,MATCH($B166,Scilympiad!$U:$U,0)),
        ""
    )
)</f>
        <v/>
      </c>
      <c r="N166" s="161" t="str">
        <f>IF($B166="",
    "",
    IF(NOT(ISERROR(MATCH($B166,SkyCiv!$U:$U,0))),
        INDEX(SkyCiv!C:C,MATCH($B166,SkyCiv!$U:$U,0))+(_xlfn.NUMBERVALUE(LEFT(RIGHT(Instructions!$E$20,4),3))+6)/24,
        ""
    )
)</f>
        <v/>
      </c>
      <c r="O166" s="12" t="str">
        <f>IF(N166="",
    "",
    IF(Instructions!E$20="",
        "TIMEZONE?",
        IF(L166="",
            "START?",
            IF(N166&lt;L166,
                "NEGATIVE",
                (N166-L166)*24*60
            )
        )
    )
)</f>
        <v/>
      </c>
      <c r="P166" s="46" t="str">
        <f>IF(Instructions!$E$21="",
    "",
    IF(AND(ISNUMBER(O166),O166&gt;Instructions!E$21),
        "YES",
        IF(AND(ISNUMBER(O166),O166&lt;=Instructions!E$21),
            "NO",
            IF(O166="NEGATIVE",
                "UNCLEAR",
                ""
            )
        )
    )
)</f>
        <v/>
      </c>
      <c r="Q166" s="72" t="str">
        <f>IF(LEFT(Instructions!E$22)="Y",
    P166,
    ""
)</f>
        <v/>
      </c>
      <c r="R166" s="69" t="str">
        <f>IF($B166="",
    "",
    IF(NOT(ISERROR(MATCH($B166,SkyCiv!$U:$U,0))),
        INDEX(SkyCiv!I:I,MATCH($B166,SkyCiv!$U:$U,0)),
        ""
    )
)</f>
        <v/>
      </c>
      <c r="S166" s="12" t="str">
        <f>IF($B166="",
    "",
    IF(NOT(ISERROR(MATCH($B166,SkyCiv!$U:$U,0))),
        INDEX(SkyCiv!J:J,MATCH($B166,SkyCiv!$U:$U,0)),
        ""
    )
)</f>
        <v/>
      </c>
      <c r="T166" s="60" t="str">
        <f>IF($B166="",
    "",
    IF(NOT(ISERROR(MATCH($B166,SkyCiv!$U:$U,0))),
        INDEX(SkyCiv!K:K,MATCH($B166,SkyCiv!$U:$U,0)),
        ""
    )
)</f>
        <v/>
      </c>
      <c r="U166" s="76" t="str">
        <f>IF($B166="",
    "",
    IF(NOT(ISERROR(MATCH($B166,SkyCiv!$U:$U,0))),
        INDEX(SkyCiv!L:L,MATCH($B166,SkyCiv!$U:$U,0)),
        ""
    )
)</f>
        <v/>
      </c>
      <c r="V166" s="12" t="str">
        <f>IF($B166="",
    "",
    IF(NOT(ISERROR(MATCH($B166,SkyCiv!$U:$U,0))),
        INDEX(SkyCiv!M:M,MATCH($B166,SkyCiv!$U:$U,0)),
        ""
    )
)</f>
        <v/>
      </c>
      <c r="W166" s="77" t="str">
        <f>IF($B166="",
    "",
    IF(NOT(ISERROR(MATCH($B166,SkyCiv!$U:$U,0))),
        INDEX(SkyCiv!N:N,MATCH($B166,SkyCiv!$U:$U,0)),
        ""
    )
)</f>
        <v/>
      </c>
      <c r="X166" s="45" t="str">
        <f>IF(AND(U166=0,V166=0,W166=0),
    "-",
    IF(U166="",
        "",
        IF(LEFT($B166)="B",
            IF(Instructions!E$16="",
                "",
                IF(ROUND(U166,3)&lt;Instructions!E$16,
                    "YES",
                    "NO"
                )
            ),
            IF(LEFT($B166)="C",
                IF(Instructions!E$18="",
                    "",
                    IF(ROUND(U166,3)&lt;Instructions!E$18,
                        "YES",
                        "NO"
                    )
                ),
                "ERR"
            )
        )
    )
)</f>
        <v/>
      </c>
      <c r="Y166" s="45" t="str">
        <f t="shared" si="62"/>
        <v/>
      </c>
      <c r="Z166" s="45" t="str">
        <f>IF(AND(U166=0,V166=0,W166=0),
    "-",
    IF(W166="",
        "",
        IF(LEFT($B166)="B",
            IF(Instructions!E$17="",
                "",
                IF(ROUND(W166,3)&lt;Instructions!E$17,
                    "YES",
                    "NO"
                )
            ),
            IF(LEFT($B166)="C",
                IF(Instructions!E$19="",
                    "",
                    IF(ROUND(W166,3)&lt;Instructions!E$19,
                        "YES",
                        "NO"
                    )
                ),
                "ERR"
            )
        )
    )
)</f>
        <v/>
      </c>
      <c r="AA166" s="54" t="str">
        <f t="shared" si="63"/>
        <v/>
      </c>
      <c r="AB166" s="14" t="str">
        <f>IF(AND(NOT(ISERROR(MATCH($B166,Scilympiad!$U:$U,0))),ISNUMBER(INDEX(Scilympiad!Y:Y,MATCH($B166,Scilympiad!$U:$U,0)))),
    INDEX(Scilympiad!Y:Y,MATCH($B166,Scilympiad!$U:$U,0)),
    ""
)</f>
        <v/>
      </c>
      <c r="AC166" s="11" t="str">
        <f t="shared" si="64"/>
        <v/>
      </c>
      <c r="AD166" s="10" t="str">
        <f t="shared" si="65"/>
        <v/>
      </c>
      <c r="AE166" s="11" t="str">
        <f t="shared" si="66"/>
        <v/>
      </c>
      <c r="AF166" s="12" t="str">
        <f t="shared" si="67"/>
        <v/>
      </c>
      <c r="AG166" s="134" t="str">
        <f t="shared" si="68"/>
        <v/>
      </c>
      <c r="AH166" s="165"/>
      <c r="AI166" s="165"/>
      <c r="AJ166" s="131"/>
      <c r="AK166" s="64" t="str">
        <f t="shared" si="69"/>
        <v/>
      </c>
      <c r="AL166" s="47" t="str">
        <f t="shared" si="70"/>
        <v/>
      </c>
      <c r="AM166" s="65" t="str">
        <f t="shared" si="71"/>
        <v/>
      </c>
      <c r="AN166" s="57" t="str">
        <f t="shared" si="72"/>
        <v/>
      </c>
      <c r="AO166" s="12" t="str">
        <f t="shared" si="73"/>
        <v/>
      </c>
      <c r="AP166" s="10" t="str">
        <f t="shared" si="74"/>
        <v/>
      </c>
      <c r="AQ166" s="10" t="str">
        <f t="shared" si="75"/>
        <v/>
      </c>
      <c r="AR166" s="15" t="str">
        <f t="shared" si="76"/>
        <v/>
      </c>
      <c r="AS166" s="57" t="str">
        <f t="shared" si="77"/>
        <v/>
      </c>
      <c r="AT166" s="12" t="str">
        <f t="shared" si="78"/>
        <v/>
      </c>
      <c r="AU166" s="10" t="str">
        <f t="shared" si="79"/>
        <v/>
      </c>
      <c r="AV166" s="10" t="str">
        <f t="shared" si="80"/>
        <v/>
      </c>
      <c r="AW166" s="15" t="str">
        <f t="shared" si="81"/>
        <v/>
      </c>
    </row>
    <row r="167" spans="2:49">
      <c r="B167" s="14" t="str">
        <f>IF(Scilympiad!C166="",
    "",
    Scilympiad!C166
)</f>
        <v/>
      </c>
      <c r="C167" s="10" t="str">
        <f>IF(Scilympiad!D166="",
    "",
    Scilympiad!D166
)</f>
        <v/>
      </c>
      <c r="D167" s="10" t="str">
        <f>IF(Scilympiad!E166="",
    "",
    Scilympiad!E166
)</f>
        <v/>
      </c>
      <c r="E167" s="44" t="str">
        <f t="shared" si="57"/>
        <v/>
      </c>
      <c r="F167" s="45" t="str">
        <f t="shared" si="58"/>
        <v/>
      </c>
      <c r="G167" s="173" t="str">
        <f t="shared" si="59"/>
        <v/>
      </c>
      <c r="H167" s="45" t="str">
        <f t="shared" si="60"/>
        <v/>
      </c>
      <c r="I167" s="54" t="str">
        <f t="shared" si="61"/>
        <v/>
      </c>
      <c r="J167" s="57" t="str">
        <f>IF($B167="",
    "",
    IF(COUNTIF(Scilympiad!U:U,Scores!$B167)+COUNTIF(SkyCiv!U:U,Scores!$B167)=0,
        "",
        IF(COUNTIF(Scilympiad!U:U,Scores!$B167)=0,
            "NO",
            IF(COUNTIF(Scilympiad!U:U,Scores!$B167)=1,
                "YES",
                IF(COUNTIF(Scilympiad!U:U,Scores!$B167)&gt;1,
                    "MANY",
                    "ERROR"
                )
            )
        )
    )
)</f>
        <v/>
      </c>
      <c r="K167" s="15" t="str">
        <f>IF($B167="",
    "",
    IF(COUNTIF(Scilympiad!U:U,Scores!$B167)+COUNTIF(SkyCiv!U:U,Scores!$B167)=0,
        "",
        IF(COUNTIF(SkyCiv!U:U,Scores!$B167)=0,
            "NO",
            IF(COUNTIF(SkyCiv!U:U,Scores!$B167)=1,
                "YES",
                IF(COUNTIF(SkyCiv!U:U,Scores!$B167)&gt;1,
                    "MANY",
                    "ERROR"
                )
            )
        )
    )
)</f>
        <v/>
      </c>
      <c r="L167" s="160" t="str">
        <f>IF($B167="",
    "",
    IF(NOT(ISERROR(MATCH($B167,Scilympiad!$U:$U,0))),
        INDEX(Scilympiad!M:M,MATCH($B167,Scilympiad!$U:$U,0)),
        ""
    )
)</f>
        <v/>
      </c>
      <c r="M167" s="161" t="str">
        <f>IF($B167="",
    "",
    IF(NOT(ISERROR(MATCH($B167,Scilympiad!$U:$U,0))),
        INDEX(Scilympiad!N:N,MATCH($B167,Scilympiad!$U:$U,0)),
        ""
    )
)</f>
        <v/>
      </c>
      <c r="N167" s="161" t="str">
        <f>IF($B167="",
    "",
    IF(NOT(ISERROR(MATCH($B167,SkyCiv!$U:$U,0))),
        INDEX(SkyCiv!C:C,MATCH($B167,SkyCiv!$U:$U,0))+(_xlfn.NUMBERVALUE(LEFT(RIGHT(Instructions!$E$20,4),3))+6)/24,
        ""
    )
)</f>
        <v/>
      </c>
      <c r="O167" s="12" t="str">
        <f>IF(N167="",
    "",
    IF(Instructions!E$20="",
        "TIMEZONE?",
        IF(L167="",
            "START?",
            IF(N167&lt;L167,
                "NEGATIVE",
                (N167-L167)*24*60
            )
        )
    )
)</f>
        <v/>
      </c>
      <c r="P167" s="46" t="str">
        <f>IF(Instructions!$E$21="",
    "",
    IF(AND(ISNUMBER(O167),O167&gt;Instructions!E$21),
        "YES",
        IF(AND(ISNUMBER(O167),O167&lt;=Instructions!E$21),
            "NO",
            IF(O167="NEGATIVE",
                "UNCLEAR",
                ""
            )
        )
    )
)</f>
        <v/>
      </c>
      <c r="Q167" s="72" t="str">
        <f>IF(LEFT(Instructions!E$22)="Y",
    P167,
    ""
)</f>
        <v/>
      </c>
      <c r="R167" s="69" t="str">
        <f>IF($B167="",
    "",
    IF(NOT(ISERROR(MATCH($B167,SkyCiv!$U:$U,0))),
        INDEX(SkyCiv!I:I,MATCH($B167,SkyCiv!$U:$U,0)),
        ""
    )
)</f>
        <v/>
      </c>
      <c r="S167" s="12" t="str">
        <f>IF($B167="",
    "",
    IF(NOT(ISERROR(MATCH($B167,SkyCiv!$U:$U,0))),
        INDEX(SkyCiv!J:J,MATCH($B167,SkyCiv!$U:$U,0)),
        ""
    )
)</f>
        <v/>
      </c>
      <c r="T167" s="60" t="str">
        <f>IF($B167="",
    "",
    IF(NOT(ISERROR(MATCH($B167,SkyCiv!$U:$U,0))),
        INDEX(SkyCiv!K:K,MATCH($B167,SkyCiv!$U:$U,0)),
        ""
    )
)</f>
        <v/>
      </c>
      <c r="U167" s="76" t="str">
        <f>IF($B167="",
    "",
    IF(NOT(ISERROR(MATCH($B167,SkyCiv!$U:$U,0))),
        INDEX(SkyCiv!L:L,MATCH($B167,SkyCiv!$U:$U,0)),
        ""
    )
)</f>
        <v/>
      </c>
      <c r="V167" s="12" t="str">
        <f>IF($B167="",
    "",
    IF(NOT(ISERROR(MATCH($B167,SkyCiv!$U:$U,0))),
        INDEX(SkyCiv!M:M,MATCH($B167,SkyCiv!$U:$U,0)),
        ""
    )
)</f>
        <v/>
      </c>
      <c r="W167" s="77" t="str">
        <f>IF($B167="",
    "",
    IF(NOT(ISERROR(MATCH($B167,SkyCiv!$U:$U,0))),
        INDEX(SkyCiv!N:N,MATCH($B167,SkyCiv!$U:$U,0)),
        ""
    )
)</f>
        <v/>
      </c>
      <c r="X167" s="45" t="str">
        <f>IF(AND(U167=0,V167=0,W167=0),
    "-",
    IF(U167="",
        "",
        IF(LEFT($B167)="B",
            IF(Instructions!E$16="",
                "",
                IF(ROUND(U167,3)&lt;Instructions!E$16,
                    "YES",
                    "NO"
                )
            ),
            IF(LEFT($B167)="C",
                IF(Instructions!E$18="",
                    "",
                    IF(ROUND(U167,3)&lt;Instructions!E$18,
                        "YES",
                        "NO"
                    )
                ),
                "ERR"
            )
        )
    )
)</f>
        <v/>
      </c>
      <c r="Y167" s="45" t="str">
        <f t="shared" si="62"/>
        <v/>
      </c>
      <c r="Z167" s="45" t="str">
        <f>IF(AND(U167=0,V167=0,W167=0),
    "-",
    IF(W167="",
        "",
        IF(LEFT($B167)="B",
            IF(Instructions!E$17="",
                "",
                IF(ROUND(W167,3)&lt;Instructions!E$17,
                    "YES",
                    "NO"
                )
            ),
            IF(LEFT($B167)="C",
                IF(Instructions!E$19="",
                    "",
                    IF(ROUND(W167,3)&lt;Instructions!E$19,
                        "YES",
                        "NO"
                    )
                ),
                "ERR"
            )
        )
    )
)</f>
        <v/>
      </c>
      <c r="AA167" s="54" t="str">
        <f t="shared" si="63"/>
        <v/>
      </c>
      <c r="AB167" s="14" t="str">
        <f>IF(AND(NOT(ISERROR(MATCH($B167,Scilympiad!$U:$U,0))),ISNUMBER(INDEX(Scilympiad!Y:Y,MATCH($B167,Scilympiad!$U:$U,0)))),
    INDEX(Scilympiad!Y:Y,MATCH($B167,Scilympiad!$U:$U,0)),
    ""
)</f>
        <v/>
      </c>
      <c r="AC167" s="11" t="str">
        <f t="shared" si="64"/>
        <v/>
      </c>
      <c r="AD167" s="10" t="str">
        <f t="shared" si="65"/>
        <v/>
      </c>
      <c r="AE167" s="11" t="str">
        <f t="shared" si="66"/>
        <v/>
      </c>
      <c r="AF167" s="12" t="str">
        <f t="shared" si="67"/>
        <v/>
      </c>
      <c r="AG167" s="134" t="str">
        <f t="shared" si="68"/>
        <v/>
      </c>
      <c r="AH167" s="165"/>
      <c r="AI167" s="165"/>
      <c r="AJ167" s="131"/>
      <c r="AK167" s="64" t="str">
        <f t="shared" si="69"/>
        <v/>
      </c>
      <c r="AL167" s="47" t="str">
        <f t="shared" si="70"/>
        <v/>
      </c>
      <c r="AM167" s="65" t="str">
        <f t="shared" si="71"/>
        <v/>
      </c>
      <c r="AN167" s="57" t="str">
        <f t="shared" si="72"/>
        <v/>
      </c>
      <c r="AO167" s="12" t="str">
        <f t="shared" si="73"/>
        <v/>
      </c>
      <c r="AP167" s="10" t="str">
        <f t="shared" si="74"/>
        <v/>
      </c>
      <c r="AQ167" s="10" t="str">
        <f t="shared" si="75"/>
        <v/>
      </c>
      <c r="AR167" s="15" t="str">
        <f t="shared" si="76"/>
        <v/>
      </c>
      <c r="AS167" s="57" t="str">
        <f t="shared" si="77"/>
        <v/>
      </c>
      <c r="AT167" s="12" t="str">
        <f t="shared" si="78"/>
        <v/>
      </c>
      <c r="AU167" s="10" t="str">
        <f t="shared" si="79"/>
        <v/>
      </c>
      <c r="AV167" s="10" t="str">
        <f t="shared" si="80"/>
        <v/>
      </c>
      <c r="AW167" s="15" t="str">
        <f t="shared" si="81"/>
        <v/>
      </c>
    </row>
    <row r="168" spans="2:49">
      <c r="B168" s="14" t="str">
        <f>IF(Scilympiad!C167="",
    "",
    Scilympiad!C167
)</f>
        <v/>
      </c>
      <c r="C168" s="10" t="str">
        <f>IF(Scilympiad!D167="",
    "",
    Scilympiad!D167
)</f>
        <v/>
      </c>
      <c r="D168" s="10" t="str">
        <f>IF(Scilympiad!E167="",
    "",
    Scilympiad!E167
)</f>
        <v/>
      </c>
      <c r="E168" s="44" t="str">
        <f t="shared" si="57"/>
        <v/>
      </c>
      <c r="F168" s="45" t="str">
        <f t="shared" si="58"/>
        <v/>
      </c>
      <c r="G168" s="173" t="str">
        <f t="shared" si="59"/>
        <v/>
      </c>
      <c r="H168" s="45" t="str">
        <f t="shared" si="60"/>
        <v/>
      </c>
      <c r="I168" s="54" t="str">
        <f t="shared" si="61"/>
        <v/>
      </c>
      <c r="J168" s="57" t="str">
        <f>IF($B168="",
    "",
    IF(COUNTIF(Scilympiad!U:U,Scores!$B168)+COUNTIF(SkyCiv!U:U,Scores!$B168)=0,
        "",
        IF(COUNTIF(Scilympiad!U:U,Scores!$B168)=0,
            "NO",
            IF(COUNTIF(Scilympiad!U:U,Scores!$B168)=1,
                "YES",
                IF(COUNTIF(Scilympiad!U:U,Scores!$B168)&gt;1,
                    "MANY",
                    "ERROR"
                )
            )
        )
    )
)</f>
        <v/>
      </c>
      <c r="K168" s="15" t="str">
        <f>IF($B168="",
    "",
    IF(COUNTIF(Scilympiad!U:U,Scores!$B168)+COUNTIF(SkyCiv!U:U,Scores!$B168)=0,
        "",
        IF(COUNTIF(SkyCiv!U:U,Scores!$B168)=0,
            "NO",
            IF(COUNTIF(SkyCiv!U:U,Scores!$B168)=1,
                "YES",
                IF(COUNTIF(SkyCiv!U:U,Scores!$B168)&gt;1,
                    "MANY",
                    "ERROR"
                )
            )
        )
    )
)</f>
        <v/>
      </c>
      <c r="L168" s="160" t="str">
        <f>IF($B168="",
    "",
    IF(NOT(ISERROR(MATCH($B168,Scilympiad!$U:$U,0))),
        INDEX(Scilympiad!M:M,MATCH($B168,Scilympiad!$U:$U,0)),
        ""
    )
)</f>
        <v/>
      </c>
      <c r="M168" s="161" t="str">
        <f>IF($B168="",
    "",
    IF(NOT(ISERROR(MATCH($B168,Scilympiad!$U:$U,0))),
        INDEX(Scilympiad!N:N,MATCH($B168,Scilympiad!$U:$U,0)),
        ""
    )
)</f>
        <v/>
      </c>
      <c r="N168" s="161" t="str">
        <f>IF($B168="",
    "",
    IF(NOT(ISERROR(MATCH($B168,SkyCiv!$U:$U,0))),
        INDEX(SkyCiv!C:C,MATCH($B168,SkyCiv!$U:$U,0))+(_xlfn.NUMBERVALUE(LEFT(RIGHT(Instructions!$E$20,4),3))+6)/24,
        ""
    )
)</f>
        <v/>
      </c>
      <c r="O168" s="12" t="str">
        <f>IF(N168="",
    "",
    IF(Instructions!E$20="",
        "TIMEZONE?",
        IF(L168="",
            "START?",
            IF(N168&lt;L168,
                "NEGATIVE",
                (N168-L168)*24*60
            )
        )
    )
)</f>
        <v/>
      </c>
      <c r="P168" s="46" t="str">
        <f>IF(Instructions!$E$21="",
    "",
    IF(AND(ISNUMBER(O168),O168&gt;Instructions!E$21),
        "YES",
        IF(AND(ISNUMBER(O168),O168&lt;=Instructions!E$21),
            "NO",
            IF(O168="NEGATIVE",
                "UNCLEAR",
                ""
            )
        )
    )
)</f>
        <v/>
      </c>
      <c r="Q168" s="72" t="str">
        <f>IF(LEFT(Instructions!E$22)="Y",
    P168,
    ""
)</f>
        <v/>
      </c>
      <c r="R168" s="69" t="str">
        <f>IF($B168="",
    "",
    IF(NOT(ISERROR(MATCH($B168,SkyCiv!$U:$U,0))),
        INDEX(SkyCiv!I:I,MATCH($B168,SkyCiv!$U:$U,0)),
        ""
    )
)</f>
        <v/>
      </c>
      <c r="S168" s="12" t="str">
        <f>IF($B168="",
    "",
    IF(NOT(ISERROR(MATCH($B168,SkyCiv!$U:$U,0))),
        INDEX(SkyCiv!J:J,MATCH($B168,SkyCiv!$U:$U,0)),
        ""
    )
)</f>
        <v/>
      </c>
      <c r="T168" s="60" t="str">
        <f>IF($B168="",
    "",
    IF(NOT(ISERROR(MATCH($B168,SkyCiv!$U:$U,0))),
        INDEX(SkyCiv!K:K,MATCH($B168,SkyCiv!$U:$U,0)),
        ""
    )
)</f>
        <v/>
      </c>
      <c r="U168" s="76" t="str">
        <f>IF($B168="",
    "",
    IF(NOT(ISERROR(MATCH($B168,SkyCiv!$U:$U,0))),
        INDEX(SkyCiv!L:L,MATCH($B168,SkyCiv!$U:$U,0)),
        ""
    )
)</f>
        <v/>
      </c>
      <c r="V168" s="12" t="str">
        <f>IF($B168="",
    "",
    IF(NOT(ISERROR(MATCH($B168,SkyCiv!$U:$U,0))),
        INDEX(SkyCiv!M:M,MATCH($B168,SkyCiv!$U:$U,0)),
        ""
    )
)</f>
        <v/>
      </c>
      <c r="W168" s="77" t="str">
        <f>IF($B168="",
    "",
    IF(NOT(ISERROR(MATCH($B168,SkyCiv!$U:$U,0))),
        INDEX(SkyCiv!N:N,MATCH($B168,SkyCiv!$U:$U,0)),
        ""
    )
)</f>
        <v/>
      </c>
      <c r="X168" s="45" t="str">
        <f>IF(AND(U168=0,V168=0,W168=0),
    "-",
    IF(U168="",
        "",
        IF(LEFT($B168)="B",
            IF(Instructions!E$16="",
                "",
                IF(ROUND(U168,3)&lt;Instructions!E$16,
                    "YES",
                    "NO"
                )
            ),
            IF(LEFT($B168)="C",
                IF(Instructions!E$18="",
                    "",
                    IF(ROUND(U168,3)&lt;Instructions!E$18,
                        "YES",
                        "NO"
                    )
                ),
                "ERR"
            )
        )
    )
)</f>
        <v/>
      </c>
      <c r="Y168" s="45" t="str">
        <f t="shared" si="62"/>
        <v/>
      </c>
      <c r="Z168" s="45" t="str">
        <f>IF(AND(U168=0,V168=0,W168=0),
    "-",
    IF(W168="",
        "",
        IF(LEFT($B168)="B",
            IF(Instructions!E$17="",
                "",
                IF(ROUND(W168,3)&lt;Instructions!E$17,
                    "YES",
                    "NO"
                )
            ),
            IF(LEFT($B168)="C",
                IF(Instructions!E$19="",
                    "",
                    IF(ROUND(W168,3)&lt;Instructions!E$19,
                        "YES",
                        "NO"
                    )
                ),
                "ERR"
            )
        )
    )
)</f>
        <v/>
      </c>
      <c r="AA168" s="54" t="str">
        <f t="shared" si="63"/>
        <v/>
      </c>
      <c r="AB168" s="14" t="str">
        <f>IF(AND(NOT(ISERROR(MATCH($B168,Scilympiad!$U:$U,0))),ISNUMBER(INDEX(Scilympiad!Y:Y,MATCH($B168,Scilympiad!$U:$U,0)))),
    INDEX(Scilympiad!Y:Y,MATCH($B168,Scilympiad!$U:$U,0)),
    ""
)</f>
        <v/>
      </c>
      <c r="AC168" s="11" t="str">
        <f t="shared" si="64"/>
        <v/>
      </c>
      <c r="AD168" s="10" t="str">
        <f t="shared" si="65"/>
        <v/>
      </c>
      <c r="AE168" s="11" t="str">
        <f t="shared" si="66"/>
        <v/>
      </c>
      <c r="AF168" s="12" t="str">
        <f t="shared" si="67"/>
        <v/>
      </c>
      <c r="AG168" s="134" t="str">
        <f t="shared" si="68"/>
        <v/>
      </c>
      <c r="AH168" s="165"/>
      <c r="AI168" s="165"/>
      <c r="AJ168" s="131"/>
      <c r="AK168" s="64" t="str">
        <f t="shared" si="69"/>
        <v/>
      </c>
      <c r="AL168" s="47" t="str">
        <f t="shared" si="70"/>
        <v/>
      </c>
      <c r="AM168" s="65" t="str">
        <f t="shared" si="71"/>
        <v/>
      </c>
      <c r="AN168" s="57" t="str">
        <f t="shared" si="72"/>
        <v/>
      </c>
      <c r="AO168" s="12" t="str">
        <f t="shared" si="73"/>
        <v/>
      </c>
      <c r="AP168" s="10" t="str">
        <f t="shared" si="74"/>
        <v/>
      </c>
      <c r="AQ168" s="10" t="str">
        <f t="shared" si="75"/>
        <v/>
      </c>
      <c r="AR168" s="15" t="str">
        <f t="shared" si="76"/>
        <v/>
      </c>
      <c r="AS168" s="57" t="str">
        <f t="shared" si="77"/>
        <v/>
      </c>
      <c r="AT168" s="12" t="str">
        <f t="shared" si="78"/>
        <v/>
      </c>
      <c r="AU168" s="10" t="str">
        <f t="shared" si="79"/>
        <v/>
      </c>
      <c r="AV168" s="10" t="str">
        <f t="shared" si="80"/>
        <v/>
      </c>
      <c r="AW168" s="15" t="str">
        <f t="shared" si="81"/>
        <v/>
      </c>
    </row>
    <row r="169" spans="2:49">
      <c r="B169" s="14" t="str">
        <f>IF(Scilympiad!C168="",
    "",
    Scilympiad!C168
)</f>
        <v/>
      </c>
      <c r="C169" s="10" t="str">
        <f>IF(Scilympiad!D168="",
    "",
    Scilympiad!D168
)</f>
        <v/>
      </c>
      <c r="D169" s="10" t="str">
        <f>IF(Scilympiad!E168="",
    "",
    Scilympiad!E168
)</f>
        <v/>
      </c>
      <c r="E169" s="44" t="str">
        <f t="shared" si="57"/>
        <v/>
      </c>
      <c r="F169" s="45" t="str">
        <f t="shared" si="58"/>
        <v/>
      </c>
      <c r="G169" s="173" t="str">
        <f t="shared" si="59"/>
        <v/>
      </c>
      <c r="H169" s="45" t="str">
        <f t="shared" si="60"/>
        <v/>
      </c>
      <c r="I169" s="54" t="str">
        <f t="shared" si="61"/>
        <v/>
      </c>
      <c r="J169" s="57" t="str">
        <f>IF($B169="",
    "",
    IF(COUNTIF(Scilympiad!U:U,Scores!$B169)+COUNTIF(SkyCiv!U:U,Scores!$B169)=0,
        "",
        IF(COUNTIF(Scilympiad!U:U,Scores!$B169)=0,
            "NO",
            IF(COUNTIF(Scilympiad!U:U,Scores!$B169)=1,
                "YES",
                IF(COUNTIF(Scilympiad!U:U,Scores!$B169)&gt;1,
                    "MANY",
                    "ERROR"
                )
            )
        )
    )
)</f>
        <v/>
      </c>
      <c r="K169" s="15" t="str">
        <f>IF($B169="",
    "",
    IF(COUNTIF(Scilympiad!U:U,Scores!$B169)+COUNTIF(SkyCiv!U:U,Scores!$B169)=0,
        "",
        IF(COUNTIF(SkyCiv!U:U,Scores!$B169)=0,
            "NO",
            IF(COUNTIF(SkyCiv!U:U,Scores!$B169)=1,
                "YES",
                IF(COUNTIF(SkyCiv!U:U,Scores!$B169)&gt;1,
                    "MANY",
                    "ERROR"
                )
            )
        )
    )
)</f>
        <v/>
      </c>
      <c r="L169" s="160" t="str">
        <f>IF($B169="",
    "",
    IF(NOT(ISERROR(MATCH($B169,Scilympiad!$U:$U,0))),
        INDEX(Scilympiad!M:M,MATCH($B169,Scilympiad!$U:$U,0)),
        ""
    )
)</f>
        <v/>
      </c>
      <c r="M169" s="161" t="str">
        <f>IF($B169="",
    "",
    IF(NOT(ISERROR(MATCH($B169,Scilympiad!$U:$U,0))),
        INDEX(Scilympiad!N:N,MATCH($B169,Scilympiad!$U:$U,0)),
        ""
    )
)</f>
        <v/>
      </c>
      <c r="N169" s="161" t="str">
        <f>IF($B169="",
    "",
    IF(NOT(ISERROR(MATCH($B169,SkyCiv!$U:$U,0))),
        INDEX(SkyCiv!C:C,MATCH($B169,SkyCiv!$U:$U,0))+(_xlfn.NUMBERVALUE(LEFT(RIGHT(Instructions!$E$20,4),3))+6)/24,
        ""
    )
)</f>
        <v/>
      </c>
      <c r="O169" s="12" t="str">
        <f>IF(N169="",
    "",
    IF(Instructions!E$20="",
        "TIMEZONE?",
        IF(L169="",
            "START?",
            IF(N169&lt;L169,
                "NEGATIVE",
                (N169-L169)*24*60
            )
        )
    )
)</f>
        <v/>
      </c>
      <c r="P169" s="46" t="str">
        <f>IF(Instructions!$E$21="",
    "",
    IF(AND(ISNUMBER(O169),O169&gt;Instructions!E$21),
        "YES",
        IF(AND(ISNUMBER(O169),O169&lt;=Instructions!E$21),
            "NO",
            IF(O169="NEGATIVE",
                "UNCLEAR",
                ""
            )
        )
    )
)</f>
        <v/>
      </c>
      <c r="Q169" s="72" t="str">
        <f>IF(LEFT(Instructions!E$22)="Y",
    P169,
    ""
)</f>
        <v/>
      </c>
      <c r="R169" s="69" t="str">
        <f>IF($B169="",
    "",
    IF(NOT(ISERROR(MATCH($B169,SkyCiv!$U:$U,0))),
        INDEX(SkyCiv!I:I,MATCH($B169,SkyCiv!$U:$U,0)),
        ""
    )
)</f>
        <v/>
      </c>
      <c r="S169" s="12" t="str">
        <f>IF($B169="",
    "",
    IF(NOT(ISERROR(MATCH($B169,SkyCiv!$U:$U,0))),
        INDEX(SkyCiv!J:J,MATCH($B169,SkyCiv!$U:$U,0)),
        ""
    )
)</f>
        <v/>
      </c>
      <c r="T169" s="60" t="str">
        <f>IF($B169="",
    "",
    IF(NOT(ISERROR(MATCH($B169,SkyCiv!$U:$U,0))),
        INDEX(SkyCiv!K:K,MATCH($B169,SkyCiv!$U:$U,0)),
        ""
    )
)</f>
        <v/>
      </c>
      <c r="U169" s="76" t="str">
        <f>IF($B169="",
    "",
    IF(NOT(ISERROR(MATCH($B169,SkyCiv!$U:$U,0))),
        INDEX(SkyCiv!L:L,MATCH($B169,SkyCiv!$U:$U,0)),
        ""
    )
)</f>
        <v/>
      </c>
      <c r="V169" s="12" t="str">
        <f>IF($B169="",
    "",
    IF(NOT(ISERROR(MATCH($B169,SkyCiv!$U:$U,0))),
        INDEX(SkyCiv!M:M,MATCH($B169,SkyCiv!$U:$U,0)),
        ""
    )
)</f>
        <v/>
      </c>
      <c r="W169" s="77" t="str">
        <f>IF($B169="",
    "",
    IF(NOT(ISERROR(MATCH($B169,SkyCiv!$U:$U,0))),
        INDEX(SkyCiv!N:N,MATCH($B169,SkyCiv!$U:$U,0)),
        ""
    )
)</f>
        <v/>
      </c>
      <c r="X169" s="45" t="str">
        <f>IF(AND(U169=0,V169=0,W169=0),
    "-",
    IF(U169="",
        "",
        IF(LEFT($B169)="B",
            IF(Instructions!E$16="",
                "",
                IF(ROUND(U169,3)&lt;Instructions!E$16,
                    "YES",
                    "NO"
                )
            ),
            IF(LEFT($B169)="C",
                IF(Instructions!E$18="",
                    "",
                    IF(ROUND(U169,3)&lt;Instructions!E$18,
                        "YES",
                        "NO"
                    )
                ),
                "ERR"
            )
        )
    )
)</f>
        <v/>
      </c>
      <c r="Y169" s="45" t="str">
        <f t="shared" si="62"/>
        <v/>
      </c>
      <c r="Z169" s="45" t="str">
        <f>IF(AND(U169=0,V169=0,W169=0),
    "-",
    IF(W169="",
        "",
        IF(LEFT($B169)="B",
            IF(Instructions!E$17="",
                "",
                IF(ROUND(W169,3)&lt;Instructions!E$17,
                    "YES",
                    "NO"
                )
            ),
            IF(LEFT($B169)="C",
                IF(Instructions!E$19="",
                    "",
                    IF(ROUND(W169,3)&lt;Instructions!E$19,
                        "YES",
                        "NO"
                    )
                ),
                "ERR"
            )
        )
    )
)</f>
        <v/>
      </c>
      <c r="AA169" s="54" t="str">
        <f t="shared" si="63"/>
        <v/>
      </c>
      <c r="AB169" s="14" t="str">
        <f>IF(AND(NOT(ISERROR(MATCH($B169,Scilympiad!$U:$U,0))),ISNUMBER(INDEX(Scilympiad!Y:Y,MATCH($B169,Scilympiad!$U:$U,0)))),
    INDEX(Scilympiad!Y:Y,MATCH($B169,Scilympiad!$U:$U,0)),
    ""
)</f>
        <v/>
      </c>
      <c r="AC169" s="11" t="str">
        <f t="shared" si="64"/>
        <v/>
      </c>
      <c r="AD169" s="10" t="str">
        <f t="shared" si="65"/>
        <v/>
      </c>
      <c r="AE169" s="11" t="str">
        <f t="shared" si="66"/>
        <v/>
      </c>
      <c r="AF169" s="12" t="str">
        <f t="shared" si="67"/>
        <v/>
      </c>
      <c r="AG169" s="134" t="str">
        <f t="shared" si="68"/>
        <v/>
      </c>
      <c r="AH169" s="165"/>
      <c r="AI169" s="165"/>
      <c r="AJ169" s="131"/>
      <c r="AK169" s="64" t="str">
        <f t="shared" si="69"/>
        <v/>
      </c>
      <c r="AL169" s="47" t="str">
        <f t="shared" si="70"/>
        <v/>
      </c>
      <c r="AM169" s="65" t="str">
        <f t="shared" si="71"/>
        <v/>
      </c>
      <c r="AN169" s="57" t="str">
        <f t="shared" si="72"/>
        <v/>
      </c>
      <c r="AO169" s="12" t="str">
        <f t="shared" si="73"/>
        <v/>
      </c>
      <c r="AP169" s="10" t="str">
        <f t="shared" si="74"/>
        <v/>
      </c>
      <c r="AQ169" s="10" t="str">
        <f t="shared" si="75"/>
        <v/>
      </c>
      <c r="AR169" s="15" t="str">
        <f t="shared" si="76"/>
        <v/>
      </c>
      <c r="AS169" s="57" t="str">
        <f t="shared" si="77"/>
        <v/>
      </c>
      <c r="AT169" s="12" t="str">
        <f t="shared" si="78"/>
        <v/>
      </c>
      <c r="AU169" s="10" t="str">
        <f t="shared" si="79"/>
        <v/>
      </c>
      <c r="AV169" s="10" t="str">
        <f t="shared" si="80"/>
        <v/>
      </c>
      <c r="AW169" s="15" t="str">
        <f t="shared" si="81"/>
        <v/>
      </c>
    </row>
    <row r="170" spans="2:49">
      <c r="B170" s="14" t="str">
        <f>IF(Scilympiad!C169="",
    "",
    Scilympiad!C169
)</f>
        <v/>
      </c>
      <c r="C170" s="10" t="str">
        <f>IF(Scilympiad!D169="",
    "",
    Scilympiad!D169
)</f>
        <v/>
      </c>
      <c r="D170" s="10" t="str">
        <f>IF(Scilympiad!E169="",
    "",
    Scilympiad!E169
)</f>
        <v/>
      </c>
      <c r="E170" s="44" t="str">
        <f t="shared" si="57"/>
        <v/>
      </c>
      <c r="F170" s="45" t="str">
        <f t="shared" si="58"/>
        <v/>
      </c>
      <c r="G170" s="173" t="str">
        <f t="shared" si="59"/>
        <v/>
      </c>
      <c r="H170" s="45" t="str">
        <f t="shared" si="60"/>
        <v/>
      </c>
      <c r="I170" s="54" t="str">
        <f t="shared" si="61"/>
        <v/>
      </c>
      <c r="J170" s="57" t="str">
        <f>IF($B170="",
    "",
    IF(COUNTIF(Scilympiad!U:U,Scores!$B170)+COUNTIF(SkyCiv!U:U,Scores!$B170)=0,
        "",
        IF(COUNTIF(Scilympiad!U:U,Scores!$B170)=0,
            "NO",
            IF(COUNTIF(Scilympiad!U:U,Scores!$B170)=1,
                "YES",
                IF(COUNTIF(Scilympiad!U:U,Scores!$B170)&gt;1,
                    "MANY",
                    "ERROR"
                )
            )
        )
    )
)</f>
        <v/>
      </c>
      <c r="K170" s="15" t="str">
        <f>IF($B170="",
    "",
    IF(COUNTIF(Scilympiad!U:U,Scores!$B170)+COUNTIF(SkyCiv!U:U,Scores!$B170)=0,
        "",
        IF(COUNTIF(SkyCiv!U:U,Scores!$B170)=0,
            "NO",
            IF(COUNTIF(SkyCiv!U:U,Scores!$B170)=1,
                "YES",
                IF(COUNTIF(SkyCiv!U:U,Scores!$B170)&gt;1,
                    "MANY",
                    "ERROR"
                )
            )
        )
    )
)</f>
        <v/>
      </c>
      <c r="L170" s="160" t="str">
        <f>IF($B170="",
    "",
    IF(NOT(ISERROR(MATCH($B170,Scilympiad!$U:$U,0))),
        INDEX(Scilympiad!M:M,MATCH($B170,Scilympiad!$U:$U,0)),
        ""
    )
)</f>
        <v/>
      </c>
      <c r="M170" s="161" t="str">
        <f>IF($B170="",
    "",
    IF(NOT(ISERROR(MATCH($B170,Scilympiad!$U:$U,0))),
        INDEX(Scilympiad!N:N,MATCH($B170,Scilympiad!$U:$U,0)),
        ""
    )
)</f>
        <v/>
      </c>
      <c r="N170" s="161" t="str">
        <f>IF($B170="",
    "",
    IF(NOT(ISERROR(MATCH($B170,SkyCiv!$U:$U,0))),
        INDEX(SkyCiv!C:C,MATCH($B170,SkyCiv!$U:$U,0))+(_xlfn.NUMBERVALUE(LEFT(RIGHT(Instructions!$E$20,4),3))+6)/24,
        ""
    )
)</f>
        <v/>
      </c>
      <c r="O170" s="12" t="str">
        <f>IF(N170="",
    "",
    IF(Instructions!E$20="",
        "TIMEZONE?",
        IF(L170="",
            "START?",
            IF(N170&lt;L170,
                "NEGATIVE",
                (N170-L170)*24*60
            )
        )
    )
)</f>
        <v/>
      </c>
      <c r="P170" s="46" t="str">
        <f>IF(Instructions!$E$21="",
    "",
    IF(AND(ISNUMBER(O170),O170&gt;Instructions!E$21),
        "YES",
        IF(AND(ISNUMBER(O170),O170&lt;=Instructions!E$21),
            "NO",
            IF(O170="NEGATIVE",
                "UNCLEAR",
                ""
            )
        )
    )
)</f>
        <v/>
      </c>
      <c r="Q170" s="72" t="str">
        <f>IF(LEFT(Instructions!E$22)="Y",
    P170,
    ""
)</f>
        <v/>
      </c>
      <c r="R170" s="69" t="str">
        <f>IF($B170="",
    "",
    IF(NOT(ISERROR(MATCH($B170,SkyCiv!$U:$U,0))),
        INDEX(SkyCiv!I:I,MATCH($B170,SkyCiv!$U:$U,0)),
        ""
    )
)</f>
        <v/>
      </c>
      <c r="S170" s="12" t="str">
        <f>IF($B170="",
    "",
    IF(NOT(ISERROR(MATCH($B170,SkyCiv!$U:$U,0))),
        INDEX(SkyCiv!J:J,MATCH($B170,SkyCiv!$U:$U,0)),
        ""
    )
)</f>
        <v/>
      </c>
      <c r="T170" s="60" t="str">
        <f>IF($B170="",
    "",
    IF(NOT(ISERROR(MATCH($B170,SkyCiv!$U:$U,0))),
        INDEX(SkyCiv!K:K,MATCH($B170,SkyCiv!$U:$U,0)),
        ""
    )
)</f>
        <v/>
      </c>
      <c r="U170" s="76" t="str">
        <f>IF($B170="",
    "",
    IF(NOT(ISERROR(MATCH($B170,SkyCiv!$U:$U,0))),
        INDEX(SkyCiv!L:L,MATCH($B170,SkyCiv!$U:$U,0)),
        ""
    )
)</f>
        <v/>
      </c>
      <c r="V170" s="12" t="str">
        <f>IF($B170="",
    "",
    IF(NOT(ISERROR(MATCH($B170,SkyCiv!$U:$U,0))),
        INDEX(SkyCiv!M:M,MATCH($B170,SkyCiv!$U:$U,0)),
        ""
    )
)</f>
        <v/>
      </c>
      <c r="W170" s="77" t="str">
        <f>IF($B170="",
    "",
    IF(NOT(ISERROR(MATCH($B170,SkyCiv!$U:$U,0))),
        INDEX(SkyCiv!N:N,MATCH($B170,SkyCiv!$U:$U,0)),
        ""
    )
)</f>
        <v/>
      </c>
      <c r="X170" s="45" t="str">
        <f>IF(AND(U170=0,V170=0,W170=0),
    "-",
    IF(U170="",
        "",
        IF(LEFT($B170)="B",
            IF(Instructions!E$16="",
                "",
                IF(ROUND(U170,3)&lt;Instructions!E$16,
                    "YES",
                    "NO"
                )
            ),
            IF(LEFT($B170)="C",
                IF(Instructions!E$18="",
                    "",
                    IF(ROUND(U170,3)&lt;Instructions!E$18,
                        "YES",
                        "NO"
                    )
                ),
                "ERR"
            )
        )
    )
)</f>
        <v/>
      </c>
      <c r="Y170" s="45" t="str">
        <f t="shared" si="62"/>
        <v/>
      </c>
      <c r="Z170" s="45" t="str">
        <f>IF(AND(U170=0,V170=0,W170=0),
    "-",
    IF(W170="",
        "",
        IF(LEFT($B170)="B",
            IF(Instructions!E$17="",
                "",
                IF(ROUND(W170,3)&lt;Instructions!E$17,
                    "YES",
                    "NO"
                )
            ),
            IF(LEFT($B170)="C",
                IF(Instructions!E$19="",
                    "",
                    IF(ROUND(W170,3)&lt;Instructions!E$19,
                        "YES",
                        "NO"
                    )
                ),
                "ERR"
            )
        )
    )
)</f>
        <v/>
      </c>
      <c r="AA170" s="54" t="str">
        <f t="shared" si="63"/>
        <v/>
      </c>
      <c r="AB170" s="14" t="str">
        <f>IF(AND(NOT(ISERROR(MATCH($B170,Scilympiad!$U:$U,0))),ISNUMBER(INDEX(Scilympiad!Y:Y,MATCH($B170,Scilympiad!$U:$U,0)))),
    INDEX(Scilympiad!Y:Y,MATCH($B170,Scilympiad!$U:$U,0)),
    ""
)</f>
        <v/>
      </c>
      <c r="AC170" s="11" t="str">
        <f t="shared" si="64"/>
        <v/>
      </c>
      <c r="AD170" s="10" t="str">
        <f t="shared" si="65"/>
        <v/>
      </c>
      <c r="AE170" s="11" t="str">
        <f t="shared" si="66"/>
        <v/>
      </c>
      <c r="AF170" s="12" t="str">
        <f t="shared" si="67"/>
        <v/>
      </c>
      <c r="AG170" s="134" t="str">
        <f t="shared" si="68"/>
        <v/>
      </c>
      <c r="AH170" s="165"/>
      <c r="AI170" s="165"/>
      <c r="AJ170" s="131"/>
      <c r="AK170" s="64" t="str">
        <f t="shared" si="69"/>
        <v/>
      </c>
      <c r="AL170" s="47" t="str">
        <f t="shared" si="70"/>
        <v/>
      </c>
      <c r="AM170" s="65" t="str">
        <f t="shared" si="71"/>
        <v/>
      </c>
      <c r="AN170" s="57" t="str">
        <f t="shared" si="72"/>
        <v/>
      </c>
      <c r="AO170" s="12" t="str">
        <f t="shared" si="73"/>
        <v/>
      </c>
      <c r="AP170" s="10" t="str">
        <f t="shared" si="74"/>
        <v/>
      </c>
      <c r="AQ170" s="10" t="str">
        <f t="shared" si="75"/>
        <v/>
      </c>
      <c r="AR170" s="15" t="str">
        <f t="shared" si="76"/>
        <v/>
      </c>
      <c r="AS170" s="57" t="str">
        <f t="shared" si="77"/>
        <v/>
      </c>
      <c r="AT170" s="12" t="str">
        <f t="shared" si="78"/>
        <v/>
      </c>
      <c r="AU170" s="10" t="str">
        <f t="shared" si="79"/>
        <v/>
      </c>
      <c r="AV170" s="10" t="str">
        <f t="shared" si="80"/>
        <v/>
      </c>
      <c r="AW170" s="15" t="str">
        <f t="shared" si="81"/>
        <v/>
      </c>
    </row>
    <row r="171" spans="2:49">
      <c r="B171" s="14" t="str">
        <f>IF(Scilympiad!C170="",
    "",
    Scilympiad!C170
)</f>
        <v/>
      </c>
      <c r="C171" s="10" t="str">
        <f>IF(Scilympiad!D170="",
    "",
    Scilympiad!D170
)</f>
        <v/>
      </c>
      <c r="D171" s="10" t="str">
        <f>IF(Scilympiad!E170="",
    "",
    Scilympiad!E170
)</f>
        <v/>
      </c>
      <c r="E171" s="44" t="str">
        <f t="shared" si="57"/>
        <v/>
      </c>
      <c r="F171" s="45" t="str">
        <f t="shared" si="58"/>
        <v/>
      </c>
      <c r="G171" s="173" t="str">
        <f t="shared" si="59"/>
        <v/>
      </c>
      <c r="H171" s="45" t="str">
        <f t="shared" si="60"/>
        <v/>
      </c>
      <c r="I171" s="54" t="str">
        <f t="shared" si="61"/>
        <v/>
      </c>
      <c r="J171" s="57" t="str">
        <f>IF($B171="",
    "",
    IF(COUNTIF(Scilympiad!U:U,Scores!$B171)+COUNTIF(SkyCiv!U:U,Scores!$B171)=0,
        "",
        IF(COUNTIF(Scilympiad!U:U,Scores!$B171)=0,
            "NO",
            IF(COUNTIF(Scilympiad!U:U,Scores!$B171)=1,
                "YES",
                IF(COUNTIF(Scilympiad!U:U,Scores!$B171)&gt;1,
                    "MANY",
                    "ERROR"
                )
            )
        )
    )
)</f>
        <v/>
      </c>
      <c r="K171" s="15" t="str">
        <f>IF($B171="",
    "",
    IF(COUNTIF(Scilympiad!U:U,Scores!$B171)+COUNTIF(SkyCiv!U:U,Scores!$B171)=0,
        "",
        IF(COUNTIF(SkyCiv!U:U,Scores!$B171)=0,
            "NO",
            IF(COUNTIF(SkyCiv!U:U,Scores!$B171)=1,
                "YES",
                IF(COUNTIF(SkyCiv!U:U,Scores!$B171)&gt;1,
                    "MANY",
                    "ERROR"
                )
            )
        )
    )
)</f>
        <v/>
      </c>
      <c r="L171" s="160" t="str">
        <f>IF($B171="",
    "",
    IF(NOT(ISERROR(MATCH($B171,Scilympiad!$U:$U,0))),
        INDEX(Scilympiad!M:M,MATCH($B171,Scilympiad!$U:$U,0)),
        ""
    )
)</f>
        <v/>
      </c>
      <c r="M171" s="161" t="str">
        <f>IF($B171="",
    "",
    IF(NOT(ISERROR(MATCH($B171,Scilympiad!$U:$U,0))),
        INDEX(Scilympiad!N:N,MATCH($B171,Scilympiad!$U:$U,0)),
        ""
    )
)</f>
        <v/>
      </c>
      <c r="N171" s="161" t="str">
        <f>IF($B171="",
    "",
    IF(NOT(ISERROR(MATCH($B171,SkyCiv!$U:$U,0))),
        INDEX(SkyCiv!C:C,MATCH($B171,SkyCiv!$U:$U,0))+(_xlfn.NUMBERVALUE(LEFT(RIGHT(Instructions!$E$20,4),3))+6)/24,
        ""
    )
)</f>
        <v/>
      </c>
      <c r="O171" s="12" t="str">
        <f>IF(N171="",
    "",
    IF(Instructions!E$20="",
        "TIMEZONE?",
        IF(L171="",
            "START?",
            IF(N171&lt;L171,
                "NEGATIVE",
                (N171-L171)*24*60
            )
        )
    )
)</f>
        <v/>
      </c>
      <c r="P171" s="46" t="str">
        <f>IF(Instructions!$E$21="",
    "",
    IF(AND(ISNUMBER(O171),O171&gt;Instructions!E$21),
        "YES",
        IF(AND(ISNUMBER(O171),O171&lt;=Instructions!E$21),
            "NO",
            IF(O171="NEGATIVE",
                "UNCLEAR",
                ""
            )
        )
    )
)</f>
        <v/>
      </c>
      <c r="Q171" s="72" t="str">
        <f>IF(LEFT(Instructions!E$22)="Y",
    P171,
    ""
)</f>
        <v/>
      </c>
      <c r="R171" s="69" t="str">
        <f>IF($B171="",
    "",
    IF(NOT(ISERROR(MATCH($B171,SkyCiv!$U:$U,0))),
        INDEX(SkyCiv!I:I,MATCH($B171,SkyCiv!$U:$U,0)),
        ""
    )
)</f>
        <v/>
      </c>
      <c r="S171" s="12" t="str">
        <f>IF($B171="",
    "",
    IF(NOT(ISERROR(MATCH($B171,SkyCiv!$U:$U,0))),
        INDEX(SkyCiv!J:J,MATCH($B171,SkyCiv!$U:$U,0)),
        ""
    )
)</f>
        <v/>
      </c>
      <c r="T171" s="60" t="str">
        <f>IF($B171="",
    "",
    IF(NOT(ISERROR(MATCH($B171,SkyCiv!$U:$U,0))),
        INDEX(SkyCiv!K:K,MATCH($B171,SkyCiv!$U:$U,0)),
        ""
    )
)</f>
        <v/>
      </c>
      <c r="U171" s="76" t="str">
        <f>IF($B171="",
    "",
    IF(NOT(ISERROR(MATCH($B171,SkyCiv!$U:$U,0))),
        INDEX(SkyCiv!L:L,MATCH($B171,SkyCiv!$U:$U,0)),
        ""
    )
)</f>
        <v/>
      </c>
      <c r="V171" s="12" t="str">
        <f>IF($B171="",
    "",
    IF(NOT(ISERROR(MATCH($B171,SkyCiv!$U:$U,0))),
        INDEX(SkyCiv!M:M,MATCH($B171,SkyCiv!$U:$U,0)),
        ""
    )
)</f>
        <v/>
      </c>
      <c r="W171" s="77" t="str">
        <f>IF($B171="",
    "",
    IF(NOT(ISERROR(MATCH($B171,SkyCiv!$U:$U,0))),
        INDEX(SkyCiv!N:N,MATCH($B171,SkyCiv!$U:$U,0)),
        ""
    )
)</f>
        <v/>
      </c>
      <c r="X171" s="45" t="str">
        <f>IF(AND(U171=0,V171=0,W171=0),
    "-",
    IF(U171="",
        "",
        IF(LEFT($B171)="B",
            IF(Instructions!E$16="",
                "",
                IF(ROUND(U171,3)&lt;Instructions!E$16,
                    "YES",
                    "NO"
                )
            ),
            IF(LEFT($B171)="C",
                IF(Instructions!E$18="",
                    "",
                    IF(ROUND(U171,3)&lt;Instructions!E$18,
                        "YES",
                        "NO"
                    )
                ),
                "ERR"
            )
        )
    )
)</f>
        <v/>
      </c>
      <c r="Y171" s="45" t="str">
        <f t="shared" si="62"/>
        <v/>
      </c>
      <c r="Z171" s="45" t="str">
        <f>IF(AND(U171=0,V171=0,W171=0),
    "-",
    IF(W171="",
        "",
        IF(LEFT($B171)="B",
            IF(Instructions!E$17="",
                "",
                IF(ROUND(W171,3)&lt;Instructions!E$17,
                    "YES",
                    "NO"
                )
            ),
            IF(LEFT($B171)="C",
                IF(Instructions!E$19="",
                    "",
                    IF(ROUND(W171,3)&lt;Instructions!E$19,
                        "YES",
                        "NO"
                    )
                ),
                "ERR"
            )
        )
    )
)</f>
        <v/>
      </c>
      <c r="AA171" s="54" t="str">
        <f t="shared" si="63"/>
        <v/>
      </c>
      <c r="AB171" s="14" t="str">
        <f>IF(AND(NOT(ISERROR(MATCH($B171,Scilympiad!$U:$U,0))),ISNUMBER(INDEX(Scilympiad!Y:Y,MATCH($B171,Scilympiad!$U:$U,0)))),
    INDEX(Scilympiad!Y:Y,MATCH($B171,Scilympiad!$U:$U,0)),
    ""
)</f>
        <v/>
      </c>
      <c r="AC171" s="11" t="str">
        <f t="shared" si="64"/>
        <v/>
      </c>
      <c r="AD171" s="10" t="str">
        <f t="shared" si="65"/>
        <v/>
      </c>
      <c r="AE171" s="11" t="str">
        <f t="shared" si="66"/>
        <v/>
      </c>
      <c r="AF171" s="12" t="str">
        <f t="shared" si="67"/>
        <v/>
      </c>
      <c r="AG171" s="134" t="str">
        <f t="shared" si="68"/>
        <v/>
      </c>
      <c r="AH171" s="165"/>
      <c r="AI171" s="165"/>
      <c r="AJ171" s="131"/>
      <c r="AK171" s="64" t="str">
        <f t="shared" si="69"/>
        <v/>
      </c>
      <c r="AL171" s="47" t="str">
        <f t="shared" si="70"/>
        <v/>
      </c>
      <c r="AM171" s="65" t="str">
        <f t="shared" si="71"/>
        <v/>
      </c>
      <c r="AN171" s="57" t="str">
        <f t="shared" si="72"/>
        <v/>
      </c>
      <c r="AO171" s="12" t="str">
        <f t="shared" si="73"/>
        <v/>
      </c>
      <c r="AP171" s="10" t="str">
        <f t="shared" si="74"/>
        <v/>
      </c>
      <c r="AQ171" s="10" t="str">
        <f t="shared" si="75"/>
        <v/>
      </c>
      <c r="AR171" s="15" t="str">
        <f t="shared" si="76"/>
        <v/>
      </c>
      <c r="AS171" s="57" t="str">
        <f t="shared" si="77"/>
        <v/>
      </c>
      <c r="AT171" s="12" t="str">
        <f t="shared" si="78"/>
        <v/>
      </c>
      <c r="AU171" s="10" t="str">
        <f t="shared" si="79"/>
        <v/>
      </c>
      <c r="AV171" s="10" t="str">
        <f t="shared" si="80"/>
        <v/>
      </c>
      <c r="AW171" s="15" t="str">
        <f t="shared" si="81"/>
        <v/>
      </c>
    </row>
    <row r="172" spans="2:49">
      <c r="B172" s="14" t="str">
        <f>IF(Scilympiad!C171="",
    "",
    Scilympiad!C171
)</f>
        <v/>
      </c>
      <c r="C172" s="10" t="str">
        <f>IF(Scilympiad!D171="",
    "",
    Scilympiad!D171
)</f>
        <v/>
      </c>
      <c r="D172" s="10" t="str">
        <f>IF(Scilympiad!E171="",
    "",
    Scilympiad!E171
)</f>
        <v/>
      </c>
      <c r="E172" s="44" t="str">
        <f t="shared" si="57"/>
        <v/>
      </c>
      <c r="F172" s="45" t="str">
        <f t="shared" si="58"/>
        <v/>
      </c>
      <c r="G172" s="173" t="str">
        <f t="shared" si="59"/>
        <v/>
      </c>
      <c r="H172" s="45" t="str">
        <f t="shared" si="60"/>
        <v/>
      </c>
      <c r="I172" s="54" t="str">
        <f t="shared" si="61"/>
        <v/>
      </c>
      <c r="J172" s="57" t="str">
        <f>IF($B172="",
    "",
    IF(COUNTIF(Scilympiad!U:U,Scores!$B172)+COUNTIF(SkyCiv!U:U,Scores!$B172)=0,
        "",
        IF(COUNTIF(Scilympiad!U:U,Scores!$B172)=0,
            "NO",
            IF(COUNTIF(Scilympiad!U:U,Scores!$B172)=1,
                "YES",
                IF(COUNTIF(Scilympiad!U:U,Scores!$B172)&gt;1,
                    "MANY",
                    "ERROR"
                )
            )
        )
    )
)</f>
        <v/>
      </c>
      <c r="K172" s="15" t="str">
        <f>IF($B172="",
    "",
    IF(COUNTIF(Scilympiad!U:U,Scores!$B172)+COUNTIF(SkyCiv!U:U,Scores!$B172)=0,
        "",
        IF(COUNTIF(SkyCiv!U:U,Scores!$B172)=0,
            "NO",
            IF(COUNTIF(SkyCiv!U:U,Scores!$B172)=1,
                "YES",
                IF(COUNTIF(SkyCiv!U:U,Scores!$B172)&gt;1,
                    "MANY",
                    "ERROR"
                )
            )
        )
    )
)</f>
        <v/>
      </c>
      <c r="L172" s="160" t="str">
        <f>IF($B172="",
    "",
    IF(NOT(ISERROR(MATCH($B172,Scilympiad!$U:$U,0))),
        INDEX(Scilympiad!M:M,MATCH($B172,Scilympiad!$U:$U,0)),
        ""
    )
)</f>
        <v/>
      </c>
      <c r="M172" s="161" t="str">
        <f>IF($B172="",
    "",
    IF(NOT(ISERROR(MATCH($B172,Scilympiad!$U:$U,0))),
        INDEX(Scilympiad!N:N,MATCH($B172,Scilympiad!$U:$U,0)),
        ""
    )
)</f>
        <v/>
      </c>
      <c r="N172" s="161" t="str">
        <f>IF($B172="",
    "",
    IF(NOT(ISERROR(MATCH($B172,SkyCiv!$U:$U,0))),
        INDEX(SkyCiv!C:C,MATCH($B172,SkyCiv!$U:$U,0))+(_xlfn.NUMBERVALUE(LEFT(RIGHT(Instructions!$E$20,4),3))+6)/24,
        ""
    )
)</f>
        <v/>
      </c>
      <c r="O172" s="12" t="str">
        <f>IF(N172="",
    "",
    IF(Instructions!E$20="",
        "TIMEZONE?",
        IF(L172="",
            "START?",
            IF(N172&lt;L172,
                "NEGATIVE",
                (N172-L172)*24*60
            )
        )
    )
)</f>
        <v/>
      </c>
      <c r="P172" s="46" t="str">
        <f>IF(Instructions!$E$21="",
    "",
    IF(AND(ISNUMBER(O172),O172&gt;Instructions!E$21),
        "YES",
        IF(AND(ISNUMBER(O172),O172&lt;=Instructions!E$21),
            "NO",
            IF(O172="NEGATIVE",
                "UNCLEAR",
                ""
            )
        )
    )
)</f>
        <v/>
      </c>
      <c r="Q172" s="72" t="str">
        <f>IF(LEFT(Instructions!E$22)="Y",
    P172,
    ""
)</f>
        <v/>
      </c>
      <c r="R172" s="69" t="str">
        <f>IF($B172="",
    "",
    IF(NOT(ISERROR(MATCH($B172,SkyCiv!$U:$U,0))),
        INDEX(SkyCiv!I:I,MATCH($B172,SkyCiv!$U:$U,0)),
        ""
    )
)</f>
        <v/>
      </c>
      <c r="S172" s="12" t="str">
        <f>IF($B172="",
    "",
    IF(NOT(ISERROR(MATCH($B172,SkyCiv!$U:$U,0))),
        INDEX(SkyCiv!J:J,MATCH($B172,SkyCiv!$U:$U,0)),
        ""
    )
)</f>
        <v/>
      </c>
      <c r="T172" s="60" t="str">
        <f>IF($B172="",
    "",
    IF(NOT(ISERROR(MATCH($B172,SkyCiv!$U:$U,0))),
        INDEX(SkyCiv!K:K,MATCH($B172,SkyCiv!$U:$U,0)),
        ""
    )
)</f>
        <v/>
      </c>
      <c r="U172" s="76" t="str">
        <f>IF($B172="",
    "",
    IF(NOT(ISERROR(MATCH($B172,SkyCiv!$U:$U,0))),
        INDEX(SkyCiv!L:L,MATCH($B172,SkyCiv!$U:$U,0)),
        ""
    )
)</f>
        <v/>
      </c>
      <c r="V172" s="12" t="str">
        <f>IF($B172="",
    "",
    IF(NOT(ISERROR(MATCH($B172,SkyCiv!$U:$U,0))),
        INDEX(SkyCiv!M:M,MATCH($B172,SkyCiv!$U:$U,0)),
        ""
    )
)</f>
        <v/>
      </c>
      <c r="W172" s="77" t="str">
        <f>IF($B172="",
    "",
    IF(NOT(ISERROR(MATCH($B172,SkyCiv!$U:$U,0))),
        INDEX(SkyCiv!N:N,MATCH($B172,SkyCiv!$U:$U,0)),
        ""
    )
)</f>
        <v/>
      </c>
      <c r="X172" s="45" t="str">
        <f>IF(AND(U172=0,V172=0,W172=0),
    "-",
    IF(U172="",
        "",
        IF(LEFT($B172)="B",
            IF(Instructions!E$16="",
                "",
                IF(ROUND(U172,3)&lt;Instructions!E$16,
                    "YES",
                    "NO"
                )
            ),
            IF(LEFT($B172)="C",
                IF(Instructions!E$18="",
                    "",
                    IF(ROUND(U172,3)&lt;Instructions!E$18,
                        "YES",
                        "NO"
                    )
                ),
                "ERR"
            )
        )
    )
)</f>
        <v/>
      </c>
      <c r="Y172" s="45" t="str">
        <f t="shared" si="62"/>
        <v/>
      </c>
      <c r="Z172" s="45" t="str">
        <f>IF(AND(U172=0,V172=0,W172=0),
    "-",
    IF(W172="",
        "",
        IF(LEFT($B172)="B",
            IF(Instructions!E$17="",
                "",
                IF(ROUND(W172,3)&lt;Instructions!E$17,
                    "YES",
                    "NO"
                )
            ),
            IF(LEFT($B172)="C",
                IF(Instructions!E$19="",
                    "",
                    IF(ROUND(W172,3)&lt;Instructions!E$19,
                        "YES",
                        "NO"
                    )
                ),
                "ERR"
            )
        )
    )
)</f>
        <v/>
      </c>
      <c r="AA172" s="54" t="str">
        <f t="shared" si="63"/>
        <v/>
      </c>
      <c r="AB172" s="14" t="str">
        <f>IF(AND(NOT(ISERROR(MATCH($B172,Scilympiad!$U:$U,0))),ISNUMBER(INDEX(Scilympiad!Y:Y,MATCH($B172,Scilympiad!$U:$U,0)))),
    INDEX(Scilympiad!Y:Y,MATCH($B172,Scilympiad!$U:$U,0)),
    ""
)</f>
        <v/>
      </c>
      <c r="AC172" s="11" t="str">
        <f t="shared" si="64"/>
        <v/>
      </c>
      <c r="AD172" s="10" t="str">
        <f t="shared" si="65"/>
        <v/>
      </c>
      <c r="AE172" s="11" t="str">
        <f t="shared" si="66"/>
        <v/>
      </c>
      <c r="AF172" s="12" t="str">
        <f t="shared" si="67"/>
        <v/>
      </c>
      <c r="AG172" s="134" t="str">
        <f t="shared" si="68"/>
        <v/>
      </c>
      <c r="AH172" s="165"/>
      <c r="AI172" s="165"/>
      <c r="AJ172" s="131"/>
      <c r="AK172" s="64" t="str">
        <f t="shared" si="69"/>
        <v/>
      </c>
      <c r="AL172" s="47" t="str">
        <f t="shared" si="70"/>
        <v/>
      </c>
      <c r="AM172" s="65" t="str">
        <f t="shared" si="71"/>
        <v/>
      </c>
      <c r="AN172" s="57" t="str">
        <f t="shared" si="72"/>
        <v/>
      </c>
      <c r="AO172" s="12" t="str">
        <f t="shared" si="73"/>
        <v/>
      </c>
      <c r="AP172" s="10" t="str">
        <f t="shared" si="74"/>
        <v/>
      </c>
      <c r="AQ172" s="10" t="str">
        <f t="shared" si="75"/>
        <v/>
      </c>
      <c r="AR172" s="15" t="str">
        <f t="shared" si="76"/>
        <v/>
      </c>
      <c r="AS172" s="57" t="str">
        <f t="shared" si="77"/>
        <v/>
      </c>
      <c r="AT172" s="12" t="str">
        <f t="shared" si="78"/>
        <v/>
      </c>
      <c r="AU172" s="10" t="str">
        <f t="shared" si="79"/>
        <v/>
      </c>
      <c r="AV172" s="10" t="str">
        <f t="shared" si="80"/>
        <v/>
      </c>
      <c r="AW172" s="15" t="str">
        <f t="shared" si="81"/>
        <v/>
      </c>
    </row>
    <row r="173" spans="2:49">
      <c r="B173" s="14" t="str">
        <f>IF(Scilympiad!C172="",
    "",
    Scilympiad!C172
)</f>
        <v/>
      </c>
      <c r="C173" s="10" t="str">
        <f>IF(Scilympiad!D172="",
    "",
    Scilympiad!D172
)</f>
        <v/>
      </c>
      <c r="D173" s="10" t="str">
        <f>IF(Scilympiad!E172="",
    "",
    Scilympiad!E172
)</f>
        <v/>
      </c>
      <c r="E173" s="44" t="str">
        <f t="shared" si="57"/>
        <v/>
      </c>
      <c r="F173" s="45" t="str">
        <f t="shared" si="58"/>
        <v/>
      </c>
      <c r="G173" s="173" t="str">
        <f t="shared" si="59"/>
        <v/>
      </c>
      <c r="H173" s="45" t="str">
        <f t="shared" si="60"/>
        <v/>
      </c>
      <c r="I173" s="54" t="str">
        <f t="shared" si="61"/>
        <v/>
      </c>
      <c r="J173" s="57" t="str">
        <f>IF($B173="",
    "",
    IF(COUNTIF(Scilympiad!U:U,Scores!$B173)+COUNTIF(SkyCiv!U:U,Scores!$B173)=0,
        "",
        IF(COUNTIF(Scilympiad!U:U,Scores!$B173)=0,
            "NO",
            IF(COUNTIF(Scilympiad!U:U,Scores!$B173)=1,
                "YES",
                IF(COUNTIF(Scilympiad!U:U,Scores!$B173)&gt;1,
                    "MANY",
                    "ERROR"
                )
            )
        )
    )
)</f>
        <v/>
      </c>
      <c r="K173" s="15" t="str">
        <f>IF($B173="",
    "",
    IF(COUNTIF(Scilympiad!U:U,Scores!$B173)+COUNTIF(SkyCiv!U:U,Scores!$B173)=0,
        "",
        IF(COUNTIF(SkyCiv!U:U,Scores!$B173)=0,
            "NO",
            IF(COUNTIF(SkyCiv!U:U,Scores!$B173)=1,
                "YES",
                IF(COUNTIF(SkyCiv!U:U,Scores!$B173)&gt;1,
                    "MANY",
                    "ERROR"
                )
            )
        )
    )
)</f>
        <v/>
      </c>
      <c r="L173" s="160" t="str">
        <f>IF($B173="",
    "",
    IF(NOT(ISERROR(MATCH($B173,Scilympiad!$U:$U,0))),
        INDEX(Scilympiad!M:M,MATCH($B173,Scilympiad!$U:$U,0)),
        ""
    )
)</f>
        <v/>
      </c>
      <c r="M173" s="161" t="str">
        <f>IF($B173="",
    "",
    IF(NOT(ISERROR(MATCH($B173,Scilympiad!$U:$U,0))),
        INDEX(Scilympiad!N:N,MATCH($B173,Scilympiad!$U:$U,0)),
        ""
    )
)</f>
        <v/>
      </c>
      <c r="N173" s="161" t="str">
        <f>IF($B173="",
    "",
    IF(NOT(ISERROR(MATCH($B173,SkyCiv!$U:$U,0))),
        INDEX(SkyCiv!C:C,MATCH($B173,SkyCiv!$U:$U,0))+(_xlfn.NUMBERVALUE(LEFT(RIGHT(Instructions!$E$20,4),3))+6)/24,
        ""
    )
)</f>
        <v/>
      </c>
      <c r="O173" s="12" t="str">
        <f>IF(N173="",
    "",
    IF(Instructions!E$20="",
        "TIMEZONE?",
        IF(L173="",
            "START?",
            IF(N173&lt;L173,
                "NEGATIVE",
                (N173-L173)*24*60
            )
        )
    )
)</f>
        <v/>
      </c>
      <c r="P173" s="46" t="str">
        <f>IF(Instructions!$E$21="",
    "",
    IF(AND(ISNUMBER(O173),O173&gt;Instructions!E$21),
        "YES",
        IF(AND(ISNUMBER(O173),O173&lt;=Instructions!E$21),
            "NO",
            IF(O173="NEGATIVE",
                "UNCLEAR",
                ""
            )
        )
    )
)</f>
        <v/>
      </c>
      <c r="Q173" s="72" t="str">
        <f>IF(LEFT(Instructions!E$22)="Y",
    P173,
    ""
)</f>
        <v/>
      </c>
      <c r="R173" s="69" t="str">
        <f>IF($B173="",
    "",
    IF(NOT(ISERROR(MATCH($B173,SkyCiv!$U:$U,0))),
        INDEX(SkyCiv!I:I,MATCH($B173,SkyCiv!$U:$U,0)),
        ""
    )
)</f>
        <v/>
      </c>
      <c r="S173" s="12" t="str">
        <f>IF($B173="",
    "",
    IF(NOT(ISERROR(MATCH($B173,SkyCiv!$U:$U,0))),
        INDEX(SkyCiv!J:J,MATCH($B173,SkyCiv!$U:$U,0)),
        ""
    )
)</f>
        <v/>
      </c>
      <c r="T173" s="60" t="str">
        <f>IF($B173="",
    "",
    IF(NOT(ISERROR(MATCH($B173,SkyCiv!$U:$U,0))),
        INDEX(SkyCiv!K:K,MATCH($B173,SkyCiv!$U:$U,0)),
        ""
    )
)</f>
        <v/>
      </c>
      <c r="U173" s="76" t="str">
        <f>IF($B173="",
    "",
    IF(NOT(ISERROR(MATCH($B173,SkyCiv!$U:$U,0))),
        INDEX(SkyCiv!L:L,MATCH($B173,SkyCiv!$U:$U,0)),
        ""
    )
)</f>
        <v/>
      </c>
      <c r="V173" s="12" t="str">
        <f>IF($B173="",
    "",
    IF(NOT(ISERROR(MATCH($B173,SkyCiv!$U:$U,0))),
        INDEX(SkyCiv!M:M,MATCH($B173,SkyCiv!$U:$U,0)),
        ""
    )
)</f>
        <v/>
      </c>
      <c r="W173" s="77" t="str">
        <f>IF($B173="",
    "",
    IF(NOT(ISERROR(MATCH($B173,SkyCiv!$U:$U,0))),
        INDEX(SkyCiv!N:N,MATCH($B173,SkyCiv!$U:$U,0)),
        ""
    )
)</f>
        <v/>
      </c>
      <c r="X173" s="45" t="str">
        <f>IF(AND(U173=0,V173=0,W173=0),
    "-",
    IF(U173="",
        "",
        IF(LEFT($B173)="B",
            IF(Instructions!E$16="",
                "",
                IF(ROUND(U173,3)&lt;Instructions!E$16,
                    "YES",
                    "NO"
                )
            ),
            IF(LEFT($B173)="C",
                IF(Instructions!E$18="",
                    "",
                    IF(ROUND(U173,3)&lt;Instructions!E$18,
                        "YES",
                        "NO"
                    )
                ),
                "ERR"
            )
        )
    )
)</f>
        <v/>
      </c>
      <c r="Y173" s="45" t="str">
        <f t="shared" si="62"/>
        <v/>
      </c>
      <c r="Z173" s="45" t="str">
        <f>IF(AND(U173=0,V173=0,W173=0),
    "-",
    IF(W173="",
        "",
        IF(LEFT($B173)="B",
            IF(Instructions!E$17="",
                "",
                IF(ROUND(W173,3)&lt;Instructions!E$17,
                    "YES",
                    "NO"
                )
            ),
            IF(LEFT($B173)="C",
                IF(Instructions!E$19="",
                    "",
                    IF(ROUND(W173,3)&lt;Instructions!E$19,
                        "YES",
                        "NO"
                    )
                ),
                "ERR"
            )
        )
    )
)</f>
        <v/>
      </c>
      <c r="AA173" s="54" t="str">
        <f t="shared" si="63"/>
        <v/>
      </c>
      <c r="AB173" s="14" t="str">
        <f>IF(AND(NOT(ISERROR(MATCH($B173,Scilympiad!$U:$U,0))),ISNUMBER(INDEX(Scilympiad!Y:Y,MATCH($B173,Scilympiad!$U:$U,0)))),
    INDEX(Scilympiad!Y:Y,MATCH($B173,Scilympiad!$U:$U,0)),
    ""
)</f>
        <v/>
      </c>
      <c r="AC173" s="11" t="str">
        <f t="shared" si="64"/>
        <v/>
      </c>
      <c r="AD173" s="10" t="str">
        <f t="shared" si="65"/>
        <v/>
      </c>
      <c r="AE173" s="11" t="str">
        <f t="shared" si="66"/>
        <v/>
      </c>
      <c r="AF173" s="12" t="str">
        <f t="shared" si="67"/>
        <v/>
      </c>
      <c r="AG173" s="134" t="str">
        <f t="shared" si="68"/>
        <v/>
      </c>
      <c r="AH173" s="165"/>
      <c r="AI173" s="165"/>
      <c r="AJ173" s="131"/>
      <c r="AK173" s="64" t="str">
        <f t="shared" si="69"/>
        <v/>
      </c>
      <c r="AL173" s="47" t="str">
        <f t="shared" si="70"/>
        <v/>
      </c>
      <c r="AM173" s="65" t="str">
        <f t="shared" si="71"/>
        <v/>
      </c>
      <c r="AN173" s="57" t="str">
        <f t="shared" si="72"/>
        <v/>
      </c>
      <c r="AO173" s="12" t="str">
        <f t="shared" si="73"/>
        <v/>
      </c>
      <c r="AP173" s="10" t="str">
        <f t="shared" si="74"/>
        <v/>
      </c>
      <c r="AQ173" s="10" t="str">
        <f t="shared" si="75"/>
        <v/>
      </c>
      <c r="AR173" s="15" t="str">
        <f t="shared" si="76"/>
        <v/>
      </c>
      <c r="AS173" s="57" t="str">
        <f t="shared" si="77"/>
        <v/>
      </c>
      <c r="AT173" s="12" t="str">
        <f t="shared" si="78"/>
        <v/>
      </c>
      <c r="AU173" s="10" t="str">
        <f t="shared" si="79"/>
        <v/>
      </c>
      <c r="AV173" s="10" t="str">
        <f t="shared" si="80"/>
        <v/>
      </c>
      <c r="AW173" s="15" t="str">
        <f t="shared" si="81"/>
        <v/>
      </c>
    </row>
    <row r="174" spans="2:49">
      <c r="B174" s="14" t="str">
        <f>IF(Scilympiad!C173="",
    "",
    Scilympiad!C173
)</f>
        <v/>
      </c>
      <c r="C174" s="10" t="str">
        <f>IF(Scilympiad!D173="",
    "",
    Scilympiad!D173
)</f>
        <v/>
      </c>
      <c r="D174" s="10" t="str">
        <f>IF(Scilympiad!E173="",
    "",
    Scilympiad!E173
)</f>
        <v/>
      </c>
      <c r="E174" s="44" t="str">
        <f t="shared" si="57"/>
        <v/>
      </c>
      <c r="F174" s="45" t="str">
        <f t="shared" si="58"/>
        <v/>
      </c>
      <c r="G174" s="173" t="str">
        <f t="shared" si="59"/>
        <v/>
      </c>
      <c r="H174" s="45" t="str">
        <f t="shared" si="60"/>
        <v/>
      </c>
      <c r="I174" s="54" t="str">
        <f t="shared" si="61"/>
        <v/>
      </c>
      <c r="J174" s="57" t="str">
        <f>IF($B174="",
    "",
    IF(COUNTIF(Scilympiad!U:U,Scores!$B174)+COUNTIF(SkyCiv!U:U,Scores!$B174)=0,
        "",
        IF(COUNTIF(Scilympiad!U:U,Scores!$B174)=0,
            "NO",
            IF(COUNTIF(Scilympiad!U:U,Scores!$B174)=1,
                "YES",
                IF(COUNTIF(Scilympiad!U:U,Scores!$B174)&gt;1,
                    "MANY",
                    "ERROR"
                )
            )
        )
    )
)</f>
        <v/>
      </c>
      <c r="K174" s="15" t="str">
        <f>IF($B174="",
    "",
    IF(COUNTIF(Scilympiad!U:U,Scores!$B174)+COUNTIF(SkyCiv!U:U,Scores!$B174)=0,
        "",
        IF(COUNTIF(SkyCiv!U:U,Scores!$B174)=0,
            "NO",
            IF(COUNTIF(SkyCiv!U:U,Scores!$B174)=1,
                "YES",
                IF(COUNTIF(SkyCiv!U:U,Scores!$B174)&gt;1,
                    "MANY",
                    "ERROR"
                )
            )
        )
    )
)</f>
        <v/>
      </c>
      <c r="L174" s="160" t="str">
        <f>IF($B174="",
    "",
    IF(NOT(ISERROR(MATCH($B174,Scilympiad!$U:$U,0))),
        INDEX(Scilympiad!M:M,MATCH($B174,Scilympiad!$U:$U,0)),
        ""
    )
)</f>
        <v/>
      </c>
      <c r="M174" s="161" t="str">
        <f>IF($B174="",
    "",
    IF(NOT(ISERROR(MATCH($B174,Scilympiad!$U:$U,0))),
        INDEX(Scilympiad!N:N,MATCH($B174,Scilympiad!$U:$U,0)),
        ""
    )
)</f>
        <v/>
      </c>
      <c r="N174" s="161" t="str">
        <f>IF($B174="",
    "",
    IF(NOT(ISERROR(MATCH($B174,SkyCiv!$U:$U,0))),
        INDEX(SkyCiv!C:C,MATCH($B174,SkyCiv!$U:$U,0))+(_xlfn.NUMBERVALUE(LEFT(RIGHT(Instructions!$E$20,4),3))+6)/24,
        ""
    )
)</f>
        <v/>
      </c>
      <c r="O174" s="12" t="str">
        <f>IF(N174="",
    "",
    IF(Instructions!E$20="",
        "TIMEZONE?",
        IF(L174="",
            "START?",
            IF(N174&lt;L174,
                "NEGATIVE",
                (N174-L174)*24*60
            )
        )
    )
)</f>
        <v/>
      </c>
      <c r="P174" s="46" t="str">
        <f>IF(Instructions!$E$21="",
    "",
    IF(AND(ISNUMBER(O174),O174&gt;Instructions!E$21),
        "YES",
        IF(AND(ISNUMBER(O174),O174&lt;=Instructions!E$21),
            "NO",
            IF(O174="NEGATIVE",
                "UNCLEAR",
                ""
            )
        )
    )
)</f>
        <v/>
      </c>
      <c r="Q174" s="72" t="str">
        <f>IF(LEFT(Instructions!E$22)="Y",
    P174,
    ""
)</f>
        <v/>
      </c>
      <c r="R174" s="69" t="str">
        <f>IF($B174="",
    "",
    IF(NOT(ISERROR(MATCH($B174,SkyCiv!$U:$U,0))),
        INDEX(SkyCiv!I:I,MATCH($B174,SkyCiv!$U:$U,0)),
        ""
    )
)</f>
        <v/>
      </c>
      <c r="S174" s="12" t="str">
        <f>IF($B174="",
    "",
    IF(NOT(ISERROR(MATCH($B174,SkyCiv!$U:$U,0))),
        INDEX(SkyCiv!J:J,MATCH($B174,SkyCiv!$U:$U,0)),
        ""
    )
)</f>
        <v/>
      </c>
      <c r="T174" s="60" t="str">
        <f>IF($B174="",
    "",
    IF(NOT(ISERROR(MATCH($B174,SkyCiv!$U:$U,0))),
        INDEX(SkyCiv!K:K,MATCH($B174,SkyCiv!$U:$U,0)),
        ""
    )
)</f>
        <v/>
      </c>
      <c r="U174" s="76" t="str">
        <f>IF($B174="",
    "",
    IF(NOT(ISERROR(MATCH($B174,SkyCiv!$U:$U,0))),
        INDEX(SkyCiv!L:L,MATCH($B174,SkyCiv!$U:$U,0)),
        ""
    )
)</f>
        <v/>
      </c>
      <c r="V174" s="12" t="str">
        <f>IF($B174="",
    "",
    IF(NOT(ISERROR(MATCH($B174,SkyCiv!$U:$U,0))),
        INDEX(SkyCiv!M:M,MATCH($B174,SkyCiv!$U:$U,0)),
        ""
    )
)</f>
        <v/>
      </c>
      <c r="W174" s="77" t="str">
        <f>IF($B174="",
    "",
    IF(NOT(ISERROR(MATCH($B174,SkyCiv!$U:$U,0))),
        INDEX(SkyCiv!N:N,MATCH($B174,SkyCiv!$U:$U,0)),
        ""
    )
)</f>
        <v/>
      </c>
      <c r="X174" s="45" t="str">
        <f>IF(AND(U174=0,V174=0,W174=0),
    "-",
    IF(U174="",
        "",
        IF(LEFT($B174)="B",
            IF(Instructions!E$16="",
                "",
                IF(ROUND(U174,3)&lt;Instructions!E$16,
                    "YES",
                    "NO"
                )
            ),
            IF(LEFT($B174)="C",
                IF(Instructions!E$18="",
                    "",
                    IF(ROUND(U174,3)&lt;Instructions!E$18,
                        "YES",
                        "NO"
                    )
                ),
                "ERR"
            )
        )
    )
)</f>
        <v/>
      </c>
      <c r="Y174" s="45" t="str">
        <f t="shared" si="62"/>
        <v/>
      </c>
      <c r="Z174" s="45" t="str">
        <f>IF(AND(U174=0,V174=0,W174=0),
    "-",
    IF(W174="",
        "",
        IF(LEFT($B174)="B",
            IF(Instructions!E$17="",
                "",
                IF(ROUND(W174,3)&lt;Instructions!E$17,
                    "YES",
                    "NO"
                )
            ),
            IF(LEFT($B174)="C",
                IF(Instructions!E$19="",
                    "",
                    IF(ROUND(W174,3)&lt;Instructions!E$19,
                        "YES",
                        "NO"
                    )
                ),
                "ERR"
            )
        )
    )
)</f>
        <v/>
      </c>
      <c r="AA174" s="54" t="str">
        <f t="shared" si="63"/>
        <v/>
      </c>
      <c r="AB174" s="14" t="str">
        <f>IF(AND(NOT(ISERROR(MATCH($B174,Scilympiad!$U:$U,0))),ISNUMBER(INDEX(Scilympiad!Y:Y,MATCH($B174,Scilympiad!$U:$U,0)))),
    INDEX(Scilympiad!Y:Y,MATCH($B174,Scilympiad!$U:$U,0)),
    ""
)</f>
        <v/>
      </c>
      <c r="AC174" s="11" t="str">
        <f t="shared" si="64"/>
        <v/>
      </c>
      <c r="AD174" s="10" t="str">
        <f t="shared" si="65"/>
        <v/>
      </c>
      <c r="AE174" s="11" t="str">
        <f t="shared" si="66"/>
        <v/>
      </c>
      <c r="AF174" s="12" t="str">
        <f t="shared" si="67"/>
        <v/>
      </c>
      <c r="AG174" s="134" t="str">
        <f t="shared" si="68"/>
        <v/>
      </c>
      <c r="AH174" s="165"/>
      <c r="AI174" s="165"/>
      <c r="AJ174" s="131"/>
      <c r="AK174" s="64" t="str">
        <f t="shared" si="69"/>
        <v/>
      </c>
      <c r="AL174" s="47" t="str">
        <f t="shared" si="70"/>
        <v/>
      </c>
      <c r="AM174" s="65" t="str">
        <f t="shared" si="71"/>
        <v/>
      </c>
      <c r="AN174" s="57" t="str">
        <f t="shared" si="72"/>
        <v/>
      </c>
      <c r="AO174" s="12" t="str">
        <f t="shared" si="73"/>
        <v/>
      </c>
      <c r="AP174" s="10" t="str">
        <f t="shared" si="74"/>
        <v/>
      </c>
      <c r="AQ174" s="10" t="str">
        <f t="shared" si="75"/>
        <v/>
      </c>
      <c r="AR174" s="15" t="str">
        <f t="shared" si="76"/>
        <v/>
      </c>
      <c r="AS174" s="57" t="str">
        <f t="shared" si="77"/>
        <v/>
      </c>
      <c r="AT174" s="12" t="str">
        <f t="shared" si="78"/>
        <v/>
      </c>
      <c r="AU174" s="10" t="str">
        <f t="shared" si="79"/>
        <v/>
      </c>
      <c r="AV174" s="10" t="str">
        <f t="shared" si="80"/>
        <v/>
      </c>
      <c r="AW174" s="15" t="str">
        <f t="shared" si="81"/>
        <v/>
      </c>
    </row>
    <row r="175" spans="2:49">
      <c r="B175" s="14" t="str">
        <f>IF(Scilympiad!C174="",
    "",
    Scilympiad!C174
)</f>
        <v/>
      </c>
      <c r="C175" s="10" t="str">
        <f>IF(Scilympiad!D174="",
    "",
    Scilympiad!D174
)</f>
        <v/>
      </c>
      <c r="D175" s="10" t="str">
        <f>IF(Scilympiad!E174="",
    "",
    Scilympiad!E174
)</f>
        <v/>
      </c>
      <c r="E175" s="44" t="str">
        <f t="shared" si="57"/>
        <v/>
      </c>
      <c r="F175" s="45" t="str">
        <f t="shared" si="58"/>
        <v/>
      </c>
      <c r="G175" s="173" t="str">
        <f t="shared" si="59"/>
        <v/>
      </c>
      <c r="H175" s="45" t="str">
        <f t="shared" si="60"/>
        <v/>
      </c>
      <c r="I175" s="54" t="str">
        <f t="shared" si="61"/>
        <v/>
      </c>
      <c r="J175" s="57" t="str">
        <f>IF($B175="",
    "",
    IF(COUNTIF(Scilympiad!U:U,Scores!$B175)+COUNTIF(SkyCiv!U:U,Scores!$B175)=0,
        "",
        IF(COUNTIF(Scilympiad!U:U,Scores!$B175)=0,
            "NO",
            IF(COUNTIF(Scilympiad!U:U,Scores!$B175)=1,
                "YES",
                IF(COUNTIF(Scilympiad!U:U,Scores!$B175)&gt;1,
                    "MANY",
                    "ERROR"
                )
            )
        )
    )
)</f>
        <v/>
      </c>
      <c r="K175" s="15" t="str">
        <f>IF($B175="",
    "",
    IF(COUNTIF(Scilympiad!U:U,Scores!$B175)+COUNTIF(SkyCiv!U:U,Scores!$B175)=0,
        "",
        IF(COUNTIF(SkyCiv!U:U,Scores!$B175)=0,
            "NO",
            IF(COUNTIF(SkyCiv!U:U,Scores!$B175)=1,
                "YES",
                IF(COUNTIF(SkyCiv!U:U,Scores!$B175)&gt;1,
                    "MANY",
                    "ERROR"
                )
            )
        )
    )
)</f>
        <v/>
      </c>
      <c r="L175" s="160" t="str">
        <f>IF($B175="",
    "",
    IF(NOT(ISERROR(MATCH($B175,Scilympiad!$U:$U,0))),
        INDEX(Scilympiad!M:M,MATCH($B175,Scilympiad!$U:$U,0)),
        ""
    )
)</f>
        <v/>
      </c>
      <c r="M175" s="161" t="str">
        <f>IF($B175="",
    "",
    IF(NOT(ISERROR(MATCH($B175,Scilympiad!$U:$U,0))),
        INDEX(Scilympiad!N:N,MATCH($B175,Scilympiad!$U:$U,0)),
        ""
    )
)</f>
        <v/>
      </c>
      <c r="N175" s="161" t="str">
        <f>IF($B175="",
    "",
    IF(NOT(ISERROR(MATCH($B175,SkyCiv!$U:$U,0))),
        INDEX(SkyCiv!C:C,MATCH($B175,SkyCiv!$U:$U,0))+(_xlfn.NUMBERVALUE(LEFT(RIGHT(Instructions!$E$20,4),3))+6)/24,
        ""
    )
)</f>
        <v/>
      </c>
      <c r="O175" s="12" t="str">
        <f>IF(N175="",
    "",
    IF(Instructions!E$20="",
        "TIMEZONE?",
        IF(L175="",
            "START?",
            IF(N175&lt;L175,
                "NEGATIVE",
                (N175-L175)*24*60
            )
        )
    )
)</f>
        <v/>
      </c>
      <c r="P175" s="46" t="str">
        <f>IF(Instructions!$E$21="",
    "",
    IF(AND(ISNUMBER(O175),O175&gt;Instructions!E$21),
        "YES",
        IF(AND(ISNUMBER(O175),O175&lt;=Instructions!E$21),
            "NO",
            IF(O175="NEGATIVE",
                "UNCLEAR",
                ""
            )
        )
    )
)</f>
        <v/>
      </c>
      <c r="Q175" s="72" t="str">
        <f>IF(LEFT(Instructions!E$22)="Y",
    P175,
    ""
)</f>
        <v/>
      </c>
      <c r="R175" s="69" t="str">
        <f>IF($B175="",
    "",
    IF(NOT(ISERROR(MATCH($B175,SkyCiv!$U:$U,0))),
        INDEX(SkyCiv!I:I,MATCH($B175,SkyCiv!$U:$U,0)),
        ""
    )
)</f>
        <v/>
      </c>
      <c r="S175" s="12" t="str">
        <f>IF($B175="",
    "",
    IF(NOT(ISERROR(MATCH($B175,SkyCiv!$U:$U,0))),
        INDEX(SkyCiv!J:J,MATCH($B175,SkyCiv!$U:$U,0)),
        ""
    )
)</f>
        <v/>
      </c>
      <c r="T175" s="60" t="str">
        <f>IF($B175="",
    "",
    IF(NOT(ISERROR(MATCH($B175,SkyCiv!$U:$U,0))),
        INDEX(SkyCiv!K:K,MATCH($B175,SkyCiv!$U:$U,0)),
        ""
    )
)</f>
        <v/>
      </c>
      <c r="U175" s="76" t="str">
        <f>IF($B175="",
    "",
    IF(NOT(ISERROR(MATCH($B175,SkyCiv!$U:$U,0))),
        INDEX(SkyCiv!L:L,MATCH($B175,SkyCiv!$U:$U,0)),
        ""
    )
)</f>
        <v/>
      </c>
      <c r="V175" s="12" t="str">
        <f>IF($B175="",
    "",
    IF(NOT(ISERROR(MATCH($B175,SkyCiv!$U:$U,0))),
        INDEX(SkyCiv!M:M,MATCH($B175,SkyCiv!$U:$U,0)),
        ""
    )
)</f>
        <v/>
      </c>
      <c r="W175" s="77" t="str">
        <f>IF($B175="",
    "",
    IF(NOT(ISERROR(MATCH($B175,SkyCiv!$U:$U,0))),
        INDEX(SkyCiv!N:N,MATCH($B175,SkyCiv!$U:$U,0)),
        ""
    )
)</f>
        <v/>
      </c>
      <c r="X175" s="45" t="str">
        <f>IF(AND(U175=0,V175=0,W175=0),
    "-",
    IF(U175="",
        "",
        IF(LEFT($B175)="B",
            IF(Instructions!E$16="",
                "",
                IF(ROUND(U175,3)&lt;Instructions!E$16,
                    "YES",
                    "NO"
                )
            ),
            IF(LEFT($B175)="C",
                IF(Instructions!E$18="",
                    "",
                    IF(ROUND(U175,3)&lt;Instructions!E$18,
                        "YES",
                        "NO"
                    )
                ),
                "ERR"
            )
        )
    )
)</f>
        <v/>
      </c>
      <c r="Y175" s="45" t="str">
        <f t="shared" si="62"/>
        <v/>
      </c>
      <c r="Z175" s="45" t="str">
        <f>IF(AND(U175=0,V175=0,W175=0),
    "-",
    IF(W175="",
        "",
        IF(LEFT($B175)="B",
            IF(Instructions!E$17="",
                "",
                IF(ROUND(W175,3)&lt;Instructions!E$17,
                    "YES",
                    "NO"
                )
            ),
            IF(LEFT($B175)="C",
                IF(Instructions!E$19="",
                    "",
                    IF(ROUND(W175,3)&lt;Instructions!E$19,
                        "YES",
                        "NO"
                    )
                ),
                "ERR"
            )
        )
    )
)</f>
        <v/>
      </c>
      <c r="AA175" s="54" t="str">
        <f t="shared" si="63"/>
        <v/>
      </c>
      <c r="AB175" s="14" t="str">
        <f>IF(AND(NOT(ISERROR(MATCH($B175,Scilympiad!$U:$U,0))),ISNUMBER(INDEX(Scilympiad!Y:Y,MATCH($B175,Scilympiad!$U:$U,0)))),
    INDEX(Scilympiad!Y:Y,MATCH($B175,Scilympiad!$U:$U,0)),
    ""
)</f>
        <v/>
      </c>
      <c r="AC175" s="11" t="str">
        <f t="shared" si="64"/>
        <v/>
      </c>
      <c r="AD175" s="10" t="str">
        <f t="shared" si="65"/>
        <v/>
      </c>
      <c r="AE175" s="11" t="str">
        <f t="shared" si="66"/>
        <v/>
      </c>
      <c r="AF175" s="12" t="str">
        <f t="shared" si="67"/>
        <v/>
      </c>
      <c r="AG175" s="134" t="str">
        <f t="shared" si="68"/>
        <v/>
      </c>
      <c r="AH175" s="165"/>
      <c r="AI175" s="165"/>
      <c r="AJ175" s="131"/>
      <c r="AK175" s="64" t="str">
        <f t="shared" si="69"/>
        <v/>
      </c>
      <c r="AL175" s="47" t="str">
        <f t="shared" si="70"/>
        <v/>
      </c>
      <c r="AM175" s="65" t="str">
        <f t="shared" si="71"/>
        <v/>
      </c>
      <c r="AN175" s="57" t="str">
        <f t="shared" si="72"/>
        <v/>
      </c>
      <c r="AO175" s="12" t="str">
        <f t="shared" si="73"/>
        <v/>
      </c>
      <c r="AP175" s="10" t="str">
        <f t="shared" si="74"/>
        <v/>
      </c>
      <c r="AQ175" s="10" t="str">
        <f t="shared" si="75"/>
        <v/>
      </c>
      <c r="AR175" s="15" t="str">
        <f t="shared" si="76"/>
        <v/>
      </c>
      <c r="AS175" s="57" t="str">
        <f t="shared" si="77"/>
        <v/>
      </c>
      <c r="AT175" s="12" t="str">
        <f t="shared" si="78"/>
        <v/>
      </c>
      <c r="AU175" s="10" t="str">
        <f t="shared" si="79"/>
        <v/>
      </c>
      <c r="AV175" s="10" t="str">
        <f t="shared" si="80"/>
        <v/>
      </c>
      <c r="AW175" s="15" t="str">
        <f t="shared" si="81"/>
        <v/>
      </c>
    </row>
    <row r="176" spans="2:49">
      <c r="B176" s="14" t="str">
        <f>IF(Scilympiad!C175="",
    "",
    Scilympiad!C175
)</f>
        <v/>
      </c>
      <c r="C176" s="10" t="str">
        <f>IF(Scilympiad!D175="",
    "",
    Scilympiad!D175
)</f>
        <v/>
      </c>
      <c r="D176" s="10" t="str">
        <f>IF(Scilympiad!E175="",
    "",
    Scilympiad!E175
)</f>
        <v/>
      </c>
      <c r="E176" s="44" t="str">
        <f t="shared" si="57"/>
        <v/>
      </c>
      <c r="F176" s="45" t="str">
        <f t="shared" si="58"/>
        <v/>
      </c>
      <c r="G176" s="173" t="str">
        <f t="shared" si="59"/>
        <v/>
      </c>
      <c r="H176" s="45" t="str">
        <f t="shared" si="60"/>
        <v/>
      </c>
      <c r="I176" s="54" t="str">
        <f t="shared" si="61"/>
        <v/>
      </c>
      <c r="J176" s="57" t="str">
        <f>IF($B176="",
    "",
    IF(COUNTIF(Scilympiad!U:U,Scores!$B176)+COUNTIF(SkyCiv!U:U,Scores!$B176)=0,
        "",
        IF(COUNTIF(Scilympiad!U:U,Scores!$B176)=0,
            "NO",
            IF(COUNTIF(Scilympiad!U:U,Scores!$B176)=1,
                "YES",
                IF(COUNTIF(Scilympiad!U:U,Scores!$B176)&gt;1,
                    "MANY",
                    "ERROR"
                )
            )
        )
    )
)</f>
        <v/>
      </c>
      <c r="K176" s="15" t="str">
        <f>IF($B176="",
    "",
    IF(COUNTIF(Scilympiad!U:U,Scores!$B176)+COUNTIF(SkyCiv!U:U,Scores!$B176)=0,
        "",
        IF(COUNTIF(SkyCiv!U:U,Scores!$B176)=0,
            "NO",
            IF(COUNTIF(SkyCiv!U:U,Scores!$B176)=1,
                "YES",
                IF(COUNTIF(SkyCiv!U:U,Scores!$B176)&gt;1,
                    "MANY",
                    "ERROR"
                )
            )
        )
    )
)</f>
        <v/>
      </c>
      <c r="L176" s="160" t="str">
        <f>IF($B176="",
    "",
    IF(NOT(ISERROR(MATCH($B176,Scilympiad!$U:$U,0))),
        INDEX(Scilympiad!M:M,MATCH($B176,Scilympiad!$U:$U,0)),
        ""
    )
)</f>
        <v/>
      </c>
      <c r="M176" s="161" t="str">
        <f>IF($B176="",
    "",
    IF(NOT(ISERROR(MATCH($B176,Scilympiad!$U:$U,0))),
        INDEX(Scilympiad!N:N,MATCH($B176,Scilympiad!$U:$U,0)),
        ""
    )
)</f>
        <v/>
      </c>
      <c r="N176" s="161" t="str">
        <f>IF($B176="",
    "",
    IF(NOT(ISERROR(MATCH($B176,SkyCiv!$U:$U,0))),
        INDEX(SkyCiv!C:C,MATCH($B176,SkyCiv!$U:$U,0))+(_xlfn.NUMBERVALUE(LEFT(RIGHT(Instructions!$E$20,4),3))+6)/24,
        ""
    )
)</f>
        <v/>
      </c>
      <c r="O176" s="12" t="str">
        <f>IF(N176="",
    "",
    IF(Instructions!E$20="",
        "TIMEZONE?",
        IF(L176="",
            "START?",
            IF(N176&lt;L176,
                "NEGATIVE",
                (N176-L176)*24*60
            )
        )
    )
)</f>
        <v/>
      </c>
      <c r="P176" s="46" t="str">
        <f>IF(Instructions!$E$21="",
    "",
    IF(AND(ISNUMBER(O176),O176&gt;Instructions!E$21),
        "YES",
        IF(AND(ISNUMBER(O176),O176&lt;=Instructions!E$21),
            "NO",
            IF(O176="NEGATIVE",
                "UNCLEAR",
                ""
            )
        )
    )
)</f>
        <v/>
      </c>
      <c r="Q176" s="72" t="str">
        <f>IF(LEFT(Instructions!E$22)="Y",
    P176,
    ""
)</f>
        <v/>
      </c>
      <c r="R176" s="69" t="str">
        <f>IF($B176="",
    "",
    IF(NOT(ISERROR(MATCH($B176,SkyCiv!$U:$U,0))),
        INDEX(SkyCiv!I:I,MATCH($B176,SkyCiv!$U:$U,0)),
        ""
    )
)</f>
        <v/>
      </c>
      <c r="S176" s="12" t="str">
        <f>IF($B176="",
    "",
    IF(NOT(ISERROR(MATCH($B176,SkyCiv!$U:$U,0))),
        INDEX(SkyCiv!J:J,MATCH($B176,SkyCiv!$U:$U,0)),
        ""
    )
)</f>
        <v/>
      </c>
      <c r="T176" s="60" t="str">
        <f>IF($B176="",
    "",
    IF(NOT(ISERROR(MATCH($B176,SkyCiv!$U:$U,0))),
        INDEX(SkyCiv!K:K,MATCH($B176,SkyCiv!$U:$U,0)),
        ""
    )
)</f>
        <v/>
      </c>
      <c r="U176" s="76" t="str">
        <f>IF($B176="",
    "",
    IF(NOT(ISERROR(MATCH($B176,SkyCiv!$U:$U,0))),
        INDEX(SkyCiv!L:L,MATCH($B176,SkyCiv!$U:$U,0)),
        ""
    )
)</f>
        <v/>
      </c>
      <c r="V176" s="12" t="str">
        <f>IF($B176="",
    "",
    IF(NOT(ISERROR(MATCH($B176,SkyCiv!$U:$U,0))),
        INDEX(SkyCiv!M:M,MATCH($B176,SkyCiv!$U:$U,0)),
        ""
    )
)</f>
        <v/>
      </c>
      <c r="W176" s="77" t="str">
        <f>IF($B176="",
    "",
    IF(NOT(ISERROR(MATCH($B176,SkyCiv!$U:$U,0))),
        INDEX(SkyCiv!N:N,MATCH($B176,SkyCiv!$U:$U,0)),
        ""
    )
)</f>
        <v/>
      </c>
      <c r="X176" s="45" t="str">
        <f>IF(AND(U176=0,V176=0,W176=0),
    "-",
    IF(U176="",
        "",
        IF(LEFT($B176)="B",
            IF(Instructions!E$16="",
                "",
                IF(ROUND(U176,3)&lt;Instructions!E$16,
                    "YES",
                    "NO"
                )
            ),
            IF(LEFT($B176)="C",
                IF(Instructions!E$18="",
                    "",
                    IF(ROUND(U176,3)&lt;Instructions!E$18,
                        "YES",
                        "NO"
                    )
                ),
                "ERR"
            )
        )
    )
)</f>
        <v/>
      </c>
      <c r="Y176" s="45" t="str">
        <f t="shared" si="62"/>
        <v/>
      </c>
      <c r="Z176" s="45" t="str">
        <f>IF(AND(U176=0,V176=0,W176=0),
    "-",
    IF(W176="",
        "",
        IF(LEFT($B176)="B",
            IF(Instructions!E$17="",
                "",
                IF(ROUND(W176,3)&lt;Instructions!E$17,
                    "YES",
                    "NO"
                )
            ),
            IF(LEFT($B176)="C",
                IF(Instructions!E$19="",
                    "",
                    IF(ROUND(W176,3)&lt;Instructions!E$19,
                        "YES",
                        "NO"
                    )
                ),
                "ERR"
            )
        )
    )
)</f>
        <v/>
      </c>
      <c r="AA176" s="54" t="str">
        <f t="shared" si="63"/>
        <v/>
      </c>
      <c r="AB176" s="14" t="str">
        <f>IF(AND(NOT(ISERROR(MATCH($B176,Scilympiad!$U:$U,0))),ISNUMBER(INDEX(Scilympiad!Y:Y,MATCH($B176,Scilympiad!$U:$U,0)))),
    INDEX(Scilympiad!Y:Y,MATCH($B176,Scilympiad!$U:$U,0)),
    ""
)</f>
        <v/>
      </c>
      <c r="AC176" s="11" t="str">
        <f t="shared" si="64"/>
        <v/>
      </c>
      <c r="AD176" s="10" t="str">
        <f t="shared" si="65"/>
        <v/>
      </c>
      <c r="AE176" s="11" t="str">
        <f t="shared" si="66"/>
        <v/>
      </c>
      <c r="AF176" s="12" t="str">
        <f t="shared" si="67"/>
        <v/>
      </c>
      <c r="AG176" s="134" t="str">
        <f t="shared" si="68"/>
        <v/>
      </c>
      <c r="AH176" s="165"/>
      <c r="AI176" s="165"/>
      <c r="AJ176" s="131"/>
      <c r="AK176" s="64" t="str">
        <f t="shared" si="69"/>
        <v/>
      </c>
      <c r="AL176" s="47" t="str">
        <f t="shared" si="70"/>
        <v/>
      </c>
      <c r="AM176" s="65" t="str">
        <f t="shared" si="71"/>
        <v/>
      </c>
      <c r="AN176" s="57" t="str">
        <f t="shared" si="72"/>
        <v/>
      </c>
      <c r="AO176" s="12" t="str">
        <f t="shared" si="73"/>
        <v/>
      </c>
      <c r="AP176" s="10" t="str">
        <f t="shared" si="74"/>
        <v/>
      </c>
      <c r="AQ176" s="10" t="str">
        <f t="shared" si="75"/>
        <v/>
      </c>
      <c r="AR176" s="15" t="str">
        <f t="shared" si="76"/>
        <v/>
      </c>
      <c r="AS176" s="57" t="str">
        <f t="shared" si="77"/>
        <v/>
      </c>
      <c r="AT176" s="12" t="str">
        <f t="shared" si="78"/>
        <v/>
      </c>
      <c r="AU176" s="10" t="str">
        <f t="shared" si="79"/>
        <v/>
      </c>
      <c r="AV176" s="10" t="str">
        <f t="shared" si="80"/>
        <v/>
      </c>
      <c r="AW176" s="15" t="str">
        <f t="shared" si="81"/>
        <v/>
      </c>
    </row>
    <row r="177" spans="2:49">
      <c r="B177" s="14" t="str">
        <f>IF(Scilympiad!C176="",
    "",
    Scilympiad!C176
)</f>
        <v/>
      </c>
      <c r="C177" s="10" t="str">
        <f>IF(Scilympiad!D176="",
    "",
    Scilympiad!D176
)</f>
        <v/>
      </c>
      <c r="D177" s="10" t="str">
        <f>IF(Scilympiad!E176="",
    "",
    Scilympiad!E176
)</f>
        <v/>
      </c>
      <c r="E177" s="44" t="str">
        <f t="shared" si="57"/>
        <v/>
      </c>
      <c r="F177" s="45" t="str">
        <f t="shared" si="58"/>
        <v/>
      </c>
      <c r="G177" s="173" t="str">
        <f t="shared" si="59"/>
        <v/>
      </c>
      <c r="H177" s="45" t="str">
        <f t="shared" si="60"/>
        <v/>
      </c>
      <c r="I177" s="54" t="str">
        <f t="shared" si="61"/>
        <v/>
      </c>
      <c r="J177" s="57" t="str">
        <f>IF($B177="",
    "",
    IF(COUNTIF(Scilympiad!U:U,Scores!$B177)+COUNTIF(SkyCiv!U:U,Scores!$B177)=0,
        "",
        IF(COUNTIF(Scilympiad!U:U,Scores!$B177)=0,
            "NO",
            IF(COUNTIF(Scilympiad!U:U,Scores!$B177)=1,
                "YES",
                IF(COUNTIF(Scilympiad!U:U,Scores!$B177)&gt;1,
                    "MANY",
                    "ERROR"
                )
            )
        )
    )
)</f>
        <v/>
      </c>
      <c r="K177" s="15" t="str">
        <f>IF($B177="",
    "",
    IF(COUNTIF(Scilympiad!U:U,Scores!$B177)+COUNTIF(SkyCiv!U:U,Scores!$B177)=0,
        "",
        IF(COUNTIF(SkyCiv!U:U,Scores!$B177)=0,
            "NO",
            IF(COUNTIF(SkyCiv!U:U,Scores!$B177)=1,
                "YES",
                IF(COUNTIF(SkyCiv!U:U,Scores!$B177)&gt;1,
                    "MANY",
                    "ERROR"
                )
            )
        )
    )
)</f>
        <v/>
      </c>
      <c r="L177" s="160" t="str">
        <f>IF($B177="",
    "",
    IF(NOT(ISERROR(MATCH($B177,Scilympiad!$U:$U,0))),
        INDEX(Scilympiad!M:M,MATCH($B177,Scilympiad!$U:$U,0)),
        ""
    )
)</f>
        <v/>
      </c>
      <c r="M177" s="161" t="str">
        <f>IF($B177="",
    "",
    IF(NOT(ISERROR(MATCH($B177,Scilympiad!$U:$U,0))),
        INDEX(Scilympiad!N:N,MATCH($B177,Scilympiad!$U:$U,0)),
        ""
    )
)</f>
        <v/>
      </c>
      <c r="N177" s="161" t="str">
        <f>IF($B177="",
    "",
    IF(NOT(ISERROR(MATCH($B177,SkyCiv!$U:$U,0))),
        INDEX(SkyCiv!C:C,MATCH($B177,SkyCiv!$U:$U,0))+(_xlfn.NUMBERVALUE(LEFT(RIGHT(Instructions!$E$20,4),3))+6)/24,
        ""
    )
)</f>
        <v/>
      </c>
      <c r="O177" s="12" t="str">
        <f>IF(N177="",
    "",
    IF(Instructions!E$20="",
        "TIMEZONE?",
        IF(L177="",
            "START?",
            IF(N177&lt;L177,
                "NEGATIVE",
                (N177-L177)*24*60
            )
        )
    )
)</f>
        <v/>
      </c>
      <c r="P177" s="46" t="str">
        <f>IF(Instructions!$E$21="",
    "",
    IF(AND(ISNUMBER(O177),O177&gt;Instructions!E$21),
        "YES",
        IF(AND(ISNUMBER(O177),O177&lt;=Instructions!E$21),
            "NO",
            IF(O177="NEGATIVE",
                "UNCLEAR",
                ""
            )
        )
    )
)</f>
        <v/>
      </c>
      <c r="Q177" s="72" t="str">
        <f>IF(LEFT(Instructions!E$22)="Y",
    P177,
    ""
)</f>
        <v/>
      </c>
      <c r="R177" s="69" t="str">
        <f>IF($B177="",
    "",
    IF(NOT(ISERROR(MATCH($B177,SkyCiv!$U:$U,0))),
        INDEX(SkyCiv!I:I,MATCH($B177,SkyCiv!$U:$U,0)),
        ""
    )
)</f>
        <v/>
      </c>
      <c r="S177" s="12" t="str">
        <f>IF($B177="",
    "",
    IF(NOT(ISERROR(MATCH($B177,SkyCiv!$U:$U,0))),
        INDEX(SkyCiv!J:J,MATCH($B177,SkyCiv!$U:$U,0)),
        ""
    )
)</f>
        <v/>
      </c>
      <c r="T177" s="60" t="str">
        <f>IF($B177="",
    "",
    IF(NOT(ISERROR(MATCH($B177,SkyCiv!$U:$U,0))),
        INDEX(SkyCiv!K:K,MATCH($B177,SkyCiv!$U:$U,0)),
        ""
    )
)</f>
        <v/>
      </c>
      <c r="U177" s="76" t="str">
        <f>IF($B177="",
    "",
    IF(NOT(ISERROR(MATCH($B177,SkyCiv!$U:$U,0))),
        INDEX(SkyCiv!L:L,MATCH($B177,SkyCiv!$U:$U,0)),
        ""
    )
)</f>
        <v/>
      </c>
      <c r="V177" s="12" t="str">
        <f>IF($B177="",
    "",
    IF(NOT(ISERROR(MATCH($B177,SkyCiv!$U:$U,0))),
        INDEX(SkyCiv!M:M,MATCH($B177,SkyCiv!$U:$U,0)),
        ""
    )
)</f>
        <v/>
      </c>
      <c r="W177" s="77" t="str">
        <f>IF($B177="",
    "",
    IF(NOT(ISERROR(MATCH($B177,SkyCiv!$U:$U,0))),
        INDEX(SkyCiv!N:N,MATCH($B177,SkyCiv!$U:$U,0)),
        ""
    )
)</f>
        <v/>
      </c>
      <c r="X177" s="45" t="str">
        <f>IF(AND(U177=0,V177=0,W177=0),
    "-",
    IF(U177="",
        "",
        IF(LEFT($B177)="B",
            IF(Instructions!E$16="",
                "",
                IF(ROUND(U177,3)&lt;Instructions!E$16,
                    "YES",
                    "NO"
                )
            ),
            IF(LEFT($B177)="C",
                IF(Instructions!E$18="",
                    "",
                    IF(ROUND(U177,3)&lt;Instructions!E$18,
                        "YES",
                        "NO"
                    )
                ),
                "ERR"
            )
        )
    )
)</f>
        <v/>
      </c>
      <c r="Y177" s="45" t="str">
        <f t="shared" si="62"/>
        <v/>
      </c>
      <c r="Z177" s="45" t="str">
        <f>IF(AND(U177=0,V177=0,W177=0),
    "-",
    IF(W177="",
        "",
        IF(LEFT($B177)="B",
            IF(Instructions!E$17="",
                "",
                IF(ROUND(W177,3)&lt;Instructions!E$17,
                    "YES",
                    "NO"
                )
            ),
            IF(LEFT($B177)="C",
                IF(Instructions!E$19="",
                    "",
                    IF(ROUND(W177,3)&lt;Instructions!E$19,
                        "YES",
                        "NO"
                    )
                ),
                "ERR"
            )
        )
    )
)</f>
        <v/>
      </c>
      <c r="AA177" s="54" t="str">
        <f t="shared" si="63"/>
        <v/>
      </c>
      <c r="AB177" s="14" t="str">
        <f>IF(AND(NOT(ISERROR(MATCH($B177,Scilympiad!$U:$U,0))),ISNUMBER(INDEX(Scilympiad!Y:Y,MATCH($B177,Scilympiad!$U:$U,0)))),
    INDEX(Scilympiad!Y:Y,MATCH($B177,Scilympiad!$U:$U,0)),
    ""
)</f>
        <v/>
      </c>
      <c r="AC177" s="11" t="str">
        <f t="shared" si="64"/>
        <v/>
      </c>
      <c r="AD177" s="10" t="str">
        <f t="shared" si="65"/>
        <v/>
      </c>
      <c r="AE177" s="11" t="str">
        <f t="shared" si="66"/>
        <v/>
      </c>
      <c r="AF177" s="12" t="str">
        <f t="shared" si="67"/>
        <v/>
      </c>
      <c r="AG177" s="134" t="str">
        <f t="shared" si="68"/>
        <v/>
      </c>
      <c r="AH177" s="165"/>
      <c r="AI177" s="165"/>
      <c r="AJ177" s="131"/>
      <c r="AK177" s="64" t="str">
        <f t="shared" si="69"/>
        <v/>
      </c>
      <c r="AL177" s="47" t="str">
        <f t="shared" si="70"/>
        <v/>
      </c>
      <c r="AM177" s="65" t="str">
        <f t="shared" si="71"/>
        <v/>
      </c>
      <c r="AN177" s="57" t="str">
        <f t="shared" si="72"/>
        <v/>
      </c>
      <c r="AO177" s="12" t="str">
        <f t="shared" si="73"/>
        <v/>
      </c>
      <c r="AP177" s="10" t="str">
        <f t="shared" si="74"/>
        <v/>
      </c>
      <c r="AQ177" s="10" t="str">
        <f t="shared" si="75"/>
        <v/>
      </c>
      <c r="AR177" s="15" t="str">
        <f t="shared" si="76"/>
        <v/>
      </c>
      <c r="AS177" s="57" t="str">
        <f t="shared" si="77"/>
        <v/>
      </c>
      <c r="AT177" s="12" t="str">
        <f t="shared" si="78"/>
        <v/>
      </c>
      <c r="AU177" s="10" t="str">
        <f t="shared" si="79"/>
        <v/>
      </c>
      <c r="AV177" s="10" t="str">
        <f t="shared" si="80"/>
        <v/>
      </c>
      <c r="AW177" s="15" t="str">
        <f t="shared" si="81"/>
        <v/>
      </c>
    </row>
    <row r="178" spans="2:49">
      <c r="B178" s="14" t="str">
        <f>IF(Scilympiad!C177="",
    "",
    Scilympiad!C177
)</f>
        <v/>
      </c>
      <c r="C178" s="10" t="str">
        <f>IF(Scilympiad!D177="",
    "",
    Scilympiad!D177
)</f>
        <v/>
      </c>
      <c r="D178" s="10" t="str">
        <f>IF(Scilympiad!E177="",
    "",
    Scilympiad!E177
)</f>
        <v/>
      </c>
      <c r="E178" s="44" t="str">
        <f t="shared" si="57"/>
        <v/>
      </c>
      <c r="F178" s="45" t="str">
        <f t="shared" si="58"/>
        <v/>
      </c>
      <c r="G178" s="173" t="str">
        <f t="shared" si="59"/>
        <v/>
      </c>
      <c r="H178" s="45" t="str">
        <f t="shared" si="60"/>
        <v/>
      </c>
      <c r="I178" s="54" t="str">
        <f t="shared" si="61"/>
        <v/>
      </c>
      <c r="J178" s="57" t="str">
        <f>IF($B178="",
    "",
    IF(COUNTIF(Scilympiad!U:U,Scores!$B178)+COUNTIF(SkyCiv!U:U,Scores!$B178)=0,
        "",
        IF(COUNTIF(Scilympiad!U:U,Scores!$B178)=0,
            "NO",
            IF(COUNTIF(Scilympiad!U:U,Scores!$B178)=1,
                "YES",
                IF(COUNTIF(Scilympiad!U:U,Scores!$B178)&gt;1,
                    "MANY",
                    "ERROR"
                )
            )
        )
    )
)</f>
        <v/>
      </c>
      <c r="K178" s="15" t="str">
        <f>IF($B178="",
    "",
    IF(COUNTIF(Scilympiad!U:U,Scores!$B178)+COUNTIF(SkyCiv!U:U,Scores!$B178)=0,
        "",
        IF(COUNTIF(SkyCiv!U:U,Scores!$B178)=0,
            "NO",
            IF(COUNTIF(SkyCiv!U:U,Scores!$B178)=1,
                "YES",
                IF(COUNTIF(SkyCiv!U:U,Scores!$B178)&gt;1,
                    "MANY",
                    "ERROR"
                )
            )
        )
    )
)</f>
        <v/>
      </c>
      <c r="L178" s="160" t="str">
        <f>IF($B178="",
    "",
    IF(NOT(ISERROR(MATCH($B178,Scilympiad!$U:$U,0))),
        INDEX(Scilympiad!M:M,MATCH($B178,Scilympiad!$U:$U,0)),
        ""
    )
)</f>
        <v/>
      </c>
      <c r="M178" s="161" t="str">
        <f>IF($B178="",
    "",
    IF(NOT(ISERROR(MATCH($B178,Scilympiad!$U:$U,0))),
        INDEX(Scilympiad!N:N,MATCH($B178,Scilympiad!$U:$U,0)),
        ""
    )
)</f>
        <v/>
      </c>
      <c r="N178" s="161" t="str">
        <f>IF($B178="",
    "",
    IF(NOT(ISERROR(MATCH($B178,SkyCiv!$U:$U,0))),
        INDEX(SkyCiv!C:C,MATCH($B178,SkyCiv!$U:$U,0))+(_xlfn.NUMBERVALUE(LEFT(RIGHT(Instructions!$E$20,4),3))+6)/24,
        ""
    )
)</f>
        <v/>
      </c>
      <c r="O178" s="12" t="str">
        <f>IF(N178="",
    "",
    IF(Instructions!E$20="",
        "TIMEZONE?",
        IF(L178="",
            "START?",
            IF(N178&lt;L178,
                "NEGATIVE",
                (N178-L178)*24*60
            )
        )
    )
)</f>
        <v/>
      </c>
      <c r="P178" s="46" t="str">
        <f>IF(Instructions!$E$21="",
    "",
    IF(AND(ISNUMBER(O178),O178&gt;Instructions!E$21),
        "YES",
        IF(AND(ISNUMBER(O178),O178&lt;=Instructions!E$21),
            "NO",
            IF(O178="NEGATIVE",
                "UNCLEAR",
                ""
            )
        )
    )
)</f>
        <v/>
      </c>
      <c r="Q178" s="72" t="str">
        <f>IF(LEFT(Instructions!E$22)="Y",
    P178,
    ""
)</f>
        <v/>
      </c>
      <c r="R178" s="69" t="str">
        <f>IF($B178="",
    "",
    IF(NOT(ISERROR(MATCH($B178,SkyCiv!$U:$U,0))),
        INDEX(SkyCiv!I:I,MATCH($B178,SkyCiv!$U:$U,0)),
        ""
    )
)</f>
        <v/>
      </c>
      <c r="S178" s="12" t="str">
        <f>IF($B178="",
    "",
    IF(NOT(ISERROR(MATCH($B178,SkyCiv!$U:$U,0))),
        INDEX(SkyCiv!J:J,MATCH($B178,SkyCiv!$U:$U,0)),
        ""
    )
)</f>
        <v/>
      </c>
      <c r="T178" s="60" t="str">
        <f>IF($B178="",
    "",
    IF(NOT(ISERROR(MATCH($B178,SkyCiv!$U:$U,0))),
        INDEX(SkyCiv!K:K,MATCH($B178,SkyCiv!$U:$U,0)),
        ""
    )
)</f>
        <v/>
      </c>
      <c r="U178" s="76" t="str">
        <f>IF($B178="",
    "",
    IF(NOT(ISERROR(MATCH($B178,SkyCiv!$U:$U,0))),
        INDEX(SkyCiv!L:L,MATCH($B178,SkyCiv!$U:$U,0)),
        ""
    )
)</f>
        <v/>
      </c>
      <c r="V178" s="12" t="str">
        <f>IF($B178="",
    "",
    IF(NOT(ISERROR(MATCH($B178,SkyCiv!$U:$U,0))),
        INDEX(SkyCiv!M:M,MATCH($B178,SkyCiv!$U:$U,0)),
        ""
    )
)</f>
        <v/>
      </c>
      <c r="W178" s="77" t="str">
        <f>IF($B178="",
    "",
    IF(NOT(ISERROR(MATCH($B178,SkyCiv!$U:$U,0))),
        INDEX(SkyCiv!N:N,MATCH($B178,SkyCiv!$U:$U,0)),
        ""
    )
)</f>
        <v/>
      </c>
      <c r="X178" s="45" t="str">
        <f>IF(AND(U178=0,V178=0,W178=0),
    "-",
    IF(U178="",
        "",
        IF(LEFT($B178)="B",
            IF(Instructions!E$16="",
                "",
                IF(ROUND(U178,3)&lt;Instructions!E$16,
                    "YES",
                    "NO"
                )
            ),
            IF(LEFT($B178)="C",
                IF(Instructions!E$18="",
                    "",
                    IF(ROUND(U178,3)&lt;Instructions!E$18,
                        "YES",
                        "NO"
                    )
                ),
                "ERR"
            )
        )
    )
)</f>
        <v/>
      </c>
      <c r="Y178" s="45" t="str">
        <f t="shared" si="62"/>
        <v/>
      </c>
      <c r="Z178" s="45" t="str">
        <f>IF(AND(U178=0,V178=0,W178=0),
    "-",
    IF(W178="",
        "",
        IF(LEFT($B178)="B",
            IF(Instructions!E$17="",
                "",
                IF(ROUND(W178,3)&lt;Instructions!E$17,
                    "YES",
                    "NO"
                )
            ),
            IF(LEFT($B178)="C",
                IF(Instructions!E$19="",
                    "",
                    IF(ROUND(W178,3)&lt;Instructions!E$19,
                        "YES",
                        "NO"
                    )
                ),
                "ERR"
            )
        )
    )
)</f>
        <v/>
      </c>
      <c r="AA178" s="54" t="str">
        <f t="shared" si="63"/>
        <v/>
      </c>
      <c r="AB178" s="14" t="str">
        <f>IF(AND(NOT(ISERROR(MATCH($B178,Scilympiad!$U:$U,0))),ISNUMBER(INDEX(Scilympiad!Y:Y,MATCH($B178,Scilympiad!$U:$U,0)))),
    INDEX(Scilympiad!Y:Y,MATCH($B178,Scilympiad!$U:$U,0)),
    ""
)</f>
        <v/>
      </c>
      <c r="AC178" s="11" t="str">
        <f t="shared" si="64"/>
        <v/>
      </c>
      <c r="AD178" s="10" t="str">
        <f t="shared" si="65"/>
        <v/>
      </c>
      <c r="AE178" s="11" t="str">
        <f t="shared" si="66"/>
        <v/>
      </c>
      <c r="AF178" s="12" t="str">
        <f t="shared" si="67"/>
        <v/>
      </c>
      <c r="AG178" s="134" t="str">
        <f t="shared" si="68"/>
        <v/>
      </c>
      <c r="AH178" s="165"/>
      <c r="AI178" s="165"/>
      <c r="AJ178" s="131"/>
      <c r="AK178" s="64" t="str">
        <f t="shared" si="69"/>
        <v/>
      </c>
      <c r="AL178" s="47" t="str">
        <f t="shared" si="70"/>
        <v/>
      </c>
      <c r="AM178" s="65" t="str">
        <f t="shared" si="71"/>
        <v/>
      </c>
      <c r="AN178" s="57" t="str">
        <f t="shared" si="72"/>
        <v/>
      </c>
      <c r="AO178" s="12" t="str">
        <f t="shared" si="73"/>
        <v/>
      </c>
      <c r="AP178" s="10" t="str">
        <f t="shared" si="74"/>
        <v/>
      </c>
      <c r="AQ178" s="10" t="str">
        <f t="shared" si="75"/>
        <v/>
      </c>
      <c r="AR178" s="15" t="str">
        <f t="shared" si="76"/>
        <v/>
      </c>
      <c r="AS178" s="57" t="str">
        <f t="shared" si="77"/>
        <v/>
      </c>
      <c r="AT178" s="12" t="str">
        <f t="shared" si="78"/>
        <v/>
      </c>
      <c r="AU178" s="10" t="str">
        <f t="shared" si="79"/>
        <v/>
      </c>
      <c r="AV178" s="10" t="str">
        <f t="shared" si="80"/>
        <v/>
      </c>
      <c r="AW178" s="15" t="str">
        <f t="shared" si="81"/>
        <v/>
      </c>
    </row>
    <row r="179" spans="2:49">
      <c r="B179" s="14" t="str">
        <f>IF(Scilympiad!C178="",
    "",
    Scilympiad!C178
)</f>
        <v/>
      </c>
      <c r="C179" s="10" t="str">
        <f>IF(Scilympiad!D178="",
    "",
    Scilympiad!D178
)</f>
        <v/>
      </c>
      <c r="D179" s="10" t="str">
        <f>IF(Scilympiad!E178="",
    "",
    Scilympiad!E178
)</f>
        <v/>
      </c>
      <c r="E179" s="44" t="str">
        <f t="shared" si="57"/>
        <v/>
      </c>
      <c r="F179" s="45" t="str">
        <f t="shared" si="58"/>
        <v/>
      </c>
      <c r="G179" s="173" t="str">
        <f t="shared" si="59"/>
        <v/>
      </c>
      <c r="H179" s="45" t="str">
        <f t="shared" si="60"/>
        <v/>
      </c>
      <c r="I179" s="54" t="str">
        <f t="shared" si="61"/>
        <v/>
      </c>
      <c r="J179" s="57" t="str">
        <f>IF($B179="",
    "",
    IF(COUNTIF(Scilympiad!U:U,Scores!$B179)+COUNTIF(SkyCiv!U:U,Scores!$B179)=0,
        "",
        IF(COUNTIF(Scilympiad!U:U,Scores!$B179)=0,
            "NO",
            IF(COUNTIF(Scilympiad!U:U,Scores!$B179)=1,
                "YES",
                IF(COUNTIF(Scilympiad!U:U,Scores!$B179)&gt;1,
                    "MANY",
                    "ERROR"
                )
            )
        )
    )
)</f>
        <v/>
      </c>
      <c r="K179" s="15" t="str">
        <f>IF($B179="",
    "",
    IF(COUNTIF(Scilympiad!U:U,Scores!$B179)+COUNTIF(SkyCiv!U:U,Scores!$B179)=0,
        "",
        IF(COUNTIF(SkyCiv!U:U,Scores!$B179)=0,
            "NO",
            IF(COUNTIF(SkyCiv!U:U,Scores!$B179)=1,
                "YES",
                IF(COUNTIF(SkyCiv!U:U,Scores!$B179)&gt;1,
                    "MANY",
                    "ERROR"
                )
            )
        )
    )
)</f>
        <v/>
      </c>
      <c r="L179" s="160" t="str">
        <f>IF($B179="",
    "",
    IF(NOT(ISERROR(MATCH($B179,Scilympiad!$U:$U,0))),
        INDEX(Scilympiad!M:M,MATCH($B179,Scilympiad!$U:$U,0)),
        ""
    )
)</f>
        <v/>
      </c>
      <c r="M179" s="161" t="str">
        <f>IF($B179="",
    "",
    IF(NOT(ISERROR(MATCH($B179,Scilympiad!$U:$U,0))),
        INDEX(Scilympiad!N:N,MATCH($B179,Scilympiad!$U:$U,0)),
        ""
    )
)</f>
        <v/>
      </c>
      <c r="N179" s="161" t="str">
        <f>IF($B179="",
    "",
    IF(NOT(ISERROR(MATCH($B179,SkyCiv!$U:$U,0))),
        INDEX(SkyCiv!C:C,MATCH($B179,SkyCiv!$U:$U,0))+(_xlfn.NUMBERVALUE(LEFT(RIGHT(Instructions!$E$20,4),3))+6)/24,
        ""
    )
)</f>
        <v/>
      </c>
      <c r="O179" s="12" t="str">
        <f>IF(N179="",
    "",
    IF(Instructions!E$20="",
        "TIMEZONE?",
        IF(L179="",
            "START?",
            IF(N179&lt;L179,
                "NEGATIVE",
                (N179-L179)*24*60
            )
        )
    )
)</f>
        <v/>
      </c>
      <c r="P179" s="46" t="str">
        <f>IF(Instructions!$E$21="",
    "",
    IF(AND(ISNUMBER(O179),O179&gt;Instructions!E$21),
        "YES",
        IF(AND(ISNUMBER(O179),O179&lt;=Instructions!E$21),
            "NO",
            IF(O179="NEGATIVE",
                "UNCLEAR",
                ""
            )
        )
    )
)</f>
        <v/>
      </c>
      <c r="Q179" s="72" t="str">
        <f>IF(LEFT(Instructions!E$22)="Y",
    P179,
    ""
)</f>
        <v/>
      </c>
      <c r="R179" s="69" t="str">
        <f>IF($B179="",
    "",
    IF(NOT(ISERROR(MATCH($B179,SkyCiv!$U:$U,0))),
        INDEX(SkyCiv!I:I,MATCH($B179,SkyCiv!$U:$U,0)),
        ""
    )
)</f>
        <v/>
      </c>
      <c r="S179" s="12" t="str">
        <f>IF($B179="",
    "",
    IF(NOT(ISERROR(MATCH($B179,SkyCiv!$U:$U,0))),
        INDEX(SkyCiv!J:J,MATCH($B179,SkyCiv!$U:$U,0)),
        ""
    )
)</f>
        <v/>
      </c>
      <c r="T179" s="60" t="str">
        <f>IF($B179="",
    "",
    IF(NOT(ISERROR(MATCH($B179,SkyCiv!$U:$U,0))),
        INDEX(SkyCiv!K:K,MATCH($B179,SkyCiv!$U:$U,0)),
        ""
    )
)</f>
        <v/>
      </c>
      <c r="U179" s="76" t="str">
        <f>IF($B179="",
    "",
    IF(NOT(ISERROR(MATCH($B179,SkyCiv!$U:$U,0))),
        INDEX(SkyCiv!L:L,MATCH($B179,SkyCiv!$U:$U,0)),
        ""
    )
)</f>
        <v/>
      </c>
      <c r="V179" s="12" t="str">
        <f>IF($B179="",
    "",
    IF(NOT(ISERROR(MATCH($B179,SkyCiv!$U:$U,0))),
        INDEX(SkyCiv!M:M,MATCH($B179,SkyCiv!$U:$U,0)),
        ""
    )
)</f>
        <v/>
      </c>
      <c r="W179" s="77" t="str">
        <f>IF($B179="",
    "",
    IF(NOT(ISERROR(MATCH($B179,SkyCiv!$U:$U,0))),
        INDEX(SkyCiv!N:N,MATCH($B179,SkyCiv!$U:$U,0)),
        ""
    )
)</f>
        <v/>
      </c>
      <c r="X179" s="45" t="str">
        <f>IF(AND(U179=0,V179=0,W179=0),
    "-",
    IF(U179="",
        "",
        IF(LEFT($B179)="B",
            IF(Instructions!E$16="",
                "",
                IF(ROUND(U179,3)&lt;Instructions!E$16,
                    "YES",
                    "NO"
                )
            ),
            IF(LEFT($B179)="C",
                IF(Instructions!E$18="",
                    "",
                    IF(ROUND(U179,3)&lt;Instructions!E$18,
                        "YES",
                        "NO"
                    )
                ),
                "ERR"
            )
        )
    )
)</f>
        <v/>
      </c>
      <c r="Y179" s="45" t="str">
        <f t="shared" si="62"/>
        <v/>
      </c>
      <c r="Z179" s="45" t="str">
        <f>IF(AND(U179=0,V179=0,W179=0),
    "-",
    IF(W179="",
        "",
        IF(LEFT($B179)="B",
            IF(Instructions!E$17="",
                "",
                IF(ROUND(W179,3)&lt;Instructions!E$17,
                    "YES",
                    "NO"
                )
            ),
            IF(LEFT($B179)="C",
                IF(Instructions!E$19="",
                    "",
                    IF(ROUND(W179,3)&lt;Instructions!E$19,
                        "YES",
                        "NO"
                    )
                ),
                "ERR"
            )
        )
    )
)</f>
        <v/>
      </c>
      <c r="AA179" s="54" t="str">
        <f t="shared" si="63"/>
        <v/>
      </c>
      <c r="AB179" s="14" t="str">
        <f>IF(AND(NOT(ISERROR(MATCH($B179,Scilympiad!$U:$U,0))),ISNUMBER(INDEX(Scilympiad!Y:Y,MATCH($B179,Scilympiad!$U:$U,0)))),
    INDEX(Scilympiad!Y:Y,MATCH($B179,Scilympiad!$U:$U,0)),
    ""
)</f>
        <v/>
      </c>
      <c r="AC179" s="11" t="str">
        <f t="shared" si="64"/>
        <v/>
      </c>
      <c r="AD179" s="10" t="str">
        <f t="shared" si="65"/>
        <v/>
      </c>
      <c r="AE179" s="11" t="str">
        <f t="shared" si="66"/>
        <v/>
      </c>
      <c r="AF179" s="12" t="str">
        <f t="shared" si="67"/>
        <v/>
      </c>
      <c r="AG179" s="134" t="str">
        <f t="shared" si="68"/>
        <v/>
      </c>
      <c r="AH179" s="165"/>
      <c r="AI179" s="165"/>
      <c r="AJ179" s="131"/>
      <c r="AK179" s="64" t="str">
        <f t="shared" si="69"/>
        <v/>
      </c>
      <c r="AL179" s="47" t="str">
        <f t="shared" si="70"/>
        <v/>
      </c>
      <c r="AM179" s="65" t="str">
        <f t="shared" si="71"/>
        <v/>
      </c>
      <c r="AN179" s="57" t="str">
        <f t="shared" si="72"/>
        <v/>
      </c>
      <c r="AO179" s="12" t="str">
        <f t="shared" si="73"/>
        <v/>
      </c>
      <c r="AP179" s="10" t="str">
        <f t="shared" si="74"/>
        <v/>
      </c>
      <c r="AQ179" s="10" t="str">
        <f t="shared" si="75"/>
        <v/>
      </c>
      <c r="AR179" s="15" t="str">
        <f t="shared" si="76"/>
        <v/>
      </c>
      <c r="AS179" s="57" t="str">
        <f t="shared" si="77"/>
        <v/>
      </c>
      <c r="AT179" s="12" t="str">
        <f t="shared" si="78"/>
        <v/>
      </c>
      <c r="AU179" s="10" t="str">
        <f t="shared" si="79"/>
        <v/>
      </c>
      <c r="AV179" s="10" t="str">
        <f t="shared" si="80"/>
        <v/>
      </c>
      <c r="AW179" s="15" t="str">
        <f t="shared" si="81"/>
        <v/>
      </c>
    </row>
    <row r="180" spans="2:49">
      <c r="B180" s="14" t="str">
        <f>IF(Scilympiad!C179="",
    "",
    Scilympiad!C179
)</f>
        <v/>
      </c>
      <c r="C180" s="10" t="str">
        <f>IF(Scilympiad!D179="",
    "",
    Scilympiad!D179
)</f>
        <v/>
      </c>
      <c r="D180" s="10" t="str">
        <f>IF(Scilympiad!E179="",
    "",
    Scilympiad!E179
)</f>
        <v/>
      </c>
      <c r="E180" s="44" t="str">
        <f t="shared" si="57"/>
        <v/>
      </c>
      <c r="F180" s="45" t="str">
        <f t="shared" si="58"/>
        <v/>
      </c>
      <c r="G180" s="173" t="str">
        <f t="shared" si="59"/>
        <v/>
      </c>
      <c r="H180" s="45" t="str">
        <f t="shared" si="60"/>
        <v/>
      </c>
      <c r="I180" s="54" t="str">
        <f t="shared" si="61"/>
        <v/>
      </c>
      <c r="J180" s="57" t="str">
        <f>IF($B180="",
    "",
    IF(COUNTIF(Scilympiad!U:U,Scores!$B180)+COUNTIF(SkyCiv!U:U,Scores!$B180)=0,
        "",
        IF(COUNTIF(Scilympiad!U:U,Scores!$B180)=0,
            "NO",
            IF(COUNTIF(Scilympiad!U:U,Scores!$B180)=1,
                "YES",
                IF(COUNTIF(Scilympiad!U:U,Scores!$B180)&gt;1,
                    "MANY",
                    "ERROR"
                )
            )
        )
    )
)</f>
        <v/>
      </c>
      <c r="K180" s="15" t="str">
        <f>IF($B180="",
    "",
    IF(COUNTIF(Scilympiad!U:U,Scores!$B180)+COUNTIF(SkyCiv!U:U,Scores!$B180)=0,
        "",
        IF(COUNTIF(SkyCiv!U:U,Scores!$B180)=0,
            "NO",
            IF(COUNTIF(SkyCiv!U:U,Scores!$B180)=1,
                "YES",
                IF(COUNTIF(SkyCiv!U:U,Scores!$B180)&gt;1,
                    "MANY",
                    "ERROR"
                )
            )
        )
    )
)</f>
        <v/>
      </c>
      <c r="L180" s="160" t="str">
        <f>IF($B180="",
    "",
    IF(NOT(ISERROR(MATCH($B180,Scilympiad!$U:$U,0))),
        INDEX(Scilympiad!M:M,MATCH($B180,Scilympiad!$U:$U,0)),
        ""
    )
)</f>
        <v/>
      </c>
      <c r="M180" s="161" t="str">
        <f>IF($B180="",
    "",
    IF(NOT(ISERROR(MATCH($B180,Scilympiad!$U:$U,0))),
        INDEX(Scilympiad!N:N,MATCH($B180,Scilympiad!$U:$U,0)),
        ""
    )
)</f>
        <v/>
      </c>
      <c r="N180" s="161" t="str">
        <f>IF($B180="",
    "",
    IF(NOT(ISERROR(MATCH($B180,SkyCiv!$U:$U,0))),
        INDEX(SkyCiv!C:C,MATCH($B180,SkyCiv!$U:$U,0))+(_xlfn.NUMBERVALUE(LEFT(RIGHT(Instructions!$E$20,4),3))+6)/24,
        ""
    )
)</f>
        <v/>
      </c>
      <c r="O180" s="12" t="str">
        <f>IF(N180="",
    "",
    IF(Instructions!E$20="",
        "TIMEZONE?",
        IF(L180="",
            "START?",
            IF(N180&lt;L180,
                "NEGATIVE",
                (N180-L180)*24*60
            )
        )
    )
)</f>
        <v/>
      </c>
      <c r="P180" s="46" t="str">
        <f>IF(Instructions!$E$21="",
    "",
    IF(AND(ISNUMBER(O180),O180&gt;Instructions!E$21),
        "YES",
        IF(AND(ISNUMBER(O180),O180&lt;=Instructions!E$21),
            "NO",
            IF(O180="NEGATIVE",
                "UNCLEAR",
                ""
            )
        )
    )
)</f>
        <v/>
      </c>
      <c r="Q180" s="72" t="str">
        <f>IF(LEFT(Instructions!E$22)="Y",
    P180,
    ""
)</f>
        <v/>
      </c>
      <c r="R180" s="69" t="str">
        <f>IF($B180="",
    "",
    IF(NOT(ISERROR(MATCH($B180,SkyCiv!$U:$U,0))),
        INDEX(SkyCiv!I:I,MATCH($B180,SkyCiv!$U:$U,0)),
        ""
    )
)</f>
        <v/>
      </c>
      <c r="S180" s="12" t="str">
        <f>IF($B180="",
    "",
    IF(NOT(ISERROR(MATCH($B180,SkyCiv!$U:$U,0))),
        INDEX(SkyCiv!J:J,MATCH($B180,SkyCiv!$U:$U,0)),
        ""
    )
)</f>
        <v/>
      </c>
      <c r="T180" s="60" t="str">
        <f>IF($B180="",
    "",
    IF(NOT(ISERROR(MATCH($B180,SkyCiv!$U:$U,0))),
        INDEX(SkyCiv!K:K,MATCH($B180,SkyCiv!$U:$U,0)),
        ""
    )
)</f>
        <v/>
      </c>
      <c r="U180" s="76" t="str">
        <f>IF($B180="",
    "",
    IF(NOT(ISERROR(MATCH($B180,SkyCiv!$U:$U,0))),
        INDEX(SkyCiv!L:L,MATCH($B180,SkyCiv!$U:$U,0)),
        ""
    )
)</f>
        <v/>
      </c>
      <c r="V180" s="12" t="str">
        <f>IF($B180="",
    "",
    IF(NOT(ISERROR(MATCH($B180,SkyCiv!$U:$U,0))),
        INDEX(SkyCiv!M:M,MATCH($B180,SkyCiv!$U:$U,0)),
        ""
    )
)</f>
        <v/>
      </c>
      <c r="W180" s="77" t="str">
        <f>IF($B180="",
    "",
    IF(NOT(ISERROR(MATCH($B180,SkyCiv!$U:$U,0))),
        INDEX(SkyCiv!N:N,MATCH($B180,SkyCiv!$U:$U,0)),
        ""
    )
)</f>
        <v/>
      </c>
      <c r="X180" s="45" t="str">
        <f>IF(AND(U180=0,V180=0,W180=0),
    "-",
    IF(U180="",
        "",
        IF(LEFT($B180)="B",
            IF(Instructions!E$16="",
                "",
                IF(ROUND(U180,3)&lt;Instructions!E$16,
                    "YES",
                    "NO"
                )
            ),
            IF(LEFT($B180)="C",
                IF(Instructions!E$18="",
                    "",
                    IF(ROUND(U180,3)&lt;Instructions!E$18,
                        "YES",
                        "NO"
                    )
                ),
                "ERR"
            )
        )
    )
)</f>
        <v/>
      </c>
      <c r="Y180" s="45" t="str">
        <f t="shared" si="62"/>
        <v/>
      </c>
      <c r="Z180" s="45" t="str">
        <f>IF(AND(U180=0,V180=0,W180=0),
    "-",
    IF(W180="",
        "",
        IF(LEFT($B180)="B",
            IF(Instructions!E$17="",
                "",
                IF(ROUND(W180,3)&lt;Instructions!E$17,
                    "YES",
                    "NO"
                )
            ),
            IF(LEFT($B180)="C",
                IF(Instructions!E$19="",
                    "",
                    IF(ROUND(W180,3)&lt;Instructions!E$19,
                        "YES",
                        "NO"
                    )
                ),
                "ERR"
            )
        )
    )
)</f>
        <v/>
      </c>
      <c r="AA180" s="54" t="str">
        <f t="shared" si="63"/>
        <v/>
      </c>
      <c r="AB180" s="14" t="str">
        <f>IF(AND(NOT(ISERROR(MATCH($B180,Scilympiad!$U:$U,0))),ISNUMBER(INDEX(Scilympiad!Y:Y,MATCH($B180,Scilympiad!$U:$U,0)))),
    INDEX(Scilympiad!Y:Y,MATCH($B180,Scilympiad!$U:$U,0)),
    ""
)</f>
        <v/>
      </c>
      <c r="AC180" s="11" t="str">
        <f t="shared" si="64"/>
        <v/>
      </c>
      <c r="AD180" s="10" t="str">
        <f t="shared" si="65"/>
        <v/>
      </c>
      <c r="AE180" s="11" t="str">
        <f t="shared" si="66"/>
        <v/>
      </c>
      <c r="AF180" s="12" t="str">
        <f t="shared" si="67"/>
        <v/>
      </c>
      <c r="AG180" s="134" t="str">
        <f t="shared" si="68"/>
        <v/>
      </c>
      <c r="AH180" s="165"/>
      <c r="AI180" s="165"/>
      <c r="AJ180" s="131"/>
      <c r="AK180" s="64" t="str">
        <f t="shared" si="69"/>
        <v/>
      </c>
      <c r="AL180" s="47" t="str">
        <f t="shared" si="70"/>
        <v/>
      </c>
      <c r="AM180" s="65" t="str">
        <f t="shared" si="71"/>
        <v/>
      </c>
      <c r="AN180" s="57" t="str">
        <f t="shared" si="72"/>
        <v/>
      </c>
      <c r="AO180" s="12" t="str">
        <f t="shared" si="73"/>
        <v/>
      </c>
      <c r="AP180" s="10" t="str">
        <f t="shared" si="74"/>
        <v/>
      </c>
      <c r="AQ180" s="10" t="str">
        <f t="shared" si="75"/>
        <v/>
      </c>
      <c r="AR180" s="15" t="str">
        <f t="shared" si="76"/>
        <v/>
      </c>
      <c r="AS180" s="57" t="str">
        <f t="shared" si="77"/>
        <v/>
      </c>
      <c r="AT180" s="12" t="str">
        <f t="shared" si="78"/>
        <v/>
      </c>
      <c r="AU180" s="10" t="str">
        <f t="shared" si="79"/>
        <v/>
      </c>
      <c r="AV180" s="10" t="str">
        <f t="shared" si="80"/>
        <v/>
      </c>
      <c r="AW180" s="15" t="str">
        <f t="shared" si="81"/>
        <v/>
      </c>
    </row>
    <row r="181" spans="2:49">
      <c r="B181" s="14" t="str">
        <f>IF(Scilympiad!C180="",
    "",
    Scilympiad!C180
)</f>
        <v/>
      </c>
      <c r="C181" s="10" t="str">
        <f>IF(Scilympiad!D180="",
    "",
    Scilympiad!D180
)</f>
        <v/>
      </c>
      <c r="D181" s="10" t="str">
        <f>IF(Scilympiad!E180="",
    "",
    Scilympiad!E180
)</f>
        <v/>
      </c>
      <c r="E181" s="44" t="str">
        <f t="shared" si="57"/>
        <v/>
      </c>
      <c r="F181" s="45" t="str">
        <f t="shared" si="58"/>
        <v/>
      </c>
      <c r="G181" s="173" t="str">
        <f t="shared" si="59"/>
        <v/>
      </c>
      <c r="H181" s="45" t="str">
        <f t="shared" si="60"/>
        <v/>
      </c>
      <c r="I181" s="54" t="str">
        <f t="shared" si="61"/>
        <v/>
      </c>
      <c r="J181" s="57" t="str">
        <f>IF($B181="",
    "",
    IF(COUNTIF(Scilympiad!U:U,Scores!$B181)+COUNTIF(SkyCiv!U:U,Scores!$B181)=0,
        "",
        IF(COUNTIF(Scilympiad!U:U,Scores!$B181)=0,
            "NO",
            IF(COUNTIF(Scilympiad!U:U,Scores!$B181)=1,
                "YES",
                IF(COUNTIF(Scilympiad!U:U,Scores!$B181)&gt;1,
                    "MANY",
                    "ERROR"
                )
            )
        )
    )
)</f>
        <v/>
      </c>
      <c r="K181" s="15" t="str">
        <f>IF($B181="",
    "",
    IF(COUNTIF(Scilympiad!U:U,Scores!$B181)+COUNTIF(SkyCiv!U:U,Scores!$B181)=0,
        "",
        IF(COUNTIF(SkyCiv!U:U,Scores!$B181)=0,
            "NO",
            IF(COUNTIF(SkyCiv!U:U,Scores!$B181)=1,
                "YES",
                IF(COUNTIF(SkyCiv!U:U,Scores!$B181)&gt;1,
                    "MANY",
                    "ERROR"
                )
            )
        )
    )
)</f>
        <v/>
      </c>
      <c r="L181" s="160" t="str">
        <f>IF($B181="",
    "",
    IF(NOT(ISERROR(MATCH($B181,Scilympiad!$U:$U,0))),
        INDEX(Scilympiad!M:M,MATCH($B181,Scilympiad!$U:$U,0)),
        ""
    )
)</f>
        <v/>
      </c>
      <c r="M181" s="161" t="str">
        <f>IF($B181="",
    "",
    IF(NOT(ISERROR(MATCH($B181,Scilympiad!$U:$U,0))),
        INDEX(Scilympiad!N:N,MATCH($B181,Scilympiad!$U:$U,0)),
        ""
    )
)</f>
        <v/>
      </c>
      <c r="N181" s="161" t="str">
        <f>IF($B181="",
    "",
    IF(NOT(ISERROR(MATCH($B181,SkyCiv!$U:$U,0))),
        INDEX(SkyCiv!C:C,MATCH($B181,SkyCiv!$U:$U,0))+(_xlfn.NUMBERVALUE(LEFT(RIGHT(Instructions!$E$20,4),3))+6)/24,
        ""
    )
)</f>
        <v/>
      </c>
      <c r="O181" s="12" t="str">
        <f>IF(N181="",
    "",
    IF(Instructions!E$20="",
        "TIMEZONE?",
        IF(L181="",
            "START?",
            IF(N181&lt;L181,
                "NEGATIVE",
                (N181-L181)*24*60
            )
        )
    )
)</f>
        <v/>
      </c>
      <c r="P181" s="46" t="str">
        <f>IF(Instructions!$E$21="",
    "",
    IF(AND(ISNUMBER(O181),O181&gt;Instructions!E$21),
        "YES",
        IF(AND(ISNUMBER(O181),O181&lt;=Instructions!E$21),
            "NO",
            IF(O181="NEGATIVE",
                "UNCLEAR",
                ""
            )
        )
    )
)</f>
        <v/>
      </c>
      <c r="Q181" s="72" t="str">
        <f>IF(LEFT(Instructions!E$22)="Y",
    P181,
    ""
)</f>
        <v/>
      </c>
      <c r="R181" s="69" t="str">
        <f>IF($B181="",
    "",
    IF(NOT(ISERROR(MATCH($B181,SkyCiv!$U:$U,0))),
        INDEX(SkyCiv!I:I,MATCH($B181,SkyCiv!$U:$U,0)),
        ""
    )
)</f>
        <v/>
      </c>
      <c r="S181" s="12" t="str">
        <f>IF($B181="",
    "",
    IF(NOT(ISERROR(MATCH($B181,SkyCiv!$U:$U,0))),
        INDEX(SkyCiv!J:J,MATCH($B181,SkyCiv!$U:$U,0)),
        ""
    )
)</f>
        <v/>
      </c>
      <c r="T181" s="60" t="str">
        <f>IF($B181="",
    "",
    IF(NOT(ISERROR(MATCH($B181,SkyCiv!$U:$U,0))),
        INDEX(SkyCiv!K:K,MATCH($B181,SkyCiv!$U:$U,0)),
        ""
    )
)</f>
        <v/>
      </c>
      <c r="U181" s="76" t="str">
        <f>IF($B181="",
    "",
    IF(NOT(ISERROR(MATCH($B181,SkyCiv!$U:$U,0))),
        INDEX(SkyCiv!L:L,MATCH($B181,SkyCiv!$U:$U,0)),
        ""
    )
)</f>
        <v/>
      </c>
      <c r="V181" s="12" t="str">
        <f>IF($B181="",
    "",
    IF(NOT(ISERROR(MATCH($B181,SkyCiv!$U:$U,0))),
        INDEX(SkyCiv!M:M,MATCH($B181,SkyCiv!$U:$U,0)),
        ""
    )
)</f>
        <v/>
      </c>
      <c r="W181" s="77" t="str">
        <f>IF($B181="",
    "",
    IF(NOT(ISERROR(MATCH($B181,SkyCiv!$U:$U,0))),
        INDEX(SkyCiv!N:N,MATCH($B181,SkyCiv!$U:$U,0)),
        ""
    )
)</f>
        <v/>
      </c>
      <c r="X181" s="45" t="str">
        <f>IF(AND(U181=0,V181=0,W181=0),
    "-",
    IF(U181="",
        "",
        IF(LEFT($B181)="B",
            IF(Instructions!E$16="",
                "",
                IF(ROUND(U181,3)&lt;Instructions!E$16,
                    "YES",
                    "NO"
                )
            ),
            IF(LEFT($B181)="C",
                IF(Instructions!E$18="",
                    "",
                    IF(ROUND(U181,3)&lt;Instructions!E$18,
                        "YES",
                        "NO"
                    )
                ),
                "ERR"
            )
        )
    )
)</f>
        <v/>
      </c>
      <c r="Y181" s="45" t="str">
        <f t="shared" si="62"/>
        <v/>
      </c>
      <c r="Z181" s="45" t="str">
        <f>IF(AND(U181=0,V181=0,W181=0),
    "-",
    IF(W181="",
        "",
        IF(LEFT($B181)="B",
            IF(Instructions!E$17="",
                "",
                IF(ROUND(W181,3)&lt;Instructions!E$17,
                    "YES",
                    "NO"
                )
            ),
            IF(LEFT($B181)="C",
                IF(Instructions!E$19="",
                    "",
                    IF(ROUND(W181,3)&lt;Instructions!E$19,
                        "YES",
                        "NO"
                    )
                ),
                "ERR"
            )
        )
    )
)</f>
        <v/>
      </c>
      <c r="AA181" s="54" t="str">
        <f t="shared" si="63"/>
        <v/>
      </c>
      <c r="AB181" s="14" t="str">
        <f>IF(AND(NOT(ISERROR(MATCH($B181,Scilympiad!$U:$U,0))),ISNUMBER(INDEX(Scilympiad!Y:Y,MATCH($B181,Scilympiad!$U:$U,0)))),
    INDEX(Scilympiad!Y:Y,MATCH($B181,Scilympiad!$U:$U,0)),
    ""
)</f>
        <v/>
      </c>
      <c r="AC181" s="11" t="str">
        <f t="shared" si="64"/>
        <v/>
      </c>
      <c r="AD181" s="10" t="str">
        <f t="shared" si="65"/>
        <v/>
      </c>
      <c r="AE181" s="11" t="str">
        <f t="shared" si="66"/>
        <v/>
      </c>
      <c r="AF181" s="12" t="str">
        <f t="shared" si="67"/>
        <v/>
      </c>
      <c r="AG181" s="134" t="str">
        <f t="shared" si="68"/>
        <v/>
      </c>
      <c r="AH181" s="165"/>
      <c r="AI181" s="165"/>
      <c r="AJ181" s="131"/>
      <c r="AK181" s="64" t="str">
        <f t="shared" si="69"/>
        <v/>
      </c>
      <c r="AL181" s="47" t="str">
        <f t="shared" si="70"/>
        <v/>
      </c>
      <c r="AM181" s="65" t="str">
        <f t="shared" si="71"/>
        <v/>
      </c>
      <c r="AN181" s="57" t="str">
        <f t="shared" si="72"/>
        <v/>
      </c>
      <c r="AO181" s="12" t="str">
        <f t="shared" si="73"/>
        <v/>
      </c>
      <c r="AP181" s="10" t="str">
        <f t="shared" si="74"/>
        <v/>
      </c>
      <c r="AQ181" s="10" t="str">
        <f t="shared" si="75"/>
        <v/>
      </c>
      <c r="AR181" s="15" t="str">
        <f t="shared" si="76"/>
        <v/>
      </c>
      <c r="AS181" s="57" t="str">
        <f t="shared" si="77"/>
        <v/>
      </c>
      <c r="AT181" s="12" t="str">
        <f t="shared" si="78"/>
        <v/>
      </c>
      <c r="AU181" s="10" t="str">
        <f t="shared" si="79"/>
        <v/>
      </c>
      <c r="AV181" s="10" t="str">
        <f t="shared" si="80"/>
        <v/>
      </c>
      <c r="AW181" s="15" t="str">
        <f t="shared" si="81"/>
        <v/>
      </c>
    </row>
    <row r="182" spans="2:49">
      <c r="B182" s="14" t="str">
        <f>IF(Scilympiad!C181="",
    "",
    Scilympiad!C181
)</f>
        <v/>
      </c>
      <c r="C182" s="10" t="str">
        <f>IF(Scilympiad!D181="",
    "",
    Scilympiad!D181
)</f>
        <v/>
      </c>
      <c r="D182" s="10" t="str">
        <f>IF(Scilympiad!E181="",
    "",
    Scilympiad!E181
)</f>
        <v/>
      </c>
      <c r="E182" s="44" t="str">
        <f t="shared" si="57"/>
        <v/>
      </c>
      <c r="F182" s="45" t="str">
        <f t="shared" si="58"/>
        <v/>
      </c>
      <c r="G182" s="173" t="str">
        <f t="shared" si="59"/>
        <v/>
      </c>
      <c r="H182" s="45" t="str">
        <f t="shared" si="60"/>
        <v/>
      </c>
      <c r="I182" s="54" t="str">
        <f t="shared" si="61"/>
        <v/>
      </c>
      <c r="J182" s="57" t="str">
        <f>IF($B182="",
    "",
    IF(COUNTIF(Scilympiad!U:U,Scores!$B182)+COUNTIF(SkyCiv!U:U,Scores!$B182)=0,
        "",
        IF(COUNTIF(Scilympiad!U:U,Scores!$B182)=0,
            "NO",
            IF(COUNTIF(Scilympiad!U:U,Scores!$B182)=1,
                "YES",
                IF(COUNTIF(Scilympiad!U:U,Scores!$B182)&gt;1,
                    "MANY",
                    "ERROR"
                )
            )
        )
    )
)</f>
        <v/>
      </c>
      <c r="K182" s="15" t="str">
        <f>IF($B182="",
    "",
    IF(COUNTIF(Scilympiad!U:U,Scores!$B182)+COUNTIF(SkyCiv!U:U,Scores!$B182)=0,
        "",
        IF(COUNTIF(SkyCiv!U:U,Scores!$B182)=0,
            "NO",
            IF(COUNTIF(SkyCiv!U:U,Scores!$B182)=1,
                "YES",
                IF(COUNTIF(SkyCiv!U:U,Scores!$B182)&gt;1,
                    "MANY",
                    "ERROR"
                )
            )
        )
    )
)</f>
        <v/>
      </c>
      <c r="L182" s="160" t="str">
        <f>IF($B182="",
    "",
    IF(NOT(ISERROR(MATCH($B182,Scilympiad!$U:$U,0))),
        INDEX(Scilympiad!M:M,MATCH($B182,Scilympiad!$U:$U,0)),
        ""
    )
)</f>
        <v/>
      </c>
      <c r="M182" s="161" t="str">
        <f>IF($B182="",
    "",
    IF(NOT(ISERROR(MATCH($B182,Scilympiad!$U:$U,0))),
        INDEX(Scilympiad!N:N,MATCH($B182,Scilympiad!$U:$U,0)),
        ""
    )
)</f>
        <v/>
      </c>
      <c r="N182" s="161" t="str">
        <f>IF($B182="",
    "",
    IF(NOT(ISERROR(MATCH($B182,SkyCiv!$U:$U,0))),
        INDEX(SkyCiv!C:C,MATCH($B182,SkyCiv!$U:$U,0))+(_xlfn.NUMBERVALUE(LEFT(RIGHT(Instructions!$E$20,4),3))+6)/24,
        ""
    )
)</f>
        <v/>
      </c>
      <c r="O182" s="12" t="str">
        <f>IF(N182="",
    "",
    IF(Instructions!E$20="",
        "TIMEZONE?",
        IF(L182="",
            "START?",
            IF(N182&lt;L182,
                "NEGATIVE",
                (N182-L182)*24*60
            )
        )
    )
)</f>
        <v/>
      </c>
      <c r="P182" s="46" t="str">
        <f>IF(Instructions!$E$21="",
    "",
    IF(AND(ISNUMBER(O182),O182&gt;Instructions!E$21),
        "YES",
        IF(AND(ISNUMBER(O182),O182&lt;=Instructions!E$21),
            "NO",
            IF(O182="NEGATIVE",
                "UNCLEAR",
                ""
            )
        )
    )
)</f>
        <v/>
      </c>
      <c r="Q182" s="72" t="str">
        <f>IF(LEFT(Instructions!E$22)="Y",
    P182,
    ""
)</f>
        <v/>
      </c>
      <c r="R182" s="69" t="str">
        <f>IF($B182="",
    "",
    IF(NOT(ISERROR(MATCH($B182,SkyCiv!$U:$U,0))),
        INDEX(SkyCiv!I:I,MATCH($B182,SkyCiv!$U:$U,0)),
        ""
    )
)</f>
        <v/>
      </c>
      <c r="S182" s="12" t="str">
        <f>IF($B182="",
    "",
    IF(NOT(ISERROR(MATCH($B182,SkyCiv!$U:$U,0))),
        INDEX(SkyCiv!J:J,MATCH($B182,SkyCiv!$U:$U,0)),
        ""
    )
)</f>
        <v/>
      </c>
      <c r="T182" s="60" t="str">
        <f>IF($B182="",
    "",
    IF(NOT(ISERROR(MATCH($B182,SkyCiv!$U:$U,0))),
        INDEX(SkyCiv!K:K,MATCH($B182,SkyCiv!$U:$U,0)),
        ""
    )
)</f>
        <v/>
      </c>
      <c r="U182" s="76" t="str">
        <f>IF($B182="",
    "",
    IF(NOT(ISERROR(MATCH($B182,SkyCiv!$U:$U,0))),
        INDEX(SkyCiv!L:L,MATCH($B182,SkyCiv!$U:$U,0)),
        ""
    )
)</f>
        <v/>
      </c>
      <c r="V182" s="12" t="str">
        <f>IF($B182="",
    "",
    IF(NOT(ISERROR(MATCH($B182,SkyCiv!$U:$U,0))),
        INDEX(SkyCiv!M:M,MATCH($B182,SkyCiv!$U:$U,0)),
        ""
    )
)</f>
        <v/>
      </c>
      <c r="W182" s="77" t="str">
        <f>IF($B182="",
    "",
    IF(NOT(ISERROR(MATCH($B182,SkyCiv!$U:$U,0))),
        INDEX(SkyCiv!N:N,MATCH($B182,SkyCiv!$U:$U,0)),
        ""
    )
)</f>
        <v/>
      </c>
      <c r="X182" s="45" t="str">
        <f>IF(AND(U182=0,V182=0,W182=0),
    "-",
    IF(U182="",
        "",
        IF(LEFT($B182)="B",
            IF(Instructions!E$16="",
                "",
                IF(ROUND(U182,3)&lt;Instructions!E$16,
                    "YES",
                    "NO"
                )
            ),
            IF(LEFT($B182)="C",
                IF(Instructions!E$18="",
                    "",
                    IF(ROUND(U182,3)&lt;Instructions!E$18,
                        "YES",
                        "NO"
                    )
                ),
                "ERR"
            )
        )
    )
)</f>
        <v/>
      </c>
      <c r="Y182" s="45" t="str">
        <f t="shared" si="62"/>
        <v/>
      </c>
      <c r="Z182" s="45" t="str">
        <f>IF(AND(U182=0,V182=0,W182=0),
    "-",
    IF(W182="",
        "",
        IF(LEFT($B182)="B",
            IF(Instructions!E$17="",
                "",
                IF(ROUND(W182,3)&lt;Instructions!E$17,
                    "YES",
                    "NO"
                )
            ),
            IF(LEFT($B182)="C",
                IF(Instructions!E$19="",
                    "",
                    IF(ROUND(W182,3)&lt;Instructions!E$19,
                        "YES",
                        "NO"
                    )
                ),
                "ERR"
            )
        )
    )
)</f>
        <v/>
      </c>
      <c r="AA182" s="54" t="str">
        <f t="shared" si="63"/>
        <v/>
      </c>
      <c r="AB182" s="14" t="str">
        <f>IF(AND(NOT(ISERROR(MATCH($B182,Scilympiad!$U:$U,0))),ISNUMBER(INDEX(Scilympiad!Y:Y,MATCH($B182,Scilympiad!$U:$U,0)))),
    INDEX(Scilympiad!Y:Y,MATCH($B182,Scilympiad!$U:$U,0)),
    ""
)</f>
        <v/>
      </c>
      <c r="AC182" s="11" t="str">
        <f t="shared" si="64"/>
        <v/>
      </c>
      <c r="AD182" s="10" t="str">
        <f t="shared" si="65"/>
        <v/>
      </c>
      <c r="AE182" s="11" t="str">
        <f t="shared" si="66"/>
        <v/>
      </c>
      <c r="AF182" s="12" t="str">
        <f t="shared" si="67"/>
        <v/>
      </c>
      <c r="AG182" s="134" t="str">
        <f t="shared" si="68"/>
        <v/>
      </c>
      <c r="AH182" s="165"/>
      <c r="AI182" s="165"/>
      <c r="AJ182" s="131"/>
      <c r="AK182" s="64" t="str">
        <f t="shared" si="69"/>
        <v/>
      </c>
      <c r="AL182" s="47" t="str">
        <f t="shared" si="70"/>
        <v/>
      </c>
      <c r="AM182" s="65" t="str">
        <f t="shared" si="71"/>
        <v/>
      </c>
      <c r="AN182" s="57" t="str">
        <f t="shared" si="72"/>
        <v/>
      </c>
      <c r="AO182" s="12" t="str">
        <f t="shared" si="73"/>
        <v/>
      </c>
      <c r="AP182" s="10" t="str">
        <f t="shared" si="74"/>
        <v/>
      </c>
      <c r="AQ182" s="10" t="str">
        <f t="shared" si="75"/>
        <v/>
      </c>
      <c r="AR182" s="15" t="str">
        <f t="shared" si="76"/>
        <v/>
      </c>
      <c r="AS182" s="57" t="str">
        <f t="shared" si="77"/>
        <v/>
      </c>
      <c r="AT182" s="12" t="str">
        <f t="shared" si="78"/>
        <v/>
      </c>
      <c r="AU182" s="10" t="str">
        <f t="shared" si="79"/>
        <v/>
      </c>
      <c r="AV182" s="10" t="str">
        <f t="shared" si="80"/>
        <v/>
      </c>
      <c r="AW182" s="15" t="str">
        <f t="shared" si="81"/>
        <v/>
      </c>
    </row>
    <row r="183" spans="2:49">
      <c r="B183" s="14" t="str">
        <f>IF(Scilympiad!C182="",
    "",
    Scilympiad!C182
)</f>
        <v/>
      </c>
      <c r="C183" s="10" t="str">
        <f>IF(Scilympiad!D182="",
    "",
    Scilympiad!D182
)</f>
        <v/>
      </c>
      <c r="D183" s="10" t="str">
        <f>IF(Scilympiad!E182="",
    "",
    Scilympiad!E182
)</f>
        <v/>
      </c>
      <c r="E183" s="44" t="str">
        <f t="shared" si="57"/>
        <v/>
      </c>
      <c r="F183" s="45" t="str">
        <f t="shared" si="58"/>
        <v/>
      </c>
      <c r="G183" s="173" t="str">
        <f t="shared" si="59"/>
        <v/>
      </c>
      <c r="H183" s="45" t="str">
        <f t="shared" si="60"/>
        <v/>
      </c>
      <c r="I183" s="54" t="str">
        <f t="shared" si="61"/>
        <v/>
      </c>
      <c r="J183" s="57" t="str">
        <f>IF($B183="",
    "",
    IF(COUNTIF(Scilympiad!U:U,Scores!$B183)+COUNTIF(SkyCiv!U:U,Scores!$B183)=0,
        "",
        IF(COUNTIF(Scilympiad!U:U,Scores!$B183)=0,
            "NO",
            IF(COUNTIF(Scilympiad!U:U,Scores!$B183)=1,
                "YES",
                IF(COUNTIF(Scilympiad!U:U,Scores!$B183)&gt;1,
                    "MANY",
                    "ERROR"
                )
            )
        )
    )
)</f>
        <v/>
      </c>
      <c r="K183" s="15" t="str">
        <f>IF($B183="",
    "",
    IF(COUNTIF(Scilympiad!U:U,Scores!$B183)+COUNTIF(SkyCiv!U:U,Scores!$B183)=0,
        "",
        IF(COUNTIF(SkyCiv!U:U,Scores!$B183)=0,
            "NO",
            IF(COUNTIF(SkyCiv!U:U,Scores!$B183)=1,
                "YES",
                IF(COUNTIF(SkyCiv!U:U,Scores!$B183)&gt;1,
                    "MANY",
                    "ERROR"
                )
            )
        )
    )
)</f>
        <v/>
      </c>
      <c r="L183" s="160" t="str">
        <f>IF($B183="",
    "",
    IF(NOT(ISERROR(MATCH($B183,Scilympiad!$U:$U,0))),
        INDEX(Scilympiad!M:M,MATCH($B183,Scilympiad!$U:$U,0)),
        ""
    )
)</f>
        <v/>
      </c>
      <c r="M183" s="161" t="str">
        <f>IF($B183="",
    "",
    IF(NOT(ISERROR(MATCH($B183,Scilympiad!$U:$U,0))),
        INDEX(Scilympiad!N:N,MATCH($B183,Scilympiad!$U:$U,0)),
        ""
    )
)</f>
        <v/>
      </c>
      <c r="N183" s="161" t="str">
        <f>IF($B183="",
    "",
    IF(NOT(ISERROR(MATCH($B183,SkyCiv!$U:$U,0))),
        INDEX(SkyCiv!C:C,MATCH($B183,SkyCiv!$U:$U,0))+(_xlfn.NUMBERVALUE(LEFT(RIGHT(Instructions!$E$20,4),3))+6)/24,
        ""
    )
)</f>
        <v/>
      </c>
      <c r="O183" s="12" t="str">
        <f>IF(N183="",
    "",
    IF(Instructions!E$20="",
        "TIMEZONE?",
        IF(L183="",
            "START?",
            IF(N183&lt;L183,
                "NEGATIVE",
                (N183-L183)*24*60
            )
        )
    )
)</f>
        <v/>
      </c>
      <c r="P183" s="46" t="str">
        <f>IF(Instructions!$E$21="",
    "",
    IF(AND(ISNUMBER(O183),O183&gt;Instructions!E$21),
        "YES",
        IF(AND(ISNUMBER(O183),O183&lt;=Instructions!E$21),
            "NO",
            IF(O183="NEGATIVE",
                "UNCLEAR",
                ""
            )
        )
    )
)</f>
        <v/>
      </c>
      <c r="Q183" s="72" t="str">
        <f>IF(LEFT(Instructions!E$22)="Y",
    P183,
    ""
)</f>
        <v/>
      </c>
      <c r="R183" s="69" t="str">
        <f>IF($B183="",
    "",
    IF(NOT(ISERROR(MATCH($B183,SkyCiv!$U:$U,0))),
        INDEX(SkyCiv!I:I,MATCH($B183,SkyCiv!$U:$U,0)),
        ""
    )
)</f>
        <v/>
      </c>
      <c r="S183" s="12" t="str">
        <f>IF($B183="",
    "",
    IF(NOT(ISERROR(MATCH($B183,SkyCiv!$U:$U,0))),
        INDEX(SkyCiv!J:J,MATCH($B183,SkyCiv!$U:$U,0)),
        ""
    )
)</f>
        <v/>
      </c>
      <c r="T183" s="60" t="str">
        <f>IF($B183="",
    "",
    IF(NOT(ISERROR(MATCH($B183,SkyCiv!$U:$U,0))),
        INDEX(SkyCiv!K:K,MATCH($B183,SkyCiv!$U:$U,0)),
        ""
    )
)</f>
        <v/>
      </c>
      <c r="U183" s="76" t="str">
        <f>IF($B183="",
    "",
    IF(NOT(ISERROR(MATCH($B183,SkyCiv!$U:$U,0))),
        INDEX(SkyCiv!L:L,MATCH($B183,SkyCiv!$U:$U,0)),
        ""
    )
)</f>
        <v/>
      </c>
      <c r="V183" s="12" t="str">
        <f>IF($B183="",
    "",
    IF(NOT(ISERROR(MATCH($B183,SkyCiv!$U:$U,0))),
        INDEX(SkyCiv!M:M,MATCH($B183,SkyCiv!$U:$U,0)),
        ""
    )
)</f>
        <v/>
      </c>
      <c r="W183" s="77" t="str">
        <f>IF($B183="",
    "",
    IF(NOT(ISERROR(MATCH($B183,SkyCiv!$U:$U,0))),
        INDEX(SkyCiv!N:N,MATCH($B183,SkyCiv!$U:$U,0)),
        ""
    )
)</f>
        <v/>
      </c>
      <c r="X183" s="45" t="str">
        <f>IF(AND(U183=0,V183=0,W183=0),
    "-",
    IF(U183="",
        "",
        IF(LEFT($B183)="B",
            IF(Instructions!E$16="",
                "",
                IF(ROUND(U183,3)&lt;Instructions!E$16,
                    "YES",
                    "NO"
                )
            ),
            IF(LEFT($B183)="C",
                IF(Instructions!E$18="",
                    "",
                    IF(ROUND(U183,3)&lt;Instructions!E$18,
                        "YES",
                        "NO"
                    )
                ),
                "ERR"
            )
        )
    )
)</f>
        <v/>
      </c>
      <c r="Y183" s="45" t="str">
        <f t="shared" si="62"/>
        <v/>
      </c>
      <c r="Z183" s="45" t="str">
        <f>IF(AND(U183=0,V183=0,W183=0),
    "-",
    IF(W183="",
        "",
        IF(LEFT($B183)="B",
            IF(Instructions!E$17="",
                "",
                IF(ROUND(W183,3)&lt;Instructions!E$17,
                    "YES",
                    "NO"
                )
            ),
            IF(LEFT($B183)="C",
                IF(Instructions!E$19="",
                    "",
                    IF(ROUND(W183,3)&lt;Instructions!E$19,
                        "YES",
                        "NO"
                    )
                ),
                "ERR"
            )
        )
    )
)</f>
        <v/>
      </c>
      <c r="AA183" s="54" t="str">
        <f t="shared" si="63"/>
        <v/>
      </c>
      <c r="AB183" s="14" t="str">
        <f>IF(AND(NOT(ISERROR(MATCH($B183,Scilympiad!$U:$U,0))),ISNUMBER(INDEX(Scilympiad!Y:Y,MATCH($B183,Scilympiad!$U:$U,0)))),
    INDEX(Scilympiad!Y:Y,MATCH($B183,Scilympiad!$U:$U,0)),
    ""
)</f>
        <v/>
      </c>
      <c r="AC183" s="11" t="str">
        <f t="shared" si="64"/>
        <v/>
      </c>
      <c r="AD183" s="10" t="str">
        <f t="shared" si="65"/>
        <v/>
      </c>
      <c r="AE183" s="11" t="str">
        <f t="shared" si="66"/>
        <v/>
      </c>
      <c r="AF183" s="12" t="str">
        <f t="shared" si="67"/>
        <v/>
      </c>
      <c r="AG183" s="134" t="str">
        <f t="shared" si="68"/>
        <v/>
      </c>
      <c r="AH183" s="165"/>
      <c r="AI183" s="165"/>
      <c r="AJ183" s="131"/>
      <c r="AK183" s="64" t="str">
        <f t="shared" si="69"/>
        <v/>
      </c>
      <c r="AL183" s="47" t="str">
        <f t="shared" si="70"/>
        <v/>
      </c>
      <c r="AM183" s="65" t="str">
        <f t="shared" si="71"/>
        <v/>
      </c>
      <c r="AN183" s="57" t="str">
        <f t="shared" si="72"/>
        <v/>
      </c>
      <c r="AO183" s="12" t="str">
        <f t="shared" si="73"/>
        <v/>
      </c>
      <c r="AP183" s="10" t="str">
        <f t="shared" si="74"/>
        <v/>
      </c>
      <c r="AQ183" s="10" t="str">
        <f t="shared" si="75"/>
        <v/>
      </c>
      <c r="AR183" s="15" t="str">
        <f t="shared" si="76"/>
        <v/>
      </c>
      <c r="AS183" s="57" t="str">
        <f t="shared" si="77"/>
        <v/>
      </c>
      <c r="AT183" s="12" t="str">
        <f t="shared" si="78"/>
        <v/>
      </c>
      <c r="AU183" s="10" t="str">
        <f t="shared" si="79"/>
        <v/>
      </c>
      <c r="AV183" s="10" t="str">
        <f t="shared" si="80"/>
        <v/>
      </c>
      <c r="AW183" s="15" t="str">
        <f t="shared" si="81"/>
        <v/>
      </c>
    </row>
    <row r="184" spans="2:49">
      <c r="B184" s="14" t="str">
        <f>IF(Scilympiad!C183="",
    "",
    Scilympiad!C183
)</f>
        <v/>
      </c>
      <c r="C184" s="10" t="str">
        <f>IF(Scilympiad!D183="",
    "",
    Scilympiad!D183
)</f>
        <v/>
      </c>
      <c r="D184" s="10" t="str">
        <f>IF(Scilympiad!E183="",
    "",
    Scilympiad!E183
)</f>
        <v/>
      </c>
      <c r="E184" s="44" t="str">
        <f t="shared" si="57"/>
        <v/>
      </c>
      <c r="F184" s="45" t="str">
        <f t="shared" si="58"/>
        <v/>
      </c>
      <c r="G184" s="173" t="str">
        <f t="shared" si="59"/>
        <v/>
      </c>
      <c r="H184" s="45" t="str">
        <f t="shared" si="60"/>
        <v/>
      </c>
      <c r="I184" s="54" t="str">
        <f t="shared" si="61"/>
        <v/>
      </c>
      <c r="J184" s="57" t="str">
        <f>IF($B184="",
    "",
    IF(COUNTIF(Scilympiad!U:U,Scores!$B184)+COUNTIF(SkyCiv!U:U,Scores!$B184)=0,
        "",
        IF(COUNTIF(Scilympiad!U:U,Scores!$B184)=0,
            "NO",
            IF(COUNTIF(Scilympiad!U:U,Scores!$B184)=1,
                "YES",
                IF(COUNTIF(Scilympiad!U:U,Scores!$B184)&gt;1,
                    "MANY",
                    "ERROR"
                )
            )
        )
    )
)</f>
        <v/>
      </c>
      <c r="K184" s="15" t="str">
        <f>IF($B184="",
    "",
    IF(COUNTIF(Scilympiad!U:U,Scores!$B184)+COUNTIF(SkyCiv!U:U,Scores!$B184)=0,
        "",
        IF(COUNTIF(SkyCiv!U:U,Scores!$B184)=0,
            "NO",
            IF(COUNTIF(SkyCiv!U:U,Scores!$B184)=1,
                "YES",
                IF(COUNTIF(SkyCiv!U:U,Scores!$B184)&gt;1,
                    "MANY",
                    "ERROR"
                )
            )
        )
    )
)</f>
        <v/>
      </c>
      <c r="L184" s="160" t="str">
        <f>IF($B184="",
    "",
    IF(NOT(ISERROR(MATCH($B184,Scilympiad!$U:$U,0))),
        INDEX(Scilympiad!M:M,MATCH($B184,Scilympiad!$U:$U,0)),
        ""
    )
)</f>
        <v/>
      </c>
      <c r="M184" s="161" t="str">
        <f>IF($B184="",
    "",
    IF(NOT(ISERROR(MATCH($B184,Scilympiad!$U:$U,0))),
        INDEX(Scilympiad!N:N,MATCH($B184,Scilympiad!$U:$U,0)),
        ""
    )
)</f>
        <v/>
      </c>
      <c r="N184" s="161" t="str">
        <f>IF($B184="",
    "",
    IF(NOT(ISERROR(MATCH($B184,SkyCiv!$U:$U,0))),
        INDEX(SkyCiv!C:C,MATCH($B184,SkyCiv!$U:$U,0))+(_xlfn.NUMBERVALUE(LEFT(RIGHT(Instructions!$E$20,4),3))+6)/24,
        ""
    )
)</f>
        <v/>
      </c>
      <c r="O184" s="12" t="str">
        <f>IF(N184="",
    "",
    IF(Instructions!E$20="",
        "TIMEZONE?",
        IF(L184="",
            "START?",
            IF(N184&lt;L184,
                "NEGATIVE",
                (N184-L184)*24*60
            )
        )
    )
)</f>
        <v/>
      </c>
      <c r="P184" s="46" t="str">
        <f>IF(Instructions!$E$21="",
    "",
    IF(AND(ISNUMBER(O184),O184&gt;Instructions!E$21),
        "YES",
        IF(AND(ISNUMBER(O184),O184&lt;=Instructions!E$21),
            "NO",
            IF(O184="NEGATIVE",
                "UNCLEAR",
                ""
            )
        )
    )
)</f>
        <v/>
      </c>
      <c r="Q184" s="72" t="str">
        <f>IF(LEFT(Instructions!E$22)="Y",
    P184,
    ""
)</f>
        <v/>
      </c>
      <c r="R184" s="69" t="str">
        <f>IF($B184="",
    "",
    IF(NOT(ISERROR(MATCH($B184,SkyCiv!$U:$U,0))),
        INDEX(SkyCiv!I:I,MATCH($B184,SkyCiv!$U:$U,0)),
        ""
    )
)</f>
        <v/>
      </c>
      <c r="S184" s="12" t="str">
        <f>IF($B184="",
    "",
    IF(NOT(ISERROR(MATCH($B184,SkyCiv!$U:$U,0))),
        INDEX(SkyCiv!J:J,MATCH($B184,SkyCiv!$U:$U,0)),
        ""
    )
)</f>
        <v/>
      </c>
      <c r="T184" s="60" t="str">
        <f>IF($B184="",
    "",
    IF(NOT(ISERROR(MATCH($B184,SkyCiv!$U:$U,0))),
        INDEX(SkyCiv!K:K,MATCH($B184,SkyCiv!$U:$U,0)),
        ""
    )
)</f>
        <v/>
      </c>
      <c r="U184" s="76" t="str">
        <f>IF($B184="",
    "",
    IF(NOT(ISERROR(MATCH($B184,SkyCiv!$U:$U,0))),
        INDEX(SkyCiv!L:L,MATCH($B184,SkyCiv!$U:$U,0)),
        ""
    )
)</f>
        <v/>
      </c>
      <c r="V184" s="12" t="str">
        <f>IF($B184="",
    "",
    IF(NOT(ISERROR(MATCH($B184,SkyCiv!$U:$U,0))),
        INDEX(SkyCiv!M:M,MATCH($B184,SkyCiv!$U:$U,0)),
        ""
    )
)</f>
        <v/>
      </c>
      <c r="W184" s="77" t="str">
        <f>IF($B184="",
    "",
    IF(NOT(ISERROR(MATCH($B184,SkyCiv!$U:$U,0))),
        INDEX(SkyCiv!N:N,MATCH($B184,SkyCiv!$U:$U,0)),
        ""
    )
)</f>
        <v/>
      </c>
      <c r="X184" s="45" t="str">
        <f>IF(AND(U184=0,V184=0,W184=0),
    "-",
    IF(U184="",
        "",
        IF(LEFT($B184)="B",
            IF(Instructions!E$16="",
                "",
                IF(ROUND(U184,3)&lt;Instructions!E$16,
                    "YES",
                    "NO"
                )
            ),
            IF(LEFT($B184)="C",
                IF(Instructions!E$18="",
                    "",
                    IF(ROUND(U184,3)&lt;Instructions!E$18,
                        "YES",
                        "NO"
                    )
                ),
                "ERR"
            )
        )
    )
)</f>
        <v/>
      </c>
      <c r="Y184" s="45" t="str">
        <f t="shared" si="62"/>
        <v/>
      </c>
      <c r="Z184" s="45" t="str">
        <f>IF(AND(U184=0,V184=0,W184=0),
    "-",
    IF(W184="",
        "",
        IF(LEFT($B184)="B",
            IF(Instructions!E$17="",
                "",
                IF(ROUND(W184,3)&lt;Instructions!E$17,
                    "YES",
                    "NO"
                )
            ),
            IF(LEFT($B184)="C",
                IF(Instructions!E$19="",
                    "",
                    IF(ROUND(W184,3)&lt;Instructions!E$19,
                        "YES",
                        "NO"
                    )
                ),
                "ERR"
            )
        )
    )
)</f>
        <v/>
      </c>
      <c r="AA184" s="54" t="str">
        <f t="shared" si="63"/>
        <v/>
      </c>
      <c r="AB184" s="14" t="str">
        <f>IF(AND(NOT(ISERROR(MATCH($B184,Scilympiad!$U:$U,0))),ISNUMBER(INDEX(Scilympiad!Y:Y,MATCH($B184,Scilympiad!$U:$U,0)))),
    INDEX(Scilympiad!Y:Y,MATCH($B184,Scilympiad!$U:$U,0)),
    ""
)</f>
        <v/>
      </c>
      <c r="AC184" s="11" t="str">
        <f t="shared" si="64"/>
        <v/>
      </c>
      <c r="AD184" s="10" t="str">
        <f t="shared" si="65"/>
        <v/>
      </c>
      <c r="AE184" s="11" t="str">
        <f t="shared" si="66"/>
        <v/>
      </c>
      <c r="AF184" s="12" t="str">
        <f t="shared" si="67"/>
        <v/>
      </c>
      <c r="AG184" s="134" t="str">
        <f t="shared" si="68"/>
        <v/>
      </c>
      <c r="AH184" s="165"/>
      <c r="AI184" s="165"/>
      <c r="AJ184" s="131"/>
      <c r="AK184" s="64" t="str">
        <f t="shared" si="69"/>
        <v/>
      </c>
      <c r="AL184" s="47" t="str">
        <f t="shared" si="70"/>
        <v/>
      </c>
      <c r="AM184" s="65" t="str">
        <f t="shared" si="71"/>
        <v/>
      </c>
      <c r="AN184" s="57" t="str">
        <f t="shared" si="72"/>
        <v/>
      </c>
      <c r="AO184" s="12" t="str">
        <f t="shared" si="73"/>
        <v/>
      </c>
      <c r="AP184" s="10" t="str">
        <f t="shared" si="74"/>
        <v/>
      </c>
      <c r="AQ184" s="10" t="str">
        <f t="shared" si="75"/>
        <v/>
      </c>
      <c r="AR184" s="15" t="str">
        <f t="shared" si="76"/>
        <v/>
      </c>
      <c r="AS184" s="57" t="str">
        <f t="shared" si="77"/>
        <v/>
      </c>
      <c r="AT184" s="12" t="str">
        <f t="shared" si="78"/>
        <v/>
      </c>
      <c r="AU184" s="10" t="str">
        <f t="shared" si="79"/>
        <v/>
      </c>
      <c r="AV184" s="10" t="str">
        <f t="shared" si="80"/>
        <v/>
      </c>
      <c r="AW184" s="15" t="str">
        <f t="shared" si="81"/>
        <v/>
      </c>
    </row>
    <row r="185" spans="2:49">
      <c r="B185" s="14" t="str">
        <f>IF(Scilympiad!C184="",
    "",
    Scilympiad!C184
)</f>
        <v/>
      </c>
      <c r="C185" s="10" t="str">
        <f>IF(Scilympiad!D184="",
    "",
    Scilympiad!D184
)</f>
        <v/>
      </c>
      <c r="D185" s="10" t="str">
        <f>IF(Scilympiad!E184="",
    "",
    Scilympiad!E184
)</f>
        <v/>
      </c>
      <c r="E185" s="44" t="str">
        <f t="shared" si="57"/>
        <v/>
      </c>
      <c r="F185" s="45" t="str">
        <f t="shared" si="58"/>
        <v/>
      </c>
      <c r="G185" s="173" t="str">
        <f t="shared" si="59"/>
        <v/>
      </c>
      <c r="H185" s="45" t="str">
        <f t="shared" si="60"/>
        <v/>
      </c>
      <c r="I185" s="54" t="str">
        <f t="shared" si="61"/>
        <v/>
      </c>
      <c r="J185" s="57" t="str">
        <f>IF($B185="",
    "",
    IF(COUNTIF(Scilympiad!U:U,Scores!$B185)+COUNTIF(SkyCiv!U:U,Scores!$B185)=0,
        "",
        IF(COUNTIF(Scilympiad!U:U,Scores!$B185)=0,
            "NO",
            IF(COUNTIF(Scilympiad!U:U,Scores!$B185)=1,
                "YES",
                IF(COUNTIF(Scilympiad!U:U,Scores!$B185)&gt;1,
                    "MANY",
                    "ERROR"
                )
            )
        )
    )
)</f>
        <v/>
      </c>
      <c r="K185" s="15" t="str">
        <f>IF($B185="",
    "",
    IF(COUNTIF(Scilympiad!U:U,Scores!$B185)+COUNTIF(SkyCiv!U:U,Scores!$B185)=0,
        "",
        IF(COUNTIF(SkyCiv!U:U,Scores!$B185)=0,
            "NO",
            IF(COUNTIF(SkyCiv!U:U,Scores!$B185)=1,
                "YES",
                IF(COUNTIF(SkyCiv!U:U,Scores!$B185)&gt;1,
                    "MANY",
                    "ERROR"
                )
            )
        )
    )
)</f>
        <v/>
      </c>
      <c r="L185" s="160" t="str">
        <f>IF($B185="",
    "",
    IF(NOT(ISERROR(MATCH($B185,Scilympiad!$U:$U,0))),
        INDEX(Scilympiad!M:M,MATCH($B185,Scilympiad!$U:$U,0)),
        ""
    )
)</f>
        <v/>
      </c>
      <c r="M185" s="161" t="str">
        <f>IF($B185="",
    "",
    IF(NOT(ISERROR(MATCH($B185,Scilympiad!$U:$U,0))),
        INDEX(Scilympiad!N:N,MATCH($B185,Scilympiad!$U:$U,0)),
        ""
    )
)</f>
        <v/>
      </c>
      <c r="N185" s="161" t="str">
        <f>IF($B185="",
    "",
    IF(NOT(ISERROR(MATCH($B185,SkyCiv!$U:$U,0))),
        INDEX(SkyCiv!C:C,MATCH($B185,SkyCiv!$U:$U,0))+(_xlfn.NUMBERVALUE(LEFT(RIGHT(Instructions!$E$20,4),3))+6)/24,
        ""
    )
)</f>
        <v/>
      </c>
      <c r="O185" s="12" t="str">
        <f>IF(N185="",
    "",
    IF(Instructions!E$20="",
        "TIMEZONE?",
        IF(L185="",
            "START?",
            IF(N185&lt;L185,
                "NEGATIVE",
                (N185-L185)*24*60
            )
        )
    )
)</f>
        <v/>
      </c>
      <c r="P185" s="46" t="str">
        <f>IF(Instructions!$E$21="",
    "",
    IF(AND(ISNUMBER(O185),O185&gt;Instructions!E$21),
        "YES",
        IF(AND(ISNUMBER(O185),O185&lt;=Instructions!E$21),
            "NO",
            IF(O185="NEGATIVE",
                "UNCLEAR",
                ""
            )
        )
    )
)</f>
        <v/>
      </c>
      <c r="Q185" s="72" t="str">
        <f>IF(LEFT(Instructions!E$22)="Y",
    P185,
    ""
)</f>
        <v/>
      </c>
      <c r="R185" s="69" t="str">
        <f>IF($B185="",
    "",
    IF(NOT(ISERROR(MATCH($B185,SkyCiv!$U:$U,0))),
        INDEX(SkyCiv!I:I,MATCH($B185,SkyCiv!$U:$U,0)),
        ""
    )
)</f>
        <v/>
      </c>
      <c r="S185" s="12" t="str">
        <f>IF($B185="",
    "",
    IF(NOT(ISERROR(MATCH($B185,SkyCiv!$U:$U,0))),
        INDEX(SkyCiv!J:J,MATCH($B185,SkyCiv!$U:$U,0)),
        ""
    )
)</f>
        <v/>
      </c>
      <c r="T185" s="60" t="str">
        <f>IF($B185="",
    "",
    IF(NOT(ISERROR(MATCH($B185,SkyCiv!$U:$U,0))),
        INDEX(SkyCiv!K:K,MATCH($B185,SkyCiv!$U:$U,0)),
        ""
    )
)</f>
        <v/>
      </c>
      <c r="U185" s="76" t="str">
        <f>IF($B185="",
    "",
    IF(NOT(ISERROR(MATCH($B185,SkyCiv!$U:$U,0))),
        INDEX(SkyCiv!L:L,MATCH($B185,SkyCiv!$U:$U,0)),
        ""
    )
)</f>
        <v/>
      </c>
      <c r="V185" s="12" t="str">
        <f>IF($B185="",
    "",
    IF(NOT(ISERROR(MATCH($B185,SkyCiv!$U:$U,0))),
        INDEX(SkyCiv!M:M,MATCH($B185,SkyCiv!$U:$U,0)),
        ""
    )
)</f>
        <v/>
      </c>
      <c r="W185" s="77" t="str">
        <f>IF($B185="",
    "",
    IF(NOT(ISERROR(MATCH($B185,SkyCiv!$U:$U,0))),
        INDEX(SkyCiv!N:N,MATCH($B185,SkyCiv!$U:$U,0)),
        ""
    )
)</f>
        <v/>
      </c>
      <c r="X185" s="45" t="str">
        <f>IF(AND(U185=0,V185=0,W185=0),
    "-",
    IF(U185="",
        "",
        IF(LEFT($B185)="B",
            IF(Instructions!E$16="",
                "",
                IF(ROUND(U185,3)&lt;Instructions!E$16,
                    "YES",
                    "NO"
                )
            ),
            IF(LEFT($B185)="C",
                IF(Instructions!E$18="",
                    "",
                    IF(ROUND(U185,3)&lt;Instructions!E$18,
                        "YES",
                        "NO"
                    )
                ),
                "ERR"
            )
        )
    )
)</f>
        <v/>
      </c>
      <c r="Y185" s="45" t="str">
        <f t="shared" si="62"/>
        <v/>
      </c>
      <c r="Z185" s="45" t="str">
        <f>IF(AND(U185=0,V185=0,W185=0),
    "-",
    IF(W185="",
        "",
        IF(LEFT($B185)="B",
            IF(Instructions!E$17="",
                "",
                IF(ROUND(W185,3)&lt;Instructions!E$17,
                    "YES",
                    "NO"
                )
            ),
            IF(LEFT($B185)="C",
                IF(Instructions!E$19="",
                    "",
                    IF(ROUND(W185,3)&lt;Instructions!E$19,
                        "YES",
                        "NO"
                    )
                ),
                "ERR"
            )
        )
    )
)</f>
        <v/>
      </c>
      <c r="AA185" s="54" t="str">
        <f t="shared" si="63"/>
        <v/>
      </c>
      <c r="AB185" s="14" t="str">
        <f>IF(AND(NOT(ISERROR(MATCH($B185,Scilympiad!$U:$U,0))),ISNUMBER(INDEX(Scilympiad!Y:Y,MATCH($B185,Scilympiad!$U:$U,0)))),
    INDEX(Scilympiad!Y:Y,MATCH($B185,Scilympiad!$U:$U,0)),
    ""
)</f>
        <v/>
      </c>
      <c r="AC185" s="11" t="str">
        <f t="shared" si="64"/>
        <v/>
      </c>
      <c r="AD185" s="10" t="str">
        <f t="shared" si="65"/>
        <v/>
      </c>
      <c r="AE185" s="11" t="str">
        <f t="shared" si="66"/>
        <v/>
      </c>
      <c r="AF185" s="12" t="str">
        <f t="shared" si="67"/>
        <v/>
      </c>
      <c r="AG185" s="134" t="str">
        <f t="shared" si="68"/>
        <v/>
      </c>
      <c r="AH185" s="165"/>
      <c r="AI185" s="165"/>
      <c r="AJ185" s="131"/>
      <c r="AK185" s="64" t="str">
        <f t="shared" si="69"/>
        <v/>
      </c>
      <c r="AL185" s="47" t="str">
        <f t="shared" si="70"/>
        <v/>
      </c>
      <c r="AM185" s="65" t="str">
        <f t="shared" si="71"/>
        <v/>
      </c>
      <c r="AN185" s="57" t="str">
        <f t="shared" si="72"/>
        <v/>
      </c>
      <c r="AO185" s="12" t="str">
        <f t="shared" si="73"/>
        <v/>
      </c>
      <c r="AP185" s="10" t="str">
        <f t="shared" si="74"/>
        <v/>
      </c>
      <c r="AQ185" s="10" t="str">
        <f t="shared" si="75"/>
        <v/>
      </c>
      <c r="AR185" s="15" t="str">
        <f t="shared" si="76"/>
        <v/>
      </c>
      <c r="AS185" s="57" t="str">
        <f t="shared" si="77"/>
        <v/>
      </c>
      <c r="AT185" s="12" t="str">
        <f t="shared" si="78"/>
        <v/>
      </c>
      <c r="AU185" s="10" t="str">
        <f t="shared" si="79"/>
        <v/>
      </c>
      <c r="AV185" s="10" t="str">
        <f t="shared" si="80"/>
        <v/>
      </c>
      <c r="AW185" s="15" t="str">
        <f t="shared" si="81"/>
        <v/>
      </c>
    </row>
    <row r="186" spans="2:49">
      <c r="B186" s="14" t="str">
        <f>IF(Scilympiad!C185="",
    "",
    Scilympiad!C185
)</f>
        <v/>
      </c>
      <c r="C186" s="10" t="str">
        <f>IF(Scilympiad!D185="",
    "",
    Scilympiad!D185
)</f>
        <v/>
      </c>
      <c r="D186" s="10" t="str">
        <f>IF(Scilympiad!E185="",
    "",
    Scilympiad!E185
)</f>
        <v/>
      </c>
      <c r="E186" s="44" t="str">
        <f t="shared" si="57"/>
        <v/>
      </c>
      <c r="F186" s="45" t="str">
        <f t="shared" si="58"/>
        <v/>
      </c>
      <c r="G186" s="173" t="str">
        <f t="shared" si="59"/>
        <v/>
      </c>
      <c r="H186" s="45" t="str">
        <f t="shared" si="60"/>
        <v/>
      </c>
      <c r="I186" s="54" t="str">
        <f t="shared" si="61"/>
        <v/>
      </c>
      <c r="J186" s="57" t="str">
        <f>IF($B186="",
    "",
    IF(COUNTIF(Scilympiad!U:U,Scores!$B186)+COUNTIF(SkyCiv!U:U,Scores!$B186)=0,
        "",
        IF(COUNTIF(Scilympiad!U:U,Scores!$B186)=0,
            "NO",
            IF(COUNTIF(Scilympiad!U:U,Scores!$B186)=1,
                "YES",
                IF(COUNTIF(Scilympiad!U:U,Scores!$B186)&gt;1,
                    "MANY",
                    "ERROR"
                )
            )
        )
    )
)</f>
        <v/>
      </c>
      <c r="K186" s="15" t="str">
        <f>IF($B186="",
    "",
    IF(COUNTIF(Scilympiad!U:U,Scores!$B186)+COUNTIF(SkyCiv!U:U,Scores!$B186)=0,
        "",
        IF(COUNTIF(SkyCiv!U:U,Scores!$B186)=0,
            "NO",
            IF(COUNTIF(SkyCiv!U:U,Scores!$B186)=1,
                "YES",
                IF(COUNTIF(SkyCiv!U:U,Scores!$B186)&gt;1,
                    "MANY",
                    "ERROR"
                )
            )
        )
    )
)</f>
        <v/>
      </c>
      <c r="L186" s="160" t="str">
        <f>IF($B186="",
    "",
    IF(NOT(ISERROR(MATCH($B186,Scilympiad!$U:$U,0))),
        INDEX(Scilympiad!M:M,MATCH($B186,Scilympiad!$U:$U,0)),
        ""
    )
)</f>
        <v/>
      </c>
      <c r="M186" s="161" t="str">
        <f>IF($B186="",
    "",
    IF(NOT(ISERROR(MATCH($B186,Scilympiad!$U:$U,0))),
        INDEX(Scilympiad!N:N,MATCH($B186,Scilympiad!$U:$U,0)),
        ""
    )
)</f>
        <v/>
      </c>
      <c r="N186" s="161" t="str">
        <f>IF($B186="",
    "",
    IF(NOT(ISERROR(MATCH($B186,SkyCiv!$U:$U,0))),
        INDEX(SkyCiv!C:C,MATCH($B186,SkyCiv!$U:$U,0))+(_xlfn.NUMBERVALUE(LEFT(RIGHT(Instructions!$E$20,4),3))+6)/24,
        ""
    )
)</f>
        <v/>
      </c>
      <c r="O186" s="12" t="str">
        <f>IF(N186="",
    "",
    IF(Instructions!E$20="",
        "TIMEZONE?",
        IF(L186="",
            "START?",
            IF(N186&lt;L186,
                "NEGATIVE",
                (N186-L186)*24*60
            )
        )
    )
)</f>
        <v/>
      </c>
      <c r="P186" s="46" t="str">
        <f>IF(Instructions!$E$21="",
    "",
    IF(AND(ISNUMBER(O186),O186&gt;Instructions!E$21),
        "YES",
        IF(AND(ISNUMBER(O186),O186&lt;=Instructions!E$21),
            "NO",
            IF(O186="NEGATIVE",
                "UNCLEAR",
                ""
            )
        )
    )
)</f>
        <v/>
      </c>
      <c r="Q186" s="72" t="str">
        <f>IF(LEFT(Instructions!E$22)="Y",
    P186,
    ""
)</f>
        <v/>
      </c>
      <c r="R186" s="69" t="str">
        <f>IF($B186="",
    "",
    IF(NOT(ISERROR(MATCH($B186,SkyCiv!$U:$U,0))),
        INDEX(SkyCiv!I:I,MATCH($B186,SkyCiv!$U:$U,0)),
        ""
    )
)</f>
        <v/>
      </c>
      <c r="S186" s="12" t="str">
        <f>IF($B186="",
    "",
    IF(NOT(ISERROR(MATCH($B186,SkyCiv!$U:$U,0))),
        INDEX(SkyCiv!J:J,MATCH($B186,SkyCiv!$U:$U,0)),
        ""
    )
)</f>
        <v/>
      </c>
      <c r="T186" s="60" t="str">
        <f>IF($B186="",
    "",
    IF(NOT(ISERROR(MATCH($B186,SkyCiv!$U:$U,0))),
        INDEX(SkyCiv!K:K,MATCH($B186,SkyCiv!$U:$U,0)),
        ""
    )
)</f>
        <v/>
      </c>
      <c r="U186" s="76" t="str">
        <f>IF($B186="",
    "",
    IF(NOT(ISERROR(MATCH($B186,SkyCiv!$U:$U,0))),
        INDEX(SkyCiv!L:L,MATCH($B186,SkyCiv!$U:$U,0)),
        ""
    )
)</f>
        <v/>
      </c>
      <c r="V186" s="12" t="str">
        <f>IF($B186="",
    "",
    IF(NOT(ISERROR(MATCH($B186,SkyCiv!$U:$U,0))),
        INDEX(SkyCiv!M:M,MATCH($B186,SkyCiv!$U:$U,0)),
        ""
    )
)</f>
        <v/>
      </c>
      <c r="W186" s="77" t="str">
        <f>IF($B186="",
    "",
    IF(NOT(ISERROR(MATCH($B186,SkyCiv!$U:$U,0))),
        INDEX(SkyCiv!N:N,MATCH($B186,SkyCiv!$U:$U,0)),
        ""
    )
)</f>
        <v/>
      </c>
      <c r="X186" s="45" t="str">
        <f>IF(AND(U186=0,V186=0,W186=0),
    "-",
    IF(U186="",
        "",
        IF(LEFT($B186)="B",
            IF(Instructions!E$16="",
                "",
                IF(ROUND(U186,3)&lt;Instructions!E$16,
                    "YES",
                    "NO"
                )
            ),
            IF(LEFT($B186)="C",
                IF(Instructions!E$18="",
                    "",
                    IF(ROUND(U186,3)&lt;Instructions!E$18,
                        "YES",
                        "NO"
                    )
                ),
                "ERR"
            )
        )
    )
)</f>
        <v/>
      </c>
      <c r="Y186" s="45" t="str">
        <f t="shared" si="62"/>
        <v/>
      </c>
      <c r="Z186" s="45" t="str">
        <f>IF(AND(U186=0,V186=0,W186=0),
    "-",
    IF(W186="",
        "",
        IF(LEFT($B186)="B",
            IF(Instructions!E$17="",
                "",
                IF(ROUND(W186,3)&lt;Instructions!E$17,
                    "YES",
                    "NO"
                )
            ),
            IF(LEFT($B186)="C",
                IF(Instructions!E$19="",
                    "",
                    IF(ROUND(W186,3)&lt;Instructions!E$19,
                        "YES",
                        "NO"
                    )
                ),
                "ERR"
            )
        )
    )
)</f>
        <v/>
      </c>
      <c r="AA186" s="54" t="str">
        <f t="shared" si="63"/>
        <v/>
      </c>
      <c r="AB186" s="14" t="str">
        <f>IF(AND(NOT(ISERROR(MATCH($B186,Scilympiad!$U:$U,0))),ISNUMBER(INDEX(Scilympiad!Y:Y,MATCH($B186,Scilympiad!$U:$U,0)))),
    INDEX(Scilympiad!Y:Y,MATCH($B186,Scilympiad!$U:$U,0)),
    ""
)</f>
        <v/>
      </c>
      <c r="AC186" s="11" t="str">
        <f t="shared" si="64"/>
        <v/>
      </c>
      <c r="AD186" s="10" t="str">
        <f t="shared" si="65"/>
        <v/>
      </c>
      <c r="AE186" s="11" t="str">
        <f t="shared" si="66"/>
        <v/>
      </c>
      <c r="AF186" s="12" t="str">
        <f t="shared" si="67"/>
        <v/>
      </c>
      <c r="AG186" s="134" t="str">
        <f t="shared" si="68"/>
        <v/>
      </c>
      <c r="AH186" s="165"/>
      <c r="AI186" s="165"/>
      <c r="AJ186" s="131"/>
      <c r="AK186" s="64" t="str">
        <f t="shared" si="69"/>
        <v/>
      </c>
      <c r="AL186" s="47" t="str">
        <f t="shared" si="70"/>
        <v/>
      </c>
      <c r="AM186" s="65" t="str">
        <f t="shared" si="71"/>
        <v/>
      </c>
      <c r="AN186" s="57" t="str">
        <f t="shared" si="72"/>
        <v/>
      </c>
      <c r="AO186" s="12" t="str">
        <f t="shared" si="73"/>
        <v/>
      </c>
      <c r="AP186" s="10" t="str">
        <f t="shared" si="74"/>
        <v/>
      </c>
      <c r="AQ186" s="10" t="str">
        <f t="shared" si="75"/>
        <v/>
      </c>
      <c r="AR186" s="15" t="str">
        <f t="shared" si="76"/>
        <v/>
      </c>
      <c r="AS186" s="57" t="str">
        <f t="shared" si="77"/>
        <v/>
      </c>
      <c r="AT186" s="12" t="str">
        <f t="shared" si="78"/>
        <v/>
      </c>
      <c r="AU186" s="10" t="str">
        <f t="shared" si="79"/>
        <v/>
      </c>
      <c r="AV186" s="10" t="str">
        <f t="shared" si="80"/>
        <v/>
      </c>
      <c r="AW186" s="15" t="str">
        <f t="shared" si="81"/>
        <v/>
      </c>
    </row>
    <row r="187" spans="2:49">
      <c r="B187" s="14" t="str">
        <f>IF(Scilympiad!C186="",
    "",
    Scilympiad!C186
)</f>
        <v/>
      </c>
      <c r="C187" s="10" t="str">
        <f>IF(Scilympiad!D186="",
    "",
    Scilympiad!D186
)</f>
        <v/>
      </c>
      <c r="D187" s="10" t="str">
        <f>IF(Scilympiad!E186="",
    "",
    Scilympiad!E186
)</f>
        <v/>
      </c>
      <c r="E187" s="44" t="str">
        <f t="shared" si="57"/>
        <v/>
      </c>
      <c r="F187" s="45" t="str">
        <f t="shared" si="58"/>
        <v/>
      </c>
      <c r="G187" s="173" t="str">
        <f t="shared" si="59"/>
        <v/>
      </c>
      <c r="H187" s="45" t="str">
        <f t="shared" si="60"/>
        <v/>
      </c>
      <c r="I187" s="54" t="str">
        <f t="shared" si="61"/>
        <v/>
      </c>
      <c r="J187" s="57" t="str">
        <f>IF($B187="",
    "",
    IF(COUNTIF(Scilympiad!U:U,Scores!$B187)+COUNTIF(SkyCiv!U:U,Scores!$B187)=0,
        "",
        IF(COUNTIF(Scilympiad!U:U,Scores!$B187)=0,
            "NO",
            IF(COUNTIF(Scilympiad!U:U,Scores!$B187)=1,
                "YES",
                IF(COUNTIF(Scilympiad!U:U,Scores!$B187)&gt;1,
                    "MANY",
                    "ERROR"
                )
            )
        )
    )
)</f>
        <v/>
      </c>
      <c r="K187" s="15" t="str">
        <f>IF($B187="",
    "",
    IF(COUNTIF(Scilympiad!U:U,Scores!$B187)+COUNTIF(SkyCiv!U:U,Scores!$B187)=0,
        "",
        IF(COUNTIF(SkyCiv!U:U,Scores!$B187)=0,
            "NO",
            IF(COUNTIF(SkyCiv!U:U,Scores!$B187)=1,
                "YES",
                IF(COUNTIF(SkyCiv!U:U,Scores!$B187)&gt;1,
                    "MANY",
                    "ERROR"
                )
            )
        )
    )
)</f>
        <v/>
      </c>
      <c r="L187" s="160" t="str">
        <f>IF($B187="",
    "",
    IF(NOT(ISERROR(MATCH($B187,Scilympiad!$U:$U,0))),
        INDEX(Scilympiad!M:M,MATCH($B187,Scilympiad!$U:$U,0)),
        ""
    )
)</f>
        <v/>
      </c>
      <c r="M187" s="161" t="str">
        <f>IF($B187="",
    "",
    IF(NOT(ISERROR(MATCH($B187,Scilympiad!$U:$U,0))),
        INDEX(Scilympiad!N:N,MATCH($B187,Scilympiad!$U:$U,0)),
        ""
    )
)</f>
        <v/>
      </c>
      <c r="N187" s="161" t="str">
        <f>IF($B187="",
    "",
    IF(NOT(ISERROR(MATCH($B187,SkyCiv!$U:$U,0))),
        INDEX(SkyCiv!C:C,MATCH($B187,SkyCiv!$U:$U,0))+(_xlfn.NUMBERVALUE(LEFT(RIGHT(Instructions!$E$20,4),3))+6)/24,
        ""
    )
)</f>
        <v/>
      </c>
      <c r="O187" s="12" t="str">
        <f>IF(N187="",
    "",
    IF(Instructions!E$20="",
        "TIMEZONE?",
        IF(L187="",
            "START?",
            IF(N187&lt;L187,
                "NEGATIVE",
                (N187-L187)*24*60
            )
        )
    )
)</f>
        <v/>
      </c>
      <c r="P187" s="46" t="str">
        <f>IF(Instructions!$E$21="",
    "",
    IF(AND(ISNUMBER(O187),O187&gt;Instructions!E$21),
        "YES",
        IF(AND(ISNUMBER(O187),O187&lt;=Instructions!E$21),
            "NO",
            IF(O187="NEGATIVE",
                "UNCLEAR",
                ""
            )
        )
    )
)</f>
        <v/>
      </c>
      <c r="Q187" s="72" t="str">
        <f>IF(LEFT(Instructions!E$22)="Y",
    P187,
    ""
)</f>
        <v/>
      </c>
      <c r="R187" s="69" t="str">
        <f>IF($B187="",
    "",
    IF(NOT(ISERROR(MATCH($B187,SkyCiv!$U:$U,0))),
        INDEX(SkyCiv!I:I,MATCH($B187,SkyCiv!$U:$U,0)),
        ""
    )
)</f>
        <v/>
      </c>
      <c r="S187" s="12" t="str">
        <f>IF($B187="",
    "",
    IF(NOT(ISERROR(MATCH($B187,SkyCiv!$U:$U,0))),
        INDEX(SkyCiv!J:J,MATCH($B187,SkyCiv!$U:$U,0)),
        ""
    )
)</f>
        <v/>
      </c>
      <c r="T187" s="60" t="str">
        <f>IF($B187="",
    "",
    IF(NOT(ISERROR(MATCH($B187,SkyCiv!$U:$U,0))),
        INDEX(SkyCiv!K:K,MATCH($B187,SkyCiv!$U:$U,0)),
        ""
    )
)</f>
        <v/>
      </c>
      <c r="U187" s="76" t="str">
        <f>IF($B187="",
    "",
    IF(NOT(ISERROR(MATCH($B187,SkyCiv!$U:$U,0))),
        INDEX(SkyCiv!L:L,MATCH($B187,SkyCiv!$U:$U,0)),
        ""
    )
)</f>
        <v/>
      </c>
      <c r="V187" s="12" t="str">
        <f>IF($B187="",
    "",
    IF(NOT(ISERROR(MATCH($B187,SkyCiv!$U:$U,0))),
        INDEX(SkyCiv!M:M,MATCH($B187,SkyCiv!$U:$U,0)),
        ""
    )
)</f>
        <v/>
      </c>
      <c r="W187" s="77" t="str">
        <f>IF($B187="",
    "",
    IF(NOT(ISERROR(MATCH($B187,SkyCiv!$U:$U,0))),
        INDEX(SkyCiv!N:N,MATCH($B187,SkyCiv!$U:$U,0)),
        ""
    )
)</f>
        <v/>
      </c>
      <c r="X187" s="45" t="str">
        <f>IF(AND(U187=0,V187=0,W187=0),
    "-",
    IF(U187="",
        "",
        IF(LEFT($B187)="B",
            IF(Instructions!E$16="",
                "",
                IF(ROUND(U187,3)&lt;Instructions!E$16,
                    "YES",
                    "NO"
                )
            ),
            IF(LEFT($B187)="C",
                IF(Instructions!E$18="",
                    "",
                    IF(ROUND(U187,3)&lt;Instructions!E$18,
                        "YES",
                        "NO"
                    )
                ),
                "ERR"
            )
        )
    )
)</f>
        <v/>
      </c>
      <c r="Y187" s="45" t="str">
        <f t="shared" si="62"/>
        <v/>
      </c>
      <c r="Z187" s="45" t="str">
        <f>IF(AND(U187=0,V187=0,W187=0),
    "-",
    IF(W187="",
        "",
        IF(LEFT($B187)="B",
            IF(Instructions!E$17="",
                "",
                IF(ROUND(W187,3)&lt;Instructions!E$17,
                    "YES",
                    "NO"
                )
            ),
            IF(LEFT($B187)="C",
                IF(Instructions!E$19="",
                    "",
                    IF(ROUND(W187,3)&lt;Instructions!E$19,
                        "YES",
                        "NO"
                    )
                ),
                "ERR"
            )
        )
    )
)</f>
        <v/>
      </c>
      <c r="AA187" s="54" t="str">
        <f t="shared" si="63"/>
        <v/>
      </c>
      <c r="AB187" s="14" t="str">
        <f>IF(AND(NOT(ISERROR(MATCH($B187,Scilympiad!$U:$U,0))),ISNUMBER(INDEX(Scilympiad!Y:Y,MATCH($B187,Scilympiad!$U:$U,0)))),
    INDEX(Scilympiad!Y:Y,MATCH($B187,Scilympiad!$U:$U,0)),
    ""
)</f>
        <v/>
      </c>
      <c r="AC187" s="11" t="str">
        <f t="shared" si="64"/>
        <v/>
      </c>
      <c r="AD187" s="10" t="str">
        <f t="shared" si="65"/>
        <v/>
      </c>
      <c r="AE187" s="11" t="str">
        <f t="shared" si="66"/>
        <v/>
      </c>
      <c r="AF187" s="12" t="str">
        <f t="shared" si="67"/>
        <v/>
      </c>
      <c r="AG187" s="134" t="str">
        <f t="shared" si="68"/>
        <v/>
      </c>
      <c r="AH187" s="165"/>
      <c r="AI187" s="165"/>
      <c r="AJ187" s="131"/>
      <c r="AK187" s="64" t="str">
        <f t="shared" si="69"/>
        <v/>
      </c>
      <c r="AL187" s="47" t="str">
        <f t="shared" si="70"/>
        <v/>
      </c>
      <c r="AM187" s="65" t="str">
        <f t="shared" si="71"/>
        <v/>
      </c>
      <c r="AN187" s="57" t="str">
        <f t="shared" si="72"/>
        <v/>
      </c>
      <c r="AO187" s="12" t="str">
        <f t="shared" si="73"/>
        <v/>
      </c>
      <c r="AP187" s="10" t="str">
        <f t="shared" si="74"/>
        <v/>
      </c>
      <c r="AQ187" s="10" t="str">
        <f t="shared" si="75"/>
        <v/>
      </c>
      <c r="AR187" s="15" t="str">
        <f t="shared" si="76"/>
        <v/>
      </c>
      <c r="AS187" s="57" t="str">
        <f t="shared" si="77"/>
        <v/>
      </c>
      <c r="AT187" s="12" t="str">
        <f t="shared" si="78"/>
        <v/>
      </c>
      <c r="AU187" s="10" t="str">
        <f t="shared" si="79"/>
        <v/>
      </c>
      <c r="AV187" s="10" t="str">
        <f t="shared" si="80"/>
        <v/>
      </c>
      <c r="AW187" s="15" t="str">
        <f t="shared" si="81"/>
        <v/>
      </c>
    </row>
    <row r="188" spans="2:49">
      <c r="B188" s="14" t="str">
        <f>IF(Scilympiad!C187="",
    "",
    Scilympiad!C187
)</f>
        <v/>
      </c>
      <c r="C188" s="10" t="str">
        <f>IF(Scilympiad!D187="",
    "",
    Scilympiad!D187
)</f>
        <v/>
      </c>
      <c r="D188" s="10" t="str">
        <f>IF(Scilympiad!E187="",
    "",
    Scilympiad!E187
)</f>
        <v/>
      </c>
      <c r="E188" s="44" t="str">
        <f t="shared" si="57"/>
        <v/>
      </c>
      <c r="F188" s="45" t="str">
        <f t="shared" si="58"/>
        <v/>
      </c>
      <c r="G188" s="173" t="str">
        <f t="shared" si="59"/>
        <v/>
      </c>
      <c r="H188" s="45" t="str">
        <f t="shared" si="60"/>
        <v/>
      </c>
      <c r="I188" s="54" t="str">
        <f t="shared" si="61"/>
        <v/>
      </c>
      <c r="J188" s="57" t="str">
        <f>IF($B188="",
    "",
    IF(COUNTIF(Scilympiad!U:U,Scores!$B188)+COUNTIF(SkyCiv!U:U,Scores!$B188)=0,
        "",
        IF(COUNTIF(Scilympiad!U:U,Scores!$B188)=0,
            "NO",
            IF(COUNTIF(Scilympiad!U:U,Scores!$B188)=1,
                "YES",
                IF(COUNTIF(Scilympiad!U:U,Scores!$B188)&gt;1,
                    "MANY",
                    "ERROR"
                )
            )
        )
    )
)</f>
        <v/>
      </c>
      <c r="K188" s="15" t="str">
        <f>IF($B188="",
    "",
    IF(COUNTIF(Scilympiad!U:U,Scores!$B188)+COUNTIF(SkyCiv!U:U,Scores!$B188)=0,
        "",
        IF(COUNTIF(SkyCiv!U:U,Scores!$B188)=0,
            "NO",
            IF(COUNTIF(SkyCiv!U:U,Scores!$B188)=1,
                "YES",
                IF(COUNTIF(SkyCiv!U:U,Scores!$B188)&gt;1,
                    "MANY",
                    "ERROR"
                )
            )
        )
    )
)</f>
        <v/>
      </c>
      <c r="L188" s="160" t="str">
        <f>IF($B188="",
    "",
    IF(NOT(ISERROR(MATCH($B188,Scilympiad!$U:$U,0))),
        INDEX(Scilympiad!M:M,MATCH($B188,Scilympiad!$U:$U,0)),
        ""
    )
)</f>
        <v/>
      </c>
      <c r="M188" s="161" t="str">
        <f>IF($B188="",
    "",
    IF(NOT(ISERROR(MATCH($B188,Scilympiad!$U:$U,0))),
        INDEX(Scilympiad!N:N,MATCH($B188,Scilympiad!$U:$U,0)),
        ""
    )
)</f>
        <v/>
      </c>
      <c r="N188" s="161" t="str">
        <f>IF($B188="",
    "",
    IF(NOT(ISERROR(MATCH($B188,SkyCiv!$U:$U,0))),
        INDEX(SkyCiv!C:C,MATCH($B188,SkyCiv!$U:$U,0))+(_xlfn.NUMBERVALUE(LEFT(RIGHT(Instructions!$E$20,4),3))+6)/24,
        ""
    )
)</f>
        <v/>
      </c>
      <c r="O188" s="12" t="str">
        <f>IF(N188="",
    "",
    IF(Instructions!E$20="",
        "TIMEZONE?",
        IF(L188="",
            "START?",
            IF(N188&lt;L188,
                "NEGATIVE",
                (N188-L188)*24*60
            )
        )
    )
)</f>
        <v/>
      </c>
      <c r="P188" s="46" t="str">
        <f>IF(Instructions!$E$21="",
    "",
    IF(AND(ISNUMBER(O188),O188&gt;Instructions!E$21),
        "YES",
        IF(AND(ISNUMBER(O188),O188&lt;=Instructions!E$21),
            "NO",
            IF(O188="NEGATIVE",
                "UNCLEAR",
                ""
            )
        )
    )
)</f>
        <v/>
      </c>
      <c r="Q188" s="72" t="str">
        <f>IF(LEFT(Instructions!E$22)="Y",
    P188,
    ""
)</f>
        <v/>
      </c>
      <c r="R188" s="69" t="str">
        <f>IF($B188="",
    "",
    IF(NOT(ISERROR(MATCH($B188,SkyCiv!$U:$U,0))),
        INDEX(SkyCiv!I:I,MATCH($B188,SkyCiv!$U:$U,0)),
        ""
    )
)</f>
        <v/>
      </c>
      <c r="S188" s="12" t="str">
        <f>IF($B188="",
    "",
    IF(NOT(ISERROR(MATCH($B188,SkyCiv!$U:$U,0))),
        INDEX(SkyCiv!J:J,MATCH($B188,SkyCiv!$U:$U,0)),
        ""
    )
)</f>
        <v/>
      </c>
      <c r="T188" s="60" t="str">
        <f>IF($B188="",
    "",
    IF(NOT(ISERROR(MATCH($B188,SkyCiv!$U:$U,0))),
        INDEX(SkyCiv!K:K,MATCH($B188,SkyCiv!$U:$U,0)),
        ""
    )
)</f>
        <v/>
      </c>
      <c r="U188" s="76" t="str">
        <f>IF($B188="",
    "",
    IF(NOT(ISERROR(MATCH($B188,SkyCiv!$U:$U,0))),
        INDEX(SkyCiv!L:L,MATCH($B188,SkyCiv!$U:$U,0)),
        ""
    )
)</f>
        <v/>
      </c>
      <c r="V188" s="12" t="str">
        <f>IF($B188="",
    "",
    IF(NOT(ISERROR(MATCH($B188,SkyCiv!$U:$U,0))),
        INDEX(SkyCiv!M:M,MATCH($B188,SkyCiv!$U:$U,0)),
        ""
    )
)</f>
        <v/>
      </c>
      <c r="W188" s="77" t="str">
        <f>IF($B188="",
    "",
    IF(NOT(ISERROR(MATCH($B188,SkyCiv!$U:$U,0))),
        INDEX(SkyCiv!N:N,MATCH($B188,SkyCiv!$U:$U,0)),
        ""
    )
)</f>
        <v/>
      </c>
      <c r="X188" s="45" t="str">
        <f>IF(AND(U188=0,V188=0,W188=0),
    "-",
    IF(U188="",
        "",
        IF(LEFT($B188)="B",
            IF(Instructions!E$16="",
                "",
                IF(ROUND(U188,3)&lt;Instructions!E$16,
                    "YES",
                    "NO"
                )
            ),
            IF(LEFT($B188)="C",
                IF(Instructions!E$18="",
                    "",
                    IF(ROUND(U188,3)&lt;Instructions!E$18,
                        "YES",
                        "NO"
                    )
                ),
                "ERR"
            )
        )
    )
)</f>
        <v/>
      </c>
      <c r="Y188" s="45" t="str">
        <f t="shared" si="62"/>
        <v/>
      </c>
      <c r="Z188" s="45" t="str">
        <f>IF(AND(U188=0,V188=0,W188=0),
    "-",
    IF(W188="",
        "",
        IF(LEFT($B188)="B",
            IF(Instructions!E$17="",
                "",
                IF(ROUND(W188,3)&lt;Instructions!E$17,
                    "YES",
                    "NO"
                )
            ),
            IF(LEFT($B188)="C",
                IF(Instructions!E$19="",
                    "",
                    IF(ROUND(W188,3)&lt;Instructions!E$19,
                        "YES",
                        "NO"
                    )
                ),
                "ERR"
            )
        )
    )
)</f>
        <v/>
      </c>
      <c r="AA188" s="54" t="str">
        <f t="shared" si="63"/>
        <v/>
      </c>
      <c r="AB188" s="14" t="str">
        <f>IF(AND(NOT(ISERROR(MATCH($B188,Scilympiad!$U:$U,0))),ISNUMBER(INDEX(Scilympiad!Y:Y,MATCH($B188,Scilympiad!$U:$U,0)))),
    INDEX(Scilympiad!Y:Y,MATCH($B188,Scilympiad!$U:$U,0)),
    ""
)</f>
        <v/>
      </c>
      <c r="AC188" s="11" t="str">
        <f t="shared" si="64"/>
        <v/>
      </c>
      <c r="AD188" s="10" t="str">
        <f t="shared" si="65"/>
        <v/>
      </c>
      <c r="AE188" s="11" t="str">
        <f t="shared" si="66"/>
        <v/>
      </c>
      <c r="AF188" s="12" t="str">
        <f t="shared" si="67"/>
        <v/>
      </c>
      <c r="AG188" s="134" t="str">
        <f t="shared" si="68"/>
        <v/>
      </c>
      <c r="AH188" s="165"/>
      <c r="AI188" s="165"/>
      <c r="AJ188" s="131"/>
      <c r="AK188" s="64" t="str">
        <f t="shared" si="69"/>
        <v/>
      </c>
      <c r="AL188" s="47" t="str">
        <f t="shared" si="70"/>
        <v/>
      </c>
      <c r="AM188" s="65" t="str">
        <f t="shared" si="71"/>
        <v/>
      </c>
      <c r="AN188" s="57" t="str">
        <f t="shared" si="72"/>
        <v/>
      </c>
      <c r="AO188" s="12" t="str">
        <f t="shared" si="73"/>
        <v/>
      </c>
      <c r="AP188" s="10" t="str">
        <f t="shared" si="74"/>
        <v/>
      </c>
      <c r="AQ188" s="10" t="str">
        <f t="shared" si="75"/>
        <v/>
      </c>
      <c r="AR188" s="15" t="str">
        <f t="shared" si="76"/>
        <v/>
      </c>
      <c r="AS188" s="57" t="str">
        <f t="shared" si="77"/>
        <v/>
      </c>
      <c r="AT188" s="12" t="str">
        <f t="shared" si="78"/>
        <v/>
      </c>
      <c r="AU188" s="10" t="str">
        <f t="shared" si="79"/>
        <v/>
      </c>
      <c r="AV188" s="10" t="str">
        <f t="shared" si="80"/>
        <v/>
      </c>
      <c r="AW188" s="15" t="str">
        <f t="shared" si="81"/>
        <v/>
      </c>
    </row>
    <row r="189" spans="2:49">
      <c r="B189" s="14" t="str">
        <f>IF(Scilympiad!C188="",
    "",
    Scilympiad!C188
)</f>
        <v/>
      </c>
      <c r="C189" s="10" t="str">
        <f>IF(Scilympiad!D188="",
    "",
    Scilympiad!D188
)</f>
        <v/>
      </c>
      <c r="D189" s="10" t="str">
        <f>IF(Scilympiad!E188="",
    "",
    Scilympiad!E188
)</f>
        <v/>
      </c>
      <c r="E189" s="44" t="str">
        <f t="shared" si="57"/>
        <v/>
      </c>
      <c r="F189" s="45" t="str">
        <f t="shared" si="58"/>
        <v/>
      </c>
      <c r="G189" s="173" t="str">
        <f t="shared" si="59"/>
        <v/>
      </c>
      <c r="H189" s="45" t="str">
        <f t="shared" si="60"/>
        <v/>
      </c>
      <c r="I189" s="54" t="str">
        <f t="shared" si="61"/>
        <v/>
      </c>
      <c r="J189" s="57" t="str">
        <f>IF($B189="",
    "",
    IF(COUNTIF(Scilympiad!U:U,Scores!$B189)+COUNTIF(SkyCiv!U:U,Scores!$B189)=0,
        "",
        IF(COUNTIF(Scilympiad!U:U,Scores!$B189)=0,
            "NO",
            IF(COUNTIF(Scilympiad!U:U,Scores!$B189)=1,
                "YES",
                IF(COUNTIF(Scilympiad!U:U,Scores!$B189)&gt;1,
                    "MANY",
                    "ERROR"
                )
            )
        )
    )
)</f>
        <v/>
      </c>
      <c r="K189" s="15" t="str">
        <f>IF($B189="",
    "",
    IF(COUNTIF(Scilympiad!U:U,Scores!$B189)+COUNTIF(SkyCiv!U:U,Scores!$B189)=0,
        "",
        IF(COUNTIF(SkyCiv!U:U,Scores!$B189)=0,
            "NO",
            IF(COUNTIF(SkyCiv!U:U,Scores!$B189)=1,
                "YES",
                IF(COUNTIF(SkyCiv!U:U,Scores!$B189)&gt;1,
                    "MANY",
                    "ERROR"
                )
            )
        )
    )
)</f>
        <v/>
      </c>
      <c r="L189" s="160" t="str">
        <f>IF($B189="",
    "",
    IF(NOT(ISERROR(MATCH($B189,Scilympiad!$U:$U,0))),
        INDEX(Scilympiad!M:M,MATCH($B189,Scilympiad!$U:$U,0)),
        ""
    )
)</f>
        <v/>
      </c>
      <c r="M189" s="161" t="str">
        <f>IF($B189="",
    "",
    IF(NOT(ISERROR(MATCH($B189,Scilympiad!$U:$U,0))),
        INDEX(Scilympiad!N:N,MATCH($B189,Scilympiad!$U:$U,0)),
        ""
    )
)</f>
        <v/>
      </c>
      <c r="N189" s="161" t="str">
        <f>IF($B189="",
    "",
    IF(NOT(ISERROR(MATCH($B189,SkyCiv!$U:$U,0))),
        INDEX(SkyCiv!C:C,MATCH($B189,SkyCiv!$U:$U,0))+(_xlfn.NUMBERVALUE(LEFT(RIGHT(Instructions!$E$20,4),3))+6)/24,
        ""
    )
)</f>
        <v/>
      </c>
      <c r="O189" s="12" t="str">
        <f>IF(N189="",
    "",
    IF(Instructions!E$20="",
        "TIMEZONE?",
        IF(L189="",
            "START?",
            IF(N189&lt;L189,
                "NEGATIVE",
                (N189-L189)*24*60
            )
        )
    )
)</f>
        <v/>
      </c>
      <c r="P189" s="46" t="str">
        <f>IF(Instructions!$E$21="",
    "",
    IF(AND(ISNUMBER(O189),O189&gt;Instructions!E$21),
        "YES",
        IF(AND(ISNUMBER(O189),O189&lt;=Instructions!E$21),
            "NO",
            IF(O189="NEGATIVE",
                "UNCLEAR",
                ""
            )
        )
    )
)</f>
        <v/>
      </c>
      <c r="Q189" s="72" t="str">
        <f>IF(LEFT(Instructions!E$22)="Y",
    P189,
    ""
)</f>
        <v/>
      </c>
      <c r="R189" s="69" t="str">
        <f>IF($B189="",
    "",
    IF(NOT(ISERROR(MATCH($B189,SkyCiv!$U:$U,0))),
        INDEX(SkyCiv!I:I,MATCH($B189,SkyCiv!$U:$U,0)),
        ""
    )
)</f>
        <v/>
      </c>
      <c r="S189" s="12" t="str">
        <f>IF($B189="",
    "",
    IF(NOT(ISERROR(MATCH($B189,SkyCiv!$U:$U,0))),
        INDEX(SkyCiv!J:J,MATCH($B189,SkyCiv!$U:$U,0)),
        ""
    )
)</f>
        <v/>
      </c>
      <c r="T189" s="60" t="str">
        <f>IF($B189="",
    "",
    IF(NOT(ISERROR(MATCH($B189,SkyCiv!$U:$U,0))),
        INDEX(SkyCiv!K:K,MATCH($B189,SkyCiv!$U:$U,0)),
        ""
    )
)</f>
        <v/>
      </c>
      <c r="U189" s="76" t="str">
        <f>IF($B189="",
    "",
    IF(NOT(ISERROR(MATCH($B189,SkyCiv!$U:$U,0))),
        INDEX(SkyCiv!L:L,MATCH($B189,SkyCiv!$U:$U,0)),
        ""
    )
)</f>
        <v/>
      </c>
      <c r="V189" s="12" t="str">
        <f>IF($B189="",
    "",
    IF(NOT(ISERROR(MATCH($B189,SkyCiv!$U:$U,0))),
        INDEX(SkyCiv!M:M,MATCH($B189,SkyCiv!$U:$U,0)),
        ""
    )
)</f>
        <v/>
      </c>
      <c r="W189" s="77" t="str">
        <f>IF($B189="",
    "",
    IF(NOT(ISERROR(MATCH($B189,SkyCiv!$U:$U,0))),
        INDEX(SkyCiv!N:N,MATCH($B189,SkyCiv!$U:$U,0)),
        ""
    )
)</f>
        <v/>
      </c>
      <c r="X189" s="45" t="str">
        <f>IF(AND(U189=0,V189=0,W189=0),
    "-",
    IF(U189="",
        "",
        IF(LEFT($B189)="B",
            IF(Instructions!E$16="",
                "",
                IF(ROUND(U189,3)&lt;Instructions!E$16,
                    "YES",
                    "NO"
                )
            ),
            IF(LEFT($B189)="C",
                IF(Instructions!E$18="",
                    "",
                    IF(ROUND(U189,3)&lt;Instructions!E$18,
                        "YES",
                        "NO"
                    )
                ),
                "ERR"
            )
        )
    )
)</f>
        <v/>
      </c>
      <c r="Y189" s="45" t="str">
        <f t="shared" si="62"/>
        <v/>
      </c>
      <c r="Z189" s="45" t="str">
        <f>IF(AND(U189=0,V189=0,W189=0),
    "-",
    IF(W189="",
        "",
        IF(LEFT($B189)="B",
            IF(Instructions!E$17="",
                "",
                IF(ROUND(W189,3)&lt;Instructions!E$17,
                    "YES",
                    "NO"
                )
            ),
            IF(LEFT($B189)="C",
                IF(Instructions!E$19="",
                    "",
                    IF(ROUND(W189,3)&lt;Instructions!E$19,
                        "YES",
                        "NO"
                    )
                ),
                "ERR"
            )
        )
    )
)</f>
        <v/>
      </c>
      <c r="AA189" s="54" t="str">
        <f t="shared" si="63"/>
        <v/>
      </c>
      <c r="AB189" s="14" t="str">
        <f>IF(AND(NOT(ISERROR(MATCH($B189,Scilympiad!$U:$U,0))),ISNUMBER(INDEX(Scilympiad!Y:Y,MATCH($B189,Scilympiad!$U:$U,0)))),
    INDEX(Scilympiad!Y:Y,MATCH($B189,Scilympiad!$U:$U,0)),
    ""
)</f>
        <v/>
      </c>
      <c r="AC189" s="11" t="str">
        <f t="shared" si="64"/>
        <v/>
      </c>
      <c r="AD189" s="10" t="str">
        <f t="shared" si="65"/>
        <v/>
      </c>
      <c r="AE189" s="11" t="str">
        <f t="shared" si="66"/>
        <v/>
      </c>
      <c r="AF189" s="12" t="str">
        <f t="shared" si="67"/>
        <v/>
      </c>
      <c r="AG189" s="134" t="str">
        <f t="shared" si="68"/>
        <v/>
      </c>
      <c r="AH189" s="165"/>
      <c r="AI189" s="165"/>
      <c r="AJ189" s="131"/>
      <c r="AK189" s="64" t="str">
        <f t="shared" si="69"/>
        <v/>
      </c>
      <c r="AL189" s="47" t="str">
        <f t="shared" si="70"/>
        <v/>
      </c>
      <c r="AM189" s="65" t="str">
        <f t="shared" si="71"/>
        <v/>
      </c>
      <c r="AN189" s="57" t="str">
        <f t="shared" si="72"/>
        <v/>
      </c>
      <c r="AO189" s="12" t="str">
        <f t="shared" si="73"/>
        <v/>
      </c>
      <c r="AP189" s="10" t="str">
        <f t="shared" si="74"/>
        <v/>
      </c>
      <c r="AQ189" s="10" t="str">
        <f t="shared" si="75"/>
        <v/>
      </c>
      <c r="AR189" s="15" t="str">
        <f t="shared" si="76"/>
        <v/>
      </c>
      <c r="AS189" s="57" t="str">
        <f t="shared" si="77"/>
        <v/>
      </c>
      <c r="AT189" s="12" t="str">
        <f t="shared" si="78"/>
        <v/>
      </c>
      <c r="AU189" s="10" t="str">
        <f t="shared" si="79"/>
        <v/>
      </c>
      <c r="AV189" s="10" t="str">
        <f t="shared" si="80"/>
        <v/>
      </c>
      <c r="AW189" s="15" t="str">
        <f t="shared" si="81"/>
        <v/>
      </c>
    </row>
    <row r="190" spans="2:49">
      <c r="B190" s="14" t="str">
        <f>IF(Scilympiad!C189="",
    "",
    Scilympiad!C189
)</f>
        <v/>
      </c>
      <c r="C190" s="10" t="str">
        <f>IF(Scilympiad!D189="",
    "",
    Scilympiad!D189
)</f>
        <v/>
      </c>
      <c r="D190" s="10" t="str">
        <f>IF(Scilympiad!E189="",
    "",
    Scilympiad!E189
)</f>
        <v/>
      </c>
      <c r="E190" s="44" t="str">
        <f t="shared" si="57"/>
        <v/>
      </c>
      <c r="F190" s="45" t="str">
        <f t="shared" si="58"/>
        <v/>
      </c>
      <c r="G190" s="173" t="str">
        <f t="shared" si="59"/>
        <v/>
      </c>
      <c r="H190" s="45" t="str">
        <f t="shared" si="60"/>
        <v/>
      </c>
      <c r="I190" s="54" t="str">
        <f t="shared" si="61"/>
        <v/>
      </c>
      <c r="J190" s="57" t="str">
        <f>IF($B190="",
    "",
    IF(COUNTIF(Scilympiad!U:U,Scores!$B190)+COUNTIF(SkyCiv!U:U,Scores!$B190)=0,
        "",
        IF(COUNTIF(Scilympiad!U:U,Scores!$B190)=0,
            "NO",
            IF(COUNTIF(Scilympiad!U:U,Scores!$B190)=1,
                "YES",
                IF(COUNTIF(Scilympiad!U:U,Scores!$B190)&gt;1,
                    "MANY",
                    "ERROR"
                )
            )
        )
    )
)</f>
        <v/>
      </c>
      <c r="K190" s="15" t="str">
        <f>IF($B190="",
    "",
    IF(COUNTIF(Scilympiad!U:U,Scores!$B190)+COUNTIF(SkyCiv!U:U,Scores!$B190)=0,
        "",
        IF(COUNTIF(SkyCiv!U:U,Scores!$B190)=0,
            "NO",
            IF(COUNTIF(SkyCiv!U:U,Scores!$B190)=1,
                "YES",
                IF(COUNTIF(SkyCiv!U:U,Scores!$B190)&gt;1,
                    "MANY",
                    "ERROR"
                )
            )
        )
    )
)</f>
        <v/>
      </c>
      <c r="L190" s="160" t="str">
        <f>IF($B190="",
    "",
    IF(NOT(ISERROR(MATCH($B190,Scilympiad!$U:$U,0))),
        INDEX(Scilympiad!M:M,MATCH($B190,Scilympiad!$U:$U,0)),
        ""
    )
)</f>
        <v/>
      </c>
      <c r="M190" s="161" t="str">
        <f>IF($B190="",
    "",
    IF(NOT(ISERROR(MATCH($B190,Scilympiad!$U:$U,0))),
        INDEX(Scilympiad!N:N,MATCH($B190,Scilympiad!$U:$U,0)),
        ""
    )
)</f>
        <v/>
      </c>
      <c r="N190" s="161" t="str">
        <f>IF($B190="",
    "",
    IF(NOT(ISERROR(MATCH($B190,SkyCiv!$U:$U,0))),
        INDEX(SkyCiv!C:C,MATCH($B190,SkyCiv!$U:$U,0))+(_xlfn.NUMBERVALUE(LEFT(RIGHT(Instructions!$E$20,4),3))+6)/24,
        ""
    )
)</f>
        <v/>
      </c>
      <c r="O190" s="12" t="str">
        <f>IF(N190="",
    "",
    IF(Instructions!E$20="",
        "TIMEZONE?",
        IF(L190="",
            "START?",
            IF(N190&lt;L190,
                "NEGATIVE",
                (N190-L190)*24*60
            )
        )
    )
)</f>
        <v/>
      </c>
      <c r="P190" s="46" t="str">
        <f>IF(Instructions!$E$21="",
    "",
    IF(AND(ISNUMBER(O190),O190&gt;Instructions!E$21),
        "YES",
        IF(AND(ISNUMBER(O190),O190&lt;=Instructions!E$21),
            "NO",
            IF(O190="NEGATIVE",
                "UNCLEAR",
                ""
            )
        )
    )
)</f>
        <v/>
      </c>
      <c r="Q190" s="72" t="str">
        <f>IF(LEFT(Instructions!E$22)="Y",
    P190,
    ""
)</f>
        <v/>
      </c>
      <c r="R190" s="69" t="str">
        <f>IF($B190="",
    "",
    IF(NOT(ISERROR(MATCH($B190,SkyCiv!$U:$U,0))),
        INDEX(SkyCiv!I:I,MATCH($B190,SkyCiv!$U:$U,0)),
        ""
    )
)</f>
        <v/>
      </c>
      <c r="S190" s="12" t="str">
        <f>IF($B190="",
    "",
    IF(NOT(ISERROR(MATCH($B190,SkyCiv!$U:$U,0))),
        INDEX(SkyCiv!J:J,MATCH($B190,SkyCiv!$U:$U,0)),
        ""
    )
)</f>
        <v/>
      </c>
      <c r="T190" s="60" t="str">
        <f>IF($B190="",
    "",
    IF(NOT(ISERROR(MATCH($B190,SkyCiv!$U:$U,0))),
        INDEX(SkyCiv!K:K,MATCH($B190,SkyCiv!$U:$U,0)),
        ""
    )
)</f>
        <v/>
      </c>
      <c r="U190" s="76" t="str">
        <f>IF($B190="",
    "",
    IF(NOT(ISERROR(MATCH($B190,SkyCiv!$U:$U,0))),
        INDEX(SkyCiv!L:L,MATCH($B190,SkyCiv!$U:$U,0)),
        ""
    )
)</f>
        <v/>
      </c>
      <c r="V190" s="12" t="str">
        <f>IF($B190="",
    "",
    IF(NOT(ISERROR(MATCH($B190,SkyCiv!$U:$U,0))),
        INDEX(SkyCiv!M:M,MATCH($B190,SkyCiv!$U:$U,0)),
        ""
    )
)</f>
        <v/>
      </c>
      <c r="W190" s="77" t="str">
        <f>IF($B190="",
    "",
    IF(NOT(ISERROR(MATCH($B190,SkyCiv!$U:$U,0))),
        INDEX(SkyCiv!N:N,MATCH($B190,SkyCiv!$U:$U,0)),
        ""
    )
)</f>
        <v/>
      </c>
      <c r="X190" s="45" t="str">
        <f>IF(AND(U190=0,V190=0,W190=0),
    "-",
    IF(U190="",
        "",
        IF(LEFT($B190)="B",
            IF(Instructions!E$16="",
                "",
                IF(ROUND(U190,3)&lt;Instructions!E$16,
                    "YES",
                    "NO"
                )
            ),
            IF(LEFT($B190)="C",
                IF(Instructions!E$18="",
                    "",
                    IF(ROUND(U190,3)&lt;Instructions!E$18,
                        "YES",
                        "NO"
                    )
                ),
                "ERR"
            )
        )
    )
)</f>
        <v/>
      </c>
      <c r="Y190" s="45" t="str">
        <f t="shared" si="62"/>
        <v/>
      </c>
      <c r="Z190" s="45" t="str">
        <f>IF(AND(U190=0,V190=0,W190=0),
    "-",
    IF(W190="",
        "",
        IF(LEFT($B190)="B",
            IF(Instructions!E$17="",
                "",
                IF(ROUND(W190,3)&lt;Instructions!E$17,
                    "YES",
                    "NO"
                )
            ),
            IF(LEFT($B190)="C",
                IF(Instructions!E$19="",
                    "",
                    IF(ROUND(W190,3)&lt;Instructions!E$19,
                        "YES",
                        "NO"
                    )
                ),
                "ERR"
            )
        )
    )
)</f>
        <v/>
      </c>
      <c r="AA190" s="54" t="str">
        <f t="shared" si="63"/>
        <v/>
      </c>
      <c r="AB190" s="14" t="str">
        <f>IF(AND(NOT(ISERROR(MATCH($B190,Scilympiad!$U:$U,0))),ISNUMBER(INDEX(Scilympiad!Y:Y,MATCH($B190,Scilympiad!$U:$U,0)))),
    INDEX(Scilympiad!Y:Y,MATCH($B190,Scilympiad!$U:$U,0)),
    ""
)</f>
        <v/>
      </c>
      <c r="AC190" s="11" t="str">
        <f t="shared" si="64"/>
        <v/>
      </c>
      <c r="AD190" s="10" t="str">
        <f t="shared" si="65"/>
        <v/>
      </c>
      <c r="AE190" s="11" t="str">
        <f t="shared" si="66"/>
        <v/>
      </c>
      <c r="AF190" s="12" t="str">
        <f t="shared" si="67"/>
        <v/>
      </c>
      <c r="AG190" s="134" t="str">
        <f t="shared" si="68"/>
        <v/>
      </c>
      <c r="AH190" s="165"/>
      <c r="AI190" s="165"/>
      <c r="AJ190" s="131"/>
      <c r="AK190" s="64" t="str">
        <f t="shared" si="69"/>
        <v/>
      </c>
      <c r="AL190" s="47" t="str">
        <f t="shared" si="70"/>
        <v/>
      </c>
      <c r="AM190" s="65" t="str">
        <f t="shared" si="71"/>
        <v/>
      </c>
      <c r="AN190" s="57" t="str">
        <f t="shared" si="72"/>
        <v/>
      </c>
      <c r="AO190" s="12" t="str">
        <f t="shared" si="73"/>
        <v/>
      </c>
      <c r="AP190" s="10" t="str">
        <f t="shared" si="74"/>
        <v/>
      </c>
      <c r="AQ190" s="10" t="str">
        <f t="shared" si="75"/>
        <v/>
      </c>
      <c r="AR190" s="15" t="str">
        <f t="shared" si="76"/>
        <v/>
      </c>
      <c r="AS190" s="57" t="str">
        <f t="shared" si="77"/>
        <v/>
      </c>
      <c r="AT190" s="12" t="str">
        <f t="shared" si="78"/>
        <v/>
      </c>
      <c r="AU190" s="10" t="str">
        <f t="shared" si="79"/>
        <v/>
      </c>
      <c r="AV190" s="10" t="str">
        <f t="shared" si="80"/>
        <v/>
      </c>
      <c r="AW190" s="15" t="str">
        <f t="shared" si="81"/>
        <v/>
      </c>
    </row>
    <row r="191" spans="2:49">
      <c r="B191" s="14" t="str">
        <f>IF(Scilympiad!C190="",
    "",
    Scilympiad!C190
)</f>
        <v/>
      </c>
      <c r="C191" s="10" t="str">
        <f>IF(Scilympiad!D190="",
    "",
    Scilympiad!D190
)</f>
        <v/>
      </c>
      <c r="D191" s="10" t="str">
        <f>IF(Scilympiad!E190="",
    "",
    Scilympiad!E190
)</f>
        <v/>
      </c>
      <c r="E191" s="44" t="str">
        <f t="shared" si="57"/>
        <v/>
      </c>
      <c r="F191" s="45" t="str">
        <f t="shared" si="58"/>
        <v/>
      </c>
      <c r="G191" s="173" t="str">
        <f t="shared" si="59"/>
        <v/>
      </c>
      <c r="H191" s="45" t="str">
        <f t="shared" si="60"/>
        <v/>
      </c>
      <c r="I191" s="54" t="str">
        <f t="shared" si="61"/>
        <v/>
      </c>
      <c r="J191" s="57" t="str">
        <f>IF($B191="",
    "",
    IF(COUNTIF(Scilympiad!U:U,Scores!$B191)+COUNTIF(SkyCiv!U:U,Scores!$B191)=0,
        "",
        IF(COUNTIF(Scilympiad!U:U,Scores!$B191)=0,
            "NO",
            IF(COUNTIF(Scilympiad!U:U,Scores!$B191)=1,
                "YES",
                IF(COUNTIF(Scilympiad!U:U,Scores!$B191)&gt;1,
                    "MANY",
                    "ERROR"
                )
            )
        )
    )
)</f>
        <v/>
      </c>
      <c r="K191" s="15" t="str">
        <f>IF($B191="",
    "",
    IF(COUNTIF(Scilympiad!U:U,Scores!$B191)+COUNTIF(SkyCiv!U:U,Scores!$B191)=0,
        "",
        IF(COUNTIF(SkyCiv!U:U,Scores!$B191)=0,
            "NO",
            IF(COUNTIF(SkyCiv!U:U,Scores!$B191)=1,
                "YES",
                IF(COUNTIF(SkyCiv!U:U,Scores!$B191)&gt;1,
                    "MANY",
                    "ERROR"
                )
            )
        )
    )
)</f>
        <v/>
      </c>
      <c r="L191" s="160" t="str">
        <f>IF($B191="",
    "",
    IF(NOT(ISERROR(MATCH($B191,Scilympiad!$U:$U,0))),
        INDEX(Scilympiad!M:M,MATCH($B191,Scilympiad!$U:$U,0)),
        ""
    )
)</f>
        <v/>
      </c>
      <c r="M191" s="161" t="str">
        <f>IF($B191="",
    "",
    IF(NOT(ISERROR(MATCH($B191,Scilympiad!$U:$U,0))),
        INDEX(Scilympiad!N:N,MATCH($B191,Scilympiad!$U:$U,0)),
        ""
    )
)</f>
        <v/>
      </c>
      <c r="N191" s="161" t="str">
        <f>IF($B191="",
    "",
    IF(NOT(ISERROR(MATCH($B191,SkyCiv!$U:$U,0))),
        INDEX(SkyCiv!C:C,MATCH($B191,SkyCiv!$U:$U,0))+(_xlfn.NUMBERVALUE(LEFT(RIGHT(Instructions!$E$20,4),3))+6)/24,
        ""
    )
)</f>
        <v/>
      </c>
      <c r="O191" s="12" t="str">
        <f>IF(N191="",
    "",
    IF(Instructions!E$20="",
        "TIMEZONE?",
        IF(L191="",
            "START?",
            IF(N191&lt;L191,
                "NEGATIVE",
                (N191-L191)*24*60
            )
        )
    )
)</f>
        <v/>
      </c>
      <c r="P191" s="46" t="str">
        <f>IF(Instructions!$E$21="",
    "",
    IF(AND(ISNUMBER(O191),O191&gt;Instructions!E$21),
        "YES",
        IF(AND(ISNUMBER(O191),O191&lt;=Instructions!E$21),
            "NO",
            IF(O191="NEGATIVE",
                "UNCLEAR",
                ""
            )
        )
    )
)</f>
        <v/>
      </c>
      <c r="Q191" s="72" t="str">
        <f>IF(LEFT(Instructions!E$22)="Y",
    P191,
    ""
)</f>
        <v/>
      </c>
      <c r="R191" s="69" t="str">
        <f>IF($B191="",
    "",
    IF(NOT(ISERROR(MATCH($B191,SkyCiv!$U:$U,0))),
        INDEX(SkyCiv!I:I,MATCH($B191,SkyCiv!$U:$U,0)),
        ""
    )
)</f>
        <v/>
      </c>
      <c r="S191" s="12" t="str">
        <f>IF($B191="",
    "",
    IF(NOT(ISERROR(MATCH($B191,SkyCiv!$U:$U,0))),
        INDEX(SkyCiv!J:J,MATCH($B191,SkyCiv!$U:$U,0)),
        ""
    )
)</f>
        <v/>
      </c>
      <c r="T191" s="60" t="str">
        <f>IF($B191="",
    "",
    IF(NOT(ISERROR(MATCH($B191,SkyCiv!$U:$U,0))),
        INDEX(SkyCiv!K:K,MATCH($B191,SkyCiv!$U:$U,0)),
        ""
    )
)</f>
        <v/>
      </c>
      <c r="U191" s="76" t="str">
        <f>IF($B191="",
    "",
    IF(NOT(ISERROR(MATCH($B191,SkyCiv!$U:$U,0))),
        INDEX(SkyCiv!L:L,MATCH($B191,SkyCiv!$U:$U,0)),
        ""
    )
)</f>
        <v/>
      </c>
      <c r="V191" s="12" t="str">
        <f>IF($B191="",
    "",
    IF(NOT(ISERROR(MATCH($B191,SkyCiv!$U:$U,0))),
        INDEX(SkyCiv!M:M,MATCH($B191,SkyCiv!$U:$U,0)),
        ""
    )
)</f>
        <v/>
      </c>
      <c r="W191" s="77" t="str">
        <f>IF($B191="",
    "",
    IF(NOT(ISERROR(MATCH($B191,SkyCiv!$U:$U,0))),
        INDEX(SkyCiv!N:N,MATCH($B191,SkyCiv!$U:$U,0)),
        ""
    )
)</f>
        <v/>
      </c>
      <c r="X191" s="45" t="str">
        <f>IF(AND(U191=0,V191=0,W191=0),
    "-",
    IF(U191="",
        "",
        IF(LEFT($B191)="B",
            IF(Instructions!E$16="",
                "",
                IF(ROUND(U191,3)&lt;Instructions!E$16,
                    "YES",
                    "NO"
                )
            ),
            IF(LEFT($B191)="C",
                IF(Instructions!E$18="",
                    "",
                    IF(ROUND(U191,3)&lt;Instructions!E$18,
                        "YES",
                        "NO"
                    )
                ),
                "ERR"
            )
        )
    )
)</f>
        <v/>
      </c>
      <c r="Y191" s="45" t="str">
        <f t="shared" si="62"/>
        <v/>
      </c>
      <c r="Z191" s="45" t="str">
        <f>IF(AND(U191=0,V191=0,W191=0),
    "-",
    IF(W191="",
        "",
        IF(LEFT($B191)="B",
            IF(Instructions!E$17="",
                "",
                IF(ROUND(W191,3)&lt;Instructions!E$17,
                    "YES",
                    "NO"
                )
            ),
            IF(LEFT($B191)="C",
                IF(Instructions!E$19="",
                    "",
                    IF(ROUND(W191,3)&lt;Instructions!E$19,
                        "YES",
                        "NO"
                    )
                ),
                "ERR"
            )
        )
    )
)</f>
        <v/>
      </c>
      <c r="AA191" s="54" t="str">
        <f t="shared" si="63"/>
        <v/>
      </c>
      <c r="AB191" s="14" t="str">
        <f>IF(AND(NOT(ISERROR(MATCH($B191,Scilympiad!$U:$U,0))),ISNUMBER(INDEX(Scilympiad!Y:Y,MATCH($B191,Scilympiad!$U:$U,0)))),
    INDEX(Scilympiad!Y:Y,MATCH($B191,Scilympiad!$U:$U,0)),
    ""
)</f>
        <v/>
      </c>
      <c r="AC191" s="11" t="str">
        <f t="shared" si="64"/>
        <v/>
      </c>
      <c r="AD191" s="10" t="str">
        <f t="shared" si="65"/>
        <v/>
      </c>
      <c r="AE191" s="11" t="str">
        <f t="shared" si="66"/>
        <v/>
      </c>
      <c r="AF191" s="12" t="str">
        <f t="shared" si="67"/>
        <v/>
      </c>
      <c r="AG191" s="134" t="str">
        <f t="shared" si="68"/>
        <v/>
      </c>
      <c r="AH191" s="165"/>
      <c r="AI191" s="165"/>
      <c r="AJ191" s="131"/>
      <c r="AK191" s="64" t="str">
        <f t="shared" si="69"/>
        <v/>
      </c>
      <c r="AL191" s="47" t="str">
        <f t="shared" si="70"/>
        <v/>
      </c>
      <c r="AM191" s="65" t="str">
        <f t="shared" si="71"/>
        <v/>
      </c>
      <c r="AN191" s="57" t="str">
        <f t="shared" si="72"/>
        <v/>
      </c>
      <c r="AO191" s="12" t="str">
        <f t="shared" si="73"/>
        <v/>
      </c>
      <c r="AP191" s="10" t="str">
        <f t="shared" si="74"/>
        <v/>
      </c>
      <c r="AQ191" s="10" t="str">
        <f t="shared" si="75"/>
        <v/>
      </c>
      <c r="AR191" s="15" t="str">
        <f t="shared" si="76"/>
        <v/>
      </c>
      <c r="AS191" s="57" t="str">
        <f t="shared" si="77"/>
        <v/>
      </c>
      <c r="AT191" s="12" t="str">
        <f t="shared" si="78"/>
        <v/>
      </c>
      <c r="AU191" s="10" t="str">
        <f t="shared" si="79"/>
        <v/>
      </c>
      <c r="AV191" s="10" t="str">
        <f t="shared" si="80"/>
        <v/>
      </c>
      <c r="AW191" s="15" t="str">
        <f t="shared" si="81"/>
        <v/>
      </c>
    </row>
    <row r="192" spans="2:49">
      <c r="B192" s="14" t="str">
        <f>IF(Scilympiad!C191="",
    "",
    Scilympiad!C191
)</f>
        <v/>
      </c>
      <c r="C192" s="10" t="str">
        <f>IF(Scilympiad!D191="",
    "",
    Scilympiad!D191
)</f>
        <v/>
      </c>
      <c r="D192" s="10" t="str">
        <f>IF(Scilympiad!E191="",
    "",
    Scilympiad!E191
)</f>
        <v/>
      </c>
      <c r="E192" s="44" t="str">
        <f t="shared" si="57"/>
        <v/>
      </c>
      <c r="F192" s="45" t="str">
        <f t="shared" si="58"/>
        <v/>
      </c>
      <c r="G192" s="173" t="str">
        <f t="shared" si="59"/>
        <v/>
      </c>
      <c r="H192" s="45" t="str">
        <f t="shared" si="60"/>
        <v/>
      </c>
      <c r="I192" s="54" t="str">
        <f t="shared" si="61"/>
        <v/>
      </c>
      <c r="J192" s="57" t="str">
        <f>IF($B192="",
    "",
    IF(COUNTIF(Scilympiad!U:U,Scores!$B192)+COUNTIF(SkyCiv!U:U,Scores!$B192)=0,
        "",
        IF(COUNTIF(Scilympiad!U:U,Scores!$B192)=0,
            "NO",
            IF(COUNTIF(Scilympiad!U:U,Scores!$B192)=1,
                "YES",
                IF(COUNTIF(Scilympiad!U:U,Scores!$B192)&gt;1,
                    "MANY",
                    "ERROR"
                )
            )
        )
    )
)</f>
        <v/>
      </c>
      <c r="K192" s="15" t="str">
        <f>IF($B192="",
    "",
    IF(COUNTIF(Scilympiad!U:U,Scores!$B192)+COUNTIF(SkyCiv!U:U,Scores!$B192)=0,
        "",
        IF(COUNTIF(SkyCiv!U:U,Scores!$B192)=0,
            "NO",
            IF(COUNTIF(SkyCiv!U:U,Scores!$B192)=1,
                "YES",
                IF(COUNTIF(SkyCiv!U:U,Scores!$B192)&gt;1,
                    "MANY",
                    "ERROR"
                )
            )
        )
    )
)</f>
        <v/>
      </c>
      <c r="L192" s="160" t="str">
        <f>IF($B192="",
    "",
    IF(NOT(ISERROR(MATCH($B192,Scilympiad!$U:$U,0))),
        INDEX(Scilympiad!M:M,MATCH($B192,Scilympiad!$U:$U,0)),
        ""
    )
)</f>
        <v/>
      </c>
      <c r="M192" s="161" t="str">
        <f>IF($B192="",
    "",
    IF(NOT(ISERROR(MATCH($B192,Scilympiad!$U:$U,0))),
        INDEX(Scilympiad!N:N,MATCH($B192,Scilympiad!$U:$U,0)),
        ""
    )
)</f>
        <v/>
      </c>
      <c r="N192" s="161" t="str">
        <f>IF($B192="",
    "",
    IF(NOT(ISERROR(MATCH($B192,SkyCiv!$U:$U,0))),
        INDEX(SkyCiv!C:C,MATCH($B192,SkyCiv!$U:$U,0))+(_xlfn.NUMBERVALUE(LEFT(RIGHT(Instructions!$E$20,4),3))+6)/24,
        ""
    )
)</f>
        <v/>
      </c>
      <c r="O192" s="12" t="str">
        <f>IF(N192="",
    "",
    IF(Instructions!E$20="",
        "TIMEZONE?",
        IF(L192="",
            "START?",
            IF(N192&lt;L192,
                "NEGATIVE",
                (N192-L192)*24*60
            )
        )
    )
)</f>
        <v/>
      </c>
      <c r="P192" s="46" t="str">
        <f>IF(Instructions!$E$21="",
    "",
    IF(AND(ISNUMBER(O192),O192&gt;Instructions!E$21),
        "YES",
        IF(AND(ISNUMBER(O192),O192&lt;=Instructions!E$21),
            "NO",
            IF(O192="NEGATIVE",
                "UNCLEAR",
                ""
            )
        )
    )
)</f>
        <v/>
      </c>
      <c r="Q192" s="72" t="str">
        <f>IF(LEFT(Instructions!E$22)="Y",
    P192,
    ""
)</f>
        <v/>
      </c>
      <c r="R192" s="69" t="str">
        <f>IF($B192="",
    "",
    IF(NOT(ISERROR(MATCH($B192,SkyCiv!$U:$U,0))),
        INDEX(SkyCiv!I:I,MATCH($B192,SkyCiv!$U:$U,0)),
        ""
    )
)</f>
        <v/>
      </c>
      <c r="S192" s="12" t="str">
        <f>IF($B192="",
    "",
    IF(NOT(ISERROR(MATCH($B192,SkyCiv!$U:$U,0))),
        INDEX(SkyCiv!J:J,MATCH($B192,SkyCiv!$U:$U,0)),
        ""
    )
)</f>
        <v/>
      </c>
      <c r="T192" s="60" t="str">
        <f>IF($B192="",
    "",
    IF(NOT(ISERROR(MATCH($B192,SkyCiv!$U:$U,0))),
        INDEX(SkyCiv!K:K,MATCH($B192,SkyCiv!$U:$U,0)),
        ""
    )
)</f>
        <v/>
      </c>
      <c r="U192" s="76" t="str">
        <f>IF($B192="",
    "",
    IF(NOT(ISERROR(MATCH($B192,SkyCiv!$U:$U,0))),
        INDEX(SkyCiv!L:L,MATCH($B192,SkyCiv!$U:$U,0)),
        ""
    )
)</f>
        <v/>
      </c>
      <c r="V192" s="12" t="str">
        <f>IF($B192="",
    "",
    IF(NOT(ISERROR(MATCH($B192,SkyCiv!$U:$U,0))),
        INDEX(SkyCiv!M:M,MATCH($B192,SkyCiv!$U:$U,0)),
        ""
    )
)</f>
        <v/>
      </c>
      <c r="W192" s="77" t="str">
        <f>IF($B192="",
    "",
    IF(NOT(ISERROR(MATCH($B192,SkyCiv!$U:$U,0))),
        INDEX(SkyCiv!N:N,MATCH($B192,SkyCiv!$U:$U,0)),
        ""
    )
)</f>
        <v/>
      </c>
      <c r="X192" s="45" t="str">
        <f>IF(AND(U192=0,V192=0,W192=0),
    "-",
    IF(U192="",
        "",
        IF(LEFT($B192)="B",
            IF(Instructions!E$16="",
                "",
                IF(ROUND(U192,3)&lt;Instructions!E$16,
                    "YES",
                    "NO"
                )
            ),
            IF(LEFT($B192)="C",
                IF(Instructions!E$18="",
                    "",
                    IF(ROUND(U192,3)&lt;Instructions!E$18,
                        "YES",
                        "NO"
                    )
                ),
                "ERR"
            )
        )
    )
)</f>
        <v/>
      </c>
      <c r="Y192" s="45" t="str">
        <f t="shared" si="62"/>
        <v/>
      </c>
      <c r="Z192" s="45" t="str">
        <f>IF(AND(U192=0,V192=0,W192=0),
    "-",
    IF(W192="",
        "",
        IF(LEFT($B192)="B",
            IF(Instructions!E$17="",
                "",
                IF(ROUND(W192,3)&lt;Instructions!E$17,
                    "YES",
                    "NO"
                )
            ),
            IF(LEFT($B192)="C",
                IF(Instructions!E$19="",
                    "",
                    IF(ROUND(W192,3)&lt;Instructions!E$19,
                        "YES",
                        "NO"
                    )
                ),
                "ERR"
            )
        )
    )
)</f>
        <v/>
      </c>
      <c r="AA192" s="54" t="str">
        <f t="shared" si="63"/>
        <v/>
      </c>
      <c r="AB192" s="14" t="str">
        <f>IF(AND(NOT(ISERROR(MATCH($B192,Scilympiad!$U:$U,0))),ISNUMBER(INDEX(Scilympiad!Y:Y,MATCH($B192,Scilympiad!$U:$U,0)))),
    INDEX(Scilympiad!Y:Y,MATCH($B192,Scilympiad!$U:$U,0)),
    ""
)</f>
        <v/>
      </c>
      <c r="AC192" s="11" t="str">
        <f t="shared" si="64"/>
        <v/>
      </c>
      <c r="AD192" s="10" t="str">
        <f t="shared" si="65"/>
        <v/>
      </c>
      <c r="AE192" s="11" t="str">
        <f t="shared" si="66"/>
        <v/>
      </c>
      <c r="AF192" s="12" t="str">
        <f t="shared" si="67"/>
        <v/>
      </c>
      <c r="AG192" s="134" t="str">
        <f t="shared" si="68"/>
        <v/>
      </c>
      <c r="AH192" s="165"/>
      <c r="AI192" s="165"/>
      <c r="AJ192" s="131"/>
      <c r="AK192" s="64" t="str">
        <f t="shared" si="69"/>
        <v/>
      </c>
      <c r="AL192" s="47" t="str">
        <f t="shared" si="70"/>
        <v/>
      </c>
      <c r="AM192" s="65" t="str">
        <f t="shared" si="71"/>
        <v/>
      </c>
      <c r="AN192" s="57" t="str">
        <f t="shared" si="72"/>
        <v/>
      </c>
      <c r="AO192" s="12" t="str">
        <f t="shared" si="73"/>
        <v/>
      </c>
      <c r="AP192" s="10" t="str">
        <f t="shared" si="74"/>
        <v/>
      </c>
      <c r="AQ192" s="10" t="str">
        <f t="shared" si="75"/>
        <v/>
      </c>
      <c r="AR192" s="15" t="str">
        <f t="shared" si="76"/>
        <v/>
      </c>
      <c r="AS192" s="57" t="str">
        <f t="shared" si="77"/>
        <v/>
      </c>
      <c r="AT192" s="12" t="str">
        <f t="shared" si="78"/>
        <v/>
      </c>
      <c r="AU192" s="10" t="str">
        <f t="shared" si="79"/>
        <v/>
      </c>
      <c r="AV192" s="10" t="str">
        <f t="shared" si="80"/>
        <v/>
      </c>
      <c r="AW192" s="15" t="str">
        <f t="shared" si="81"/>
        <v/>
      </c>
    </row>
    <row r="193" spans="2:49">
      <c r="B193" s="14" t="str">
        <f>IF(Scilympiad!C192="",
    "",
    Scilympiad!C192
)</f>
        <v/>
      </c>
      <c r="C193" s="10" t="str">
        <f>IF(Scilympiad!D192="",
    "",
    Scilympiad!D192
)</f>
        <v/>
      </c>
      <c r="D193" s="10" t="str">
        <f>IF(Scilympiad!E192="",
    "",
    Scilympiad!E192
)</f>
        <v/>
      </c>
      <c r="E193" s="44" t="str">
        <f t="shared" si="57"/>
        <v/>
      </c>
      <c r="F193" s="45" t="str">
        <f t="shared" si="58"/>
        <v/>
      </c>
      <c r="G193" s="173" t="str">
        <f t="shared" si="59"/>
        <v/>
      </c>
      <c r="H193" s="45" t="str">
        <f t="shared" si="60"/>
        <v/>
      </c>
      <c r="I193" s="54" t="str">
        <f t="shared" si="61"/>
        <v/>
      </c>
      <c r="J193" s="57" t="str">
        <f>IF($B193="",
    "",
    IF(COUNTIF(Scilympiad!U:U,Scores!$B193)+COUNTIF(SkyCiv!U:U,Scores!$B193)=0,
        "",
        IF(COUNTIF(Scilympiad!U:U,Scores!$B193)=0,
            "NO",
            IF(COUNTIF(Scilympiad!U:U,Scores!$B193)=1,
                "YES",
                IF(COUNTIF(Scilympiad!U:U,Scores!$B193)&gt;1,
                    "MANY",
                    "ERROR"
                )
            )
        )
    )
)</f>
        <v/>
      </c>
      <c r="K193" s="15" t="str">
        <f>IF($B193="",
    "",
    IF(COUNTIF(Scilympiad!U:U,Scores!$B193)+COUNTIF(SkyCiv!U:U,Scores!$B193)=0,
        "",
        IF(COUNTIF(SkyCiv!U:U,Scores!$B193)=0,
            "NO",
            IF(COUNTIF(SkyCiv!U:U,Scores!$B193)=1,
                "YES",
                IF(COUNTIF(SkyCiv!U:U,Scores!$B193)&gt;1,
                    "MANY",
                    "ERROR"
                )
            )
        )
    )
)</f>
        <v/>
      </c>
      <c r="L193" s="160" t="str">
        <f>IF($B193="",
    "",
    IF(NOT(ISERROR(MATCH($B193,Scilympiad!$U:$U,0))),
        INDEX(Scilympiad!M:M,MATCH($B193,Scilympiad!$U:$U,0)),
        ""
    )
)</f>
        <v/>
      </c>
      <c r="M193" s="161" t="str">
        <f>IF($B193="",
    "",
    IF(NOT(ISERROR(MATCH($B193,Scilympiad!$U:$U,0))),
        INDEX(Scilympiad!N:N,MATCH($B193,Scilympiad!$U:$U,0)),
        ""
    )
)</f>
        <v/>
      </c>
      <c r="N193" s="161" t="str">
        <f>IF($B193="",
    "",
    IF(NOT(ISERROR(MATCH($B193,SkyCiv!$U:$U,0))),
        INDEX(SkyCiv!C:C,MATCH($B193,SkyCiv!$U:$U,0))+(_xlfn.NUMBERVALUE(LEFT(RIGHT(Instructions!$E$20,4),3))+6)/24,
        ""
    )
)</f>
        <v/>
      </c>
      <c r="O193" s="12" t="str">
        <f>IF(N193="",
    "",
    IF(Instructions!E$20="",
        "TIMEZONE?",
        IF(L193="",
            "START?",
            IF(N193&lt;L193,
                "NEGATIVE",
                (N193-L193)*24*60
            )
        )
    )
)</f>
        <v/>
      </c>
      <c r="P193" s="46" t="str">
        <f>IF(Instructions!$E$21="",
    "",
    IF(AND(ISNUMBER(O193),O193&gt;Instructions!E$21),
        "YES",
        IF(AND(ISNUMBER(O193),O193&lt;=Instructions!E$21),
            "NO",
            IF(O193="NEGATIVE",
                "UNCLEAR",
                ""
            )
        )
    )
)</f>
        <v/>
      </c>
      <c r="Q193" s="72" t="str">
        <f>IF(LEFT(Instructions!E$22)="Y",
    P193,
    ""
)</f>
        <v/>
      </c>
      <c r="R193" s="69" t="str">
        <f>IF($B193="",
    "",
    IF(NOT(ISERROR(MATCH($B193,SkyCiv!$U:$U,0))),
        INDEX(SkyCiv!I:I,MATCH($B193,SkyCiv!$U:$U,0)),
        ""
    )
)</f>
        <v/>
      </c>
      <c r="S193" s="12" t="str">
        <f>IF($B193="",
    "",
    IF(NOT(ISERROR(MATCH($B193,SkyCiv!$U:$U,0))),
        INDEX(SkyCiv!J:J,MATCH($B193,SkyCiv!$U:$U,0)),
        ""
    )
)</f>
        <v/>
      </c>
      <c r="T193" s="60" t="str">
        <f>IF($B193="",
    "",
    IF(NOT(ISERROR(MATCH($B193,SkyCiv!$U:$U,0))),
        INDEX(SkyCiv!K:K,MATCH($B193,SkyCiv!$U:$U,0)),
        ""
    )
)</f>
        <v/>
      </c>
      <c r="U193" s="76" t="str">
        <f>IF($B193="",
    "",
    IF(NOT(ISERROR(MATCH($B193,SkyCiv!$U:$U,0))),
        INDEX(SkyCiv!L:L,MATCH($B193,SkyCiv!$U:$U,0)),
        ""
    )
)</f>
        <v/>
      </c>
      <c r="V193" s="12" t="str">
        <f>IF($B193="",
    "",
    IF(NOT(ISERROR(MATCH($B193,SkyCiv!$U:$U,0))),
        INDEX(SkyCiv!M:M,MATCH($B193,SkyCiv!$U:$U,0)),
        ""
    )
)</f>
        <v/>
      </c>
      <c r="W193" s="77" t="str">
        <f>IF($B193="",
    "",
    IF(NOT(ISERROR(MATCH($B193,SkyCiv!$U:$U,0))),
        INDEX(SkyCiv!N:N,MATCH($B193,SkyCiv!$U:$U,0)),
        ""
    )
)</f>
        <v/>
      </c>
      <c r="X193" s="45" t="str">
        <f>IF(AND(U193=0,V193=0,W193=0),
    "-",
    IF(U193="",
        "",
        IF(LEFT($B193)="B",
            IF(Instructions!E$16="",
                "",
                IF(ROUND(U193,3)&lt;Instructions!E$16,
                    "YES",
                    "NO"
                )
            ),
            IF(LEFT($B193)="C",
                IF(Instructions!E$18="",
                    "",
                    IF(ROUND(U193,3)&lt;Instructions!E$18,
                        "YES",
                        "NO"
                    )
                ),
                "ERR"
            )
        )
    )
)</f>
        <v/>
      </c>
      <c r="Y193" s="45" t="str">
        <f t="shared" si="62"/>
        <v/>
      </c>
      <c r="Z193" s="45" t="str">
        <f>IF(AND(U193=0,V193=0,W193=0),
    "-",
    IF(W193="",
        "",
        IF(LEFT($B193)="B",
            IF(Instructions!E$17="",
                "",
                IF(ROUND(W193,3)&lt;Instructions!E$17,
                    "YES",
                    "NO"
                )
            ),
            IF(LEFT($B193)="C",
                IF(Instructions!E$19="",
                    "",
                    IF(ROUND(W193,3)&lt;Instructions!E$19,
                        "YES",
                        "NO"
                    )
                ),
                "ERR"
            )
        )
    )
)</f>
        <v/>
      </c>
      <c r="AA193" s="54" t="str">
        <f t="shared" si="63"/>
        <v/>
      </c>
      <c r="AB193" s="14" t="str">
        <f>IF(AND(NOT(ISERROR(MATCH($B193,Scilympiad!$U:$U,0))),ISNUMBER(INDEX(Scilympiad!Y:Y,MATCH($B193,Scilympiad!$U:$U,0)))),
    INDEX(Scilympiad!Y:Y,MATCH($B193,Scilympiad!$U:$U,0)),
    ""
)</f>
        <v/>
      </c>
      <c r="AC193" s="11" t="str">
        <f t="shared" si="64"/>
        <v/>
      </c>
      <c r="AD193" s="10" t="str">
        <f t="shared" si="65"/>
        <v/>
      </c>
      <c r="AE193" s="11" t="str">
        <f t="shared" si="66"/>
        <v/>
      </c>
      <c r="AF193" s="12" t="str">
        <f t="shared" si="67"/>
        <v/>
      </c>
      <c r="AG193" s="134" t="str">
        <f t="shared" si="68"/>
        <v/>
      </c>
      <c r="AH193" s="165"/>
      <c r="AI193" s="165"/>
      <c r="AJ193" s="131"/>
      <c r="AK193" s="64" t="str">
        <f t="shared" si="69"/>
        <v/>
      </c>
      <c r="AL193" s="47" t="str">
        <f t="shared" si="70"/>
        <v/>
      </c>
      <c r="AM193" s="65" t="str">
        <f t="shared" si="71"/>
        <v/>
      </c>
      <c r="AN193" s="57" t="str">
        <f t="shared" si="72"/>
        <v/>
      </c>
      <c r="AO193" s="12" t="str">
        <f t="shared" si="73"/>
        <v/>
      </c>
      <c r="AP193" s="10" t="str">
        <f t="shared" si="74"/>
        <v/>
      </c>
      <c r="AQ193" s="10" t="str">
        <f t="shared" si="75"/>
        <v/>
      </c>
      <c r="AR193" s="15" t="str">
        <f t="shared" si="76"/>
        <v/>
      </c>
      <c r="AS193" s="57" t="str">
        <f t="shared" si="77"/>
        <v/>
      </c>
      <c r="AT193" s="12" t="str">
        <f t="shared" si="78"/>
        <v/>
      </c>
      <c r="AU193" s="10" t="str">
        <f t="shared" si="79"/>
        <v/>
      </c>
      <c r="AV193" s="10" t="str">
        <f t="shared" si="80"/>
        <v/>
      </c>
      <c r="AW193" s="15" t="str">
        <f t="shared" si="81"/>
        <v/>
      </c>
    </row>
    <row r="194" spans="2:49">
      <c r="B194" s="14" t="str">
        <f>IF(Scilympiad!C193="",
    "",
    Scilympiad!C193
)</f>
        <v/>
      </c>
      <c r="C194" s="10" t="str">
        <f>IF(Scilympiad!D193="",
    "",
    Scilympiad!D193
)</f>
        <v/>
      </c>
      <c r="D194" s="10" t="str">
        <f>IF(Scilympiad!E193="",
    "",
    Scilympiad!E193
)</f>
        <v/>
      </c>
      <c r="E194" s="44" t="str">
        <f t="shared" si="57"/>
        <v/>
      </c>
      <c r="F194" s="45" t="str">
        <f t="shared" si="58"/>
        <v/>
      </c>
      <c r="G194" s="173" t="str">
        <f t="shared" si="59"/>
        <v/>
      </c>
      <c r="H194" s="45" t="str">
        <f t="shared" si="60"/>
        <v/>
      </c>
      <c r="I194" s="54" t="str">
        <f t="shared" si="61"/>
        <v/>
      </c>
      <c r="J194" s="57" t="str">
        <f>IF($B194="",
    "",
    IF(COUNTIF(Scilympiad!U:U,Scores!$B194)+COUNTIF(SkyCiv!U:U,Scores!$B194)=0,
        "",
        IF(COUNTIF(Scilympiad!U:U,Scores!$B194)=0,
            "NO",
            IF(COUNTIF(Scilympiad!U:U,Scores!$B194)=1,
                "YES",
                IF(COUNTIF(Scilympiad!U:U,Scores!$B194)&gt;1,
                    "MANY",
                    "ERROR"
                )
            )
        )
    )
)</f>
        <v/>
      </c>
      <c r="K194" s="15" t="str">
        <f>IF($B194="",
    "",
    IF(COUNTIF(Scilympiad!U:U,Scores!$B194)+COUNTIF(SkyCiv!U:U,Scores!$B194)=0,
        "",
        IF(COUNTIF(SkyCiv!U:U,Scores!$B194)=0,
            "NO",
            IF(COUNTIF(SkyCiv!U:U,Scores!$B194)=1,
                "YES",
                IF(COUNTIF(SkyCiv!U:U,Scores!$B194)&gt;1,
                    "MANY",
                    "ERROR"
                )
            )
        )
    )
)</f>
        <v/>
      </c>
      <c r="L194" s="160" t="str">
        <f>IF($B194="",
    "",
    IF(NOT(ISERROR(MATCH($B194,Scilympiad!$U:$U,0))),
        INDEX(Scilympiad!M:M,MATCH($B194,Scilympiad!$U:$U,0)),
        ""
    )
)</f>
        <v/>
      </c>
      <c r="M194" s="161" t="str">
        <f>IF($B194="",
    "",
    IF(NOT(ISERROR(MATCH($B194,Scilympiad!$U:$U,0))),
        INDEX(Scilympiad!N:N,MATCH($B194,Scilympiad!$U:$U,0)),
        ""
    )
)</f>
        <v/>
      </c>
      <c r="N194" s="161" t="str">
        <f>IF($B194="",
    "",
    IF(NOT(ISERROR(MATCH($B194,SkyCiv!$U:$U,0))),
        INDEX(SkyCiv!C:C,MATCH($B194,SkyCiv!$U:$U,0))+(_xlfn.NUMBERVALUE(LEFT(RIGHT(Instructions!$E$20,4),3))+6)/24,
        ""
    )
)</f>
        <v/>
      </c>
      <c r="O194" s="12" t="str">
        <f>IF(N194="",
    "",
    IF(Instructions!E$20="",
        "TIMEZONE?",
        IF(L194="",
            "START?",
            IF(N194&lt;L194,
                "NEGATIVE",
                (N194-L194)*24*60
            )
        )
    )
)</f>
        <v/>
      </c>
      <c r="P194" s="46" t="str">
        <f>IF(Instructions!$E$21="",
    "",
    IF(AND(ISNUMBER(O194),O194&gt;Instructions!E$21),
        "YES",
        IF(AND(ISNUMBER(O194),O194&lt;=Instructions!E$21),
            "NO",
            IF(O194="NEGATIVE",
                "UNCLEAR",
                ""
            )
        )
    )
)</f>
        <v/>
      </c>
      <c r="Q194" s="72" t="str">
        <f>IF(LEFT(Instructions!E$22)="Y",
    P194,
    ""
)</f>
        <v/>
      </c>
      <c r="R194" s="69" t="str">
        <f>IF($B194="",
    "",
    IF(NOT(ISERROR(MATCH($B194,SkyCiv!$U:$U,0))),
        INDEX(SkyCiv!I:I,MATCH($B194,SkyCiv!$U:$U,0)),
        ""
    )
)</f>
        <v/>
      </c>
      <c r="S194" s="12" t="str">
        <f>IF($B194="",
    "",
    IF(NOT(ISERROR(MATCH($B194,SkyCiv!$U:$U,0))),
        INDEX(SkyCiv!J:J,MATCH($B194,SkyCiv!$U:$U,0)),
        ""
    )
)</f>
        <v/>
      </c>
      <c r="T194" s="60" t="str">
        <f>IF($B194="",
    "",
    IF(NOT(ISERROR(MATCH($B194,SkyCiv!$U:$U,0))),
        INDEX(SkyCiv!K:K,MATCH($B194,SkyCiv!$U:$U,0)),
        ""
    )
)</f>
        <v/>
      </c>
      <c r="U194" s="76" t="str">
        <f>IF($B194="",
    "",
    IF(NOT(ISERROR(MATCH($B194,SkyCiv!$U:$U,0))),
        INDEX(SkyCiv!L:L,MATCH($B194,SkyCiv!$U:$U,0)),
        ""
    )
)</f>
        <v/>
      </c>
      <c r="V194" s="12" t="str">
        <f>IF($B194="",
    "",
    IF(NOT(ISERROR(MATCH($B194,SkyCiv!$U:$U,0))),
        INDEX(SkyCiv!M:M,MATCH($B194,SkyCiv!$U:$U,0)),
        ""
    )
)</f>
        <v/>
      </c>
      <c r="W194" s="77" t="str">
        <f>IF($B194="",
    "",
    IF(NOT(ISERROR(MATCH($B194,SkyCiv!$U:$U,0))),
        INDEX(SkyCiv!N:N,MATCH($B194,SkyCiv!$U:$U,0)),
        ""
    )
)</f>
        <v/>
      </c>
      <c r="X194" s="45" t="str">
        <f>IF(AND(U194=0,V194=0,W194=0),
    "-",
    IF(U194="",
        "",
        IF(LEFT($B194)="B",
            IF(Instructions!E$16="",
                "",
                IF(ROUND(U194,3)&lt;Instructions!E$16,
                    "YES",
                    "NO"
                )
            ),
            IF(LEFT($B194)="C",
                IF(Instructions!E$18="",
                    "",
                    IF(ROUND(U194,3)&lt;Instructions!E$18,
                        "YES",
                        "NO"
                    )
                ),
                "ERR"
            )
        )
    )
)</f>
        <v/>
      </c>
      <c r="Y194" s="45" t="str">
        <f t="shared" si="62"/>
        <v/>
      </c>
      <c r="Z194" s="45" t="str">
        <f>IF(AND(U194=0,V194=0,W194=0),
    "-",
    IF(W194="",
        "",
        IF(LEFT($B194)="B",
            IF(Instructions!E$17="",
                "",
                IF(ROUND(W194,3)&lt;Instructions!E$17,
                    "YES",
                    "NO"
                )
            ),
            IF(LEFT($B194)="C",
                IF(Instructions!E$19="",
                    "",
                    IF(ROUND(W194,3)&lt;Instructions!E$19,
                        "YES",
                        "NO"
                    )
                ),
                "ERR"
            )
        )
    )
)</f>
        <v/>
      </c>
      <c r="AA194" s="54" t="str">
        <f t="shared" si="63"/>
        <v/>
      </c>
      <c r="AB194" s="14" t="str">
        <f>IF(AND(NOT(ISERROR(MATCH($B194,Scilympiad!$U:$U,0))),ISNUMBER(INDEX(Scilympiad!Y:Y,MATCH($B194,Scilympiad!$U:$U,0)))),
    INDEX(Scilympiad!Y:Y,MATCH($B194,Scilympiad!$U:$U,0)),
    ""
)</f>
        <v/>
      </c>
      <c r="AC194" s="11" t="str">
        <f t="shared" si="64"/>
        <v/>
      </c>
      <c r="AD194" s="10" t="str">
        <f t="shared" si="65"/>
        <v/>
      </c>
      <c r="AE194" s="11" t="str">
        <f t="shared" si="66"/>
        <v/>
      </c>
      <c r="AF194" s="12" t="str">
        <f t="shared" si="67"/>
        <v/>
      </c>
      <c r="AG194" s="134" t="str">
        <f t="shared" si="68"/>
        <v/>
      </c>
      <c r="AH194" s="165"/>
      <c r="AI194" s="165"/>
      <c r="AJ194" s="131"/>
      <c r="AK194" s="64" t="str">
        <f t="shared" si="69"/>
        <v/>
      </c>
      <c r="AL194" s="47" t="str">
        <f t="shared" si="70"/>
        <v/>
      </c>
      <c r="AM194" s="65" t="str">
        <f t="shared" si="71"/>
        <v/>
      </c>
      <c r="AN194" s="57" t="str">
        <f t="shared" si="72"/>
        <v/>
      </c>
      <c r="AO194" s="12" t="str">
        <f t="shared" si="73"/>
        <v/>
      </c>
      <c r="AP194" s="10" t="str">
        <f t="shared" si="74"/>
        <v/>
      </c>
      <c r="AQ194" s="10" t="str">
        <f t="shared" si="75"/>
        <v/>
      </c>
      <c r="AR194" s="15" t="str">
        <f t="shared" si="76"/>
        <v/>
      </c>
      <c r="AS194" s="57" t="str">
        <f t="shared" si="77"/>
        <v/>
      </c>
      <c r="AT194" s="12" t="str">
        <f t="shared" si="78"/>
        <v/>
      </c>
      <c r="AU194" s="10" t="str">
        <f t="shared" si="79"/>
        <v/>
      </c>
      <c r="AV194" s="10" t="str">
        <f t="shared" si="80"/>
        <v/>
      </c>
      <c r="AW194" s="15" t="str">
        <f t="shared" si="81"/>
        <v/>
      </c>
    </row>
    <row r="195" spans="2:49">
      <c r="B195" s="14" t="str">
        <f>IF(Scilympiad!C194="",
    "",
    Scilympiad!C194
)</f>
        <v/>
      </c>
      <c r="C195" s="10" t="str">
        <f>IF(Scilympiad!D194="",
    "",
    Scilympiad!D194
)</f>
        <v/>
      </c>
      <c r="D195" s="10" t="str">
        <f>IF(Scilympiad!E194="",
    "",
    Scilympiad!E194
)</f>
        <v/>
      </c>
      <c r="E195" s="44" t="str">
        <f t="shared" si="57"/>
        <v/>
      </c>
      <c r="F195" s="45" t="str">
        <f t="shared" si="58"/>
        <v/>
      </c>
      <c r="G195" s="173" t="str">
        <f t="shared" si="59"/>
        <v/>
      </c>
      <c r="H195" s="45" t="str">
        <f t="shared" si="60"/>
        <v/>
      </c>
      <c r="I195" s="54" t="str">
        <f t="shared" si="61"/>
        <v/>
      </c>
      <c r="J195" s="57" t="str">
        <f>IF($B195="",
    "",
    IF(COUNTIF(Scilympiad!U:U,Scores!$B195)+COUNTIF(SkyCiv!U:U,Scores!$B195)=0,
        "",
        IF(COUNTIF(Scilympiad!U:U,Scores!$B195)=0,
            "NO",
            IF(COUNTIF(Scilympiad!U:U,Scores!$B195)=1,
                "YES",
                IF(COUNTIF(Scilympiad!U:U,Scores!$B195)&gt;1,
                    "MANY",
                    "ERROR"
                )
            )
        )
    )
)</f>
        <v/>
      </c>
      <c r="K195" s="15" t="str">
        <f>IF($B195="",
    "",
    IF(COUNTIF(Scilympiad!U:U,Scores!$B195)+COUNTIF(SkyCiv!U:U,Scores!$B195)=0,
        "",
        IF(COUNTIF(SkyCiv!U:U,Scores!$B195)=0,
            "NO",
            IF(COUNTIF(SkyCiv!U:U,Scores!$B195)=1,
                "YES",
                IF(COUNTIF(SkyCiv!U:U,Scores!$B195)&gt;1,
                    "MANY",
                    "ERROR"
                )
            )
        )
    )
)</f>
        <v/>
      </c>
      <c r="L195" s="160" t="str">
        <f>IF($B195="",
    "",
    IF(NOT(ISERROR(MATCH($B195,Scilympiad!$U:$U,0))),
        INDEX(Scilympiad!M:M,MATCH($B195,Scilympiad!$U:$U,0)),
        ""
    )
)</f>
        <v/>
      </c>
      <c r="M195" s="161" t="str">
        <f>IF($B195="",
    "",
    IF(NOT(ISERROR(MATCH($B195,Scilympiad!$U:$U,0))),
        INDEX(Scilympiad!N:N,MATCH($B195,Scilympiad!$U:$U,0)),
        ""
    )
)</f>
        <v/>
      </c>
      <c r="N195" s="161" t="str">
        <f>IF($B195="",
    "",
    IF(NOT(ISERROR(MATCH($B195,SkyCiv!$U:$U,0))),
        INDEX(SkyCiv!C:C,MATCH($B195,SkyCiv!$U:$U,0))+(_xlfn.NUMBERVALUE(LEFT(RIGHT(Instructions!$E$20,4),3))+6)/24,
        ""
    )
)</f>
        <v/>
      </c>
      <c r="O195" s="12" t="str">
        <f>IF(N195="",
    "",
    IF(Instructions!E$20="",
        "TIMEZONE?",
        IF(L195="",
            "START?",
            IF(N195&lt;L195,
                "NEGATIVE",
                (N195-L195)*24*60
            )
        )
    )
)</f>
        <v/>
      </c>
      <c r="P195" s="46" t="str">
        <f>IF(Instructions!$E$21="",
    "",
    IF(AND(ISNUMBER(O195),O195&gt;Instructions!E$21),
        "YES",
        IF(AND(ISNUMBER(O195),O195&lt;=Instructions!E$21),
            "NO",
            IF(O195="NEGATIVE",
                "UNCLEAR",
                ""
            )
        )
    )
)</f>
        <v/>
      </c>
      <c r="Q195" s="72" t="str">
        <f>IF(LEFT(Instructions!E$22)="Y",
    P195,
    ""
)</f>
        <v/>
      </c>
      <c r="R195" s="69" t="str">
        <f>IF($B195="",
    "",
    IF(NOT(ISERROR(MATCH($B195,SkyCiv!$U:$U,0))),
        INDEX(SkyCiv!I:I,MATCH($B195,SkyCiv!$U:$U,0)),
        ""
    )
)</f>
        <v/>
      </c>
      <c r="S195" s="12" t="str">
        <f>IF($B195="",
    "",
    IF(NOT(ISERROR(MATCH($B195,SkyCiv!$U:$U,0))),
        INDEX(SkyCiv!J:J,MATCH($B195,SkyCiv!$U:$U,0)),
        ""
    )
)</f>
        <v/>
      </c>
      <c r="T195" s="60" t="str">
        <f>IF($B195="",
    "",
    IF(NOT(ISERROR(MATCH($B195,SkyCiv!$U:$U,0))),
        INDEX(SkyCiv!K:K,MATCH($B195,SkyCiv!$U:$U,0)),
        ""
    )
)</f>
        <v/>
      </c>
      <c r="U195" s="76" t="str">
        <f>IF($B195="",
    "",
    IF(NOT(ISERROR(MATCH($B195,SkyCiv!$U:$U,0))),
        INDEX(SkyCiv!L:L,MATCH($B195,SkyCiv!$U:$U,0)),
        ""
    )
)</f>
        <v/>
      </c>
      <c r="V195" s="12" t="str">
        <f>IF($B195="",
    "",
    IF(NOT(ISERROR(MATCH($B195,SkyCiv!$U:$U,0))),
        INDEX(SkyCiv!M:M,MATCH($B195,SkyCiv!$U:$U,0)),
        ""
    )
)</f>
        <v/>
      </c>
      <c r="W195" s="77" t="str">
        <f>IF($B195="",
    "",
    IF(NOT(ISERROR(MATCH($B195,SkyCiv!$U:$U,0))),
        INDEX(SkyCiv!N:N,MATCH($B195,SkyCiv!$U:$U,0)),
        ""
    )
)</f>
        <v/>
      </c>
      <c r="X195" s="45" t="str">
        <f>IF(AND(U195=0,V195=0,W195=0),
    "-",
    IF(U195="",
        "",
        IF(LEFT($B195)="B",
            IF(Instructions!E$16="",
                "",
                IF(ROUND(U195,3)&lt;Instructions!E$16,
                    "YES",
                    "NO"
                )
            ),
            IF(LEFT($B195)="C",
                IF(Instructions!E$18="",
                    "",
                    IF(ROUND(U195,3)&lt;Instructions!E$18,
                        "YES",
                        "NO"
                    )
                ),
                "ERR"
            )
        )
    )
)</f>
        <v/>
      </c>
      <c r="Y195" s="45" t="str">
        <f t="shared" si="62"/>
        <v/>
      </c>
      <c r="Z195" s="45" t="str">
        <f>IF(AND(U195=0,V195=0,W195=0),
    "-",
    IF(W195="",
        "",
        IF(LEFT($B195)="B",
            IF(Instructions!E$17="",
                "",
                IF(ROUND(W195,3)&lt;Instructions!E$17,
                    "YES",
                    "NO"
                )
            ),
            IF(LEFT($B195)="C",
                IF(Instructions!E$19="",
                    "",
                    IF(ROUND(W195,3)&lt;Instructions!E$19,
                        "YES",
                        "NO"
                    )
                ),
                "ERR"
            )
        )
    )
)</f>
        <v/>
      </c>
      <c r="AA195" s="54" t="str">
        <f t="shared" si="63"/>
        <v/>
      </c>
      <c r="AB195" s="14" t="str">
        <f>IF(AND(NOT(ISERROR(MATCH($B195,Scilympiad!$U:$U,0))),ISNUMBER(INDEX(Scilympiad!Y:Y,MATCH($B195,Scilympiad!$U:$U,0)))),
    INDEX(Scilympiad!Y:Y,MATCH($B195,Scilympiad!$U:$U,0)),
    ""
)</f>
        <v/>
      </c>
      <c r="AC195" s="11" t="str">
        <f t="shared" si="64"/>
        <v/>
      </c>
      <c r="AD195" s="10" t="str">
        <f t="shared" si="65"/>
        <v/>
      </c>
      <c r="AE195" s="11" t="str">
        <f t="shared" si="66"/>
        <v/>
      </c>
      <c r="AF195" s="12" t="str">
        <f t="shared" si="67"/>
        <v/>
      </c>
      <c r="AG195" s="134" t="str">
        <f t="shared" si="68"/>
        <v/>
      </c>
      <c r="AH195" s="165"/>
      <c r="AI195" s="165"/>
      <c r="AJ195" s="131"/>
      <c r="AK195" s="64" t="str">
        <f t="shared" si="69"/>
        <v/>
      </c>
      <c r="AL195" s="47" t="str">
        <f t="shared" si="70"/>
        <v/>
      </c>
      <c r="AM195" s="65" t="str">
        <f t="shared" si="71"/>
        <v/>
      </c>
      <c r="AN195" s="57" t="str">
        <f t="shared" si="72"/>
        <v/>
      </c>
      <c r="AO195" s="12" t="str">
        <f t="shared" si="73"/>
        <v/>
      </c>
      <c r="AP195" s="10" t="str">
        <f t="shared" si="74"/>
        <v/>
      </c>
      <c r="AQ195" s="10" t="str">
        <f t="shared" si="75"/>
        <v/>
      </c>
      <c r="AR195" s="15" t="str">
        <f t="shared" si="76"/>
        <v/>
      </c>
      <c r="AS195" s="57" t="str">
        <f t="shared" si="77"/>
        <v/>
      </c>
      <c r="AT195" s="12" t="str">
        <f t="shared" si="78"/>
        <v/>
      </c>
      <c r="AU195" s="10" t="str">
        <f t="shared" si="79"/>
        <v/>
      </c>
      <c r="AV195" s="10" t="str">
        <f t="shared" si="80"/>
        <v/>
      </c>
      <c r="AW195" s="15" t="str">
        <f t="shared" si="81"/>
        <v/>
      </c>
    </row>
    <row r="196" spans="2:49">
      <c r="B196" s="14" t="str">
        <f>IF(Scilympiad!C195="",
    "",
    Scilympiad!C195
)</f>
        <v/>
      </c>
      <c r="C196" s="10" t="str">
        <f>IF(Scilympiad!D195="",
    "",
    Scilympiad!D195
)</f>
        <v/>
      </c>
      <c r="D196" s="10" t="str">
        <f>IF(Scilympiad!E195="",
    "",
    Scilympiad!E195
)</f>
        <v/>
      </c>
      <c r="E196" s="44" t="str">
        <f t="shared" si="57"/>
        <v/>
      </c>
      <c r="F196" s="45" t="str">
        <f t="shared" si="58"/>
        <v/>
      </c>
      <c r="G196" s="173" t="str">
        <f t="shared" si="59"/>
        <v/>
      </c>
      <c r="H196" s="45" t="str">
        <f t="shared" si="60"/>
        <v/>
      </c>
      <c r="I196" s="54" t="str">
        <f t="shared" si="61"/>
        <v/>
      </c>
      <c r="J196" s="57" t="str">
        <f>IF($B196="",
    "",
    IF(COUNTIF(Scilympiad!U:U,Scores!$B196)+COUNTIF(SkyCiv!U:U,Scores!$B196)=0,
        "",
        IF(COUNTIF(Scilympiad!U:U,Scores!$B196)=0,
            "NO",
            IF(COUNTIF(Scilympiad!U:U,Scores!$B196)=1,
                "YES",
                IF(COUNTIF(Scilympiad!U:U,Scores!$B196)&gt;1,
                    "MANY",
                    "ERROR"
                )
            )
        )
    )
)</f>
        <v/>
      </c>
      <c r="K196" s="15" t="str">
        <f>IF($B196="",
    "",
    IF(COUNTIF(Scilympiad!U:U,Scores!$B196)+COUNTIF(SkyCiv!U:U,Scores!$B196)=0,
        "",
        IF(COUNTIF(SkyCiv!U:U,Scores!$B196)=0,
            "NO",
            IF(COUNTIF(SkyCiv!U:U,Scores!$B196)=1,
                "YES",
                IF(COUNTIF(SkyCiv!U:U,Scores!$B196)&gt;1,
                    "MANY",
                    "ERROR"
                )
            )
        )
    )
)</f>
        <v/>
      </c>
      <c r="L196" s="160" t="str">
        <f>IF($B196="",
    "",
    IF(NOT(ISERROR(MATCH($B196,Scilympiad!$U:$U,0))),
        INDEX(Scilympiad!M:M,MATCH($B196,Scilympiad!$U:$U,0)),
        ""
    )
)</f>
        <v/>
      </c>
      <c r="M196" s="161" t="str">
        <f>IF($B196="",
    "",
    IF(NOT(ISERROR(MATCH($B196,Scilympiad!$U:$U,0))),
        INDEX(Scilympiad!N:N,MATCH($B196,Scilympiad!$U:$U,0)),
        ""
    )
)</f>
        <v/>
      </c>
      <c r="N196" s="161" t="str">
        <f>IF($B196="",
    "",
    IF(NOT(ISERROR(MATCH($B196,SkyCiv!$U:$U,0))),
        INDEX(SkyCiv!C:C,MATCH($B196,SkyCiv!$U:$U,0))+(_xlfn.NUMBERVALUE(LEFT(RIGHT(Instructions!$E$20,4),3))+6)/24,
        ""
    )
)</f>
        <v/>
      </c>
      <c r="O196" s="12" t="str">
        <f>IF(N196="",
    "",
    IF(Instructions!E$20="",
        "TIMEZONE?",
        IF(L196="",
            "START?",
            IF(N196&lt;L196,
                "NEGATIVE",
                (N196-L196)*24*60
            )
        )
    )
)</f>
        <v/>
      </c>
      <c r="P196" s="46" t="str">
        <f>IF(Instructions!$E$21="",
    "",
    IF(AND(ISNUMBER(O196),O196&gt;Instructions!E$21),
        "YES",
        IF(AND(ISNUMBER(O196),O196&lt;=Instructions!E$21),
            "NO",
            IF(O196="NEGATIVE",
                "UNCLEAR",
                ""
            )
        )
    )
)</f>
        <v/>
      </c>
      <c r="Q196" s="72" t="str">
        <f>IF(LEFT(Instructions!E$22)="Y",
    P196,
    ""
)</f>
        <v/>
      </c>
      <c r="R196" s="69" t="str">
        <f>IF($B196="",
    "",
    IF(NOT(ISERROR(MATCH($B196,SkyCiv!$U:$U,0))),
        INDEX(SkyCiv!I:I,MATCH($B196,SkyCiv!$U:$U,0)),
        ""
    )
)</f>
        <v/>
      </c>
      <c r="S196" s="12" t="str">
        <f>IF($B196="",
    "",
    IF(NOT(ISERROR(MATCH($B196,SkyCiv!$U:$U,0))),
        INDEX(SkyCiv!J:J,MATCH($B196,SkyCiv!$U:$U,0)),
        ""
    )
)</f>
        <v/>
      </c>
      <c r="T196" s="60" t="str">
        <f>IF($B196="",
    "",
    IF(NOT(ISERROR(MATCH($B196,SkyCiv!$U:$U,0))),
        INDEX(SkyCiv!K:K,MATCH($B196,SkyCiv!$U:$U,0)),
        ""
    )
)</f>
        <v/>
      </c>
      <c r="U196" s="76" t="str">
        <f>IF($B196="",
    "",
    IF(NOT(ISERROR(MATCH($B196,SkyCiv!$U:$U,0))),
        INDEX(SkyCiv!L:L,MATCH($B196,SkyCiv!$U:$U,0)),
        ""
    )
)</f>
        <v/>
      </c>
      <c r="V196" s="12" t="str">
        <f>IF($B196="",
    "",
    IF(NOT(ISERROR(MATCH($B196,SkyCiv!$U:$U,0))),
        INDEX(SkyCiv!M:M,MATCH($B196,SkyCiv!$U:$U,0)),
        ""
    )
)</f>
        <v/>
      </c>
      <c r="W196" s="77" t="str">
        <f>IF($B196="",
    "",
    IF(NOT(ISERROR(MATCH($B196,SkyCiv!$U:$U,0))),
        INDEX(SkyCiv!N:N,MATCH($B196,SkyCiv!$U:$U,0)),
        ""
    )
)</f>
        <v/>
      </c>
      <c r="X196" s="45" t="str">
        <f>IF(AND(U196=0,V196=0,W196=0),
    "-",
    IF(U196="",
        "",
        IF(LEFT($B196)="B",
            IF(Instructions!E$16="",
                "",
                IF(ROUND(U196,3)&lt;Instructions!E$16,
                    "YES",
                    "NO"
                )
            ),
            IF(LEFT($B196)="C",
                IF(Instructions!E$18="",
                    "",
                    IF(ROUND(U196,3)&lt;Instructions!E$18,
                        "YES",
                        "NO"
                    )
                ),
                "ERR"
            )
        )
    )
)</f>
        <v/>
      </c>
      <c r="Y196" s="45" t="str">
        <f t="shared" si="62"/>
        <v/>
      </c>
      <c r="Z196" s="45" t="str">
        <f>IF(AND(U196=0,V196=0,W196=0),
    "-",
    IF(W196="",
        "",
        IF(LEFT($B196)="B",
            IF(Instructions!E$17="",
                "",
                IF(ROUND(W196,3)&lt;Instructions!E$17,
                    "YES",
                    "NO"
                )
            ),
            IF(LEFT($B196)="C",
                IF(Instructions!E$19="",
                    "",
                    IF(ROUND(W196,3)&lt;Instructions!E$19,
                        "YES",
                        "NO"
                    )
                ),
                "ERR"
            )
        )
    )
)</f>
        <v/>
      </c>
      <c r="AA196" s="54" t="str">
        <f t="shared" si="63"/>
        <v/>
      </c>
      <c r="AB196" s="14" t="str">
        <f>IF(AND(NOT(ISERROR(MATCH($B196,Scilympiad!$U:$U,0))),ISNUMBER(INDEX(Scilympiad!Y:Y,MATCH($B196,Scilympiad!$U:$U,0)))),
    INDEX(Scilympiad!Y:Y,MATCH($B196,Scilympiad!$U:$U,0)),
    ""
)</f>
        <v/>
      </c>
      <c r="AC196" s="11" t="str">
        <f t="shared" si="64"/>
        <v/>
      </c>
      <c r="AD196" s="10" t="str">
        <f t="shared" si="65"/>
        <v/>
      </c>
      <c r="AE196" s="11" t="str">
        <f t="shared" si="66"/>
        <v/>
      </c>
      <c r="AF196" s="12" t="str">
        <f t="shared" si="67"/>
        <v/>
      </c>
      <c r="AG196" s="134" t="str">
        <f t="shared" si="68"/>
        <v/>
      </c>
      <c r="AH196" s="165"/>
      <c r="AI196" s="165"/>
      <c r="AJ196" s="131"/>
      <c r="AK196" s="64" t="str">
        <f t="shared" si="69"/>
        <v/>
      </c>
      <c r="AL196" s="47" t="str">
        <f t="shared" si="70"/>
        <v/>
      </c>
      <c r="AM196" s="65" t="str">
        <f t="shared" si="71"/>
        <v/>
      </c>
      <c r="AN196" s="57" t="str">
        <f t="shared" si="72"/>
        <v/>
      </c>
      <c r="AO196" s="12" t="str">
        <f t="shared" si="73"/>
        <v/>
      </c>
      <c r="AP196" s="10" t="str">
        <f t="shared" si="74"/>
        <v/>
      </c>
      <c r="AQ196" s="10" t="str">
        <f t="shared" si="75"/>
        <v/>
      </c>
      <c r="AR196" s="15" t="str">
        <f t="shared" si="76"/>
        <v/>
      </c>
      <c r="AS196" s="57" t="str">
        <f t="shared" si="77"/>
        <v/>
      </c>
      <c r="AT196" s="12" t="str">
        <f t="shared" si="78"/>
        <v/>
      </c>
      <c r="AU196" s="10" t="str">
        <f t="shared" si="79"/>
        <v/>
      </c>
      <c r="AV196" s="10" t="str">
        <f t="shared" si="80"/>
        <v/>
      </c>
      <c r="AW196" s="15" t="str">
        <f t="shared" si="81"/>
        <v/>
      </c>
    </row>
    <row r="197" spans="2:49">
      <c r="B197" s="14" t="str">
        <f>IF(Scilympiad!C196="",
    "",
    Scilympiad!C196
)</f>
        <v/>
      </c>
      <c r="C197" s="10" t="str">
        <f>IF(Scilympiad!D196="",
    "",
    Scilympiad!D196
)</f>
        <v/>
      </c>
      <c r="D197" s="10" t="str">
        <f>IF(Scilympiad!E196="",
    "",
    Scilympiad!E196
)</f>
        <v/>
      </c>
      <c r="E197" s="44" t="str">
        <f t="shared" ref="E197:E260" si="82">IF(AG197="",
    F197,
    AG197
)</f>
        <v/>
      </c>
      <c r="F197" s="45" t="str">
        <f t="shared" ref="F197:F260" si="83">IF(AN197="",
    AS197,
    AN197
)</f>
        <v/>
      </c>
      <c r="G197" s="173" t="str">
        <f t="shared" ref="G197:G260" si="84">IF(OR(AR197="?",AW197="?"),
    "?",
    IF(NOT(AR197=""),
        IF(NOT(ISNUMBER(AR197)),
            "-",
            IF(COUNTIFS(AP:AP,"&gt;="&amp;FLOOR(AP197,1),AP:AP,"&lt;"&amp;FLOOR(AP197,1)+1)&gt;1,
                (COUNTIFS(AP:AP,"&gt;="&amp;FLOOR(AP197,1),AP:AP,"&lt;"&amp;FLOOR(AP197,1)+1)-(AR197-FLOOR(AP197,1))-1)*0.01,
                "-"
            )
        ),
        IF(NOT(AW197=""),
            IF(NOT(ISNUMBER(AW197)),
                "-",
                IF(COUNTIFS(AU:AU,"&gt;="&amp;FLOOR(AU197,1),AU:AU,"&lt;"&amp;FLOOR(AU197,1)+1)&gt;1,
                    (COUNTIFS(AU:AU,"&gt;="&amp;FLOOR(AU197,1),AU:AU,"&lt;"&amp;FLOOR(AU197,1)+1)-(AW197-FLOOR(AU197,1))-1)*0.01,
                    "-"
                )
            ),
            ""
        )
    )
)</f>
        <v/>
      </c>
      <c r="H197" s="45" t="str">
        <f t="shared" ref="H197:H260" si="85">IF(AR197="",
    AW197,
    AR197
)</f>
        <v/>
      </c>
      <c r="I197" s="54" t="str">
        <f t="shared" ref="I197:I260" si="86">IF(ISNUMBER(H197),
    H197,
    IF(H197="P",
        IF(LEFT(B197)="B",COUNTIF(B$4:B$503,"B*"),COUNTIF(B$4:B$503,"C*")),
        IF(H197="NS",
            IF(LEFT(B197)="B",COUNTIF(B$4:B$503,"B*")+1,COUNTIF(B$4:B$503,"C*")+1),
            IF(H197="DQ",
                IF(LEFT(B197)="B",COUNTIF(B$4:B$503,"B*")+2,COUNTIF(B$4:B$503,"C*")+2),
                H197
            )
        )
    )
)</f>
        <v/>
      </c>
      <c r="J197" s="57" t="str">
        <f>IF($B197="",
    "",
    IF(COUNTIF(Scilympiad!U:U,Scores!$B197)+COUNTIF(SkyCiv!U:U,Scores!$B197)=0,
        "",
        IF(COUNTIF(Scilympiad!U:U,Scores!$B197)=0,
            "NO",
            IF(COUNTIF(Scilympiad!U:U,Scores!$B197)=1,
                "YES",
                IF(COUNTIF(Scilympiad!U:U,Scores!$B197)&gt;1,
                    "MANY",
                    "ERROR"
                )
            )
        )
    )
)</f>
        <v/>
      </c>
      <c r="K197" s="15" t="str">
        <f>IF($B197="",
    "",
    IF(COUNTIF(Scilympiad!U:U,Scores!$B197)+COUNTIF(SkyCiv!U:U,Scores!$B197)=0,
        "",
        IF(COUNTIF(SkyCiv!U:U,Scores!$B197)=0,
            "NO",
            IF(COUNTIF(SkyCiv!U:U,Scores!$B197)=1,
                "YES",
                IF(COUNTIF(SkyCiv!U:U,Scores!$B197)&gt;1,
                    "MANY",
                    "ERROR"
                )
            )
        )
    )
)</f>
        <v/>
      </c>
      <c r="L197" s="160" t="str">
        <f>IF($B197="",
    "",
    IF(NOT(ISERROR(MATCH($B197,Scilympiad!$U:$U,0))),
        INDEX(Scilympiad!M:M,MATCH($B197,Scilympiad!$U:$U,0)),
        ""
    )
)</f>
        <v/>
      </c>
      <c r="M197" s="161" t="str">
        <f>IF($B197="",
    "",
    IF(NOT(ISERROR(MATCH($B197,Scilympiad!$U:$U,0))),
        INDEX(Scilympiad!N:N,MATCH($B197,Scilympiad!$U:$U,0)),
        ""
    )
)</f>
        <v/>
      </c>
      <c r="N197" s="161" t="str">
        <f>IF($B197="",
    "",
    IF(NOT(ISERROR(MATCH($B197,SkyCiv!$U:$U,0))),
        INDEX(SkyCiv!C:C,MATCH($B197,SkyCiv!$U:$U,0))+(_xlfn.NUMBERVALUE(LEFT(RIGHT(Instructions!$E$20,4),3))+6)/24,
        ""
    )
)</f>
        <v/>
      </c>
      <c r="O197" s="12" t="str">
        <f>IF(N197="",
    "",
    IF(Instructions!E$20="",
        "TIMEZONE?",
        IF(L197="",
            "START?",
            IF(N197&lt;L197,
                "NEGATIVE",
                (N197-L197)*24*60
            )
        )
    )
)</f>
        <v/>
      </c>
      <c r="P197" s="46" t="str">
        <f>IF(Instructions!$E$21="",
    "",
    IF(AND(ISNUMBER(O197),O197&gt;Instructions!E$21),
        "YES",
        IF(AND(ISNUMBER(O197),O197&lt;=Instructions!E$21),
            "NO",
            IF(O197="NEGATIVE",
                "UNCLEAR",
                ""
            )
        )
    )
)</f>
        <v/>
      </c>
      <c r="Q197" s="72" t="str">
        <f>IF(LEFT(Instructions!E$22)="Y",
    P197,
    ""
)</f>
        <v/>
      </c>
      <c r="R197" s="69" t="str">
        <f>IF($B197="",
    "",
    IF(NOT(ISERROR(MATCH($B197,SkyCiv!$U:$U,0))),
        INDEX(SkyCiv!I:I,MATCH($B197,SkyCiv!$U:$U,0)),
        ""
    )
)</f>
        <v/>
      </c>
      <c r="S197" s="12" t="str">
        <f>IF($B197="",
    "",
    IF(NOT(ISERROR(MATCH($B197,SkyCiv!$U:$U,0))),
        INDEX(SkyCiv!J:J,MATCH($B197,SkyCiv!$U:$U,0)),
        ""
    )
)</f>
        <v/>
      </c>
      <c r="T197" s="60" t="str">
        <f>IF($B197="",
    "",
    IF(NOT(ISERROR(MATCH($B197,SkyCiv!$U:$U,0))),
        INDEX(SkyCiv!K:K,MATCH($B197,SkyCiv!$U:$U,0)),
        ""
    )
)</f>
        <v/>
      </c>
      <c r="U197" s="76" t="str">
        <f>IF($B197="",
    "",
    IF(NOT(ISERROR(MATCH($B197,SkyCiv!$U:$U,0))),
        INDEX(SkyCiv!L:L,MATCH($B197,SkyCiv!$U:$U,0)),
        ""
    )
)</f>
        <v/>
      </c>
      <c r="V197" s="12" t="str">
        <f>IF($B197="",
    "",
    IF(NOT(ISERROR(MATCH($B197,SkyCiv!$U:$U,0))),
        INDEX(SkyCiv!M:M,MATCH($B197,SkyCiv!$U:$U,0)),
        ""
    )
)</f>
        <v/>
      </c>
      <c r="W197" s="77" t="str">
        <f>IF($B197="",
    "",
    IF(NOT(ISERROR(MATCH($B197,SkyCiv!$U:$U,0))),
        INDEX(SkyCiv!N:N,MATCH($B197,SkyCiv!$U:$U,0)),
        ""
    )
)</f>
        <v/>
      </c>
      <c r="X197" s="45" t="str">
        <f>IF(AND(U197=0,V197=0,W197=0),
    "-",
    IF(U197="",
        "",
        IF(LEFT($B197)="B",
            IF(Instructions!E$16="",
                "",
                IF(ROUND(U197,3)&lt;Instructions!E$16,
                    "YES",
                    "NO"
                )
            ),
            IF(LEFT($B197)="C",
                IF(Instructions!E$18="",
                    "",
                    IF(ROUND(U197,3)&lt;Instructions!E$18,
                        "YES",
                        "NO"
                    )
                ),
                "ERR"
            )
        )
    )
)</f>
        <v/>
      </c>
      <c r="Y197" s="45" t="str">
        <f t="shared" ref="Y197:Y260" si="87">IF(AND(U197=0,V197=0,W197=0),
    "-",
    IF(V197="",
        "",
        IF(LEFT($B197)="B",
            IF(ROUND(V197,3)&gt;200,
                "YES",
                "NO"
            ),
            IF(LEFT($B197)="C",
                IF(ROUND(V197,3)&gt;150,
                    "YES",
                    "NO"
                ),
                "ERR"
            )
        )
    )
)</f>
        <v/>
      </c>
      <c r="Z197" s="45" t="str">
        <f>IF(AND(U197=0,V197=0,W197=0),
    "-",
    IF(W197="",
        "",
        IF(LEFT($B197)="B",
            IF(Instructions!E$17="",
                "",
                IF(ROUND(W197,3)&lt;Instructions!E$17,
                    "YES",
                    "NO"
                )
            ),
            IF(LEFT($B197)="C",
                IF(Instructions!E$19="",
                    "",
                    IF(ROUND(W197,3)&lt;Instructions!E$19,
                        "YES",
                        "NO"
                    )
                ),
                "ERR"
            )
        )
    )
)</f>
        <v/>
      </c>
      <c r="AA197" s="54" t="str">
        <f t="shared" ref="AA197:AA260" si="88">IF(AND(U197=0,V197=0,W197=0),
    "-",
    IF(COUNTIF(X197:Z197,"")+COUNTIF(X197:Z197,"ERR")=0,
        IF(COUNTIF(X197:Z197,"YES")&gt;0,
            "YES",
            "NO"
        ),
        IF(OR(COUNTIF(X197:Z197,"")&lt;3,COUNTIF(X197:Z197,"ERR")&gt;0),
            "?",
            ""
        )
    )
)</f>
        <v/>
      </c>
      <c r="AB197" s="14" t="str">
        <f>IF(AND(NOT(ISERROR(MATCH($B197,Scilympiad!$U:$U,0))),ISNUMBER(INDEX(Scilympiad!Y:Y,MATCH($B197,Scilympiad!$U:$U,0)))),
    INDEX(Scilympiad!Y:Y,MATCH($B197,Scilympiad!$U:$U,0)),
    ""
)</f>
        <v/>
      </c>
      <c r="AC197" s="11" t="str">
        <f t="shared" ref="AC197:AC260" si="89">IF(R197="",
    "",
    IF(R197&gt;15000,
        15000,
        R197
    )
)</f>
        <v/>
      </c>
      <c r="AD197" s="10" t="str">
        <f t="shared" ref="AD197:AD260" si="90">IF(AC197="",
    "",
    IF(AC197=15000,
        5000,
        0
    )
)</f>
        <v/>
      </c>
      <c r="AE197" s="11" t="str">
        <f t="shared" ref="AE197:AE260" si="91">IF(AC197="",
    "",
    AC197+AD197
)</f>
        <v/>
      </c>
      <c r="AF197" s="12" t="str">
        <f t="shared" ref="AF197:AF260" si="92">IF(S197="",
    "",
    S197
)</f>
        <v/>
      </c>
      <c r="AG197" s="134" t="str">
        <f t="shared" ref="AG197:AG260" si="93">IF(AND(AE197="",AF197=""),
    "",
    IF(OR(AE197="",AF197="",AF197=0),
        0,
        AE197/AF197
    )
)</f>
        <v/>
      </c>
      <c r="AH197" s="165"/>
      <c r="AI197" s="165"/>
      <c r="AJ197" s="131"/>
      <c r="AK197" s="64" t="str">
        <f t="shared" ref="AK197:AK260" si="94">IF(AND(AB197="",AC197=""),
    "",
    IF(OR(AB197="",AB197="N/A",AC197=""),
        -15000,
        IF((AC197-AB197)&gt;=0,
            15000-(AC197-AB197),
            AC197-AB197
        )
    )
)</f>
        <v/>
      </c>
      <c r="AL197" s="47" t="str">
        <f t="shared" ref="AL197:AL260" si="95">IF(AK197="",
    "",
    RANK(AK197,AK:AK)
)</f>
        <v/>
      </c>
      <c r="AM197" s="65" t="str">
        <f t="shared" ref="AM197:AM260" si="96">IF(AND(AF197="",AG197=""),
    "",
    IF(AF197="",
        COUNTA(AB:AG),
        RANK(AF197,AF:AF,-1)
    )
)</f>
        <v/>
      </c>
      <c r="AN197" s="57" t="str">
        <f t="shared" ref="AN197:AN260" si="97">IF(LEFT($B197)=RIGHT(AN$2),
    IF(OR(LEFT($AJ197)="Y",LEFT($AJ197)="T",$AJ197=1),
        "DQ",
        IF(AND($J197="",$K197=""),
            "NS",
            IF(OR(LEFT($AI197)="Y",LEFT($AI197)="T",$AI197=1,AND($J197="YES",$K197="NO")),
                "P",
                IF($AA197="?",
                    "?",
                    IF(AND(ISNUMBER($AH197),$AH197&gt;=1,$AH197&lt;=3),
                        $AH197,
                        IF(OR($AC197=0,$AG197=0,$AH197&gt;3),
                            3,
                            IF(OR($Q197="YES",$AA197="YES",$AH197=2),
                                2,
                                1
                            )
                        )
                    )
                )
            )
        )
    ),
    ""
)</f>
        <v/>
      </c>
      <c r="AO197" s="12" t="str">
        <f t="shared" ref="AO197:AO260" si="98">IF(ISNUMBER(AN197),
    IF(AND(LEFT($B197)=RIGHT(AN$2)),
        $AG197-(AN197-1)*POWER(10,LEN(ROUND(MAX($AG:$AG),0))),
        ""
    ),
    ""
)</f>
        <v/>
      </c>
      <c r="AP197" s="10" t="str">
        <f t="shared" ref="AP197:AP260" si="99">IF(AO197="",
    "",
    RANK(AO197,AO:AO)+$AL197*POWER(0.1,LEN(MAX($AL:$AL)))+$AM197*POWER(0.1,LEN(MAX($AL:$AL))+LEN(MAX($AM:$AM)))
)</f>
        <v/>
      </c>
      <c r="AQ197" s="10" t="str">
        <f t="shared" ref="AQ197:AQ260" si="100">IF(AP197="",
    "",
    RANK(AP197,AP:AP,1)
)</f>
        <v/>
      </c>
      <c r="AR197" s="15" t="str">
        <f t="shared" ref="AR197:AR260" si="101">IF(AND(NOT(AN197=""),COUNTIF(AN:AN,"~?")&gt;0),
    "?",
    IF(AQ197="",
        AN197,
        AQ197
    )
)</f>
        <v/>
      </c>
      <c r="AS197" s="57" t="str">
        <f t="shared" ref="AS197:AS260" si="102">IF(LEFT($B197)=RIGHT(AS$2),
    IF(OR(LEFT($AJ197)="Y",LEFT($AJ197)="T",$AJ197=1),
        "DQ",
        IF(AND($J197="",$K197=""),
            "NS",
            IF(OR(LEFT($AI197)="Y",LEFT($AI197)="T",$AI197=1,AND($J197="YES",$K197="NO")),
                "P",
                IF($AA197="?",
                    "?",
                    IF(AND(ISNUMBER($AH197),$AH197&gt;=1,$AH197&lt;=3),
                        $AH197,
                        IF(OR($AC197=0,$AG197=0,$AH197&gt;3),
                            3,
                            IF(OR($Q197="YES",$AA197="YES",$AH197=2),
                                2,
                                1
                            )
                        )
                    )
                )
            )
        )
    ),
    ""
)</f>
        <v/>
      </c>
      <c r="AT197" s="12" t="str">
        <f t="shared" ref="AT197:AT260" si="103">IF(ISNUMBER(AS197),
    IF(AND(LEFT($B197)=RIGHT(AS$2)),
        $AG197-(AS197-1)*POWER(10,LEN(ROUND(MAX($AG:$AG),0))),
        ""
    ),
    ""
)</f>
        <v/>
      </c>
      <c r="AU197" s="10" t="str">
        <f t="shared" ref="AU197:AU260" si="104">IF(AT197="",
    "",
    RANK(AT197,AT:AT)+$AL197*POWER(0.1,LEN(MAX($AL:$AL)))+$AM197*POWER(0.1,LEN(MAX($AL:$AL))+LEN(MAX($AM:$AM)))
)</f>
        <v/>
      </c>
      <c r="AV197" s="10" t="str">
        <f t="shared" ref="AV197:AV260" si="105">IF(AU197="",
    "",
    RANK(AU197,AU:AU,1)
)</f>
        <v/>
      </c>
      <c r="AW197" s="15" t="str">
        <f t="shared" ref="AW197:AW260" si="106">IF(AND(NOT(AS197=""),COUNTIF(AS:AS,"~?")&gt;0),
    "?",
    IF(AV197="",
        AS197,
        AV197
    )
)</f>
        <v/>
      </c>
    </row>
    <row r="198" spans="2:49">
      <c r="B198" s="14" t="str">
        <f>IF(Scilympiad!C197="",
    "",
    Scilympiad!C197
)</f>
        <v/>
      </c>
      <c r="C198" s="10" t="str">
        <f>IF(Scilympiad!D197="",
    "",
    Scilympiad!D197
)</f>
        <v/>
      </c>
      <c r="D198" s="10" t="str">
        <f>IF(Scilympiad!E197="",
    "",
    Scilympiad!E197
)</f>
        <v/>
      </c>
      <c r="E198" s="44" t="str">
        <f t="shared" si="82"/>
        <v/>
      </c>
      <c r="F198" s="45" t="str">
        <f t="shared" si="83"/>
        <v/>
      </c>
      <c r="G198" s="173" t="str">
        <f t="shared" si="84"/>
        <v/>
      </c>
      <c r="H198" s="45" t="str">
        <f t="shared" si="85"/>
        <v/>
      </c>
      <c r="I198" s="54" t="str">
        <f t="shared" si="86"/>
        <v/>
      </c>
      <c r="J198" s="57" t="str">
        <f>IF($B198="",
    "",
    IF(COUNTIF(Scilympiad!U:U,Scores!$B198)+COUNTIF(SkyCiv!U:U,Scores!$B198)=0,
        "",
        IF(COUNTIF(Scilympiad!U:U,Scores!$B198)=0,
            "NO",
            IF(COUNTIF(Scilympiad!U:U,Scores!$B198)=1,
                "YES",
                IF(COUNTIF(Scilympiad!U:U,Scores!$B198)&gt;1,
                    "MANY",
                    "ERROR"
                )
            )
        )
    )
)</f>
        <v/>
      </c>
      <c r="K198" s="15" t="str">
        <f>IF($B198="",
    "",
    IF(COUNTIF(Scilympiad!U:U,Scores!$B198)+COUNTIF(SkyCiv!U:U,Scores!$B198)=0,
        "",
        IF(COUNTIF(SkyCiv!U:U,Scores!$B198)=0,
            "NO",
            IF(COUNTIF(SkyCiv!U:U,Scores!$B198)=1,
                "YES",
                IF(COUNTIF(SkyCiv!U:U,Scores!$B198)&gt;1,
                    "MANY",
                    "ERROR"
                )
            )
        )
    )
)</f>
        <v/>
      </c>
      <c r="L198" s="160" t="str">
        <f>IF($B198="",
    "",
    IF(NOT(ISERROR(MATCH($B198,Scilympiad!$U:$U,0))),
        INDEX(Scilympiad!M:M,MATCH($B198,Scilympiad!$U:$U,0)),
        ""
    )
)</f>
        <v/>
      </c>
      <c r="M198" s="161" t="str">
        <f>IF($B198="",
    "",
    IF(NOT(ISERROR(MATCH($B198,Scilympiad!$U:$U,0))),
        INDEX(Scilympiad!N:N,MATCH($B198,Scilympiad!$U:$U,0)),
        ""
    )
)</f>
        <v/>
      </c>
      <c r="N198" s="161" t="str">
        <f>IF($B198="",
    "",
    IF(NOT(ISERROR(MATCH($B198,SkyCiv!$U:$U,0))),
        INDEX(SkyCiv!C:C,MATCH($B198,SkyCiv!$U:$U,0))+(_xlfn.NUMBERVALUE(LEFT(RIGHT(Instructions!$E$20,4),3))+6)/24,
        ""
    )
)</f>
        <v/>
      </c>
      <c r="O198" s="12" t="str">
        <f>IF(N198="",
    "",
    IF(Instructions!E$20="",
        "TIMEZONE?",
        IF(L198="",
            "START?",
            IF(N198&lt;L198,
                "NEGATIVE",
                (N198-L198)*24*60
            )
        )
    )
)</f>
        <v/>
      </c>
      <c r="P198" s="46" t="str">
        <f>IF(Instructions!$E$21="",
    "",
    IF(AND(ISNUMBER(O198),O198&gt;Instructions!E$21),
        "YES",
        IF(AND(ISNUMBER(O198),O198&lt;=Instructions!E$21),
            "NO",
            IF(O198="NEGATIVE",
                "UNCLEAR",
                ""
            )
        )
    )
)</f>
        <v/>
      </c>
      <c r="Q198" s="72" t="str">
        <f>IF(LEFT(Instructions!E$22)="Y",
    P198,
    ""
)</f>
        <v/>
      </c>
      <c r="R198" s="69" t="str">
        <f>IF($B198="",
    "",
    IF(NOT(ISERROR(MATCH($B198,SkyCiv!$U:$U,0))),
        INDEX(SkyCiv!I:I,MATCH($B198,SkyCiv!$U:$U,0)),
        ""
    )
)</f>
        <v/>
      </c>
      <c r="S198" s="12" t="str">
        <f>IF($B198="",
    "",
    IF(NOT(ISERROR(MATCH($B198,SkyCiv!$U:$U,0))),
        INDEX(SkyCiv!J:J,MATCH($B198,SkyCiv!$U:$U,0)),
        ""
    )
)</f>
        <v/>
      </c>
      <c r="T198" s="60" t="str">
        <f>IF($B198="",
    "",
    IF(NOT(ISERROR(MATCH($B198,SkyCiv!$U:$U,0))),
        INDEX(SkyCiv!K:K,MATCH($B198,SkyCiv!$U:$U,0)),
        ""
    )
)</f>
        <v/>
      </c>
      <c r="U198" s="76" t="str">
        <f>IF($B198="",
    "",
    IF(NOT(ISERROR(MATCH($B198,SkyCiv!$U:$U,0))),
        INDEX(SkyCiv!L:L,MATCH($B198,SkyCiv!$U:$U,0)),
        ""
    )
)</f>
        <v/>
      </c>
      <c r="V198" s="12" t="str">
        <f>IF($B198="",
    "",
    IF(NOT(ISERROR(MATCH($B198,SkyCiv!$U:$U,0))),
        INDEX(SkyCiv!M:M,MATCH($B198,SkyCiv!$U:$U,0)),
        ""
    )
)</f>
        <v/>
      </c>
      <c r="W198" s="77" t="str">
        <f>IF($B198="",
    "",
    IF(NOT(ISERROR(MATCH($B198,SkyCiv!$U:$U,0))),
        INDEX(SkyCiv!N:N,MATCH($B198,SkyCiv!$U:$U,0)),
        ""
    )
)</f>
        <v/>
      </c>
      <c r="X198" s="45" t="str">
        <f>IF(AND(U198=0,V198=0,W198=0),
    "-",
    IF(U198="",
        "",
        IF(LEFT($B198)="B",
            IF(Instructions!E$16="",
                "",
                IF(ROUND(U198,3)&lt;Instructions!E$16,
                    "YES",
                    "NO"
                )
            ),
            IF(LEFT($B198)="C",
                IF(Instructions!E$18="",
                    "",
                    IF(ROUND(U198,3)&lt;Instructions!E$18,
                        "YES",
                        "NO"
                    )
                ),
                "ERR"
            )
        )
    )
)</f>
        <v/>
      </c>
      <c r="Y198" s="45" t="str">
        <f t="shared" si="87"/>
        <v/>
      </c>
      <c r="Z198" s="45" t="str">
        <f>IF(AND(U198=0,V198=0,W198=0),
    "-",
    IF(W198="",
        "",
        IF(LEFT($B198)="B",
            IF(Instructions!E$17="",
                "",
                IF(ROUND(W198,3)&lt;Instructions!E$17,
                    "YES",
                    "NO"
                )
            ),
            IF(LEFT($B198)="C",
                IF(Instructions!E$19="",
                    "",
                    IF(ROUND(W198,3)&lt;Instructions!E$19,
                        "YES",
                        "NO"
                    )
                ),
                "ERR"
            )
        )
    )
)</f>
        <v/>
      </c>
      <c r="AA198" s="54" t="str">
        <f t="shared" si="88"/>
        <v/>
      </c>
      <c r="AB198" s="14" t="str">
        <f>IF(AND(NOT(ISERROR(MATCH($B198,Scilympiad!$U:$U,0))),ISNUMBER(INDEX(Scilympiad!Y:Y,MATCH($B198,Scilympiad!$U:$U,0)))),
    INDEX(Scilympiad!Y:Y,MATCH($B198,Scilympiad!$U:$U,0)),
    ""
)</f>
        <v/>
      </c>
      <c r="AC198" s="11" t="str">
        <f t="shared" si="89"/>
        <v/>
      </c>
      <c r="AD198" s="10" t="str">
        <f t="shared" si="90"/>
        <v/>
      </c>
      <c r="AE198" s="11" t="str">
        <f t="shared" si="91"/>
        <v/>
      </c>
      <c r="AF198" s="12" t="str">
        <f t="shared" si="92"/>
        <v/>
      </c>
      <c r="AG198" s="134" t="str">
        <f t="shared" si="93"/>
        <v/>
      </c>
      <c r="AH198" s="165"/>
      <c r="AI198" s="165"/>
      <c r="AJ198" s="131"/>
      <c r="AK198" s="64" t="str">
        <f t="shared" si="94"/>
        <v/>
      </c>
      <c r="AL198" s="47" t="str">
        <f t="shared" si="95"/>
        <v/>
      </c>
      <c r="AM198" s="65" t="str">
        <f t="shared" si="96"/>
        <v/>
      </c>
      <c r="AN198" s="57" t="str">
        <f t="shared" si="97"/>
        <v/>
      </c>
      <c r="AO198" s="12" t="str">
        <f t="shared" si="98"/>
        <v/>
      </c>
      <c r="AP198" s="10" t="str">
        <f t="shared" si="99"/>
        <v/>
      </c>
      <c r="AQ198" s="10" t="str">
        <f t="shared" si="100"/>
        <v/>
      </c>
      <c r="AR198" s="15" t="str">
        <f t="shared" si="101"/>
        <v/>
      </c>
      <c r="AS198" s="57" t="str">
        <f t="shared" si="102"/>
        <v/>
      </c>
      <c r="AT198" s="12" t="str">
        <f t="shared" si="103"/>
        <v/>
      </c>
      <c r="AU198" s="10" t="str">
        <f t="shared" si="104"/>
        <v/>
      </c>
      <c r="AV198" s="10" t="str">
        <f t="shared" si="105"/>
        <v/>
      </c>
      <c r="AW198" s="15" t="str">
        <f t="shared" si="106"/>
        <v/>
      </c>
    </row>
    <row r="199" spans="2:49">
      <c r="B199" s="14" t="str">
        <f>IF(Scilympiad!C198="",
    "",
    Scilympiad!C198
)</f>
        <v/>
      </c>
      <c r="C199" s="10" t="str">
        <f>IF(Scilympiad!D198="",
    "",
    Scilympiad!D198
)</f>
        <v/>
      </c>
      <c r="D199" s="10" t="str">
        <f>IF(Scilympiad!E198="",
    "",
    Scilympiad!E198
)</f>
        <v/>
      </c>
      <c r="E199" s="44" t="str">
        <f t="shared" si="82"/>
        <v/>
      </c>
      <c r="F199" s="45" t="str">
        <f t="shared" si="83"/>
        <v/>
      </c>
      <c r="G199" s="173" t="str">
        <f t="shared" si="84"/>
        <v/>
      </c>
      <c r="H199" s="45" t="str">
        <f t="shared" si="85"/>
        <v/>
      </c>
      <c r="I199" s="54" t="str">
        <f t="shared" si="86"/>
        <v/>
      </c>
      <c r="J199" s="57" t="str">
        <f>IF($B199="",
    "",
    IF(COUNTIF(Scilympiad!U:U,Scores!$B199)+COUNTIF(SkyCiv!U:U,Scores!$B199)=0,
        "",
        IF(COUNTIF(Scilympiad!U:U,Scores!$B199)=0,
            "NO",
            IF(COUNTIF(Scilympiad!U:U,Scores!$B199)=1,
                "YES",
                IF(COUNTIF(Scilympiad!U:U,Scores!$B199)&gt;1,
                    "MANY",
                    "ERROR"
                )
            )
        )
    )
)</f>
        <v/>
      </c>
      <c r="K199" s="15" t="str">
        <f>IF($B199="",
    "",
    IF(COUNTIF(Scilympiad!U:U,Scores!$B199)+COUNTIF(SkyCiv!U:U,Scores!$B199)=0,
        "",
        IF(COUNTIF(SkyCiv!U:U,Scores!$B199)=0,
            "NO",
            IF(COUNTIF(SkyCiv!U:U,Scores!$B199)=1,
                "YES",
                IF(COUNTIF(SkyCiv!U:U,Scores!$B199)&gt;1,
                    "MANY",
                    "ERROR"
                )
            )
        )
    )
)</f>
        <v/>
      </c>
      <c r="L199" s="160" t="str">
        <f>IF($B199="",
    "",
    IF(NOT(ISERROR(MATCH($B199,Scilympiad!$U:$U,0))),
        INDEX(Scilympiad!M:M,MATCH($B199,Scilympiad!$U:$U,0)),
        ""
    )
)</f>
        <v/>
      </c>
      <c r="M199" s="161" t="str">
        <f>IF($B199="",
    "",
    IF(NOT(ISERROR(MATCH($B199,Scilympiad!$U:$U,0))),
        INDEX(Scilympiad!N:N,MATCH($B199,Scilympiad!$U:$U,0)),
        ""
    )
)</f>
        <v/>
      </c>
      <c r="N199" s="161" t="str">
        <f>IF($B199="",
    "",
    IF(NOT(ISERROR(MATCH($B199,SkyCiv!$U:$U,0))),
        INDEX(SkyCiv!C:C,MATCH($B199,SkyCiv!$U:$U,0))+(_xlfn.NUMBERVALUE(LEFT(RIGHT(Instructions!$E$20,4),3))+6)/24,
        ""
    )
)</f>
        <v/>
      </c>
      <c r="O199" s="12" t="str">
        <f>IF(N199="",
    "",
    IF(Instructions!E$20="",
        "TIMEZONE?",
        IF(L199="",
            "START?",
            IF(N199&lt;L199,
                "NEGATIVE",
                (N199-L199)*24*60
            )
        )
    )
)</f>
        <v/>
      </c>
      <c r="P199" s="46" t="str">
        <f>IF(Instructions!$E$21="",
    "",
    IF(AND(ISNUMBER(O199),O199&gt;Instructions!E$21),
        "YES",
        IF(AND(ISNUMBER(O199),O199&lt;=Instructions!E$21),
            "NO",
            IF(O199="NEGATIVE",
                "UNCLEAR",
                ""
            )
        )
    )
)</f>
        <v/>
      </c>
      <c r="Q199" s="72" t="str">
        <f>IF(LEFT(Instructions!E$22)="Y",
    P199,
    ""
)</f>
        <v/>
      </c>
      <c r="R199" s="69" t="str">
        <f>IF($B199="",
    "",
    IF(NOT(ISERROR(MATCH($B199,SkyCiv!$U:$U,0))),
        INDEX(SkyCiv!I:I,MATCH($B199,SkyCiv!$U:$U,0)),
        ""
    )
)</f>
        <v/>
      </c>
      <c r="S199" s="12" t="str">
        <f>IF($B199="",
    "",
    IF(NOT(ISERROR(MATCH($B199,SkyCiv!$U:$U,0))),
        INDEX(SkyCiv!J:J,MATCH($B199,SkyCiv!$U:$U,0)),
        ""
    )
)</f>
        <v/>
      </c>
      <c r="T199" s="60" t="str">
        <f>IF($B199="",
    "",
    IF(NOT(ISERROR(MATCH($B199,SkyCiv!$U:$U,0))),
        INDEX(SkyCiv!K:K,MATCH($B199,SkyCiv!$U:$U,0)),
        ""
    )
)</f>
        <v/>
      </c>
      <c r="U199" s="76" t="str">
        <f>IF($B199="",
    "",
    IF(NOT(ISERROR(MATCH($B199,SkyCiv!$U:$U,0))),
        INDEX(SkyCiv!L:L,MATCH($B199,SkyCiv!$U:$U,0)),
        ""
    )
)</f>
        <v/>
      </c>
      <c r="V199" s="12" t="str">
        <f>IF($B199="",
    "",
    IF(NOT(ISERROR(MATCH($B199,SkyCiv!$U:$U,0))),
        INDEX(SkyCiv!M:M,MATCH($B199,SkyCiv!$U:$U,0)),
        ""
    )
)</f>
        <v/>
      </c>
      <c r="W199" s="77" t="str">
        <f>IF($B199="",
    "",
    IF(NOT(ISERROR(MATCH($B199,SkyCiv!$U:$U,0))),
        INDEX(SkyCiv!N:N,MATCH($B199,SkyCiv!$U:$U,0)),
        ""
    )
)</f>
        <v/>
      </c>
      <c r="X199" s="45" t="str">
        <f>IF(AND(U199=0,V199=0,W199=0),
    "-",
    IF(U199="",
        "",
        IF(LEFT($B199)="B",
            IF(Instructions!E$16="",
                "",
                IF(ROUND(U199,3)&lt;Instructions!E$16,
                    "YES",
                    "NO"
                )
            ),
            IF(LEFT($B199)="C",
                IF(Instructions!E$18="",
                    "",
                    IF(ROUND(U199,3)&lt;Instructions!E$18,
                        "YES",
                        "NO"
                    )
                ),
                "ERR"
            )
        )
    )
)</f>
        <v/>
      </c>
      <c r="Y199" s="45" t="str">
        <f t="shared" si="87"/>
        <v/>
      </c>
      <c r="Z199" s="45" t="str">
        <f>IF(AND(U199=0,V199=0,W199=0),
    "-",
    IF(W199="",
        "",
        IF(LEFT($B199)="B",
            IF(Instructions!E$17="",
                "",
                IF(ROUND(W199,3)&lt;Instructions!E$17,
                    "YES",
                    "NO"
                )
            ),
            IF(LEFT($B199)="C",
                IF(Instructions!E$19="",
                    "",
                    IF(ROUND(W199,3)&lt;Instructions!E$19,
                        "YES",
                        "NO"
                    )
                ),
                "ERR"
            )
        )
    )
)</f>
        <v/>
      </c>
      <c r="AA199" s="54" t="str">
        <f t="shared" si="88"/>
        <v/>
      </c>
      <c r="AB199" s="14" t="str">
        <f>IF(AND(NOT(ISERROR(MATCH($B199,Scilympiad!$U:$U,0))),ISNUMBER(INDEX(Scilympiad!Y:Y,MATCH($B199,Scilympiad!$U:$U,0)))),
    INDEX(Scilympiad!Y:Y,MATCH($B199,Scilympiad!$U:$U,0)),
    ""
)</f>
        <v/>
      </c>
      <c r="AC199" s="11" t="str">
        <f t="shared" si="89"/>
        <v/>
      </c>
      <c r="AD199" s="10" t="str">
        <f t="shared" si="90"/>
        <v/>
      </c>
      <c r="AE199" s="11" t="str">
        <f t="shared" si="91"/>
        <v/>
      </c>
      <c r="AF199" s="12" t="str">
        <f t="shared" si="92"/>
        <v/>
      </c>
      <c r="AG199" s="134" t="str">
        <f t="shared" si="93"/>
        <v/>
      </c>
      <c r="AH199" s="165"/>
      <c r="AI199" s="165"/>
      <c r="AJ199" s="131"/>
      <c r="AK199" s="64" t="str">
        <f t="shared" si="94"/>
        <v/>
      </c>
      <c r="AL199" s="47" t="str">
        <f t="shared" si="95"/>
        <v/>
      </c>
      <c r="AM199" s="65" t="str">
        <f t="shared" si="96"/>
        <v/>
      </c>
      <c r="AN199" s="57" t="str">
        <f t="shared" si="97"/>
        <v/>
      </c>
      <c r="AO199" s="12" t="str">
        <f t="shared" si="98"/>
        <v/>
      </c>
      <c r="AP199" s="10" t="str">
        <f t="shared" si="99"/>
        <v/>
      </c>
      <c r="AQ199" s="10" t="str">
        <f t="shared" si="100"/>
        <v/>
      </c>
      <c r="AR199" s="15" t="str">
        <f t="shared" si="101"/>
        <v/>
      </c>
      <c r="AS199" s="57" t="str">
        <f t="shared" si="102"/>
        <v/>
      </c>
      <c r="AT199" s="12" t="str">
        <f t="shared" si="103"/>
        <v/>
      </c>
      <c r="AU199" s="10" t="str">
        <f t="shared" si="104"/>
        <v/>
      </c>
      <c r="AV199" s="10" t="str">
        <f t="shared" si="105"/>
        <v/>
      </c>
      <c r="AW199" s="15" t="str">
        <f t="shared" si="106"/>
        <v/>
      </c>
    </row>
    <row r="200" spans="2:49">
      <c r="B200" s="14" t="str">
        <f>IF(Scilympiad!C199="",
    "",
    Scilympiad!C199
)</f>
        <v/>
      </c>
      <c r="C200" s="10" t="str">
        <f>IF(Scilympiad!D199="",
    "",
    Scilympiad!D199
)</f>
        <v/>
      </c>
      <c r="D200" s="10" t="str">
        <f>IF(Scilympiad!E199="",
    "",
    Scilympiad!E199
)</f>
        <v/>
      </c>
      <c r="E200" s="44" t="str">
        <f t="shared" si="82"/>
        <v/>
      </c>
      <c r="F200" s="45" t="str">
        <f t="shared" si="83"/>
        <v/>
      </c>
      <c r="G200" s="173" t="str">
        <f t="shared" si="84"/>
        <v/>
      </c>
      <c r="H200" s="45" t="str">
        <f t="shared" si="85"/>
        <v/>
      </c>
      <c r="I200" s="54" t="str">
        <f t="shared" si="86"/>
        <v/>
      </c>
      <c r="J200" s="57" t="str">
        <f>IF($B200="",
    "",
    IF(COUNTIF(Scilympiad!U:U,Scores!$B200)+COUNTIF(SkyCiv!U:U,Scores!$B200)=0,
        "",
        IF(COUNTIF(Scilympiad!U:U,Scores!$B200)=0,
            "NO",
            IF(COUNTIF(Scilympiad!U:U,Scores!$B200)=1,
                "YES",
                IF(COUNTIF(Scilympiad!U:U,Scores!$B200)&gt;1,
                    "MANY",
                    "ERROR"
                )
            )
        )
    )
)</f>
        <v/>
      </c>
      <c r="K200" s="15" t="str">
        <f>IF($B200="",
    "",
    IF(COUNTIF(Scilympiad!U:U,Scores!$B200)+COUNTIF(SkyCiv!U:U,Scores!$B200)=0,
        "",
        IF(COUNTIF(SkyCiv!U:U,Scores!$B200)=0,
            "NO",
            IF(COUNTIF(SkyCiv!U:U,Scores!$B200)=1,
                "YES",
                IF(COUNTIF(SkyCiv!U:U,Scores!$B200)&gt;1,
                    "MANY",
                    "ERROR"
                )
            )
        )
    )
)</f>
        <v/>
      </c>
      <c r="L200" s="160" t="str">
        <f>IF($B200="",
    "",
    IF(NOT(ISERROR(MATCH($B200,Scilympiad!$U:$U,0))),
        INDEX(Scilympiad!M:M,MATCH($B200,Scilympiad!$U:$U,0)),
        ""
    )
)</f>
        <v/>
      </c>
      <c r="M200" s="161" t="str">
        <f>IF($B200="",
    "",
    IF(NOT(ISERROR(MATCH($B200,Scilympiad!$U:$U,0))),
        INDEX(Scilympiad!N:N,MATCH($B200,Scilympiad!$U:$U,0)),
        ""
    )
)</f>
        <v/>
      </c>
      <c r="N200" s="161" t="str">
        <f>IF($B200="",
    "",
    IF(NOT(ISERROR(MATCH($B200,SkyCiv!$U:$U,0))),
        INDEX(SkyCiv!C:C,MATCH($B200,SkyCiv!$U:$U,0))+(_xlfn.NUMBERVALUE(LEFT(RIGHT(Instructions!$E$20,4),3))+6)/24,
        ""
    )
)</f>
        <v/>
      </c>
      <c r="O200" s="12" t="str">
        <f>IF(N200="",
    "",
    IF(Instructions!E$20="",
        "TIMEZONE?",
        IF(L200="",
            "START?",
            IF(N200&lt;L200,
                "NEGATIVE",
                (N200-L200)*24*60
            )
        )
    )
)</f>
        <v/>
      </c>
      <c r="P200" s="46" t="str">
        <f>IF(Instructions!$E$21="",
    "",
    IF(AND(ISNUMBER(O200),O200&gt;Instructions!E$21),
        "YES",
        IF(AND(ISNUMBER(O200),O200&lt;=Instructions!E$21),
            "NO",
            IF(O200="NEGATIVE",
                "UNCLEAR",
                ""
            )
        )
    )
)</f>
        <v/>
      </c>
      <c r="Q200" s="72" t="str">
        <f>IF(LEFT(Instructions!E$22)="Y",
    P200,
    ""
)</f>
        <v/>
      </c>
      <c r="R200" s="69" t="str">
        <f>IF($B200="",
    "",
    IF(NOT(ISERROR(MATCH($B200,SkyCiv!$U:$U,0))),
        INDEX(SkyCiv!I:I,MATCH($B200,SkyCiv!$U:$U,0)),
        ""
    )
)</f>
        <v/>
      </c>
      <c r="S200" s="12" t="str">
        <f>IF($B200="",
    "",
    IF(NOT(ISERROR(MATCH($B200,SkyCiv!$U:$U,0))),
        INDEX(SkyCiv!J:J,MATCH($B200,SkyCiv!$U:$U,0)),
        ""
    )
)</f>
        <v/>
      </c>
      <c r="T200" s="60" t="str">
        <f>IF($B200="",
    "",
    IF(NOT(ISERROR(MATCH($B200,SkyCiv!$U:$U,0))),
        INDEX(SkyCiv!K:K,MATCH($B200,SkyCiv!$U:$U,0)),
        ""
    )
)</f>
        <v/>
      </c>
      <c r="U200" s="76" t="str">
        <f>IF($B200="",
    "",
    IF(NOT(ISERROR(MATCH($B200,SkyCiv!$U:$U,0))),
        INDEX(SkyCiv!L:L,MATCH($B200,SkyCiv!$U:$U,0)),
        ""
    )
)</f>
        <v/>
      </c>
      <c r="V200" s="12" t="str">
        <f>IF($B200="",
    "",
    IF(NOT(ISERROR(MATCH($B200,SkyCiv!$U:$U,0))),
        INDEX(SkyCiv!M:M,MATCH($B200,SkyCiv!$U:$U,0)),
        ""
    )
)</f>
        <v/>
      </c>
      <c r="W200" s="77" t="str">
        <f>IF($B200="",
    "",
    IF(NOT(ISERROR(MATCH($B200,SkyCiv!$U:$U,0))),
        INDEX(SkyCiv!N:N,MATCH($B200,SkyCiv!$U:$U,0)),
        ""
    )
)</f>
        <v/>
      </c>
      <c r="X200" s="45" t="str">
        <f>IF(AND(U200=0,V200=0,W200=0),
    "-",
    IF(U200="",
        "",
        IF(LEFT($B200)="B",
            IF(Instructions!E$16="",
                "",
                IF(ROUND(U200,3)&lt;Instructions!E$16,
                    "YES",
                    "NO"
                )
            ),
            IF(LEFT($B200)="C",
                IF(Instructions!E$18="",
                    "",
                    IF(ROUND(U200,3)&lt;Instructions!E$18,
                        "YES",
                        "NO"
                    )
                ),
                "ERR"
            )
        )
    )
)</f>
        <v/>
      </c>
      <c r="Y200" s="45" t="str">
        <f t="shared" si="87"/>
        <v/>
      </c>
      <c r="Z200" s="45" t="str">
        <f>IF(AND(U200=0,V200=0,W200=0),
    "-",
    IF(W200="",
        "",
        IF(LEFT($B200)="B",
            IF(Instructions!E$17="",
                "",
                IF(ROUND(W200,3)&lt;Instructions!E$17,
                    "YES",
                    "NO"
                )
            ),
            IF(LEFT($B200)="C",
                IF(Instructions!E$19="",
                    "",
                    IF(ROUND(W200,3)&lt;Instructions!E$19,
                        "YES",
                        "NO"
                    )
                ),
                "ERR"
            )
        )
    )
)</f>
        <v/>
      </c>
      <c r="AA200" s="54" t="str">
        <f t="shared" si="88"/>
        <v/>
      </c>
      <c r="AB200" s="14" t="str">
        <f>IF(AND(NOT(ISERROR(MATCH($B200,Scilympiad!$U:$U,0))),ISNUMBER(INDEX(Scilympiad!Y:Y,MATCH($B200,Scilympiad!$U:$U,0)))),
    INDEX(Scilympiad!Y:Y,MATCH($B200,Scilympiad!$U:$U,0)),
    ""
)</f>
        <v/>
      </c>
      <c r="AC200" s="11" t="str">
        <f t="shared" si="89"/>
        <v/>
      </c>
      <c r="AD200" s="10" t="str">
        <f t="shared" si="90"/>
        <v/>
      </c>
      <c r="AE200" s="11" t="str">
        <f t="shared" si="91"/>
        <v/>
      </c>
      <c r="AF200" s="12" t="str">
        <f t="shared" si="92"/>
        <v/>
      </c>
      <c r="AG200" s="134" t="str">
        <f t="shared" si="93"/>
        <v/>
      </c>
      <c r="AH200" s="165"/>
      <c r="AI200" s="165"/>
      <c r="AJ200" s="131"/>
      <c r="AK200" s="64" t="str">
        <f t="shared" si="94"/>
        <v/>
      </c>
      <c r="AL200" s="47" t="str">
        <f t="shared" si="95"/>
        <v/>
      </c>
      <c r="AM200" s="65" t="str">
        <f t="shared" si="96"/>
        <v/>
      </c>
      <c r="AN200" s="57" t="str">
        <f t="shared" si="97"/>
        <v/>
      </c>
      <c r="AO200" s="12" t="str">
        <f t="shared" si="98"/>
        <v/>
      </c>
      <c r="AP200" s="10" t="str">
        <f t="shared" si="99"/>
        <v/>
      </c>
      <c r="AQ200" s="10" t="str">
        <f t="shared" si="100"/>
        <v/>
      </c>
      <c r="AR200" s="15" t="str">
        <f t="shared" si="101"/>
        <v/>
      </c>
      <c r="AS200" s="57" t="str">
        <f t="shared" si="102"/>
        <v/>
      </c>
      <c r="AT200" s="12" t="str">
        <f t="shared" si="103"/>
        <v/>
      </c>
      <c r="AU200" s="10" t="str">
        <f t="shared" si="104"/>
        <v/>
      </c>
      <c r="AV200" s="10" t="str">
        <f t="shared" si="105"/>
        <v/>
      </c>
      <c r="AW200" s="15" t="str">
        <f t="shared" si="106"/>
        <v/>
      </c>
    </row>
    <row r="201" spans="2:49">
      <c r="B201" s="14" t="str">
        <f>IF(Scilympiad!C200="",
    "",
    Scilympiad!C200
)</f>
        <v/>
      </c>
      <c r="C201" s="10" t="str">
        <f>IF(Scilympiad!D200="",
    "",
    Scilympiad!D200
)</f>
        <v/>
      </c>
      <c r="D201" s="10" t="str">
        <f>IF(Scilympiad!E200="",
    "",
    Scilympiad!E200
)</f>
        <v/>
      </c>
      <c r="E201" s="44" t="str">
        <f t="shared" si="82"/>
        <v/>
      </c>
      <c r="F201" s="45" t="str">
        <f t="shared" si="83"/>
        <v/>
      </c>
      <c r="G201" s="173" t="str">
        <f t="shared" si="84"/>
        <v/>
      </c>
      <c r="H201" s="45" t="str">
        <f t="shared" si="85"/>
        <v/>
      </c>
      <c r="I201" s="54" t="str">
        <f t="shared" si="86"/>
        <v/>
      </c>
      <c r="J201" s="57" t="str">
        <f>IF($B201="",
    "",
    IF(COUNTIF(Scilympiad!U:U,Scores!$B201)+COUNTIF(SkyCiv!U:U,Scores!$B201)=0,
        "",
        IF(COUNTIF(Scilympiad!U:U,Scores!$B201)=0,
            "NO",
            IF(COUNTIF(Scilympiad!U:U,Scores!$B201)=1,
                "YES",
                IF(COUNTIF(Scilympiad!U:U,Scores!$B201)&gt;1,
                    "MANY",
                    "ERROR"
                )
            )
        )
    )
)</f>
        <v/>
      </c>
      <c r="K201" s="15" t="str">
        <f>IF($B201="",
    "",
    IF(COUNTIF(Scilympiad!U:U,Scores!$B201)+COUNTIF(SkyCiv!U:U,Scores!$B201)=0,
        "",
        IF(COUNTIF(SkyCiv!U:U,Scores!$B201)=0,
            "NO",
            IF(COUNTIF(SkyCiv!U:U,Scores!$B201)=1,
                "YES",
                IF(COUNTIF(SkyCiv!U:U,Scores!$B201)&gt;1,
                    "MANY",
                    "ERROR"
                )
            )
        )
    )
)</f>
        <v/>
      </c>
      <c r="L201" s="160" t="str">
        <f>IF($B201="",
    "",
    IF(NOT(ISERROR(MATCH($B201,Scilympiad!$U:$U,0))),
        INDEX(Scilympiad!M:M,MATCH($B201,Scilympiad!$U:$U,0)),
        ""
    )
)</f>
        <v/>
      </c>
      <c r="M201" s="161" t="str">
        <f>IF($B201="",
    "",
    IF(NOT(ISERROR(MATCH($B201,Scilympiad!$U:$U,0))),
        INDEX(Scilympiad!N:N,MATCH($B201,Scilympiad!$U:$U,0)),
        ""
    )
)</f>
        <v/>
      </c>
      <c r="N201" s="161" t="str">
        <f>IF($B201="",
    "",
    IF(NOT(ISERROR(MATCH($B201,SkyCiv!$U:$U,0))),
        INDEX(SkyCiv!C:C,MATCH($B201,SkyCiv!$U:$U,0))+(_xlfn.NUMBERVALUE(LEFT(RIGHT(Instructions!$E$20,4),3))+6)/24,
        ""
    )
)</f>
        <v/>
      </c>
      <c r="O201" s="12" t="str">
        <f>IF(N201="",
    "",
    IF(Instructions!E$20="",
        "TIMEZONE?",
        IF(L201="",
            "START?",
            IF(N201&lt;L201,
                "NEGATIVE",
                (N201-L201)*24*60
            )
        )
    )
)</f>
        <v/>
      </c>
      <c r="P201" s="46" t="str">
        <f>IF(Instructions!$E$21="",
    "",
    IF(AND(ISNUMBER(O201),O201&gt;Instructions!E$21),
        "YES",
        IF(AND(ISNUMBER(O201),O201&lt;=Instructions!E$21),
            "NO",
            IF(O201="NEGATIVE",
                "UNCLEAR",
                ""
            )
        )
    )
)</f>
        <v/>
      </c>
      <c r="Q201" s="72" t="str">
        <f>IF(LEFT(Instructions!E$22)="Y",
    P201,
    ""
)</f>
        <v/>
      </c>
      <c r="R201" s="69" t="str">
        <f>IF($B201="",
    "",
    IF(NOT(ISERROR(MATCH($B201,SkyCiv!$U:$U,0))),
        INDEX(SkyCiv!I:I,MATCH($B201,SkyCiv!$U:$U,0)),
        ""
    )
)</f>
        <v/>
      </c>
      <c r="S201" s="12" t="str">
        <f>IF($B201="",
    "",
    IF(NOT(ISERROR(MATCH($B201,SkyCiv!$U:$U,0))),
        INDEX(SkyCiv!J:J,MATCH($B201,SkyCiv!$U:$U,0)),
        ""
    )
)</f>
        <v/>
      </c>
      <c r="T201" s="60" t="str">
        <f>IF($B201="",
    "",
    IF(NOT(ISERROR(MATCH($B201,SkyCiv!$U:$U,0))),
        INDEX(SkyCiv!K:K,MATCH($B201,SkyCiv!$U:$U,0)),
        ""
    )
)</f>
        <v/>
      </c>
      <c r="U201" s="76" t="str">
        <f>IF($B201="",
    "",
    IF(NOT(ISERROR(MATCH($B201,SkyCiv!$U:$U,0))),
        INDEX(SkyCiv!L:L,MATCH($B201,SkyCiv!$U:$U,0)),
        ""
    )
)</f>
        <v/>
      </c>
      <c r="V201" s="12" t="str">
        <f>IF($B201="",
    "",
    IF(NOT(ISERROR(MATCH($B201,SkyCiv!$U:$U,0))),
        INDEX(SkyCiv!M:M,MATCH($B201,SkyCiv!$U:$U,0)),
        ""
    )
)</f>
        <v/>
      </c>
      <c r="W201" s="77" t="str">
        <f>IF($B201="",
    "",
    IF(NOT(ISERROR(MATCH($B201,SkyCiv!$U:$U,0))),
        INDEX(SkyCiv!N:N,MATCH($B201,SkyCiv!$U:$U,0)),
        ""
    )
)</f>
        <v/>
      </c>
      <c r="X201" s="45" t="str">
        <f>IF(AND(U201=0,V201=0,W201=0),
    "-",
    IF(U201="",
        "",
        IF(LEFT($B201)="B",
            IF(Instructions!E$16="",
                "",
                IF(ROUND(U201,3)&lt;Instructions!E$16,
                    "YES",
                    "NO"
                )
            ),
            IF(LEFT($B201)="C",
                IF(Instructions!E$18="",
                    "",
                    IF(ROUND(U201,3)&lt;Instructions!E$18,
                        "YES",
                        "NO"
                    )
                ),
                "ERR"
            )
        )
    )
)</f>
        <v/>
      </c>
      <c r="Y201" s="45" t="str">
        <f t="shared" si="87"/>
        <v/>
      </c>
      <c r="Z201" s="45" t="str">
        <f>IF(AND(U201=0,V201=0,W201=0),
    "-",
    IF(W201="",
        "",
        IF(LEFT($B201)="B",
            IF(Instructions!E$17="",
                "",
                IF(ROUND(W201,3)&lt;Instructions!E$17,
                    "YES",
                    "NO"
                )
            ),
            IF(LEFT($B201)="C",
                IF(Instructions!E$19="",
                    "",
                    IF(ROUND(W201,3)&lt;Instructions!E$19,
                        "YES",
                        "NO"
                    )
                ),
                "ERR"
            )
        )
    )
)</f>
        <v/>
      </c>
      <c r="AA201" s="54" t="str">
        <f t="shared" si="88"/>
        <v/>
      </c>
      <c r="AB201" s="14" t="str">
        <f>IF(AND(NOT(ISERROR(MATCH($B201,Scilympiad!$U:$U,0))),ISNUMBER(INDEX(Scilympiad!Y:Y,MATCH($B201,Scilympiad!$U:$U,0)))),
    INDEX(Scilympiad!Y:Y,MATCH($B201,Scilympiad!$U:$U,0)),
    ""
)</f>
        <v/>
      </c>
      <c r="AC201" s="11" t="str">
        <f t="shared" si="89"/>
        <v/>
      </c>
      <c r="AD201" s="10" t="str">
        <f t="shared" si="90"/>
        <v/>
      </c>
      <c r="AE201" s="11" t="str">
        <f t="shared" si="91"/>
        <v/>
      </c>
      <c r="AF201" s="12" t="str">
        <f t="shared" si="92"/>
        <v/>
      </c>
      <c r="AG201" s="134" t="str">
        <f t="shared" si="93"/>
        <v/>
      </c>
      <c r="AH201" s="165"/>
      <c r="AI201" s="165"/>
      <c r="AJ201" s="131"/>
      <c r="AK201" s="64" t="str">
        <f t="shared" si="94"/>
        <v/>
      </c>
      <c r="AL201" s="47" t="str">
        <f t="shared" si="95"/>
        <v/>
      </c>
      <c r="AM201" s="65" t="str">
        <f t="shared" si="96"/>
        <v/>
      </c>
      <c r="AN201" s="57" t="str">
        <f t="shared" si="97"/>
        <v/>
      </c>
      <c r="AO201" s="12" t="str">
        <f t="shared" si="98"/>
        <v/>
      </c>
      <c r="AP201" s="10" t="str">
        <f t="shared" si="99"/>
        <v/>
      </c>
      <c r="AQ201" s="10" t="str">
        <f t="shared" si="100"/>
        <v/>
      </c>
      <c r="AR201" s="15" t="str">
        <f t="shared" si="101"/>
        <v/>
      </c>
      <c r="AS201" s="57" t="str">
        <f t="shared" si="102"/>
        <v/>
      </c>
      <c r="AT201" s="12" t="str">
        <f t="shared" si="103"/>
        <v/>
      </c>
      <c r="AU201" s="10" t="str">
        <f t="shared" si="104"/>
        <v/>
      </c>
      <c r="AV201" s="10" t="str">
        <f t="shared" si="105"/>
        <v/>
      </c>
      <c r="AW201" s="15" t="str">
        <f t="shared" si="106"/>
        <v/>
      </c>
    </row>
    <row r="202" spans="2:49">
      <c r="B202" s="14" t="str">
        <f>IF(Scilympiad!C201="",
    "",
    Scilympiad!C201
)</f>
        <v/>
      </c>
      <c r="C202" s="10" t="str">
        <f>IF(Scilympiad!D201="",
    "",
    Scilympiad!D201
)</f>
        <v/>
      </c>
      <c r="D202" s="10" t="str">
        <f>IF(Scilympiad!E201="",
    "",
    Scilympiad!E201
)</f>
        <v/>
      </c>
      <c r="E202" s="44" t="str">
        <f t="shared" si="82"/>
        <v/>
      </c>
      <c r="F202" s="45" t="str">
        <f t="shared" si="83"/>
        <v/>
      </c>
      <c r="G202" s="173" t="str">
        <f t="shared" si="84"/>
        <v/>
      </c>
      <c r="H202" s="45" t="str">
        <f t="shared" si="85"/>
        <v/>
      </c>
      <c r="I202" s="54" t="str">
        <f t="shared" si="86"/>
        <v/>
      </c>
      <c r="J202" s="57" t="str">
        <f>IF($B202="",
    "",
    IF(COUNTIF(Scilympiad!U:U,Scores!$B202)+COUNTIF(SkyCiv!U:U,Scores!$B202)=0,
        "",
        IF(COUNTIF(Scilympiad!U:U,Scores!$B202)=0,
            "NO",
            IF(COUNTIF(Scilympiad!U:U,Scores!$B202)=1,
                "YES",
                IF(COUNTIF(Scilympiad!U:U,Scores!$B202)&gt;1,
                    "MANY",
                    "ERROR"
                )
            )
        )
    )
)</f>
        <v/>
      </c>
      <c r="K202" s="15" t="str">
        <f>IF($B202="",
    "",
    IF(COUNTIF(Scilympiad!U:U,Scores!$B202)+COUNTIF(SkyCiv!U:U,Scores!$B202)=0,
        "",
        IF(COUNTIF(SkyCiv!U:U,Scores!$B202)=0,
            "NO",
            IF(COUNTIF(SkyCiv!U:U,Scores!$B202)=1,
                "YES",
                IF(COUNTIF(SkyCiv!U:U,Scores!$B202)&gt;1,
                    "MANY",
                    "ERROR"
                )
            )
        )
    )
)</f>
        <v/>
      </c>
      <c r="L202" s="160" t="str">
        <f>IF($B202="",
    "",
    IF(NOT(ISERROR(MATCH($B202,Scilympiad!$U:$U,0))),
        INDEX(Scilympiad!M:M,MATCH($B202,Scilympiad!$U:$U,0)),
        ""
    )
)</f>
        <v/>
      </c>
      <c r="M202" s="161" t="str">
        <f>IF($B202="",
    "",
    IF(NOT(ISERROR(MATCH($B202,Scilympiad!$U:$U,0))),
        INDEX(Scilympiad!N:N,MATCH($B202,Scilympiad!$U:$U,0)),
        ""
    )
)</f>
        <v/>
      </c>
      <c r="N202" s="161" t="str">
        <f>IF($B202="",
    "",
    IF(NOT(ISERROR(MATCH($B202,SkyCiv!$U:$U,0))),
        INDEX(SkyCiv!C:C,MATCH($B202,SkyCiv!$U:$U,0))+(_xlfn.NUMBERVALUE(LEFT(RIGHT(Instructions!$E$20,4),3))+6)/24,
        ""
    )
)</f>
        <v/>
      </c>
      <c r="O202" s="12" t="str">
        <f>IF(N202="",
    "",
    IF(Instructions!E$20="",
        "TIMEZONE?",
        IF(L202="",
            "START?",
            IF(N202&lt;L202,
                "NEGATIVE",
                (N202-L202)*24*60
            )
        )
    )
)</f>
        <v/>
      </c>
      <c r="P202" s="46" t="str">
        <f>IF(Instructions!$E$21="",
    "",
    IF(AND(ISNUMBER(O202),O202&gt;Instructions!E$21),
        "YES",
        IF(AND(ISNUMBER(O202),O202&lt;=Instructions!E$21),
            "NO",
            IF(O202="NEGATIVE",
                "UNCLEAR",
                ""
            )
        )
    )
)</f>
        <v/>
      </c>
      <c r="Q202" s="72" t="str">
        <f>IF(LEFT(Instructions!E$22)="Y",
    P202,
    ""
)</f>
        <v/>
      </c>
      <c r="R202" s="69" t="str">
        <f>IF($B202="",
    "",
    IF(NOT(ISERROR(MATCH($B202,SkyCiv!$U:$U,0))),
        INDEX(SkyCiv!I:I,MATCH($B202,SkyCiv!$U:$U,0)),
        ""
    )
)</f>
        <v/>
      </c>
      <c r="S202" s="12" t="str">
        <f>IF($B202="",
    "",
    IF(NOT(ISERROR(MATCH($B202,SkyCiv!$U:$U,0))),
        INDEX(SkyCiv!J:J,MATCH($B202,SkyCiv!$U:$U,0)),
        ""
    )
)</f>
        <v/>
      </c>
      <c r="T202" s="60" t="str">
        <f>IF($B202="",
    "",
    IF(NOT(ISERROR(MATCH($B202,SkyCiv!$U:$U,0))),
        INDEX(SkyCiv!K:K,MATCH($B202,SkyCiv!$U:$U,0)),
        ""
    )
)</f>
        <v/>
      </c>
      <c r="U202" s="76" t="str">
        <f>IF($B202="",
    "",
    IF(NOT(ISERROR(MATCH($B202,SkyCiv!$U:$U,0))),
        INDEX(SkyCiv!L:L,MATCH($B202,SkyCiv!$U:$U,0)),
        ""
    )
)</f>
        <v/>
      </c>
      <c r="V202" s="12" t="str">
        <f>IF($B202="",
    "",
    IF(NOT(ISERROR(MATCH($B202,SkyCiv!$U:$U,0))),
        INDEX(SkyCiv!M:M,MATCH($B202,SkyCiv!$U:$U,0)),
        ""
    )
)</f>
        <v/>
      </c>
      <c r="W202" s="77" t="str">
        <f>IF($B202="",
    "",
    IF(NOT(ISERROR(MATCH($B202,SkyCiv!$U:$U,0))),
        INDEX(SkyCiv!N:N,MATCH($B202,SkyCiv!$U:$U,0)),
        ""
    )
)</f>
        <v/>
      </c>
      <c r="X202" s="45" t="str">
        <f>IF(AND(U202=0,V202=0,W202=0),
    "-",
    IF(U202="",
        "",
        IF(LEFT($B202)="B",
            IF(Instructions!E$16="",
                "",
                IF(ROUND(U202,3)&lt;Instructions!E$16,
                    "YES",
                    "NO"
                )
            ),
            IF(LEFT($B202)="C",
                IF(Instructions!E$18="",
                    "",
                    IF(ROUND(U202,3)&lt;Instructions!E$18,
                        "YES",
                        "NO"
                    )
                ),
                "ERR"
            )
        )
    )
)</f>
        <v/>
      </c>
      <c r="Y202" s="45" t="str">
        <f t="shared" si="87"/>
        <v/>
      </c>
      <c r="Z202" s="45" t="str">
        <f>IF(AND(U202=0,V202=0,W202=0),
    "-",
    IF(W202="",
        "",
        IF(LEFT($B202)="B",
            IF(Instructions!E$17="",
                "",
                IF(ROUND(W202,3)&lt;Instructions!E$17,
                    "YES",
                    "NO"
                )
            ),
            IF(LEFT($B202)="C",
                IF(Instructions!E$19="",
                    "",
                    IF(ROUND(W202,3)&lt;Instructions!E$19,
                        "YES",
                        "NO"
                    )
                ),
                "ERR"
            )
        )
    )
)</f>
        <v/>
      </c>
      <c r="AA202" s="54" t="str">
        <f t="shared" si="88"/>
        <v/>
      </c>
      <c r="AB202" s="14" t="str">
        <f>IF(AND(NOT(ISERROR(MATCH($B202,Scilympiad!$U:$U,0))),ISNUMBER(INDEX(Scilympiad!Y:Y,MATCH($B202,Scilympiad!$U:$U,0)))),
    INDEX(Scilympiad!Y:Y,MATCH($B202,Scilympiad!$U:$U,0)),
    ""
)</f>
        <v/>
      </c>
      <c r="AC202" s="11" t="str">
        <f t="shared" si="89"/>
        <v/>
      </c>
      <c r="AD202" s="10" t="str">
        <f t="shared" si="90"/>
        <v/>
      </c>
      <c r="AE202" s="11" t="str">
        <f t="shared" si="91"/>
        <v/>
      </c>
      <c r="AF202" s="12" t="str">
        <f t="shared" si="92"/>
        <v/>
      </c>
      <c r="AG202" s="134" t="str">
        <f t="shared" si="93"/>
        <v/>
      </c>
      <c r="AH202" s="165"/>
      <c r="AI202" s="165"/>
      <c r="AJ202" s="131"/>
      <c r="AK202" s="64" t="str">
        <f t="shared" si="94"/>
        <v/>
      </c>
      <c r="AL202" s="47" t="str">
        <f t="shared" si="95"/>
        <v/>
      </c>
      <c r="AM202" s="65" t="str">
        <f t="shared" si="96"/>
        <v/>
      </c>
      <c r="AN202" s="57" t="str">
        <f t="shared" si="97"/>
        <v/>
      </c>
      <c r="AO202" s="12" t="str">
        <f t="shared" si="98"/>
        <v/>
      </c>
      <c r="AP202" s="10" t="str">
        <f t="shared" si="99"/>
        <v/>
      </c>
      <c r="AQ202" s="10" t="str">
        <f t="shared" si="100"/>
        <v/>
      </c>
      <c r="AR202" s="15" t="str">
        <f t="shared" si="101"/>
        <v/>
      </c>
      <c r="AS202" s="57" t="str">
        <f t="shared" si="102"/>
        <v/>
      </c>
      <c r="AT202" s="12" t="str">
        <f t="shared" si="103"/>
        <v/>
      </c>
      <c r="AU202" s="10" t="str">
        <f t="shared" si="104"/>
        <v/>
      </c>
      <c r="AV202" s="10" t="str">
        <f t="shared" si="105"/>
        <v/>
      </c>
      <c r="AW202" s="15" t="str">
        <f t="shared" si="106"/>
        <v/>
      </c>
    </row>
    <row r="203" spans="2:49">
      <c r="B203" s="14" t="str">
        <f>IF(Scilympiad!C202="",
    "",
    Scilympiad!C202
)</f>
        <v/>
      </c>
      <c r="C203" s="10" t="str">
        <f>IF(Scilympiad!D202="",
    "",
    Scilympiad!D202
)</f>
        <v/>
      </c>
      <c r="D203" s="10" t="str">
        <f>IF(Scilympiad!E202="",
    "",
    Scilympiad!E202
)</f>
        <v/>
      </c>
      <c r="E203" s="44" t="str">
        <f t="shared" si="82"/>
        <v/>
      </c>
      <c r="F203" s="45" t="str">
        <f t="shared" si="83"/>
        <v/>
      </c>
      <c r="G203" s="173" t="str">
        <f t="shared" si="84"/>
        <v/>
      </c>
      <c r="H203" s="45" t="str">
        <f t="shared" si="85"/>
        <v/>
      </c>
      <c r="I203" s="54" t="str">
        <f t="shared" si="86"/>
        <v/>
      </c>
      <c r="J203" s="57" t="str">
        <f>IF($B203="",
    "",
    IF(COUNTIF(Scilympiad!U:U,Scores!$B203)+COUNTIF(SkyCiv!U:U,Scores!$B203)=0,
        "",
        IF(COUNTIF(Scilympiad!U:U,Scores!$B203)=0,
            "NO",
            IF(COUNTIF(Scilympiad!U:U,Scores!$B203)=1,
                "YES",
                IF(COUNTIF(Scilympiad!U:U,Scores!$B203)&gt;1,
                    "MANY",
                    "ERROR"
                )
            )
        )
    )
)</f>
        <v/>
      </c>
      <c r="K203" s="15" t="str">
        <f>IF($B203="",
    "",
    IF(COUNTIF(Scilympiad!U:U,Scores!$B203)+COUNTIF(SkyCiv!U:U,Scores!$B203)=0,
        "",
        IF(COUNTIF(SkyCiv!U:U,Scores!$B203)=0,
            "NO",
            IF(COUNTIF(SkyCiv!U:U,Scores!$B203)=1,
                "YES",
                IF(COUNTIF(SkyCiv!U:U,Scores!$B203)&gt;1,
                    "MANY",
                    "ERROR"
                )
            )
        )
    )
)</f>
        <v/>
      </c>
      <c r="L203" s="160" t="str">
        <f>IF($B203="",
    "",
    IF(NOT(ISERROR(MATCH($B203,Scilympiad!$U:$U,0))),
        INDEX(Scilympiad!M:M,MATCH($B203,Scilympiad!$U:$U,0)),
        ""
    )
)</f>
        <v/>
      </c>
      <c r="M203" s="161" t="str">
        <f>IF($B203="",
    "",
    IF(NOT(ISERROR(MATCH($B203,Scilympiad!$U:$U,0))),
        INDEX(Scilympiad!N:N,MATCH($B203,Scilympiad!$U:$U,0)),
        ""
    )
)</f>
        <v/>
      </c>
      <c r="N203" s="161" t="str">
        <f>IF($B203="",
    "",
    IF(NOT(ISERROR(MATCH($B203,SkyCiv!$U:$U,0))),
        INDEX(SkyCiv!C:C,MATCH($B203,SkyCiv!$U:$U,0))+(_xlfn.NUMBERVALUE(LEFT(RIGHT(Instructions!$E$20,4),3))+6)/24,
        ""
    )
)</f>
        <v/>
      </c>
      <c r="O203" s="12" t="str">
        <f>IF(N203="",
    "",
    IF(Instructions!E$20="",
        "TIMEZONE?",
        IF(L203="",
            "START?",
            IF(N203&lt;L203,
                "NEGATIVE",
                (N203-L203)*24*60
            )
        )
    )
)</f>
        <v/>
      </c>
      <c r="P203" s="46" t="str">
        <f>IF(Instructions!$E$21="",
    "",
    IF(AND(ISNUMBER(O203),O203&gt;Instructions!E$21),
        "YES",
        IF(AND(ISNUMBER(O203),O203&lt;=Instructions!E$21),
            "NO",
            IF(O203="NEGATIVE",
                "UNCLEAR",
                ""
            )
        )
    )
)</f>
        <v/>
      </c>
      <c r="Q203" s="72" t="str">
        <f>IF(LEFT(Instructions!E$22)="Y",
    P203,
    ""
)</f>
        <v/>
      </c>
      <c r="R203" s="69" t="str">
        <f>IF($B203="",
    "",
    IF(NOT(ISERROR(MATCH($B203,SkyCiv!$U:$U,0))),
        INDEX(SkyCiv!I:I,MATCH($B203,SkyCiv!$U:$U,0)),
        ""
    )
)</f>
        <v/>
      </c>
      <c r="S203" s="12" t="str">
        <f>IF($B203="",
    "",
    IF(NOT(ISERROR(MATCH($B203,SkyCiv!$U:$U,0))),
        INDEX(SkyCiv!J:J,MATCH($B203,SkyCiv!$U:$U,0)),
        ""
    )
)</f>
        <v/>
      </c>
      <c r="T203" s="60" t="str">
        <f>IF($B203="",
    "",
    IF(NOT(ISERROR(MATCH($B203,SkyCiv!$U:$U,0))),
        INDEX(SkyCiv!K:K,MATCH($B203,SkyCiv!$U:$U,0)),
        ""
    )
)</f>
        <v/>
      </c>
      <c r="U203" s="76" t="str">
        <f>IF($B203="",
    "",
    IF(NOT(ISERROR(MATCH($B203,SkyCiv!$U:$U,0))),
        INDEX(SkyCiv!L:L,MATCH($B203,SkyCiv!$U:$U,0)),
        ""
    )
)</f>
        <v/>
      </c>
      <c r="V203" s="12" t="str">
        <f>IF($B203="",
    "",
    IF(NOT(ISERROR(MATCH($B203,SkyCiv!$U:$U,0))),
        INDEX(SkyCiv!M:M,MATCH($B203,SkyCiv!$U:$U,0)),
        ""
    )
)</f>
        <v/>
      </c>
      <c r="W203" s="77" t="str">
        <f>IF($B203="",
    "",
    IF(NOT(ISERROR(MATCH($B203,SkyCiv!$U:$U,0))),
        INDEX(SkyCiv!N:N,MATCH($B203,SkyCiv!$U:$U,0)),
        ""
    )
)</f>
        <v/>
      </c>
      <c r="X203" s="45" t="str">
        <f>IF(AND(U203=0,V203=0,W203=0),
    "-",
    IF(U203="",
        "",
        IF(LEFT($B203)="B",
            IF(Instructions!E$16="",
                "",
                IF(ROUND(U203,3)&lt;Instructions!E$16,
                    "YES",
                    "NO"
                )
            ),
            IF(LEFT($B203)="C",
                IF(Instructions!E$18="",
                    "",
                    IF(ROUND(U203,3)&lt;Instructions!E$18,
                        "YES",
                        "NO"
                    )
                ),
                "ERR"
            )
        )
    )
)</f>
        <v/>
      </c>
      <c r="Y203" s="45" t="str">
        <f t="shared" si="87"/>
        <v/>
      </c>
      <c r="Z203" s="45" t="str">
        <f>IF(AND(U203=0,V203=0,W203=0),
    "-",
    IF(W203="",
        "",
        IF(LEFT($B203)="B",
            IF(Instructions!E$17="",
                "",
                IF(ROUND(W203,3)&lt;Instructions!E$17,
                    "YES",
                    "NO"
                )
            ),
            IF(LEFT($B203)="C",
                IF(Instructions!E$19="",
                    "",
                    IF(ROUND(W203,3)&lt;Instructions!E$19,
                        "YES",
                        "NO"
                    )
                ),
                "ERR"
            )
        )
    )
)</f>
        <v/>
      </c>
      <c r="AA203" s="54" t="str">
        <f t="shared" si="88"/>
        <v/>
      </c>
      <c r="AB203" s="14" t="str">
        <f>IF(AND(NOT(ISERROR(MATCH($B203,Scilympiad!$U:$U,0))),ISNUMBER(INDEX(Scilympiad!Y:Y,MATCH($B203,Scilympiad!$U:$U,0)))),
    INDEX(Scilympiad!Y:Y,MATCH($B203,Scilympiad!$U:$U,0)),
    ""
)</f>
        <v/>
      </c>
      <c r="AC203" s="11" t="str">
        <f t="shared" si="89"/>
        <v/>
      </c>
      <c r="AD203" s="10" t="str">
        <f t="shared" si="90"/>
        <v/>
      </c>
      <c r="AE203" s="11" t="str">
        <f t="shared" si="91"/>
        <v/>
      </c>
      <c r="AF203" s="12" t="str">
        <f t="shared" si="92"/>
        <v/>
      </c>
      <c r="AG203" s="134" t="str">
        <f t="shared" si="93"/>
        <v/>
      </c>
      <c r="AH203" s="165"/>
      <c r="AI203" s="165"/>
      <c r="AJ203" s="131"/>
      <c r="AK203" s="64" t="str">
        <f t="shared" si="94"/>
        <v/>
      </c>
      <c r="AL203" s="47" t="str">
        <f t="shared" si="95"/>
        <v/>
      </c>
      <c r="AM203" s="65" t="str">
        <f t="shared" si="96"/>
        <v/>
      </c>
      <c r="AN203" s="57" t="str">
        <f t="shared" si="97"/>
        <v/>
      </c>
      <c r="AO203" s="12" t="str">
        <f t="shared" si="98"/>
        <v/>
      </c>
      <c r="AP203" s="10" t="str">
        <f t="shared" si="99"/>
        <v/>
      </c>
      <c r="AQ203" s="10" t="str">
        <f t="shared" si="100"/>
        <v/>
      </c>
      <c r="AR203" s="15" t="str">
        <f t="shared" si="101"/>
        <v/>
      </c>
      <c r="AS203" s="57" t="str">
        <f t="shared" si="102"/>
        <v/>
      </c>
      <c r="AT203" s="12" t="str">
        <f t="shared" si="103"/>
        <v/>
      </c>
      <c r="AU203" s="10" t="str">
        <f t="shared" si="104"/>
        <v/>
      </c>
      <c r="AV203" s="10" t="str">
        <f t="shared" si="105"/>
        <v/>
      </c>
      <c r="AW203" s="15" t="str">
        <f t="shared" si="106"/>
        <v/>
      </c>
    </row>
    <row r="204" spans="2:49">
      <c r="B204" s="14" t="str">
        <f>IF(Scilympiad!C203="",
    "",
    Scilympiad!C203
)</f>
        <v/>
      </c>
      <c r="C204" s="10" t="str">
        <f>IF(Scilympiad!D203="",
    "",
    Scilympiad!D203
)</f>
        <v/>
      </c>
      <c r="D204" s="10" t="str">
        <f>IF(Scilympiad!E203="",
    "",
    Scilympiad!E203
)</f>
        <v/>
      </c>
      <c r="E204" s="44" t="str">
        <f t="shared" si="82"/>
        <v/>
      </c>
      <c r="F204" s="45" t="str">
        <f t="shared" si="83"/>
        <v/>
      </c>
      <c r="G204" s="173" t="str">
        <f t="shared" si="84"/>
        <v/>
      </c>
      <c r="H204" s="45" t="str">
        <f t="shared" si="85"/>
        <v/>
      </c>
      <c r="I204" s="54" t="str">
        <f t="shared" si="86"/>
        <v/>
      </c>
      <c r="J204" s="57" t="str">
        <f>IF($B204="",
    "",
    IF(COUNTIF(Scilympiad!U:U,Scores!$B204)+COUNTIF(SkyCiv!U:U,Scores!$B204)=0,
        "",
        IF(COUNTIF(Scilympiad!U:U,Scores!$B204)=0,
            "NO",
            IF(COUNTIF(Scilympiad!U:U,Scores!$B204)=1,
                "YES",
                IF(COUNTIF(Scilympiad!U:U,Scores!$B204)&gt;1,
                    "MANY",
                    "ERROR"
                )
            )
        )
    )
)</f>
        <v/>
      </c>
      <c r="K204" s="15" t="str">
        <f>IF($B204="",
    "",
    IF(COUNTIF(Scilympiad!U:U,Scores!$B204)+COUNTIF(SkyCiv!U:U,Scores!$B204)=0,
        "",
        IF(COUNTIF(SkyCiv!U:U,Scores!$B204)=0,
            "NO",
            IF(COUNTIF(SkyCiv!U:U,Scores!$B204)=1,
                "YES",
                IF(COUNTIF(SkyCiv!U:U,Scores!$B204)&gt;1,
                    "MANY",
                    "ERROR"
                )
            )
        )
    )
)</f>
        <v/>
      </c>
      <c r="L204" s="160" t="str">
        <f>IF($B204="",
    "",
    IF(NOT(ISERROR(MATCH($B204,Scilympiad!$U:$U,0))),
        INDEX(Scilympiad!M:M,MATCH($B204,Scilympiad!$U:$U,0)),
        ""
    )
)</f>
        <v/>
      </c>
      <c r="M204" s="161" t="str">
        <f>IF($B204="",
    "",
    IF(NOT(ISERROR(MATCH($B204,Scilympiad!$U:$U,0))),
        INDEX(Scilympiad!N:N,MATCH($B204,Scilympiad!$U:$U,0)),
        ""
    )
)</f>
        <v/>
      </c>
      <c r="N204" s="161" t="str">
        <f>IF($B204="",
    "",
    IF(NOT(ISERROR(MATCH($B204,SkyCiv!$U:$U,0))),
        INDEX(SkyCiv!C:C,MATCH($B204,SkyCiv!$U:$U,0))+(_xlfn.NUMBERVALUE(LEFT(RIGHT(Instructions!$E$20,4),3))+6)/24,
        ""
    )
)</f>
        <v/>
      </c>
      <c r="O204" s="12" t="str">
        <f>IF(N204="",
    "",
    IF(Instructions!E$20="",
        "TIMEZONE?",
        IF(L204="",
            "START?",
            IF(N204&lt;L204,
                "NEGATIVE",
                (N204-L204)*24*60
            )
        )
    )
)</f>
        <v/>
      </c>
      <c r="P204" s="46" t="str">
        <f>IF(Instructions!$E$21="",
    "",
    IF(AND(ISNUMBER(O204),O204&gt;Instructions!E$21),
        "YES",
        IF(AND(ISNUMBER(O204),O204&lt;=Instructions!E$21),
            "NO",
            IF(O204="NEGATIVE",
                "UNCLEAR",
                ""
            )
        )
    )
)</f>
        <v/>
      </c>
      <c r="Q204" s="72" t="str">
        <f>IF(LEFT(Instructions!E$22)="Y",
    P204,
    ""
)</f>
        <v/>
      </c>
      <c r="R204" s="69" t="str">
        <f>IF($B204="",
    "",
    IF(NOT(ISERROR(MATCH($B204,SkyCiv!$U:$U,0))),
        INDEX(SkyCiv!I:I,MATCH($B204,SkyCiv!$U:$U,0)),
        ""
    )
)</f>
        <v/>
      </c>
      <c r="S204" s="12" t="str">
        <f>IF($B204="",
    "",
    IF(NOT(ISERROR(MATCH($B204,SkyCiv!$U:$U,0))),
        INDEX(SkyCiv!J:J,MATCH($B204,SkyCiv!$U:$U,0)),
        ""
    )
)</f>
        <v/>
      </c>
      <c r="T204" s="60" t="str">
        <f>IF($B204="",
    "",
    IF(NOT(ISERROR(MATCH($B204,SkyCiv!$U:$U,0))),
        INDEX(SkyCiv!K:K,MATCH($B204,SkyCiv!$U:$U,0)),
        ""
    )
)</f>
        <v/>
      </c>
      <c r="U204" s="76" t="str">
        <f>IF($B204="",
    "",
    IF(NOT(ISERROR(MATCH($B204,SkyCiv!$U:$U,0))),
        INDEX(SkyCiv!L:L,MATCH($B204,SkyCiv!$U:$U,0)),
        ""
    )
)</f>
        <v/>
      </c>
      <c r="V204" s="12" t="str">
        <f>IF($B204="",
    "",
    IF(NOT(ISERROR(MATCH($B204,SkyCiv!$U:$U,0))),
        INDEX(SkyCiv!M:M,MATCH($B204,SkyCiv!$U:$U,0)),
        ""
    )
)</f>
        <v/>
      </c>
      <c r="W204" s="77" t="str">
        <f>IF($B204="",
    "",
    IF(NOT(ISERROR(MATCH($B204,SkyCiv!$U:$U,0))),
        INDEX(SkyCiv!N:N,MATCH($B204,SkyCiv!$U:$U,0)),
        ""
    )
)</f>
        <v/>
      </c>
      <c r="X204" s="45" t="str">
        <f>IF(AND(U204=0,V204=0,W204=0),
    "-",
    IF(U204="",
        "",
        IF(LEFT($B204)="B",
            IF(Instructions!E$16="",
                "",
                IF(ROUND(U204,3)&lt;Instructions!E$16,
                    "YES",
                    "NO"
                )
            ),
            IF(LEFT($B204)="C",
                IF(Instructions!E$18="",
                    "",
                    IF(ROUND(U204,3)&lt;Instructions!E$18,
                        "YES",
                        "NO"
                    )
                ),
                "ERR"
            )
        )
    )
)</f>
        <v/>
      </c>
      <c r="Y204" s="45" t="str">
        <f t="shared" si="87"/>
        <v/>
      </c>
      <c r="Z204" s="45" t="str">
        <f>IF(AND(U204=0,V204=0,W204=0),
    "-",
    IF(W204="",
        "",
        IF(LEFT($B204)="B",
            IF(Instructions!E$17="",
                "",
                IF(ROUND(W204,3)&lt;Instructions!E$17,
                    "YES",
                    "NO"
                )
            ),
            IF(LEFT($B204)="C",
                IF(Instructions!E$19="",
                    "",
                    IF(ROUND(W204,3)&lt;Instructions!E$19,
                        "YES",
                        "NO"
                    )
                ),
                "ERR"
            )
        )
    )
)</f>
        <v/>
      </c>
      <c r="AA204" s="54" t="str">
        <f t="shared" si="88"/>
        <v/>
      </c>
      <c r="AB204" s="14" t="str">
        <f>IF(AND(NOT(ISERROR(MATCH($B204,Scilympiad!$U:$U,0))),ISNUMBER(INDEX(Scilympiad!Y:Y,MATCH($B204,Scilympiad!$U:$U,0)))),
    INDEX(Scilympiad!Y:Y,MATCH($B204,Scilympiad!$U:$U,0)),
    ""
)</f>
        <v/>
      </c>
      <c r="AC204" s="11" t="str">
        <f t="shared" si="89"/>
        <v/>
      </c>
      <c r="AD204" s="10" t="str">
        <f t="shared" si="90"/>
        <v/>
      </c>
      <c r="AE204" s="11" t="str">
        <f t="shared" si="91"/>
        <v/>
      </c>
      <c r="AF204" s="12" t="str">
        <f t="shared" si="92"/>
        <v/>
      </c>
      <c r="AG204" s="134" t="str">
        <f t="shared" si="93"/>
        <v/>
      </c>
      <c r="AH204" s="165"/>
      <c r="AI204" s="165"/>
      <c r="AJ204" s="131"/>
      <c r="AK204" s="64" t="str">
        <f t="shared" si="94"/>
        <v/>
      </c>
      <c r="AL204" s="47" t="str">
        <f t="shared" si="95"/>
        <v/>
      </c>
      <c r="AM204" s="65" t="str">
        <f t="shared" si="96"/>
        <v/>
      </c>
      <c r="AN204" s="57" t="str">
        <f t="shared" si="97"/>
        <v/>
      </c>
      <c r="AO204" s="12" t="str">
        <f t="shared" si="98"/>
        <v/>
      </c>
      <c r="AP204" s="10" t="str">
        <f t="shared" si="99"/>
        <v/>
      </c>
      <c r="AQ204" s="10" t="str">
        <f t="shared" si="100"/>
        <v/>
      </c>
      <c r="AR204" s="15" t="str">
        <f t="shared" si="101"/>
        <v/>
      </c>
      <c r="AS204" s="57" t="str">
        <f t="shared" si="102"/>
        <v/>
      </c>
      <c r="AT204" s="12" t="str">
        <f t="shared" si="103"/>
        <v/>
      </c>
      <c r="AU204" s="10" t="str">
        <f t="shared" si="104"/>
        <v/>
      </c>
      <c r="AV204" s="10" t="str">
        <f t="shared" si="105"/>
        <v/>
      </c>
      <c r="AW204" s="15" t="str">
        <f t="shared" si="106"/>
        <v/>
      </c>
    </row>
    <row r="205" spans="2:49">
      <c r="B205" s="14" t="str">
        <f>IF(Scilympiad!C204="",
    "",
    Scilympiad!C204
)</f>
        <v/>
      </c>
      <c r="C205" s="10" t="str">
        <f>IF(Scilympiad!D204="",
    "",
    Scilympiad!D204
)</f>
        <v/>
      </c>
      <c r="D205" s="10" t="str">
        <f>IF(Scilympiad!E204="",
    "",
    Scilympiad!E204
)</f>
        <v/>
      </c>
      <c r="E205" s="44" t="str">
        <f t="shared" si="82"/>
        <v/>
      </c>
      <c r="F205" s="45" t="str">
        <f t="shared" si="83"/>
        <v/>
      </c>
      <c r="G205" s="173" t="str">
        <f t="shared" si="84"/>
        <v/>
      </c>
      <c r="H205" s="45" t="str">
        <f t="shared" si="85"/>
        <v/>
      </c>
      <c r="I205" s="54" t="str">
        <f t="shared" si="86"/>
        <v/>
      </c>
      <c r="J205" s="57" t="str">
        <f>IF($B205="",
    "",
    IF(COUNTIF(Scilympiad!U:U,Scores!$B205)+COUNTIF(SkyCiv!U:U,Scores!$B205)=0,
        "",
        IF(COUNTIF(Scilympiad!U:U,Scores!$B205)=0,
            "NO",
            IF(COUNTIF(Scilympiad!U:U,Scores!$B205)=1,
                "YES",
                IF(COUNTIF(Scilympiad!U:U,Scores!$B205)&gt;1,
                    "MANY",
                    "ERROR"
                )
            )
        )
    )
)</f>
        <v/>
      </c>
      <c r="K205" s="15" t="str">
        <f>IF($B205="",
    "",
    IF(COUNTIF(Scilympiad!U:U,Scores!$B205)+COUNTIF(SkyCiv!U:U,Scores!$B205)=0,
        "",
        IF(COUNTIF(SkyCiv!U:U,Scores!$B205)=0,
            "NO",
            IF(COUNTIF(SkyCiv!U:U,Scores!$B205)=1,
                "YES",
                IF(COUNTIF(SkyCiv!U:U,Scores!$B205)&gt;1,
                    "MANY",
                    "ERROR"
                )
            )
        )
    )
)</f>
        <v/>
      </c>
      <c r="L205" s="160" t="str">
        <f>IF($B205="",
    "",
    IF(NOT(ISERROR(MATCH($B205,Scilympiad!$U:$U,0))),
        INDEX(Scilympiad!M:M,MATCH($B205,Scilympiad!$U:$U,0)),
        ""
    )
)</f>
        <v/>
      </c>
      <c r="M205" s="161" t="str">
        <f>IF($B205="",
    "",
    IF(NOT(ISERROR(MATCH($B205,Scilympiad!$U:$U,0))),
        INDEX(Scilympiad!N:N,MATCH($B205,Scilympiad!$U:$U,0)),
        ""
    )
)</f>
        <v/>
      </c>
      <c r="N205" s="161" t="str">
        <f>IF($B205="",
    "",
    IF(NOT(ISERROR(MATCH($B205,SkyCiv!$U:$U,0))),
        INDEX(SkyCiv!C:C,MATCH($B205,SkyCiv!$U:$U,0))+(_xlfn.NUMBERVALUE(LEFT(RIGHT(Instructions!$E$20,4),3))+6)/24,
        ""
    )
)</f>
        <v/>
      </c>
      <c r="O205" s="12" t="str">
        <f>IF(N205="",
    "",
    IF(Instructions!E$20="",
        "TIMEZONE?",
        IF(L205="",
            "START?",
            IF(N205&lt;L205,
                "NEGATIVE",
                (N205-L205)*24*60
            )
        )
    )
)</f>
        <v/>
      </c>
      <c r="P205" s="46" t="str">
        <f>IF(Instructions!$E$21="",
    "",
    IF(AND(ISNUMBER(O205),O205&gt;Instructions!E$21),
        "YES",
        IF(AND(ISNUMBER(O205),O205&lt;=Instructions!E$21),
            "NO",
            IF(O205="NEGATIVE",
                "UNCLEAR",
                ""
            )
        )
    )
)</f>
        <v/>
      </c>
      <c r="Q205" s="72" t="str">
        <f>IF(LEFT(Instructions!E$22)="Y",
    P205,
    ""
)</f>
        <v/>
      </c>
      <c r="R205" s="69" t="str">
        <f>IF($B205="",
    "",
    IF(NOT(ISERROR(MATCH($B205,SkyCiv!$U:$U,0))),
        INDEX(SkyCiv!I:I,MATCH($B205,SkyCiv!$U:$U,0)),
        ""
    )
)</f>
        <v/>
      </c>
      <c r="S205" s="12" t="str">
        <f>IF($B205="",
    "",
    IF(NOT(ISERROR(MATCH($B205,SkyCiv!$U:$U,0))),
        INDEX(SkyCiv!J:J,MATCH($B205,SkyCiv!$U:$U,0)),
        ""
    )
)</f>
        <v/>
      </c>
      <c r="T205" s="60" t="str">
        <f>IF($B205="",
    "",
    IF(NOT(ISERROR(MATCH($B205,SkyCiv!$U:$U,0))),
        INDEX(SkyCiv!K:K,MATCH($B205,SkyCiv!$U:$U,0)),
        ""
    )
)</f>
        <v/>
      </c>
      <c r="U205" s="76" t="str">
        <f>IF($B205="",
    "",
    IF(NOT(ISERROR(MATCH($B205,SkyCiv!$U:$U,0))),
        INDEX(SkyCiv!L:L,MATCH($B205,SkyCiv!$U:$U,0)),
        ""
    )
)</f>
        <v/>
      </c>
      <c r="V205" s="12" t="str">
        <f>IF($B205="",
    "",
    IF(NOT(ISERROR(MATCH($B205,SkyCiv!$U:$U,0))),
        INDEX(SkyCiv!M:M,MATCH($B205,SkyCiv!$U:$U,0)),
        ""
    )
)</f>
        <v/>
      </c>
      <c r="W205" s="77" t="str">
        <f>IF($B205="",
    "",
    IF(NOT(ISERROR(MATCH($B205,SkyCiv!$U:$U,0))),
        INDEX(SkyCiv!N:N,MATCH($B205,SkyCiv!$U:$U,0)),
        ""
    )
)</f>
        <v/>
      </c>
      <c r="X205" s="45" t="str">
        <f>IF(AND(U205=0,V205=0,W205=0),
    "-",
    IF(U205="",
        "",
        IF(LEFT($B205)="B",
            IF(Instructions!E$16="",
                "",
                IF(ROUND(U205,3)&lt;Instructions!E$16,
                    "YES",
                    "NO"
                )
            ),
            IF(LEFT($B205)="C",
                IF(Instructions!E$18="",
                    "",
                    IF(ROUND(U205,3)&lt;Instructions!E$18,
                        "YES",
                        "NO"
                    )
                ),
                "ERR"
            )
        )
    )
)</f>
        <v/>
      </c>
      <c r="Y205" s="45" t="str">
        <f t="shared" si="87"/>
        <v/>
      </c>
      <c r="Z205" s="45" t="str">
        <f>IF(AND(U205=0,V205=0,W205=0),
    "-",
    IF(W205="",
        "",
        IF(LEFT($B205)="B",
            IF(Instructions!E$17="",
                "",
                IF(ROUND(W205,3)&lt;Instructions!E$17,
                    "YES",
                    "NO"
                )
            ),
            IF(LEFT($B205)="C",
                IF(Instructions!E$19="",
                    "",
                    IF(ROUND(W205,3)&lt;Instructions!E$19,
                        "YES",
                        "NO"
                    )
                ),
                "ERR"
            )
        )
    )
)</f>
        <v/>
      </c>
      <c r="AA205" s="54" t="str">
        <f t="shared" si="88"/>
        <v/>
      </c>
      <c r="AB205" s="14" t="str">
        <f>IF(AND(NOT(ISERROR(MATCH($B205,Scilympiad!$U:$U,0))),ISNUMBER(INDEX(Scilympiad!Y:Y,MATCH($B205,Scilympiad!$U:$U,0)))),
    INDEX(Scilympiad!Y:Y,MATCH($B205,Scilympiad!$U:$U,0)),
    ""
)</f>
        <v/>
      </c>
      <c r="AC205" s="11" t="str">
        <f t="shared" si="89"/>
        <v/>
      </c>
      <c r="AD205" s="10" t="str">
        <f t="shared" si="90"/>
        <v/>
      </c>
      <c r="AE205" s="11" t="str">
        <f t="shared" si="91"/>
        <v/>
      </c>
      <c r="AF205" s="12" t="str">
        <f t="shared" si="92"/>
        <v/>
      </c>
      <c r="AG205" s="134" t="str">
        <f t="shared" si="93"/>
        <v/>
      </c>
      <c r="AH205" s="165"/>
      <c r="AI205" s="165"/>
      <c r="AJ205" s="131"/>
      <c r="AK205" s="64" t="str">
        <f t="shared" si="94"/>
        <v/>
      </c>
      <c r="AL205" s="47" t="str">
        <f t="shared" si="95"/>
        <v/>
      </c>
      <c r="AM205" s="65" t="str">
        <f t="shared" si="96"/>
        <v/>
      </c>
      <c r="AN205" s="57" t="str">
        <f t="shared" si="97"/>
        <v/>
      </c>
      <c r="AO205" s="12" t="str">
        <f t="shared" si="98"/>
        <v/>
      </c>
      <c r="AP205" s="10" t="str">
        <f t="shared" si="99"/>
        <v/>
      </c>
      <c r="AQ205" s="10" t="str">
        <f t="shared" si="100"/>
        <v/>
      </c>
      <c r="AR205" s="15" t="str">
        <f t="shared" si="101"/>
        <v/>
      </c>
      <c r="AS205" s="57" t="str">
        <f t="shared" si="102"/>
        <v/>
      </c>
      <c r="AT205" s="12" t="str">
        <f t="shared" si="103"/>
        <v/>
      </c>
      <c r="AU205" s="10" t="str">
        <f t="shared" si="104"/>
        <v/>
      </c>
      <c r="AV205" s="10" t="str">
        <f t="shared" si="105"/>
        <v/>
      </c>
      <c r="AW205" s="15" t="str">
        <f t="shared" si="106"/>
        <v/>
      </c>
    </row>
    <row r="206" spans="2:49">
      <c r="B206" s="14" t="str">
        <f>IF(Scilympiad!C205="",
    "",
    Scilympiad!C205
)</f>
        <v/>
      </c>
      <c r="C206" s="10" t="str">
        <f>IF(Scilympiad!D205="",
    "",
    Scilympiad!D205
)</f>
        <v/>
      </c>
      <c r="D206" s="10" t="str">
        <f>IF(Scilympiad!E205="",
    "",
    Scilympiad!E205
)</f>
        <v/>
      </c>
      <c r="E206" s="44" t="str">
        <f t="shared" si="82"/>
        <v/>
      </c>
      <c r="F206" s="45" t="str">
        <f t="shared" si="83"/>
        <v/>
      </c>
      <c r="G206" s="173" t="str">
        <f t="shared" si="84"/>
        <v/>
      </c>
      <c r="H206" s="45" t="str">
        <f t="shared" si="85"/>
        <v/>
      </c>
      <c r="I206" s="54" t="str">
        <f t="shared" si="86"/>
        <v/>
      </c>
      <c r="J206" s="57" t="str">
        <f>IF($B206="",
    "",
    IF(COUNTIF(Scilympiad!U:U,Scores!$B206)+COUNTIF(SkyCiv!U:U,Scores!$B206)=0,
        "",
        IF(COUNTIF(Scilympiad!U:U,Scores!$B206)=0,
            "NO",
            IF(COUNTIF(Scilympiad!U:U,Scores!$B206)=1,
                "YES",
                IF(COUNTIF(Scilympiad!U:U,Scores!$B206)&gt;1,
                    "MANY",
                    "ERROR"
                )
            )
        )
    )
)</f>
        <v/>
      </c>
      <c r="K206" s="15" t="str">
        <f>IF($B206="",
    "",
    IF(COUNTIF(Scilympiad!U:U,Scores!$B206)+COUNTIF(SkyCiv!U:U,Scores!$B206)=0,
        "",
        IF(COUNTIF(SkyCiv!U:U,Scores!$B206)=0,
            "NO",
            IF(COUNTIF(SkyCiv!U:U,Scores!$B206)=1,
                "YES",
                IF(COUNTIF(SkyCiv!U:U,Scores!$B206)&gt;1,
                    "MANY",
                    "ERROR"
                )
            )
        )
    )
)</f>
        <v/>
      </c>
      <c r="L206" s="160" t="str">
        <f>IF($B206="",
    "",
    IF(NOT(ISERROR(MATCH($B206,Scilympiad!$U:$U,0))),
        INDEX(Scilympiad!M:M,MATCH($B206,Scilympiad!$U:$U,0)),
        ""
    )
)</f>
        <v/>
      </c>
      <c r="M206" s="161" t="str">
        <f>IF($B206="",
    "",
    IF(NOT(ISERROR(MATCH($B206,Scilympiad!$U:$U,0))),
        INDEX(Scilympiad!N:N,MATCH($B206,Scilympiad!$U:$U,0)),
        ""
    )
)</f>
        <v/>
      </c>
      <c r="N206" s="161" t="str">
        <f>IF($B206="",
    "",
    IF(NOT(ISERROR(MATCH($B206,SkyCiv!$U:$U,0))),
        INDEX(SkyCiv!C:C,MATCH($B206,SkyCiv!$U:$U,0))+(_xlfn.NUMBERVALUE(LEFT(RIGHT(Instructions!$E$20,4),3))+6)/24,
        ""
    )
)</f>
        <v/>
      </c>
      <c r="O206" s="12" t="str">
        <f>IF(N206="",
    "",
    IF(Instructions!E$20="",
        "TIMEZONE?",
        IF(L206="",
            "START?",
            IF(N206&lt;L206,
                "NEGATIVE",
                (N206-L206)*24*60
            )
        )
    )
)</f>
        <v/>
      </c>
      <c r="P206" s="46" t="str">
        <f>IF(Instructions!$E$21="",
    "",
    IF(AND(ISNUMBER(O206),O206&gt;Instructions!E$21),
        "YES",
        IF(AND(ISNUMBER(O206),O206&lt;=Instructions!E$21),
            "NO",
            IF(O206="NEGATIVE",
                "UNCLEAR",
                ""
            )
        )
    )
)</f>
        <v/>
      </c>
      <c r="Q206" s="72" t="str">
        <f>IF(LEFT(Instructions!E$22)="Y",
    P206,
    ""
)</f>
        <v/>
      </c>
      <c r="R206" s="69" t="str">
        <f>IF($B206="",
    "",
    IF(NOT(ISERROR(MATCH($B206,SkyCiv!$U:$U,0))),
        INDEX(SkyCiv!I:I,MATCH($B206,SkyCiv!$U:$U,0)),
        ""
    )
)</f>
        <v/>
      </c>
      <c r="S206" s="12" t="str">
        <f>IF($B206="",
    "",
    IF(NOT(ISERROR(MATCH($B206,SkyCiv!$U:$U,0))),
        INDEX(SkyCiv!J:J,MATCH($B206,SkyCiv!$U:$U,0)),
        ""
    )
)</f>
        <v/>
      </c>
      <c r="T206" s="60" t="str">
        <f>IF($B206="",
    "",
    IF(NOT(ISERROR(MATCH($B206,SkyCiv!$U:$U,0))),
        INDEX(SkyCiv!K:K,MATCH($B206,SkyCiv!$U:$U,0)),
        ""
    )
)</f>
        <v/>
      </c>
      <c r="U206" s="76" t="str">
        <f>IF($B206="",
    "",
    IF(NOT(ISERROR(MATCH($B206,SkyCiv!$U:$U,0))),
        INDEX(SkyCiv!L:L,MATCH($B206,SkyCiv!$U:$U,0)),
        ""
    )
)</f>
        <v/>
      </c>
      <c r="V206" s="12" t="str">
        <f>IF($B206="",
    "",
    IF(NOT(ISERROR(MATCH($B206,SkyCiv!$U:$U,0))),
        INDEX(SkyCiv!M:M,MATCH($B206,SkyCiv!$U:$U,0)),
        ""
    )
)</f>
        <v/>
      </c>
      <c r="W206" s="77" t="str">
        <f>IF($B206="",
    "",
    IF(NOT(ISERROR(MATCH($B206,SkyCiv!$U:$U,0))),
        INDEX(SkyCiv!N:N,MATCH($B206,SkyCiv!$U:$U,0)),
        ""
    )
)</f>
        <v/>
      </c>
      <c r="X206" s="45" t="str">
        <f>IF(AND(U206=0,V206=0,W206=0),
    "-",
    IF(U206="",
        "",
        IF(LEFT($B206)="B",
            IF(Instructions!E$16="",
                "",
                IF(ROUND(U206,3)&lt;Instructions!E$16,
                    "YES",
                    "NO"
                )
            ),
            IF(LEFT($B206)="C",
                IF(Instructions!E$18="",
                    "",
                    IF(ROUND(U206,3)&lt;Instructions!E$18,
                        "YES",
                        "NO"
                    )
                ),
                "ERR"
            )
        )
    )
)</f>
        <v/>
      </c>
      <c r="Y206" s="45" t="str">
        <f t="shared" si="87"/>
        <v/>
      </c>
      <c r="Z206" s="45" t="str">
        <f>IF(AND(U206=0,V206=0,W206=0),
    "-",
    IF(W206="",
        "",
        IF(LEFT($B206)="B",
            IF(Instructions!E$17="",
                "",
                IF(ROUND(W206,3)&lt;Instructions!E$17,
                    "YES",
                    "NO"
                )
            ),
            IF(LEFT($B206)="C",
                IF(Instructions!E$19="",
                    "",
                    IF(ROUND(W206,3)&lt;Instructions!E$19,
                        "YES",
                        "NO"
                    )
                ),
                "ERR"
            )
        )
    )
)</f>
        <v/>
      </c>
      <c r="AA206" s="54" t="str">
        <f t="shared" si="88"/>
        <v/>
      </c>
      <c r="AB206" s="14" t="str">
        <f>IF(AND(NOT(ISERROR(MATCH($B206,Scilympiad!$U:$U,0))),ISNUMBER(INDEX(Scilympiad!Y:Y,MATCH($B206,Scilympiad!$U:$U,0)))),
    INDEX(Scilympiad!Y:Y,MATCH($B206,Scilympiad!$U:$U,0)),
    ""
)</f>
        <v/>
      </c>
      <c r="AC206" s="11" t="str">
        <f t="shared" si="89"/>
        <v/>
      </c>
      <c r="AD206" s="10" t="str">
        <f t="shared" si="90"/>
        <v/>
      </c>
      <c r="AE206" s="11" t="str">
        <f t="shared" si="91"/>
        <v/>
      </c>
      <c r="AF206" s="12" t="str">
        <f t="shared" si="92"/>
        <v/>
      </c>
      <c r="AG206" s="134" t="str">
        <f t="shared" si="93"/>
        <v/>
      </c>
      <c r="AH206" s="165"/>
      <c r="AI206" s="165"/>
      <c r="AJ206" s="131"/>
      <c r="AK206" s="64" t="str">
        <f t="shared" si="94"/>
        <v/>
      </c>
      <c r="AL206" s="47" t="str">
        <f t="shared" si="95"/>
        <v/>
      </c>
      <c r="AM206" s="65" t="str">
        <f t="shared" si="96"/>
        <v/>
      </c>
      <c r="AN206" s="57" t="str">
        <f t="shared" si="97"/>
        <v/>
      </c>
      <c r="AO206" s="12" t="str">
        <f t="shared" si="98"/>
        <v/>
      </c>
      <c r="AP206" s="10" t="str">
        <f t="shared" si="99"/>
        <v/>
      </c>
      <c r="AQ206" s="10" t="str">
        <f t="shared" si="100"/>
        <v/>
      </c>
      <c r="AR206" s="15" t="str">
        <f t="shared" si="101"/>
        <v/>
      </c>
      <c r="AS206" s="57" t="str">
        <f t="shared" si="102"/>
        <v/>
      </c>
      <c r="AT206" s="12" t="str">
        <f t="shared" si="103"/>
        <v/>
      </c>
      <c r="AU206" s="10" t="str">
        <f t="shared" si="104"/>
        <v/>
      </c>
      <c r="AV206" s="10" t="str">
        <f t="shared" si="105"/>
        <v/>
      </c>
      <c r="AW206" s="15" t="str">
        <f t="shared" si="106"/>
        <v/>
      </c>
    </row>
    <row r="207" spans="2:49">
      <c r="B207" s="14" t="str">
        <f>IF(Scilympiad!C206="",
    "",
    Scilympiad!C206
)</f>
        <v/>
      </c>
      <c r="C207" s="10" t="str">
        <f>IF(Scilympiad!D206="",
    "",
    Scilympiad!D206
)</f>
        <v/>
      </c>
      <c r="D207" s="10" t="str">
        <f>IF(Scilympiad!E206="",
    "",
    Scilympiad!E206
)</f>
        <v/>
      </c>
      <c r="E207" s="44" t="str">
        <f t="shared" si="82"/>
        <v/>
      </c>
      <c r="F207" s="45" t="str">
        <f t="shared" si="83"/>
        <v/>
      </c>
      <c r="G207" s="173" t="str">
        <f t="shared" si="84"/>
        <v/>
      </c>
      <c r="H207" s="45" t="str">
        <f t="shared" si="85"/>
        <v/>
      </c>
      <c r="I207" s="54" t="str">
        <f t="shared" si="86"/>
        <v/>
      </c>
      <c r="J207" s="57" t="str">
        <f>IF($B207="",
    "",
    IF(COUNTIF(Scilympiad!U:U,Scores!$B207)+COUNTIF(SkyCiv!U:U,Scores!$B207)=0,
        "",
        IF(COUNTIF(Scilympiad!U:U,Scores!$B207)=0,
            "NO",
            IF(COUNTIF(Scilympiad!U:U,Scores!$B207)=1,
                "YES",
                IF(COUNTIF(Scilympiad!U:U,Scores!$B207)&gt;1,
                    "MANY",
                    "ERROR"
                )
            )
        )
    )
)</f>
        <v/>
      </c>
      <c r="K207" s="15" t="str">
        <f>IF($B207="",
    "",
    IF(COUNTIF(Scilympiad!U:U,Scores!$B207)+COUNTIF(SkyCiv!U:U,Scores!$B207)=0,
        "",
        IF(COUNTIF(SkyCiv!U:U,Scores!$B207)=0,
            "NO",
            IF(COUNTIF(SkyCiv!U:U,Scores!$B207)=1,
                "YES",
                IF(COUNTIF(SkyCiv!U:U,Scores!$B207)&gt;1,
                    "MANY",
                    "ERROR"
                )
            )
        )
    )
)</f>
        <v/>
      </c>
      <c r="L207" s="160" t="str">
        <f>IF($B207="",
    "",
    IF(NOT(ISERROR(MATCH($B207,Scilympiad!$U:$U,0))),
        INDEX(Scilympiad!M:M,MATCH($B207,Scilympiad!$U:$U,0)),
        ""
    )
)</f>
        <v/>
      </c>
      <c r="M207" s="161" t="str">
        <f>IF($B207="",
    "",
    IF(NOT(ISERROR(MATCH($B207,Scilympiad!$U:$U,0))),
        INDEX(Scilympiad!N:N,MATCH($B207,Scilympiad!$U:$U,0)),
        ""
    )
)</f>
        <v/>
      </c>
      <c r="N207" s="161" t="str">
        <f>IF($B207="",
    "",
    IF(NOT(ISERROR(MATCH($B207,SkyCiv!$U:$U,0))),
        INDEX(SkyCiv!C:C,MATCH($B207,SkyCiv!$U:$U,0))+(_xlfn.NUMBERVALUE(LEFT(RIGHT(Instructions!$E$20,4),3))+6)/24,
        ""
    )
)</f>
        <v/>
      </c>
      <c r="O207" s="12" t="str">
        <f>IF(N207="",
    "",
    IF(Instructions!E$20="",
        "TIMEZONE?",
        IF(L207="",
            "START?",
            IF(N207&lt;L207,
                "NEGATIVE",
                (N207-L207)*24*60
            )
        )
    )
)</f>
        <v/>
      </c>
      <c r="P207" s="46" t="str">
        <f>IF(Instructions!$E$21="",
    "",
    IF(AND(ISNUMBER(O207),O207&gt;Instructions!E$21),
        "YES",
        IF(AND(ISNUMBER(O207),O207&lt;=Instructions!E$21),
            "NO",
            IF(O207="NEGATIVE",
                "UNCLEAR",
                ""
            )
        )
    )
)</f>
        <v/>
      </c>
      <c r="Q207" s="72" t="str">
        <f>IF(LEFT(Instructions!E$22)="Y",
    P207,
    ""
)</f>
        <v/>
      </c>
      <c r="R207" s="69" t="str">
        <f>IF($B207="",
    "",
    IF(NOT(ISERROR(MATCH($B207,SkyCiv!$U:$U,0))),
        INDEX(SkyCiv!I:I,MATCH($B207,SkyCiv!$U:$U,0)),
        ""
    )
)</f>
        <v/>
      </c>
      <c r="S207" s="12" t="str">
        <f>IF($B207="",
    "",
    IF(NOT(ISERROR(MATCH($B207,SkyCiv!$U:$U,0))),
        INDEX(SkyCiv!J:J,MATCH($B207,SkyCiv!$U:$U,0)),
        ""
    )
)</f>
        <v/>
      </c>
      <c r="T207" s="60" t="str">
        <f>IF($B207="",
    "",
    IF(NOT(ISERROR(MATCH($B207,SkyCiv!$U:$U,0))),
        INDEX(SkyCiv!K:K,MATCH($B207,SkyCiv!$U:$U,0)),
        ""
    )
)</f>
        <v/>
      </c>
      <c r="U207" s="76" t="str">
        <f>IF($B207="",
    "",
    IF(NOT(ISERROR(MATCH($B207,SkyCiv!$U:$U,0))),
        INDEX(SkyCiv!L:L,MATCH($B207,SkyCiv!$U:$U,0)),
        ""
    )
)</f>
        <v/>
      </c>
      <c r="V207" s="12" t="str">
        <f>IF($B207="",
    "",
    IF(NOT(ISERROR(MATCH($B207,SkyCiv!$U:$U,0))),
        INDEX(SkyCiv!M:M,MATCH($B207,SkyCiv!$U:$U,0)),
        ""
    )
)</f>
        <v/>
      </c>
      <c r="W207" s="77" t="str">
        <f>IF($B207="",
    "",
    IF(NOT(ISERROR(MATCH($B207,SkyCiv!$U:$U,0))),
        INDEX(SkyCiv!N:N,MATCH($B207,SkyCiv!$U:$U,0)),
        ""
    )
)</f>
        <v/>
      </c>
      <c r="X207" s="45" t="str">
        <f>IF(AND(U207=0,V207=0,W207=0),
    "-",
    IF(U207="",
        "",
        IF(LEFT($B207)="B",
            IF(Instructions!E$16="",
                "",
                IF(ROUND(U207,3)&lt;Instructions!E$16,
                    "YES",
                    "NO"
                )
            ),
            IF(LEFT($B207)="C",
                IF(Instructions!E$18="",
                    "",
                    IF(ROUND(U207,3)&lt;Instructions!E$18,
                        "YES",
                        "NO"
                    )
                ),
                "ERR"
            )
        )
    )
)</f>
        <v/>
      </c>
      <c r="Y207" s="45" t="str">
        <f t="shared" si="87"/>
        <v/>
      </c>
      <c r="Z207" s="45" t="str">
        <f>IF(AND(U207=0,V207=0,W207=0),
    "-",
    IF(W207="",
        "",
        IF(LEFT($B207)="B",
            IF(Instructions!E$17="",
                "",
                IF(ROUND(W207,3)&lt;Instructions!E$17,
                    "YES",
                    "NO"
                )
            ),
            IF(LEFT($B207)="C",
                IF(Instructions!E$19="",
                    "",
                    IF(ROUND(W207,3)&lt;Instructions!E$19,
                        "YES",
                        "NO"
                    )
                ),
                "ERR"
            )
        )
    )
)</f>
        <v/>
      </c>
      <c r="AA207" s="54" t="str">
        <f t="shared" si="88"/>
        <v/>
      </c>
      <c r="AB207" s="14" t="str">
        <f>IF(AND(NOT(ISERROR(MATCH($B207,Scilympiad!$U:$U,0))),ISNUMBER(INDEX(Scilympiad!Y:Y,MATCH($B207,Scilympiad!$U:$U,0)))),
    INDEX(Scilympiad!Y:Y,MATCH($B207,Scilympiad!$U:$U,0)),
    ""
)</f>
        <v/>
      </c>
      <c r="AC207" s="11" t="str">
        <f t="shared" si="89"/>
        <v/>
      </c>
      <c r="AD207" s="10" t="str">
        <f t="shared" si="90"/>
        <v/>
      </c>
      <c r="AE207" s="11" t="str">
        <f t="shared" si="91"/>
        <v/>
      </c>
      <c r="AF207" s="12" t="str">
        <f t="shared" si="92"/>
        <v/>
      </c>
      <c r="AG207" s="134" t="str">
        <f t="shared" si="93"/>
        <v/>
      </c>
      <c r="AH207" s="165"/>
      <c r="AI207" s="165"/>
      <c r="AJ207" s="131"/>
      <c r="AK207" s="64" t="str">
        <f t="shared" si="94"/>
        <v/>
      </c>
      <c r="AL207" s="47" t="str">
        <f t="shared" si="95"/>
        <v/>
      </c>
      <c r="AM207" s="65" t="str">
        <f t="shared" si="96"/>
        <v/>
      </c>
      <c r="AN207" s="57" t="str">
        <f t="shared" si="97"/>
        <v/>
      </c>
      <c r="AO207" s="12" t="str">
        <f t="shared" si="98"/>
        <v/>
      </c>
      <c r="AP207" s="10" t="str">
        <f t="shared" si="99"/>
        <v/>
      </c>
      <c r="AQ207" s="10" t="str">
        <f t="shared" si="100"/>
        <v/>
      </c>
      <c r="AR207" s="15" t="str">
        <f t="shared" si="101"/>
        <v/>
      </c>
      <c r="AS207" s="57" t="str">
        <f t="shared" si="102"/>
        <v/>
      </c>
      <c r="AT207" s="12" t="str">
        <f t="shared" si="103"/>
        <v/>
      </c>
      <c r="AU207" s="10" t="str">
        <f t="shared" si="104"/>
        <v/>
      </c>
      <c r="AV207" s="10" t="str">
        <f t="shared" si="105"/>
        <v/>
      </c>
      <c r="AW207" s="15" t="str">
        <f t="shared" si="106"/>
        <v/>
      </c>
    </row>
    <row r="208" spans="2:49">
      <c r="B208" s="14" t="str">
        <f>IF(Scilympiad!C207="",
    "",
    Scilympiad!C207
)</f>
        <v/>
      </c>
      <c r="C208" s="10" t="str">
        <f>IF(Scilympiad!D207="",
    "",
    Scilympiad!D207
)</f>
        <v/>
      </c>
      <c r="D208" s="10" t="str">
        <f>IF(Scilympiad!E207="",
    "",
    Scilympiad!E207
)</f>
        <v/>
      </c>
      <c r="E208" s="44" t="str">
        <f t="shared" si="82"/>
        <v/>
      </c>
      <c r="F208" s="45" t="str">
        <f t="shared" si="83"/>
        <v/>
      </c>
      <c r="G208" s="173" t="str">
        <f t="shared" si="84"/>
        <v/>
      </c>
      <c r="H208" s="45" t="str">
        <f t="shared" si="85"/>
        <v/>
      </c>
      <c r="I208" s="54" t="str">
        <f t="shared" si="86"/>
        <v/>
      </c>
      <c r="J208" s="57" t="str">
        <f>IF($B208="",
    "",
    IF(COUNTIF(Scilympiad!U:U,Scores!$B208)+COUNTIF(SkyCiv!U:U,Scores!$B208)=0,
        "",
        IF(COUNTIF(Scilympiad!U:U,Scores!$B208)=0,
            "NO",
            IF(COUNTIF(Scilympiad!U:U,Scores!$B208)=1,
                "YES",
                IF(COUNTIF(Scilympiad!U:U,Scores!$B208)&gt;1,
                    "MANY",
                    "ERROR"
                )
            )
        )
    )
)</f>
        <v/>
      </c>
      <c r="K208" s="15" t="str">
        <f>IF($B208="",
    "",
    IF(COUNTIF(Scilympiad!U:U,Scores!$B208)+COUNTIF(SkyCiv!U:U,Scores!$B208)=0,
        "",
        IF(COUNTIF(SkyCiv!U:U,Scores!$B208)=0,
            "NO",
            IF(COUNTIF(SkyCiv!U:U,Scores!$B208)=1,
                "YES",
                IF(COUNTIF(SkyCiv!U:U,Scores!$B208)&gt;1,
                    "MANY",
                    "ERROR"
                )
            )
        )
    )
)</f>
        <v/>
      </c>
      <c r="L208" s="160" t="str">
        <f>IF($B208="",
    "",
    IF(NOT(ISERROR(MATCH($B208,Scilympiad!$U:$U,0))),
        INDEX(Scilympiad!M:M,MATCH($B208,Scilympiad!$U:$U,0)),
        ""
    )
)</f>
        <v/>
      </c>
      <c r="M208" s="161" t="str">
        <f>IF($B208="",
    "",
    IF(NOT(ISERROR(MATCH($B208,Scilympiad!$U:$U,0))),
        INDEX(Scilympiad!N:N,MATCH($B208,Scilympiad!$U:$U,0)),
        ""
    )
)</f>
        <v/>
      </c>
      <c r="N208" s="161" t="str">
        <f>IF($B208="",
    "",
    IF(NOT(ISERROR(MATCH($B208,SkyCiv!$U:$U,0))),
        INDEX(SkyCiv!C:C,MATCH($B208,SkyCiv!$U:$U,0))+(_xlfn.NUMBERVALUE(LEFT(RIGHT(Instructions!$E$20,4),3))+6)/24,
        ""
    )
)</f>
        <v/>
      </c>
      <c r="O208" s="12" t="str">
        <f>IF(N208="",
    "",
    IF(Instructions!E$20="",
        "TIMEZONE?",
        IF(L208="",
            "START?",
            IF(N208&lt;L208,
                "NEGATIVE",
                (N208-L208)*24*60
            )
        )
    )
)</f>
        <v/>
      </c>
      <c r="P208" s="46" t="str">
        <f>IF(Instructions!$E$21="",
    "",
    IF(AND(ISNUMBER(O208),O208&gt;Instructions!E$21),
        "YES",
        IF(AND(ISNUMBER(O208),O208&lt;=Instructions!E$21),
            "NO",
            IF(O208="NEGATIVE",
                "UNCLEAR",
                ""
            )
        )
    )
)</f>
        <v/>
      </c>
      <c r="Q208" s="72" t="str">
        <f>IF(LEFT(Instructions!E$22)="Y",
    P208,
    ""
)</f>
        <v/>
      </c>
      <c r="R208" s="69" t="str">
        <f>IF($B208="",
    "",
    IF(NOT(ISERROR(MATCH($B208,SkyCiv!$U:$U,0))),
        INDEX(SkyCiv!I:I,MATCH($B208,SkyCiv!$U:$U,0)),
        ""
    )
)</f>
        <v/>
      </c>
      <c r="S208" s="12" t="str">
        <f>IF($B208="",
    "",
    IF(NOT(ISERROR(MATCH($B208,SkyCiv!$U:$U,0))),
        INDEX(SkyCiv!J:J,MATCH($B208,SkyCiv!$U:$U,0)),
        ""
    )
)</f>
        <v/>
      </c>
      <c r="T208" s="60" t="str">
        <f>IF($B208="",
    "",
    IF(NOT(ISERROR(MATCH($B208,SkyCiv!$U:$U,0))),
        INDEX(SkyCiv!K:K,MATCH($B208,SkyCiv!$U:$U,0)),
        ""
    )
)</f>
        <v/>
      </c>
      <c r="U208" s="76" t="str">
        <f>IF($B208="",
    "",
    IF(NOT(ISERROR(MATCH($B208,SkyCiv!$U:$U,0))),
        INDEX(SkyCiv!L:L,MATCH($B208,SkyCiv!$U:$U,0)),
        ""
    )
)</f>
        <v/>
      </c>
      <c r="V208" s="12" t="str">
        <f>IF($B208="",
    "",
    IF(NOT(ISERROR(MATCH($B208,SkyCiv!$U:$U,0))),
        INDEX(SkyCiv!M:M,MATCH($B208,SkyCiv!$U:$U,0)),
        ""
    )
)</f>
        <v/>
      </c>
      <c r="W208" s="77" t="str">
        <f>IF($B208="",
    "",
    IF(NOT(ISERROR(MATCH($B208,SkyCiv!$U:$U,0))),
        INDEX(SkyCiv!N:N,MATCH($B208,SkyCiv!$U:$U,0)),
        ""
    )
)</f>
        <v/>
      </c>
      <c r="X208" s="45" t="str">
        <f>IF(AND(U208=0,V208=0,W208=0),
    "-",
    IF(U208="",
        "",
        IF(LEFT($B208)="B",
            IF(Instructions!E$16="",
                "",
                IF(ROUND(U208,3)&lt;Instructions!E$16,
                    "YES",
                    "NO"
                )
            ),
            IF(LEFT($B208)="C",
                IF(Instructions!E$18="",
                    "",
                    IF(ROUND(U208,3)&lt;Instructions!E$18,
                        "YES",
                        "NO"
                    )
                ),
                "ERR"
            )
        )
    )
)</f>
        <v/>
      </c>
      <c r="Y208" s="45" t="str">
        <f t="shared" si="87"/>
        <v/>
      </c>
      <c r="Z208" s="45" t="str">
        <f>IF(AND(U208=0,V208=0,W208=0),
    "-",
    IF(W208="",
        "",
        IF(LEFT($B208)="B",
            IF(Instructions!E$17="",
                "",
                IF(ROUND(W208,3)&lt;Instructions!E$17,
                    "YES",
                    "NO"
                )
            ),
            IF(LEFT($B208)="C",
                IF(Instructions!E$19="",
                    "",
                    IF(ROUND(W208,3)&lt;Instructions!E$19,
                        "YES",
                        "NO"
                    )
                ),
                "ERR"
            )
        )
    )
)</f>
        <v/>
      </c>
      <c r="AA208" s="54" t="str">
        <f t="shared" si="88"/>
        <v/>
      </c>
      <c r="AB208" s="14" t="str">
        <f>IF(AND(NOT(ISERROR(MATCH($B208,Scilympiad!$U:$U,0))),ISNUMBER(INDEX(Scilympiad!Y:Y,MATCH($B208,Scilympiad!$U:$U,0)))),
    INDEX(Scilympiad!Y:Y,MATCH($B208,Scilympiad!$U:$U,0)),
    ""
)</f>
        <v/>
      </c>
      <c r="AC208" s="11" t="str">
        <f t="shared" si="89"/>
        <v/>
      </c>
      <c r="AD208" s="10" t="str">
        <f t="shared" si="90"/>
        <v/>
      </c>
      <c r="AE208" s="11" t="str">
        <f t="shared" si="91"/>
        <v/>
      </c>
      <c r="AF208" s="12" t="str">
        <f t="shared" si="92"/>
        <v/>
      </c>
      <c r="AG208" s="134" t="str">
        <f t="shared" si="93"/>
        <v/>
      </c>
      <c r="AH208" s="165"/>
      <c r="AI208" s="165"/>
      <c r="AJ208" s="131"/>
      <c r="AK208" s="64" t="str">
        <f t="shared" si="94"/>
        <v/>
      </c>
      <c r="AL208" s="47" t="str">
        <f t="shared" si="95"/>
        <v/>
      </c>
      <c r="AM208" s="65" t="str">
        <f t="shared" si="96"/>
        <v/>
      </c>
      <c r="AN208" s="57" t="str">
        <f t="shared" si="97"/>
        <v/>
      </c>
      <c r="AO208" s="12" t="str">
        <f t="shared" si="98"/>
        <v/>
      </c>
      <c r="AP208" s="10" t="str">
        <f t="shared" si="99"/>
        <v/>
      </c>
      <c r="AQ208" s="10" t="str">
        <f t="shared" si="100"/>
        <v/>
      </c>
      <c r="AR208" s="15" t="str">
        <f t="shared" si="101"/>
        <v/>
      </c>
      <c r="AS208" s="57" t="str">
        <f t="shared" si="102"/>
        <v/>
      </c>
      <c r="AT208" s="12" t="str">
        <f t="shared" si="103"/>
        <v/>
      </c>
      <c r="AU208" s="10" t="str">
        <f t="shared" si="104"/>
        <v/>
      </c>
      <c r="AV208" s="10" t="str">
        <f t="shared" si="105"/>
        <v/>
      </c>
      <c r="AW208" s="15" t="str">
        <f t="shared" si="106"/>
        <v/>
      </c>
    </row>
    <row r="209" spans="2:49">
      <c r="B209" s="14" t="str">
        <f>IF(Scilympiad!C208="",
    "",
    Scilympiad!C208
)</f>
        <v/>
      </c>
      <c r="C209" s="10" t="str">
        <f>IF(Scilympiad!D208="",
    "",
    Scilympiad!D208
)</f>
        <v/>
      </c>
      <c r="D209" s="10" t="str">
        <f>IF(Scilympiad!E208="",
    "",
    Scilympiad!E208
)</f>
        <v/>
      </c>
      <c r="E209" s="44" t="str">
        <f t="shared" si="82"/>
        <v/>
      </c>
      <c r="F209" s="45" t="str">
        <f t="shared" si="83"/>
        <v/>
      </c>
      <c r="G209" s="173" t="str">
        <f t="shared" si="84"/>
        <v/>
      </c>
      <c r="H209" s="45" t="str">
        <f t="shared" si="85"/>
        <v/>
      </c>
      <c r="I209" s="54" t="str">
        <f t="shared" si="86"/>
        <v/>
      </c>
      <c r="J209" s="57" t="str">
        <f>IF($B209="",
    "",
    IF(COUNTIF(Scilympiad!U:U,Scores!$B209)+COUNTIF(SkyCiv!U:U,Scores!$B209)=0,
        "",
        IF(COUNTIF(Scilympiad!U:U,Scores!$B209)=0,
            "NO",
            IF(COUNTIF(Scilympiad!U:U,Scores!$B209)=1,
                "YES",
                IF(COUNTIF(Scilympiad!U:U,Scores!$B209)&gt;1,
                    "MANY",
                    "ERROR"
                )
            )
        )
    )
)</f>
        <v/>
      </c>
      <c r="K209" s="15" t="str">
        <f>IF($B209="",
    "",
    IF(COUNTIF(Scilympiad!U:U,Scores!$B209)+COUNTIF(SkyCiv!U:U,Scores!$B209)=0,
        "",
        IF(COUNTIF(SkyCiv!U:U,Scores!$B209)=0,
            "NO",
            IF(COUNTIF(SkyCiv!U:U,Scores!$B209)=1,
                "YES",
                IF(COUNTIF(SkyCiv!U:U,Scores!$B209)&gt;1,
                    "MANY",
                    "ERROR"
                )
            )
        )
    )
)</f>
        <v/>
      </c>
      <c r="L209" s="160" t="str">
        <f>IF($B209="",
    "",
    IF(NOT(ISERROR(MATCH($B209,Scilympiad!$U:$U,0))),
        INDEX(Scilympiad!M:M,MATCH($B209,Scilympiad!$U:$U,0)),
        ""
    )
)</f>
        <v/>
      </c>
      <c r="M209" s="161" t="str">
        <f>IF($B209="",
    "",
    IF(NOT(ISERROR(MATCH($B209,Scilympiad!$U:$U,0))),
        INDEX(Scilympiad!N:N,MATCH($B209,Scilympiad!$U:$U,0)),
        ""
    )
)</f>
        <v/>
      </c>
      <c r="N209" s="161" t="str">
        <f>IF($B209="",
    "",
    IF(NOT(ISERROR(MATCH($B209,SkyCiv!$U:$U,0))),
        INDEX(SkyCiv!C:C,MATCH($B209,SkyCiv!$U:$U,0))+(_xlfn.NUMBERVALUE(LEFT(RIGHT(Instructions!$E$20,4),3))+6)/24,
        ""
    )
)</f>
        <v/>
      </c>
      <c r="O209" s="12" t="str">
        <f>IF(N209="",
    "",
    IF(Instructions!E$20="",
        "TIMEZONE?",
        IF(L209="",
            "START?",
            IF(N209&lt;L209,
                "NEGATIVE",
                (N209-L209)*24*60
            )
        )
    )
)</f>
        <v/>
      </c>
      <c r="P209" s="46" t="str">
        <f>IF(Instructions!$E$21="",
    "",
    IF(AND(ISNUMBER(O209),O209&gt;Instructions!E$21),
        "YES",
        IF(AND(ISNUMBER(O209),O209&lt;=Instructions!E$21),
            "NO",
            IF(O209="NEGATIVE",
                "UNCLEAR",
                ""
            )
        )
    )
)</f>
        <v/>
      </c>
      <c r="Q209" s="72" t="str">
        <f>IF(LEFT(Instructions!E$22)="Y",
    P209,
    ""
)</f>
        <v/>
      </c>
      <c r="R209" s="69" t="str">
        <f>IF($B209="",
    "",
    IF(NOT(ISERROR(MATCH($B209,SkyCiv!$U:$U,0))),
        INDEX(SkyCiv!I:I,MATCH($B209,SkyCiv!$U:$U,0)),
        ""
    )
)</f>
        <v/>
      </c>
      <c r="S209" s="12" t="str">
        <f>IF($B209="",
    "",
    IF(NOT(ISERROR(MATCH($B209,SkyCiv!$U:$U,0))),
        INDEX(SkyCiv!J:J,MATCH($B209,SkyCiv!$U:$U,0)),
        ""
    )
)</f>
        <v/>
      </c>
      <c r="T209" s="60" t="str">
        <f>IF($B209="",
    "",
    IF(NOT(ISERROR(MATCH($B209,SkyCiv!$U:$U,0))),
        INDEX(SkyCiv!K:K,MATCH($B209,SkyCiv!$U:$U,0)),
        ""
    )
)</f>
        <v/>
      </c>
      <c r="U209" s="76" t="str">
        <f>IF($B209="",
    "",
    IF(NOT(ISERROR(MATCH($B209,SkyCiv!$U:$U,0))),
        INDEX(SkyCiv!L:L,MATCH($B209,SkyCiv!$U:$U,0)),
        ""
    )
)</f>
        <v/>
      </c>
      <c r="V209" s="12" t="str">
        <f>IF($B209="",
    "",
    IF(NOT(ISERROR(MATCH($B209,SkyCiv!$U:$U,0))),
        INDEX(SkyCiv!M:M,MATCH($B209,SkyCiv!$U:$U,0)),
        ""
    )
)</f>
        <v/>
      </c>
      <c r="W209" s="77" t="str">
        <f>IF($B209="",
    "",
    IF(NOT(ISERROR(MATCH($B209,SkyCiv!$U:$U,0))),
        INDEX(SkyCiv!N:N,MATCH($B209,SkyCiv!$U:$U,0)),
        ""
    )
)</f>
        <v/>
      </c>
      <c r="X209" s="45" t="str">
        <f>IF(AND(U209=0,V209=0,W209=0),
    "-",
    IF(U209="",
        "",
        IF(LEFT($B209)="B",
            IF(Instructions!E$16="",
                "",
                IF(ROUND(U209,3)&lt;Instructions!E$16,
                    "YES",
                    "NO"
                )
            ),
            IF(LEFT($B209)="C",
                IF(Instructions!E$18="",
                    "",
                    IF(ROUND(U209,3)&lt;Instructions!E$18,
                        "YES",
                        "NO"
                    )
                ),
                "ERR"
            )
        )
    )
)</f>
        <v/>
      </c>
      <c r="Y209" s="45" t="str">
        <f t="shared" si="87"/>
        <v/>
      </c>
      <c r="Z209" s="45" t="str">
        <f>IF(AND(U209=0,V209=0,W209=0),
    "-",
    IF(W209="",
        "",
        IF(LEFT($B209)="B",
            IF(Instructions!E$17="",
                "",
                IF(ROUND(W209,3)&lt;Instructions!E$17,
                    "YES",
                    "NO"
                )
            ),
            IF(LEFT($B209)="C",
                IF(Instructions!E$19="",
                    "",
                    IF(ROUND(W209,3)&lt;Instructions!E$19,
                        "YES",
                        "NO"
                    )
                ),
                "ERR"
            )
        )
    )
)</f>
        <v/>
      </c>
      <c r="AA209" s="54" t="str">
        <f t="shared" si="88"/>
        <v/>
      </c>
      <c r="AB209" s="14" t="str">
        <f>IF(AND(NOT(ISERROR(MATCH($B209,Scilympiad!$U:$U,0))),ISNUMBER(INDEX(Scilympiad!Y:Y,MATCH($B209,Scilympiad!$U:$U,0)))),
    INDEX(Scilympiad!Y:Y,MATCH($B209,Scilympiad!$U:$U,0)),
    ""
)</f>
        <v/>
      </c>
      <c r="AC209" s="11" t="str">
        <f t="shared" si="89"/>
        <v/>
      </c>
      <c r="AD209" s="10" t="str">
        <f t="shared" si="90"/>
        <v/>
      </c>
      <c r="AE209" s="11" t="str">
        <f t="shared" si="91"/>
        <v/>
      </c>
      <c r="AF209" s="12" t="str">
        <f t="shared" si="92"/>
        <v/>
      </c>
      <c r="AG209" s="134" t="str">
        <f t="shared" si="93"/>
        <v/>
      </c>
      <c r="AH209" s="165"/>
      <c r="AI209" s="165"/>
      <c r="AJ209" s="131"/>
      <c r="AK209" s="64" t="str">
        <f t="shared" si="94"/>
        <v/>
      </c>
      <c r="AL209" s="47" t="str">
        <f t="shared" si="95"/>
        <v/>
      </c>
      <c r="AM209" s="65" t="str">
        <f t="shared" si="96"/>
        <v/>
      </c>
      <c r="AN209" s="57" t="str">
        <f t="shared" si="97"/>
        <v/>
      </c>
      <c r="AO209" s="12" t="str">
        <f t="shared" si="98"/>
        <v/>
      </c>
      <c r="AP209" s="10" t="str">
        <f t="shared" si="99"/>
        <v/>
      </c>
      <c r="AQ209" s="10" t="str">
        <f t="shared" si="100"/>
        <v/>
      </c>
      <c r="AR209" s="15" t="str">
        <f t="shared" si="101"/>
        <v/>
      </c>
      <c r="AS209" s="57" t="str">
        <f t="shared" si="102"/>
        <v/>
      </c>
      <c r="AT209" s="12" t="str">
        <f t="shared" si="103"/>
        <v/>
      </c>
      <c r="AU209" s="10" t="str">
        <f t="shared" si="104"/>
        <v/>
      </c>
      <c r="AV209" s="10" t="str">
        <f t="shared" si="105"/>
        <v/>
      </c>
      <c r="AW209" s="15" t="str">
        <f t="shared" si="106"/>
        <v/>
      </c>
    </row>
    <row r="210" spans="2:49">
      <c r="B210" s="14" t="str">
        <f>IF(Scilympiad!C209="",
    "",
    Scilympiad!C209
)</f>
        <v/>
      </c>
      <c r="C210" s="10" t="str">
        <f>IF(Scilympiad!D209="",
    "",
    Scilympiad!D209
)</f>
        <v/>
      </c>
      <c r="D210" s="10" t="str">
        <f>IF(Scilympiad!E209="",
    "",
    Scilympiad!E209
)</f>
        <v/>
      </c>
      <c r="E210" s="44" t="str">
        <f t="shared" si="82"/>
        <v/>
      </c>
      <c r="F210" s="45" t="str">
        <f t="shared" si="83"/>
        <v/>
      </c>
      <c r="G210" s="173" t="str">
        <f t="shared" si="84"/>
        <v/>
      </c>
      <c r="H210" s="45" t="str">
        <f t="shared" si="85"/>
        <v/>
      </c>
      <c r="I210" s="54" t="str">
        <f t="shared" si="86"/>
        <v/>
      </c>
      <c r="J210" s="57" t="str">
        <f>IF($B210="",
    "",
    IF(COUNTIF(Scilympiad!U:U,Scores!$B210)+COUNTIF(SkyCiv!U:U,Scores!$B210)=0,
        "",
        IF(COUNTIF(Scilympiad!U:U,Scores!$B210)=0,
            "NO",
            IF(COUNTIF(Scilympiad!U:U,Scores!$B210)=1,
                "YES",
                IF(COUNTIF(Scilympiad!U:U,Scores!$B210)&gt;1,
                    "MANY",
                    "ERROR"
                )
            )
        )
    )
)</f>
        <v/>
      </c>
      <c r="K210" s="15" t="str">
        <f>IF($B210="",
    "",
    IF(COUNTIF(Scilympiad!U:U,Scores!$B210)+COUNTIF(SkyCiv!U:U,Scores!$B210)=0,
        "",
        IF(COUNTIF(SkyCiv!U:U,Scores!$B210)=0,
            "NO",
            IF(COUNTIF(SkyCiv!U:U,Scores!$B210)=1,
                "YES",
                IF(COUNTIF(SkyCiv!U:U,Scores!$B210)&gt;1,
                    "MANY",
                    "ERROR"
                )
            )
        )
    )
)</f>
        <v/>
      </c>
      <c r="L210" s="160" t="str">
        <f>IF($B210="",
    "",
    IF(NOT(ISERROR(MATCH($B210,Scilympiad!$U:$U,0))),
        INDEX(Scilympiad!M:M,MATCH($B210,Scilympiad!$U:$U,0)),
        ""
    )
)</f>
        <v/>
      </c>
      <c r="M210" s="161" t="str">
        <f>IF($B210="",
    "",
    IF(NOT(ISERROR(MATCH($B210,Scilympiad!$U:$U,0))),
        INDEX(Scilympiad!N:N,MATCH($B210,Scilympiad!$U:$U,0)),
        ""
    )
)</f>
        <v/>
      </c>
      <c r="N210" s="161" t="str">
        <f>IF($B210="",
    "",
    IF(NOT(ISERROR(MATCH($B210,SkyCiv!$U:$U,0))),
        INDEX(SkyCiv!C:C,MATCH($B210,SkyCiv!$U:$U,0))+(_xlfn.NUMBERVALUE(LEFT(RIGHT(Instructions!$E$20,4),3))+6)/24,
        ""
    )
)</f>
        <v/>
      </c>
      <c r="O210" s="12" t="str">
        <f>IF(N210="",
    "",
    IF(Instructions!E$20="",
        "TIMEZONE?",
        IF(L210="",
            "START?",
            IF(N210&lt;L210,
                "NEGATIVE",
                (N210-L210)*24*60
            )
        )
    )
)</f>
        <v/>
      </c>
      <c r="P210" s="46" t="str">
        <f>IF(Instructions!$E$21="",
    "",
    IF(AND(ISNUMBER(O210),O210&gt;Instructions!E$21),
        "YES",
        IF(AND(ISNUMBER(O210),O210&lt;=Instructions!E$21),
            "NO",
            IF(O210="NEGATIVE",
                "UNCLEAR",
                ""
            )
        )
    )
)</f>
        <v/>
      </c>
      <c r="Q210" s="72" t="str">
        <f>IF(LEFT(Instructions!E$22)="Y",
    P210,
    ""
)</f>
        <v/>
      </c>
      <c r="R210" s="69" t="str">
        <f>IF($B210="",
    "",
    IF(NOT(ISERROR(MATCH($B210,SkyCiv!$U:$U,0))),
        INDEX(SkyCiv!I:I,MATCH($B210,SkyCiv!$U:$U,0)),
        ""
    )
)</f>
        <v/>
      </c>
      <c r="S210" s="12" t="str">
        <f>IF($B210="",
    "",
    IF(NOT(ISERROR(MATCH($B210,SkyCiv!$U:$U,0))),
        INDEX(SkyCiv!J:J,MATCH($B210,SkyCiv!$U:$U,0)),
        ""
    )
)</f>
        <v/>
      </c>
      <c r="T210" s="60" t="str">
        <f>IF($B210="",
    "",
    IF(NOT(ISERROR(MATCH($B210,SkyCiv!$U:$U,0))),
        INDEX(SkyCiv!K:K,MATCH($B210,SkyCiv!$U:$U,0)),
        ""
    )
)</f>
        <v/>
      </c>
      <c r="U210" s="76" t="str">
        <f>IF($B210="",
    "",
    IF(NOT(ISERROR(MATCH($B210,SkyCiv!$U:$U,0))),
        INDEX(SkyCiv!L:L,MATCH($B210,SkyCiv!$U:$U,0)),
        ""
    )
)</f>
        <v/>
      </c>
      <c r="V210" s="12" t="str">
        <f>IF($B210="",
    "",
    IF(NOT(ISERROR(MATCH($B210,SkyCiv!$U:$U,0))),
        INDEX(SkyCiv!M:M,MATCH($B210,SkyCiv!$U:$U,0)),
        ""
    )
)</f>
        <v/>
      </c>
      <c r="W210" s="77" t="str">
        <f>IF($B210="",
    "",
    IF(NOT(ISERROR(MATCH($B210,SkyCiv!$U:$U,0))),
        INDEX(SkyCiv!N:N,MATCH($B210,SkyCiv!$U:$U,0)),
        ""
    )
)</f>
        <v/>
      </c>
      <c r="X210" s="45" t="str">
        <f>IF(AND(U210=0,V210=0,W210=0),
    "-",
    IF(U210="",
        "",
        IF(LEFT($B210)="B",
            IF(Instructions!E$16="",
                "",
                IF(ROUND(U210,3)&lt;Instructions!E$16,
                    "YES",
                    "NO"
                )
            ),
            IF(LEFT($B210)="C",
                IF(Instructions!E$18="",
                    "",
                    IF(ROUND(U210,3)&lt;Instructions!E$18,
                        "YES",
                        "NO"
                    )
                ),
                "ERR"
            )
        )
    )
)</f>
        <v/>
      </c>
      <c r="Y210" s="45" t="str">
        <f t="shared" si="87"/>
        <v/>
      </c>
      <c r="Z210" s="45" t="str">
        <f>IF(AND(U210=0,V210=0,W210=0),
    "-",
    IF(W210="",
        "",
        IF(LEFT($B210)="B",
            IF(Instructions!E$17="",
                "",
                IF(ROUND(W210,3)&lt;Instructions!E$17,
                    "YES",
                    "NO"
                )
            ),
            IF(LEFT($B210)="C",
                IF(Instructions!E$19="",
                    "",
                    IF(ROUND(W210,3)&lt;Instructions!E$19,
                        "YES",
                        "NO"
                    )
                ),
                "ERR"
            )
        )
    )
)</f>
        <v/>
      </c>
      <c r="AA210" s="54" t="str">
        <f t="shared" si="88"/>
        <v/>
      </c>
      <c r="AB210" s="14" t="str">
        <f>IF(AND(NOT(ISERROR(MATCH($B210,Scilympiad!$U:$U,0))),ISNUMBER(INDEX(Scilympiad!Y:Y,MATCH($B210,Scilympiad!$U:$U,0)))),
    INDEX(Scilympiad!Y:Y,MATCH($B210,Scilympiad!$U:$U,0)),
    ""
)</f>
        <v/>
      </c>
      <c r="AC210" s="11" t="str">
        <f t="shared" si="89"/>
        <v/>
      </c>
      <c r="AD210" s="10" t="str">
        <f t="shared" si="90"/>
        <v/>
      </c>
      <c r="AE210" s="11" t="str">
        <f t="shared" si="91"/>
        <v/>
      </c>
      <c r="AF210" s="12" t="str">
        <f t="shared" si="92"/>
        <v/>
      </c>
      <c r="AG210" s="134" t="str">
        <f t="shared" si="93"/>
        <v/>
      </c>
      <c r="AH210" s="165"/>
      <c r="AI210" s="165"/>
      <c r="AJ210" s="131"/>
      <c r="AK210" s="64" t="str">
        <f t="shared" si="94"/>
        <v/>
      </c>
      <c r="AL210" s="47" t="str">
        <f t="shared" si="95"/>
        <v/>
      </c>
      <c r="AM210" s="65" t="str">
        <f t="shared" si="96"/>
        <v/>
      </c>
      <c r="AN210" s="57" t="str">
        <f t="shared" si="97"/>
        <v/>
      </c>
      <c r="AO210" s="12" t="str">
        <f t="shared" si="98"/>
        <v/>
      </c>
      <c r="AP210" s="10" t="str">
        <f t="shared" si="99"/>
        <v/>
      </c>
      <c r="AQ210" s="10" t="str">
        <f t="shared" si="100"/>
        <v/>
      </c>
      <c r="AR210" s="15" t="str">
        <f t="shared" si="101"/>
        <v/>
      </c>
      <c r="AS210" s="57" t="str">
        <f t="shared" si="102"/>
        <v/>
      </c>
      <c r="AT210" s="12" t="str">
        <f t="shared" si="103"/>
        <v/>
      </c>
      <c r="AU210" s="10" t="str">
        <f t="shared" si="104"/>
        <v/>
      </c>
      <c r="AV210" s="10" t="str">
        <f t="shared" si="105"/>
        <v/>
      </c>
      <c r="AW210" s="15" t="str">
        <f t="shared" si="106"/>
        <v/>
      </c>
    </row>
    <row r="211" spans="2:49">
      <c r="B211" s="14" t="str">
        <f>IF(Scilympiad!C210="",
    "",
    Scilympiad!C210
)</f>
        <v/>
      </c>
      <c r="C211" s="10" t="str">
        <f>IF(Scilympiad!D210="",
    "",
    Scilympiad!D210
)</f>
        <v/>
      </c>
      <c r="D211" s="10" t="str">
        <f>IF(Scilympiad!E210="",
    "",
    Scilympiad!E210
)</f>
        <v/>
      </c>
      <c r="E211" s="44" t="str">
        <f t="shared" si="82"/>
        <v/>
      </c>
      <c r="F211" s="45" t="str">
        <f t="shared" si="83"/>
        <v/>
      </c>
      <c r="G211" s="173" t="str">
        <f t="shared" si="84"/>
        <v/>
      </c>
      <c r="H211" s="45" t="str">
        <f t="shared" si="85"/>
        <v/>
      </c>
      <c r="I211" s="54" t="str">
        <f t="shared" si="86"/>
        <v/>
      </c>
      <c r="J211" s="57" t="str">
        <f>IF($B211="",
    "",
    IF(COUNTIF(Scilympiad!U:U,Scores!$B211)+COUNTIF(SkyCiv!U:U,Scores!$B211)=0,
        "",
        IF(COUNTIF(Scilympiad!U:U,Scores!$B211)=0,
            "NO",
            IF(COUNTIF(Scilympiad!U:U,Scores!$B211)=1,
                "YES",
                IF(COUNTIF(Scilympiad!U:U,Scores!$B211)&gt;1,
                    "MANY",
                    "ERROR"
                )
            )
        )
    )
)</f>
        <v/>
      </c>
      <c r="K211" s="15" t="str">
        <f>IF($B211="",
    "",
    IF(COUNTIF(Scilympiad!U:U,Scores!$B211)+COUNTIF(SkyCiv!U:U,Scores!$B211)=0,
        "",
        IF(COUNTIF(SkyCiv!U:U,Scores!$B211)=0,
            "NO",
            IF(COUNTIF(SkyCiv!U:U,Scores!$B211)=1,
                "YES",
                IF(COUNTIF(SkyCiv!U:U,Scores!$B211)&gt;1,
                    "MANY",
                    "ERROR"
                )
            )
        )
    )
)</f>
        <v/>
      </c>
      <c r="L211" s="160" t="str">
        <f>IF($B211="",
    "",
    IF(NOT(ISERROR(MATCH($B211,Scilympiad!$U:$U,0))),
        INDEX(Scilympiad!M:M,MATCH($B211,Scilympiad!$U:$U,0)),
        ""
    )
)</f>
        <v/>
      </c>
      <c r="M211" s="161" t="str">
        <f>IF($B211="",
    "",
    IF(NOT(ISERROR(MATCH($B211,Scilympiad!$U:$U,0))),
        INDEX(Scilympiad!N:N,MATCH($B211,Scilympiad!$U:$U,0)),
        ""
    )
)</f>
        <v/>
      </c>
      <c r="N211" s="161" t="str">
        <f>IF($B211="",
    "",
    IF(NOT(ISERROR(MATCH($B211,SkyCiv!$U:$U,0))),
        INDEX(SkyCiv!C:C,MATCH($B211,SkyCiv!$U:$U,0))+(_xlfn.NUMBERVALUE(LEFT(RIGHT(Instructions!$E$20,4),3))+6)/24,
        ""
    )
)</f>
        <v/>
      </c>
      <c r="O211" s="12" t="str">
        <f>IF(N211="",
    "",
    IF(Instructions!E$20="",
        "TIMEZONE?",
        IF(L211="",
            "START?",
            IF(N211&lt;L211,
                "NEGATIVE",
                (N211-L211)*24*60
            )
        )
    )
)</f>
        <v/>
      </c>
      <c r="P211" s="46" t="str">
        <f>IF(Instructions!$E$21="",
    "",
    IF(AND(ISNUMBER(O211),O211&gt;Instructions!E$21),
        "YES",
        IF(AND(ISNUMBER(O211),O211&lt;=Instructions!E$21),
            "NO",
            IF(O211="NEGATIVE",
                "UNCLEAR",
                ""
            )
        )
    )
)</f>
        <v/>
      </c>
      <c r="Q211" s="72" t="str">
        <f>IF(LEFT(Instructions!E$22)="Y",
    P211,
    ""
)</f>
        <v/>
      </c>
      <c r="R211" s="69" t="str">
        <f>IF($B211="",
    "",
    IF(NOT(ISERROR(MATCH($B211,SkyCiv!$U:$U,0))),
        INDEX(SkyCiv!I:I,MATCH($B211,SkyCiv!$U:$U,0)),
        ""
    )
)</f>
        <v/>
      </c>
      <c r="S211" s="12" t="str">
        <f>IF($B211="",
    "",
    IF(NOT(ISERROR(MATCH($B211,SkyCiv!$U:$U,0))),
        INDEX(SkyCiv!J:J,MATCH($B211,SkyCiv!$U:$U,0)),
        ""
    )
)</f>
        <v/>
      </c>
      <c r="T211" s="60" t="str">
        <f>IF($B211="",
    "",
    IF(NOT(ISERROR(MATCH($B211,SkyCiv!$U:$U,0))),
        INDEX(SkyCiv!K:K,MATCH($B211,SkyCiv!$U:$U,0)),
        ""
    )
)</f>
        <v/>
      </c>
      <c r="U211" s="76" t="str">
        <f>IF($B211="",
    "",
    IF(NOT(ISERROR(MATCH($B211,SkyCiv!$U:$U,0))),
        INDEX(SkyCiv!L:L,MATCH($B211,SkyCiv!$U:$U,0)),
        ""
    )
)</f>
        <v/>
      </c>
      <c r="V211" s="12" t="str">
        <f>IF($B211="",
    "",
    IF(NOT(ISERROR(MATCH($B211,SkyCiv!$U:$U,0))),
        INDEX(SkyCiv!M:M,MATCH($B211,SkyCiv!$U:$U,0)),
        ""
    )
)</f>
        <v/>
      </c>
      <c r="W211" s="77" t="str">
        <f>IF($B211="",
    "",
    IF(NOT(ISERROR(MATCH($B211,SkyCiv!$U:$U,0))),
        INDEX(SkyCiv!N:N,MATCH($B211,SkyCiv!$U:$U,0)),
        ""
    )
)</f>
        <v/>
      </c>
      <c r="X211" s="45" t="str">
        <f>IF(AND(U211=0,V211=0,W211=0),
    "-",
    IF(U211="",
        "",
        IF(LEFT($B211)="B",
            IF(Instructions!E$16="",
                "",
                IF(ROUND(U211,3)&lt;Instructions!E$16,
                    "YES",
                    "NO"
                )
            ),
            IF(LEFT($B211)="C",
                IF(Instructions!E$18="",
                    "",
                    IF(ROUND(U211,3)&lt;Instructions!E$18,
                        "YES",
                        "NO"
                    )
                ),
                "ERR"
            )
        )
    )
)</f>
        <v/>
      </c>
      <c r="Y211" s="45" t="str">
        <f t="shared" si="87"/>
        <v/>
      </c>
      <c r="Z211" s="45" t="str">
        <f>IF(AND(U211=0,V211=0,W211=0),
    "-",
    IF(W211="",
        "",
        IF(LEFT($B211)="B",
            IF(Instructions!E$17="",
                "",
                IF(ROUND(W211,3)&lt;Instructions!E$17,
                    "YES",
                    "NO"
                )
            ),
            IF(LEFT($B211)="C",
                IF(Instructions!E$19="",
                    "",
                    IF(ROUND(W211,3)&lt;Instructions!E$19,
                        "YES",
                        "NO"
                    )
                ),
                "ERR"
            )
        )
    )
)</f>
        <v/>
      </c>
      <c r="AA211" s="54" t="str">
        <f t="shared" si="88"/>
        <v/>
      </c>
      <c r="AB211" s="14" t="str">
        <f>IF(AND(NOT(ISERROR(MATCH($B211,Scilympiad!$U:$U,0))),ISNUMBER(INDEX(Scilympiad!Y:Y,MATCH($B211,Scilympiad!$U:$U,0)))),
    INDEX(Scilympiad!Y:Y,MATCH($B211,Scilympiad!$U:$U,0)),
    ""
)</f>
        <v/>
      </c>
      <c r="AC211" s="11" t="str">
        <f t="shared" si="89"/>
        <v/>
      </c>
      <c r="AD211" s="10" t="str">
        <f t="shared" si="90"/>
        <v/>
      </c>
      <c r="AE211" s="11" t="str">
        <f t="shared" si="91"/>
        <v/>
      </c>
      <c r="AF211" s="12" t="str">
        <f t="shared" si="92"/>
        <v/>
      </c>
      <c r="AG211" s="134" t="str">
        <f t="shared" si="93"/>
        <v/>
      </c>
      <c r="AH211" s="165"/>
      <c r="AI211" s="165"/>
      <c r="AJ211" s="131"/>
      <c r="AK211" s="64" t="str">
        <f t="shared" si="94"/>
        <v/>
      </c>
      <c r="AL211" s="47" t="str">
        <f t="shared" si="95"/>
        <v/>
      </c>
      <c r="AM211" s="65" t="str">
        <f t="shared" si="96"/>
        <v/>
      </c>
      <c r="AN211" s="57" t="str">
        <f t="shared" si="97"/>
        <v/>
      </c>
      <c r="AO211" s="12" t="str">
        <f t="shared" si="98"/>
        <v/>
      </c>
      <c r="AP211" s="10" t="str">
        <f t="shared" si="99"/>
        <v/>
      </c>
      <c r="AQ211" s="10" t="str">
        <f t="shared" si="100"/>
        <v/>
      </c>
      <c r="AR211" s="15" t="str">
        <f t="shared" si="101"/>
        <v/>
      </c>
      <c r="AS211" s="57" t="str">
        <f t="shared" si="102"/>
        <v/>
      </c>
      <c r="AT211" s="12" t="str">
        <f t="shared" si="103"/>
        <v/>
      </c>
      <c r="AU211" s="10" t="str">
        <f t="shared" si="104"/>
        <v/>
      </c>
      <c r="AV211" s="10" t="str">
        <f t="shared" si="105"/>
        <v/>
      </c>
      <c r="AW211" s="15" t="str">
        <f t="shared" si="106"/>
        <v/>
      </c>
    </row>
    <row r="212" spans="2:49">
      <c r="B212" s="14" t="str">
        <f>IF(Scilympiad!C211="",
    "",
    Scilympiad!C211
)</f>
        <v/>
      </c>
      <c r="C212" s="10" t="str">
        <f>IF(Scilympiad!D211="",
    "",
    Scilympiad!D211
)</f>
        <v/>
      </c>
      <c r="D212" s="10" t="str">
        <f>IF(Scilympiad!E211="",
    "",
    Scilympiad!E211
)</f>
        <v/>
      </c>
      <c r="E212" s="44" t="str">
        <f t="shared" si="82"/>
        <v/>
      </c>
      <c r="F212" s="45" t="str">
        <f t="shared" si="83"/>
        <v/>
      </c>
      <c r="G212" s="173" t="str">
        <f t="shared" si="84"/>
        <v/>
      </c>
      <c r="H212" s="45" t="str">
        <f t="shared" si="85"/>
        <v/>
      </c>
      <c r="I212" s="54" t="str">
        <f t="shared" si="86"/>
        <v/>
      </c>
      <c r="J212" s="57" t="str">
        <f>IF($B212="",
    "",
    IF(COUNTIF(Scilympiad!U:U,Scores!$B212)+COUNTIF(SkyCiv!U:U,Scores!$B212)=0,
        "",
        IF(COUNTIF(Scilympiad!U:U,Scores!$B212)=0,
            "NO",
            IF(COUNTIF(Scilympiad!U:U,Scores!$B212)=1,
                "YES",
                IF(COUNTIF(Scilympiad!U:U,Scores!$B212)&gt;1,
                    "MANY",
                    "ERROR"
                )
            )
        )
    )
)</f>
        <v/>
      </c>
      <c r="K212" s="15" t="str">
        <f>IF($B212="",
    "",
    IF(COUNTIF(Scilympiad!U:U,Scores!$B212)+COUNTIF(SkyCiv!U:U,Scores!$B212)=0,
        "",
        IF(COUNTIF(SkyCiv!U:U,Scores!$B212)=0,
            "NO",
            IF(COUNTIF(SkyCiv!U:U,Scores!$B212)=1,
                "YES",
                IF(COUNTIF(SkyCiv!U:U,Scores!$B212)&gt;1,
                    "MANY",
                    "ERROR"
                )
            )
        )
    )
)</f>
        <v/>
      </c>
      <c r="L212" s="160" t="str">
        <f>IF($B212="",
    "",
    IF(NOT(ISERROR(MATCH($B212,Scilympiad!$U:$U,0))),
        INDEX(Scilympiad!M:M,MATCH($B212,Scilympiad!$U:$U,0)),
        ""
    )
)</f>
        <v/>
      </c>
      <c r="M212" s="161" t="str">
        <f>IF($B212="",
    "",
    IF(NOT(ISERROR(MATCH($B212,Scilympiad!$U:$U,0))),
        INDEX(Scilympiad!N:N,MATCH($B212,Scilympiad!$U:$U,0)),
        ""
    )
)</f>
        <v/>
      </c>
      <c r="N212" s="161" t="str">
        <f>IF($B212="",
    "",
    IF(NOT(ISERROR(MATCH($B212,SkyCiv!$U:$U,0))),
        INDEX(SkyCiv!C:C,MATCH($B212,SkyCiv!$U:$U,0))+(_xlfn.NUMBERVALUE(LEFT(RIGHT(Instructions!$E$20,4),3))+6)/24,
        ""
    )
)</f>
        <v/>
      </c>
      <c r="O212" s="12" t="str">
        <f>IF(N212="",
    "",
    IF(Instructions!E$20="",
        "TIMEZONE?",
        IF(L212="",
            "START?",
            IF(N212&lt;L212,
                "NEGATIVE",
                (N212-L212)*24*60
            )
        )
    )
)</f>
        <v/>
      </c>
      <c r="P212" s="46" t="str">
        <f>IF(Instructions!$E$21="",
    "",
    IF(AND(ISNUMBER(O212),O212&gt;Instructions!E$21),
        "YES",
        IF(AND(ISNUMBER(O212),O212&lt;=Instructions!E$21),
            "NO",
            IF(O212="NEGATIVE",
                "UNCLEAR",
                ""
            )
        )
    )
)</f>
        <v/>
      </c>
      <c r="Q212" s="72" t="str">
        <f>IF(LEFT(Instructions!E$22)="Y",
    P212,
    ""
)</f>
        <v/>
      </c>
      <c r="R212" s="69" t="str">
        <f>IF($B212="",
    "",
    IF(NOT(ISERROR(MATCH($B212,SkyCiv!$U:$U,0))),
        INDEX(SkyCiv!I:I,MATCH($B212,SkyCiv!$U:$U,0)),
        ""
    )
)</f>
        <v/>
      </c>
      <c r="S212" s="12" t="str">
        <f>IF($B212="",
    "",
    IF(NOT(ISERROR(MATCH($B212,SkyCiv!$U:$U,0))),
        INDEX(SkyCiv!J:J,MATCH($B212,SkyCiv!$U:$U,0)),
        ""
    )
)</f>
        <v/>
      </c>
      <c r="T212" s="60" t="str">
        <f>IF($B212="",
    "",
    IF(NOT(ISERROR(MATCH($B212,SkyCiv!$U:$U,0))),
        INDEX(SkyCiv!K:K,MATCH($B212,SkyCiv!$U:$U,0)),
        ""
    )
)</f>
        <v/>
      </c>
      <c r="U212" s="76" t="str">
        <f>IF($B212="",
    "",
    IF(NOT(ISERROR(MATCH($B212,SkyCiv!$U:$U,0))),
        INDEX(SkyCiv!L:L,MATCH($B212,SkyCiv!$U:$U,0)),
        ""
    )
)</f>
        <v/>
      </c>
      <c r="V212" s="12" t="str">
        <f>IF($B212="",
    "",
    IF(NOT(ISERROR(MATCH($B212,SkyCiv!$U:$U,0))),
        INDEX(SkyCiv!M:M,MATCH($B212,SkyCiv!$U:$U,0)),
        ""
    )
)</f>
        <v/>
      </c>
      <c r="W212" s="77" t="str">
        <f>IF($B212="",
    "",
    IF(NOT(ISERROR(MATCH($B212,SkyCiv!$U:$U,0))),
        INDEX(SkyCiv!N:N,MATCH($B212,SkyCiv!$U:$U,0)),
        ""
    )
)</f>
        <v/>
      </c>
      <c r="X212" s="45" t="str">
        <f>IF(AND(U212=0,V212=0,W212=0),
    "-",
    IF(U212="",
        "",
        IF(LEFT($B212)="B",
            IF(Instructions!E$16="",
                "",
                IF(ROUND(U212,3)&lt;Instructions!E$16,
                    "YES",
                    "NO"
                )
            ),
            IF(LEFT($B212)="C",
                IF(Instructions!E$18="",
                    "",
                    IF(ROUND(U212,3)&lt;Instructions!E$18,
                        "YES",
                        "NO"
                    )
                ),
                "ERR"
            )
        )
    )
)</f>
        <v/>
      </c>
      <c r="Y212" s="45" t="str">
        <f t="shared" si="87"/>
        <v/>
      </c>
      <c r="Z212" s="45" t="str">
        <f>IF(AND(U212=0,V212=0,W212=0),
    "-",
    IF(W212="",
        "",
        IF(LEFT($B212)="B",
            IF(Instructions!E$17="",
                "",
                IF(ROUND(W212,3)&lt;Instructions!E$17,
                    "YES",
                    "NO"
                )
            ),
            IF(LEFT($B212)="C",
                IF(Instructions!E$19="",
                    "",
                    IF(ROUND(W212,3)&lt;Instructions!E$19,
                        "YES",
                        "NO"
                    )
                ),
                "ERR"
            )
        )
    )
)</f>
        <v/>
      </c>
      <c r="AA212" s="54" t="str">
        <f t="shared" si="88"/>
        <v/>
      </c>
      <c r="AB212" s="14" t="str">
        <f>IF(AND(NOT(ISERROR(MATCH($B212,Scilympiad!$U:$U,0))),ISNUMBER(INDEX(Scilympiad!Y:Y,MATCH($B212,Scilympiad!$U:$U,0)))),
    INDEX(Scilympiad!Y:Y,MATCH($B212,Scilympiad!$U:$U,0)),
    ""
)</f>
        <v/>
      </c>
      <c r="AC212" s="11" t="str">
        <f t="shared" si="89"/>
        <v/>
      </c>
      <c r="AD212" s="10" t="str">
        <f t="shared" si="90"/>
        <v/>
      </c>
      <c r="AE212" s="11" t="str">
        <f t="shared" si="91"/>
        <v/>
      </c>
      <c r="AF212" s="12" t="str">
        <f t="shared" si="92"/>
        <v/>
      </c>
      <c r="AG212" s="134" t="str">
        <f t="shared" si="93"/>
        <v/>
      </c>
      <c r="AH212" s="165"/>
      <c r="AI212" s="165"/>
      <c r="AJ212" s="131"/>
      <c r="AK212" s="64" t="str">
        <f t="shared" si="94"/>
        <v/>
      </c>
      <c r="AL212" s="47" t="str">
        <f t="shared" si="95"/>
        <v/>
      </c>
      <c r="AM212" s="65" t="str">
        <f t="shared" si="96"/>
        <v/>
      </c>
      <c r="AN212" s="57" t="str">
        <f t="shared" si="97"/>
        <v/>
      </c>
      <c r="AO212" s="12" t="str">
        <f t="shared" si="98"/>
        <v/>
      </c>
      <c r="AP212" s="10" t="str">
        <f t="shared" si="99"/>
        <v/>
      </c>
      <c r="AQ212" s="10" t="str">
        <f t="shared" si="100"/>
        <v/>
      </c>
      <c r="AR212" s="15" t="str">
        <f t="shared" si="101"/>
        <v/>
      </c>
      <c r="AS212" s="57" t="str">
        <f t="shared" si="102"/>
        <v/>
      </c>
      <c r="AT212" s="12" t="str">
        <f t="shared" si="103"/>
        <v/>
      </c>
      <c r="AU212" s="10" t="str">
        <f t="shared" si="104"/>
        <v/>
      </c>
      <c r="AV212" s="10" t="str">
        <f t="shared" si="105"/>
        <v/>
      </c>
      <c r="AW212" s="15" t="str">
        <f t="shared" si="106"/>
        <v/>
      </c>
    </row>
    <row r="213" spans="2:49">
      <c r="B213" s="14" t="str">
        <f>IF(Scilympiad!C212="",
    "",
    Scilympiad!C212
)</f>
        <v/>
      </c>
      <c r="C213" s="10" t="str">
        <f>IF(Scilympiad!D212="",
    "",
    Scilympiad!D212
)</f>
        <v/>
      </c>
      <c r="D213" s="10" t="str">
        <f>IF(Scilympiad!E212="",
    "",
    Scilympiad!E212
)</f>
        <v/>
      </c>
      <c r="E213" s="44" t="str">
        <f t="shared" si="82"/>
        <v/>
      </c>
      <c r="F213" s="45" t="str">
        <f t="shared" si="83"/>
        <v/>
      </c>
      <c r="G213" s="173" t="str">
        <f t="shared" si="84"/>
        <v/>
      </c>
      <c r="H213" s="45" t="str">
        <f t="shared" si="85"/>
        <v/>
      </c>
      <c r="I213" s="54" t="str">
        <f t="shared" si="86"/>
        <v/>
      </c>
      <c r="J213" s="57" t="str">
        <f>IF($B213="",
    "",
    IF(COUNTIF(Scilympiad!U:U,Scores!$B213)+COUNTIF(SkyCiv!U:U,Scores!$B213)=0,
        "",
        IF(COUNTIF(Scilympiad!U:U,Scores!$B213)=0,
            "NO",
            IF(COUNTIF(Scilympiad!U:U,Scores!$B213)=1,
                "YES",
                IF(COUNTIF(Scilympiad!U:U,Scores!$B213)&gt;1,
                    "MANY",
                    "ERROR"
                )
            )
        )
    )
)</f>
        <v/>
      </c>
      <c r="K213" s="15" t="str">
        <f>IF($B213="",
    "",
    IF(COUNTIF(Scilympiad!U:U,Scores!$B213)+COUNTIF(SkyCiv!U:U,Scores!$B213)=0,
        "",
        IF(COUNTIF(SkyCiv!U:U,Scores!$B213)=0,
            "NO",
            IF(COUNTIF(SkyCiv!U:U,Scores!$B213)=1,
                "YES",
                IF(COUNTIF(SkyCiv!U:U,Scores!$B213)&gt;1,
                    "MANY",
                    "ERROR"
                )
            )
        )
    )
)</f>
        <v/>
      </c>
      <c r="L213" s="160" t="str">
        <f>IF($B213="",
    "",
    IF(NOT(ISERROR(MATCH($B213,Scilympiad!$U:$U,0))),
        INDEX(Scilympiad!M:M,MATCH($B213,Scilympiad!$U:$U,0)),
        ""
    )
)</f>
        <v/>
      </c>
      <c r="M213" s="161" t="str">
        <f>IF($B213="",
    "",
    IF(NOT(ISERROR(MATCH($B213,Scilympiad!$U:$U,0))),
        INDEX(Scilympiad!N:N,MATCH($B213,Scilympiad!$U:$U,0)),
        ""
    )
)</f>
        <v/>
      </c>
      <c r="N213" s="161" t="str">
        <f>IF($B213="",
    "",
    IF(NOT(ISERROR(MATCH($B213,SkyCiv!$U:$U,0))),
        INDEX(SkyCiv!C:C,MATCH($B213,SkyCiv!$U:$U,0))+(_xlfn.NUMBERVALUE(LEFT(RIGHT(Instructions!$E$20,4),3))+6)/24,
        ""
    )
)</f>
        <v/>
      </c>
      <c r="O213" s="12" t="str">
        <f>IF(N213="",
    "",
    IF(Instructions!E$20="",
        "TIMEZONE?",
        IF(L213="",
            "START?",
            IF(N213&lt;L213,
                "NEGATIVE",
                (N213-L213)*24*60
            )
        )
    )
)</f>
        <v/>
      </c>
      <c r="P213" s="46" t="str">
        <f>IF(Instructions!$E$21="",
    "",
    IF(AND(ISNUMBER(O213),O213&gt;Instructions!E$21),
        "YES",
        IF(AND(ISNUMBER(O213),O213&lt;=Instructions!E$21),
            "NO",
            IF(O213="NEGATIVE",
                "UNCLEAR",
                ""
            )
        )
    )
)</f>
        <v/>
      </c>
      <c r="Q213" s="72" t="str">
        <f>IF(LEFT(Instructions!E$22)="Y",
    P213,
    ""
)</f>
        <v/>
      </c>
      <c r="R213" s="69" t="str">
        <f>IF($B213="",
    "",
    IF(NOT(ISERROR(MATCH($B213,SkyCiv!$U:$U,0))),
        INDEX(SkyCiv!I:I,MATCH($B213,SkyCiv!$U:$U,0)),
        ""
    )
)</f>
        <v/>
      </c>
      <c r="S213" s="12" t="str">
        <f>IF($B213="",
    "",
    IF(NOT(ISERROR(MATCH($B213,SkyCiv!$U:$U,0))),
        INDEX(SkyCiv!J:J,MATCH($B213,SkyCiv!$U:$U,0)),
        ""
    )
)</f>
        <v/>
      </c>
      <c r="T213" s="60" t="str">
        <f>IF($B213="",
    "",
    IF(NOT(ISERROR(MATCH($B213,SkyCiv!$U:$U,0))),
        INDEX(SkyCiv!K:K,MATCH($B213,SkyCiv!$U:$U,0)),
        ""
    )
)</f>
        <v/>
      </c>
      <c r="U213" s="76" t="str">
        <f>IF($B213="",
    "",
    IF(NOT(ISERROR(MATCH($B213,SkyCiv!$U:$U,0))),
        INDEX(SkyCiv!L:L,MATCH($B213,SkyCiv!$U:$U,0)),
        ""
    )
)</f>
        <v/>
      </c>
      <c r="V213" s="12" t="str">
        <f>IF($B213="",
    "",
    IF(NOT(ISERROR(MATCH($B213,SkyCiv!$U:$U,0))),
        INDEX(SkyCiv!M:M,MATCH($B213,SkyCiv!$U:$U,0)),
        ""
    )
)</f>
        <v/>
      </c>
      <c r="W213" s="77" t="str">
        <f>IF($B213="",
    "",
    IF(NOT(ISERROR(MATCH($B213,SkyCiv!$U:$U,0))),
        INDEX(SkyCiv!N:N,MATCH($B213,SkyCiv!$U:$U,0)),
        ""
    )
)</f>
        <v/>
      </c>
      <c r="X213" s="45" t="str">
        <f>IF(AND(U213=0,V213=0,W213=0),
    "-",
    IF(U213="",
        "",
        IF(LEFT($B213)="B",
            IF(Instructions!E$16="",
                "",
                IF(ROUND(U213,3)&lt;Instructions!E$16,
                    "YES",
                    "NO"
                )
            ),
            IF(LEFT($B213)="C",
                IF(Instructions!E$18="",
                    "",
                    IF(ROUND(U213,3)&lt;Instructions!E$18,
                        "YES",
                        "NO"
                    )
                ),
                "ERR"
            )
        )
    )
)</f>
        <v/>
      </c>
      <c r="Y213" s="45" t="str">
        <f t="shared" si="87"/>
        <v/>
      </c>
      <c r="Z213" s="45" t="str">
        <f>IF(AND(U213=0,V213=0,W213=0),
    "-",
    IF(W213="",
        "",
        IF(LEFT($B213)="B",
            IF(Instructions!E$17="",
                "",
                IF(ROUND(W213,3)&lt;Instructions!E$17,
                    "YES",
                    "NO"
                )
            ),
            IF(LEFT($B213)="C",
                IF(Instructions!E$19="",
                    "",
                    IF(ROUND(W213,3)&lt;Instructions!E$19,
                        "YES",
                        "NO"
                    )
                ),
                "ERR"
            )
        )
    )
)</f>
        <v/>
      </c>
      <c r="AA213" s="54" t="str">
        <f t="shared" si="88"/>
        <v/>
      </c>
      <c r="AB213" s="14" t="str">
        <f>IF(AND(NOT(ISERROR(MATCH($B213,Scilympiad!$U:$U,0))),ISNUMBER(INDEX(Scilympiad!Y:Y,MATCH($B213,Scilympiad!$U:$U,0)))),
    INDEX(Scilympiad!Y:Y,MATCH($B213,Scilympiad!$U:$U,0)),
    ""
)</f>
        <v/>
      </c>
      <c r="AC213" s="11" t="str">
        <f t="shared" si="89"/>
        <v/>
      </c>
      <c r="AD213" s="10" t="str">
        <f t="shared" si="90"/>
        <v/>
      </c>
      <c r="AE213" s="11" t="str">
        <f t="shared" si="91"/>
        <v/>
      </c>
      <c r="AF213" s="12" t="str">
        <f t="shared" si="92"/>
        <v/>
      </c>
      <c r="AG213" s="134" t="str">
        <f t="shared" si="93"/>
        <v/>
      </c>
      <c r="AH213" s="165"/>
      <c r="AI213" s="165"/>
      <c r="AJ213" s="131"/>
      <c r="AK213" s="64" t="str">
        <f t="shared" si="94"/>
        <v/>
      </c>
      <c r="AL213" s="47" t="str">
        <f t="shared" si="95"/>
        <v/>
      </c>
      <c r="AM213" s="65" t="str">
        <f t="shared" si="96"/>
        <v/>
      </c>
      <c r="AN213" s="57" t="str">
        <f t="shared" si="97"/>
        <v/>
      </c>
      <c r="AO213" s="12" t="str">
        <f t="shared" si="98"/>
        <v/>
      </c>
      <c r="AP213" s="10" t="str">
        <f t="shared" si="99"/>
        <v/>
      </c>
      <c r="AQ213" s="10" t="str">
        <f t="shared" si="100"/>
        <v/>
      </c>
      <c r="AR213" s="15" t="str">
        <f t="shared" si="101"/>
        <v/>
      </c>
      <c r="AS213" s="57" t="str">
        <f t="shared" si="102"/>
        <v/>
      </c>
      <c r="AT213" s="12" t="str">
        <f t="shared" si="103"/>
        <v/>
      </c>
      <c r="AU213" s="10" t="str">
        <f t="shared" si="104"/>
        <v/>
      </c>
      <c r="AV213" s="10" t="str">
        <f t="shared" si="105"/>
        <v/>
      </c>
      <c r="AW213" s="15" t="str">
        <f t="shared" si="106"/>
        <v/>
      </c>
    </row>
    <row r="214" spans="2:49">
      <c r="B214" s="14" t="str">
        <f>IF(Scilympiad!C213="",
    "",
    Scilympiad!C213
)</f>
        <v/>
      </c>
      <c r="C214" s="10" t="str">
        <f>IF(Scilympiad!D213="",
    "",
    Scilympiad!D213
)</f>
        <v/>
      </c>
      <c r="D214" s="10" t="str">
        <f>IF(Scilympiad!E213="",
    "",
    Scilympiad!E213
)</f>
        <v/>
      </c>
      <c r="E214" s="44" t="str">
        <f t="shared" si="82"/>
        <v/>
      </c>
      <c r="F214" s="45" t="str">
        <f t="shared" si="83"/>
        <v/>
      </c>
      <c r="G214" s="173" t="str">
        <f t="shared" si="84"/>
        <v/>
      </c>
      <c r="H214" s="45" t="str">
        <f t="shared" si="85"/>
        <v/>
      </c>
      <c r="I214" s="54" t="str">
        <f t="shared" si="86"/>
        <v/>
      </c>
      <c r="J214" s="57" t="str">
        <f>IF($B214="",
    "",
    IF(COUNTIF(Scilympiad!U:U,Scores!$B214)+COUNTIF(SkyCiv!U:U,Scores!$B214)=0,
        "",
        IF(COUNTIF(Scilympiad!U:U,Scores!$B214)=0,
            "NO",
            IF(COUNTIF(Scilympiad!U:U,Scores!$B214)=1,
                "YES",
                IF(COUNTIF(Scilympiad!U:U,Scores!$B214)&gt;1,
                    "MANY",
                    "ERROR"
                )
            )
        )
    )
)</f>
        <v/>
      </c>
      <c r="K214" s="15" t="str">
        <f>IF($B214="",
    "",
    IF(COUNTIF(Scilympiad!U:U,Scores!$B214)+COUNTIF(SkyCiv!U:U,Scores!$B214)=0,
        "",
        IF(COUNTIF(SkyCiv!U:U,Scores!$B214)=0,
            "NO",
            IF(COUNTIF(SkyCiv!U:U,Scores!$B214)=1,
                "YES",
                IF(COUNTIF(SkyCiv!U:U,Scores!$B214)&gt;1,
                    "MANY",
                    "ERROR"
                )
            )
        )
    )
)</f>
        <v/>
      </c>
      <c r="L214" s="160" t="str">
        <f>IF($B214="",
    "",
    IF(NOT(ISERROR(MATCH($B214,Scilympiad!$U:$U,0))),
        INDEX(Scilympiad!M:M,MATCH($B214,Scilympiad!$U:$U,0)),
        ""
    )
)</f>
        <v/>
      </c>
      <c r="M214" s="161" t="str">
        <f>IF($B214="",
    "",
    IF(NOT(ISERROR(MATCH($B214,Scilympiad!$U:$U,0))),
        INDEX(Scilympiad!N:N,MATCH($B214,Scilympiad!$U:$U,0)),
        ""
    )
)</f>
        <v/>
      </c>
      <c r="N214" s="161" t="str">
        <f>IF($B214="",
    "",
    IF(NOT(ISERROR(MATCH($B214,SkyCiv!$U:$U,0))),
        INDEX(SkyCiv!C:C,MATCH($B214,SkyCiv!$U:$U,0))+(_xlfn.NUMBERVALUE(LEFT(RIGHT(Instructions!$E$20,4),3))+6)/24,
        ""
    )
)</f>
        <v/>
      </c>
      <c r="O214" s="12" t="str">
        <f>IF(N214="",
    "",
    IF(Instructions!E$20="",
        "TIMEZONE?",
        IF(L214="",
            "START?",
            IF(N214&lt;L214,
                "NEGATIVE",
                (N214-L214)*24*60
            )
        )
    )
)</f>
        <v/>
      </c>
      <c r="P214" s="46" t="str">
        <f>IF(Instructions!$E$21="",
    "",
    IF(AND(ISNUMBER(O214),O214&gt;Instructions!E$21),
        "YES",
        IF(AND(ISNUMBER(O214),O214&lt;=Instructions!E$21),
            "NO",
            IF(O214="NEGATIVE",
                "UNCLEAR",
                ""
            )
        )
    )
)</f>
        <v/>
      </c>
      <c r="Q214" s="72" t="str">
        <f>IF(LEFT(Instructions!E$22)="Y",
    P214,
    ""
)</f>
        <v/>
      </c>
      <c r="R214" s="69" t="str">
        <f>IF($B214="",
    "",
    IF(NOT(ISERROR(MATCH($B214,SkyCiv!$U:$U,0))),
        INDEX(SkyCiv!I:I,MATCH($B214,SkyCiv!$U:$U,0)),
        ""
    )
)</f>
        <v/>
      </c>
      <c r="S214" s="12" t="str">
        <f>IF($B214="",
    "",
    IF(NOT(ISERROR(MATCH($B214,SkyCiv!$U:$U,0))),
        INDEX(SkyCiv!J:J,MATCH($B214,SkyCiv!$U:$U,0)),
        ""
    )
)</f>
        <v/>
      </c>
      <c r="T214" s="60" t="str">
        <f>IF($B214="",
    "",
    IF(NOT(ISERROR(MATCH($B214,SkyCiv!$U:$U,0))),
        INDEX(SkyCiv!K:K,MATCH($B214,SkyCiv!$U:$U,0)),
        ""
    )
)</f>
        <v/>
      </c>
      <c r="U214" s="76" t="str">
        <f>IF($B214="",
    "",
    IF(NOT(ISERROR(MATCH($B214,SkyCiv!$U:$U,0))),
        INDEX(SkyCiv!L:L,MATCH($B214,SkyCiv!$U:$U,0)),
        ""
    )
)</f>
        <v/>
      </c>
      <c r="V214" s="12" t="str">
        <f>IF($B214="",
    "",
    IF(NOT(ISERROR(MATCH($B214,SkyCiv!$U:$U,0))),
        INDEX(SkyCiv!M:M,MATCH($B214,SkyCiv!$U:$U,0)),
        ""
    )
)</f>
        <v/>
      </c>
      <c r="W214" s="77" t="str">
        <f>IF($B214="",
    "",
    IF(NOT(ISERROR(MATCH($B214,SkyCiv!$U:$U,0))),
        INDEX(SkyCiv!N:N,MATCH($B214,SkyCiv!$U:$U,0)),
        ""
    )
)</f>
        <v/>
      </c>
      <c r="X214" s="45" t="str">
        <f>IF(AND(U214=0,V214=0,W214=0),
    "-",
    IF(U214="",
        "",
        IF(LEFT($B214)="B",
            IF(Instructions!E$16="",
                "",
                IF(ROUND(U214,3)&lt;Instructions!E$16,
                    "YES",
                    "NO"
                )
            ),
            IF(LEFT($B214)="C",
                IF(Instructions!E$18="",
                    "",
                    IF(ROUND(U214,3)&lt;Instructions!E$18,
                        "YES",
                        "NO"
                    )
                ),
                "ERR"
            )
        )
    )
)</f>
        <v/>
      </c>
      <c r="Y214" s="45" t="str">
        <f t="shared" si="87"/>
        <v/>
      </c>
      <c r="Z214" s="45" t="str">
        <f>IF(AND(U214=0,V214=0,W214=0),
    "-",
    IF(W214="",
        "",
        IF(LEFT($B214)="B",
            IF(Instructions!E$17="",
                "",
                IF(ROUND(W214,3)&lt;Instructions!E$17,
                    "YES",
                    "NO"
                )
            ),
            IF(LEFT($B214)="C",
                IF(Instructions!E$19="",
                    "",
                    IF(ROUND(W214,3)&lt;Instructions!E$19,
                        "YES",
                        "NO"
                    )
                ),
                "ERR"
            )
        )
    )
)</f>
        <v/>
      </c>
      <c r="AA214" s="54" t="str">
        <f t="shared" si="88"/>
        <v/>
      </c>
      <c r="AB214" s="14" t="str">
        <f>IF(AND(NOT(ISERROR(MATCH($B214,Scilympiad!$U:$U,0))),ISNUMBER(INDEX(Scilympiad!Y:Y,MATCH($B214,Scilympiad!$U:$U,0)))),
    INDEX(Scilympiad!Y:Y,MATCH($B214,Scilympiad!$U:$U,0)),
    ""
)</f>
        <v/>
      </c>
      <c r="AC214" s="11" t="str">
        <f t="shared" si="89"/>
        <v/>
      </c>
      <c r="AD214" s="10" t="str">
        <f t="shared" si="90"/>
        <v/>
      </c>
      <c r="AE214" s="11" t="str">
        <f t="shared" si="91"/>
        <v/>
      </c>
      <c r="AF214" s="12" t="str">
        <f t="shared" si="92"/>
        <v/>
      </c>
      <c r="AG214" s="134" t="str">
        <f t="shared" si="93"/>
        <v/>
      </c>
      <c r="AH214" s="165"/>
      <c r="AI214" s="165"/>
      <c r="AJ214" s="131"/>
      <c r="AK214" s="64" t="str">
        <f t="shared" si="94"/>
        <v/>
      </c>
      <c r="AL214" s="47" t="str">
        <f t="shared" si="95"/>
        <v/>
      </c>
      <c r="AM214" s="65" t="str">
        <f t="shared" si="96"/>
        <v/>
      </c>
      <c r="AN214" s="57" t="str">
        <f t="shared" si="97"/>
        <v/>
      </c>
      <c r="AO214" s="12" t="str">
        <f t="shared" si="98"/>
        <v/>
      </c>
      <c r="AP214" s="10" t="str">
        <f t="shared" si="99"/>
        <v/>
      </c>
      <c r="AQ214" s="10" t="str">
        <f t="shared" si="100"/>
        <v/>
      </c>
      <c r="AR214" s="15" t="str">
        <f t="shared" si="101"/>
        <v/>
      </c>
      <c r="AS214" s="57" t="str">
        <f t="shared" si="102"/>
        <v/>
      </c>
      <c r="AT214" s="12" t="str">
        <f t="shared" si="103"/>
        <v/>
      </c>
      <c r="AU214" s="10" t="str">
        <f t="shared" si="104"/>
        <v/>
      </c>
      <c r="AV214" s="10" t="str">
        <f t="shared" si="105"/>
        <v/>
      </c>
      <c r="AW214" s="15" t="str">
        <f t="shared" si="106"/>
        <v/>
      </c>
    </row>
    <row r="215" spans="2:49">
      <c r="B215" s="14" t="str">
        <f>IF(Scilympiad!C214="",
    "",
    Scilympiad!C214
)</f>
        <v/>
      </c>
      <c r="C215" s="10" t="str">
        <f>IF(Scilympiad!D214="",
    "",
    Scilympiad!D214
)</f>
        <v/>
      </c>
      <c r="D215" s="10" t="str">
        <f>IF(Scilympiad!E214="",
    "",
    Scilympiad!E214
)</f>
        <v/>
      </c>
      <c r="E215" s="44" t="str">
        <f t="shared" si="82"/>
        <v/>
      </c>
      <c r="F215" s="45" t="str">
        <f t="shared" si="83"/>
        <v/>
      </c>
      <c r="G215" s="173" t="str">
        <f t="shared" si="84"/>
        <v/>
      </c>
      <c r="H215" s="45" t="str">
        <f t="shared" si="85"/>
        <v/>
      </c>
      <c r="I215" s="54" t="str">
        <f t="shared" si="86"/>
        <v/>
      </c>
      <c r="J215" s="57" t="str">
        <f>IF($B215="",
    "",
    IF(COUNTIF(Scilympiad!U:U,Scores!$B215)+COUNTIF(SkyCiv!U:U,Scores!$B215)=0,
        "",
        IF(COUNTIF(Scilympiad!U:U,Scores!$B215)=0,
            "NO",
            IF(COUNTIF(Scilympiad!U:U,Scores!$B215)=1,
                "YES",
                IF(COUNTIF(Scilympiad!U:U,Scores!$B215)&gt;1,
                    "MANY",
                    "ERROR"
                )
            )
        )
    )
)</f>
        <v/>
      </c>
      <c r="K215" s="15" t="str">
        <f>IF($B215="",
    "",
    IF(COUNTIF(Scilympiad!U:U,Scores!$B215)+COUNTIF(SkyCiv!U:U,Scores!$B215)=0,
        "",
        IF(COUNTIF(SkyCiv!U:U,Scores!$B215)=0,
            "NO",
            IF(COUNTIF(SkyCiv!U:U,Scores!$B215)=1,
                "YES",
                IF(COUNTIF(SkyCiv!U:U,Scores!$B215)&gt;1,
                    "MANY",
                    "ERROR"
                )
            )
        )
    )
)</f>
        <v/>
      </c>
      <c r="L215" s="160" t="str">
        <f>IF($B215="",
    "",
    IF(NOT(ISERROR(MATCH($B215,Scilympiad!$U:$U,0))),
        INDEX(Scilympiad!M:M,MATCH($B215,Scilympiad!$U:$U,0)),
        ""
    )
)</f>
        <v/>
      </c>
      <c r="M215" s="161" t="str">
        <f>IF($B215="",
    "",
    IF(NOT(ISERROR(MATCH($B215,Scilympiad!$U:$U,0))),
        INDEX(Scilympiad!N:N,MATCH($B215,Scilympiad!$U:$U,0)),
        ""
    )
)</f>
        <v/>
      </c>
      <c r="N215" s="161" t="str">
        <f>IF($B215="",
    "",
    IF(NOT(ISERROR(MATCH($B215,SkyCiv!$U:$U,0))),
        INDEX(SkyCiv!C:C,MATCH($B215,SkyCiv!$U:$U,0))+(_xlfn.NUMBERVALUE(LEFT(RIGHT(Instructions!$E$20,4),3))+6)/24,
        ""
    )
)</f>
        <v/>
      </c>
      <c r="O215" s="12" t="str">
        <f>IF(N215="",
    "",
    IF(Instructions!E$20="",
        "TIMEZONE?",
        IF(L215="",
            "START?",
            IF(N215&lt;L215,
                "NEGATIVE",
                (N215-L215)*24*60
            )
        )
    )
)</f>
        <v/>
      </c>
      <c r="P215" s="46" t="str">
        <f>IF(Instructions!$E$21="",
    "",
    IF(AND(ISNUMBER(O215),O215&gt;Instructions!E$21),
        "YES",
        IF(AND(ISNUMBER(O215),O215&lt;=Instructions!E$21),
            "NO",
            IF(O215="NEGATIVE",
                "UNCLEAR",
                ""
            )
        )
    )
)</f>
        <v/>
      </c>
      <c r="Q215" s="72" t="str">
        <f>IF(LEFT(Instructions!E$22)="Y",
    P215,
    ""
)</f>
        <v/>
      </c>
      <c r="R215" s="69" t="str">
        <f>IF($B215="",
    "",
    IF(NOT(ISERROR(MATCH($B215,SkyCiv!$U:$U,0))),
        INDEX(SkyCiv!I:I,MATCH($B215,SkyCiv!$U:$U,0)),
        ""
    )
)</f>
        <v/>
      </c>
      <c r="S215" s="12" t="str">
        <f>IF($B215="",
    "",
    IF(NOT(ISERROR(MATCH($B215,SkyCiv!$U:$U,0))),
        INDEX(SkyCiv!J:J,MATCH($B215,SkyCiv!$U:$U,0)),
        ""
    )
)</f>
        <v/>
      </c>
      <c r="T215" s="60" t="str">
        <f>IF($B215="",
    "",
    IF(NOT(ISERROR(MATCH($B215,SkyCiv!$U:$U,0))),
        INDEX(SkyCiv!K:K,MATCH($B215,SkyCiv!$U:$U,0)),
        ""
    )
)</f>
        <v/>
      </c>
      <c r="U215" s="76" t="str">
        <f>IF($B215="",
    "",
    IF(NOT(ISERROR(MATCH($B215,SkyCiv!$U:$U,0))),
        INDEX(SkyCiv!L:L,MATCH($B215,SkyCiv!$U:$U,0)),
        ""
    )
)</f>
        <v/>
      </c>
      <c r="V215" s="12" t="str">
        <f>IF($B215="",
    "",
    IF(NOT(ISERROR(MATCH($B215,SkyCiv!$U:$U,0))),
        INDEX(SkyCiv!M:M,MATCH($B215,SkyCiv!$U:$U,0)),
        ""
    )
)</f>
        <v/>
      </c>
      <c r="W215" s="77" t="str">
        <f>IF($B215="",
    "",
    IF(NOT(ISERROR(MATCH($B215,SkyCiv!$U:$U,0))),
        INDEX(SkyCiv!N:N,MATCH($B215,SkyCiv!$U:$U,0)),
        ""
    )
)</f>
        <v/>
      </c>
      <c r="X215" s="45" t="str">
        <f>IF(AND(U215=0,V215=0,W215=0),
    "-",
    IF(U215="",
        "",
        IF(LEFT($B215)="B",
            IF(Instructions!E$16="",
                "",
                IF(ROUND(U215,3)&lt;Instructions!E$16,
                    "YES",
                    "NO"
                )
            ),
            IF(LEFT($B215)="C",
                IF(Instructions!E$18="",
                    "",
                    IF(ROUND(U215,3)&lt;Instructions!E$18,
                        "YES",
                        "NO"
                    )
                ),
                "ERR"
            )
        )
    )
)</f>
        <v/>
      </c>
      <c r="Y215" s="45" t="str">
        <f t="shared" si="87"/>
        <v/>
      </c>
      <c r="Z215" s="45" t="str">
        <f>IF(AND(U215=0,V215=0,W215=0),
    "-",
    IF(W215="",
        "",
        IF(LEFT($B215)="B",
            IF(Instructions!E$17="",
                "",
                IF(ROUND(W215,3)&lt;Instructions!E$17,
                    "YES",
                    "NO"
                )
            ),
            IF(LEFT($B215)="C",
                IF(Instructions!E$19="",
                    "",
                    IF(ROUND(W215,3)&lt;Instructions!E$19,
                        "YES",
                        "NO"
                    )
                ),
                "ERR"
            )
        )
    )
)</f>
        <v/>
      </c>
      <c r="AA215" s="54" t="str">
        <f t="shared" si="88"/>
        <v/>
      </c>
      <c r="AB215" s="14" t="str">
        <f>IF(AND(NOT(ISERROR(MATCH($B215,Scilympiad!$U:$U,0))),ISNUMBER(INDEX(Scilympiad!Y:Y,MATCH($B215,Scilympiad!$U:$U,0)))),
    INDEX(Scilympiad!Y:Y,MATCH($B215,Scilympiad!$U:$U,0)),
    ""
)</f>
        <v/>
      </c>
      <c r="AC215" s="11" t="str">
        <f t="shared" si="89"/>
        <v/>
      </c>
      <c r="AD215" s="10" t="str">
        <f t="shared" si="90"/>
        <v/>
      </c>
      <c r="AE215" s="11" t="str">
        <f t="shared" si="91"/>
        <v/>
      </c>
      <c r="AF215" s="12" t="str">
        <f t="shared" si="92"/>
        <v/>
      </c>
      <c r="AG215" s="134" t="str">
        <f t="shared" si="93"/>
        <v/>
      </c>
      <c r="AH215" s="165"/>
      <c r="AI215" s="165"/>
      <c r="AJ215" s="131"/>
      <c r="AK215" s="64" t="str">
        <f t="shared" si="94"/>
        <v/>
      </c>
      <c r="AL215" s="47" t="str">
        <f t="shared" si="95"/>
        <v/>
      </c>
      <c r="AM215" s="65" t="str">
        <f t="shared" si="96"/>
        <v/>
      </c>
      <c r="AN215" s="57" t="str">
        <f t="shared" si="97"/>
        <v/>
      </c>
      <c r="AO215" s="12" t="str">
        <f t="shared" si="98"/>
        <v/>
      </c>
      <c r="AP215" s="10" t="str">
        <f t="shared" si="99"/>
        <v/>
      </c>
      <c r="AQ215" s="10" t="str">
        <f t="shared" si="100"/>
        <v/>
      </c>
      <c r="AR215" s="15" t="str">
        <f t="shared" si="101"/>
        <v/>
      </c>
      <c r="AS215" s="57" t="str">
        <f t="shared" si="102"/>
        <v/>
      </c>
      <c r="AT215" s="12" t="str">
        <f t="shared" si="103"/>
        <v/>
      </c>
      <c r="AU215" s="10" t="str">
        <f t="shared" si="104"/>
        <v/>
      </c>
      <c r="AV215" s="10" t="str">
        <f t="shared" si="105"/>
        <v/>
      </c>
      <c r="AW215" s="15" t="str">
        <f t="shared" si="106"/>
        <v/>
      </c>
    </row>
    <row r="216" spans="2:49">
      <c r="B216" s="14" t="str">
        <f>IF(Scilympiad!C215="",
    "",
    Scilympiad!C215
)</f>
        <v/>
      </c>
      <c r="C216" s="10" t="str">
        <f>IF(Scilympiad!D215="",
    "",
    Scilympiad!D215
)</f>
        <v/>
      </c>
      <c r="D216" s="10" t="str">
        <f>IF(Scilympiad!E215="",
    "",
    Scilympiad!E215
)</f>
        <v/>
      </c>
      <c r="E216" s="44" t="str">
        <f t="shared" si="82"/>
        <v/>
      </c>
      <c r="F216" s="45" t="str">
        <f t="shared" si="83"/>
        <v/>
      </c>
      <c r="G216" s="173" t="str">
        <f t="shared" si="84"/>
        <v/>
      </c>
      <c r="H216" s="45" t="str">
        <f t="shared" si="85"/>
        <v/>
      </c>
      <c r="I216" s="54" t="str">
        <f t="shared" si="86"/>
        <v/>
      </c>
      <c r="J216" s="57" t="str">
        <f>IF($B216="",
    "",
    IF(COUNTIF(Scilympiad!U:U,Scores!$B216)+COUNTIF(SkyCiv!U:U,Scores!$B216)=0,
        "",
        IF(COUNTIF(Scilympiad!U:U,Scores!$B216)=0,
            "NO",
            IF(COUNTIF(Scilympiad!U:U,Scores!$B216)=1,
                "YES",
                IF(COUNTIF(Scilympiad!U:U,Scores!$B216)&gt;1,
                    "MANY",
                    "ERROR"
                )
            )
        )
    )
)</f>
        <v/>
      </c>
      <c r="K216" s="15" t="str">
        <f>IF($B216="",
    "",
    IF(COUNTIF(Scilympiad!U:U,Scores!$B216)+COUNTIF(SkyCiv!U:U,Scores!$B216)=0,
        "",
        IF(COUNTIF(SkyCiv!U:U,Scores!$B216)=0,
            "NO",
            IF(COUNTIF(SkyCiv!U:U,Scores!$B216)=1,
                "YES",
                IF(COUNTIF(SkyCiv!U:U,Scores!$B216)&gt;1,
                    "MANY",
                    "ERROR"
                )
            )
        )
    )
)</f>
        <v/>
      </c>
      <c r="L216" s="160" t="str">
        <f>IF($B216="",
    "",
    IF(NOT(ISERROR(MATCH($B216,Scilympiad!$U:$U,0))),
        INDEX(Scilympiad!M:M,MATCH($B216,Scilympiad!$U:$U,0)),
        ""
    )
)</f>
        <v/>
      </c>
      <c r="M216" s="161" t="str">
        <f>IF($B216="",
    "",
    IF(NOT(ISERROR(MATCH($B216,Scilympiad!$U:$U,0))),
        INDEX(Scilympiad!N:N,MATCH($B216,Scilympiad!$U:$U,0)),
        ""
    )
)</f>
        <v/>
      </c>
      <c r="N216" s="161" t="str">
        <f>IF($B216="",
    "",
    IF(NOT(ISERROR(MATCH($B216,SkyCiv!$U:$U,0))),
        INDEX(SkyCiv!C:C,MATCH($B216,SkyCiv!$U:$U,0))+(_xlfn.NUMBERVALUE(LEFT(RIGHT(Instructions!$E$20,4),3))+6)/24,
        ""
    )
)</f>
        <v/>
      </c>
      <c r="O216" s="12" t="str">
        <f>IF(N216="",
    "",
    IF(Instructions!E$20="",
        "TIMEZONE?",
        IF(L216="",
            "START?",
            IF(N216&lt;L216,
                "NEGATIVE",
                (N216-L216)*24*60
            )
        )
    )
)</f>
        <v/>
      </c>
      <c r="P216" s="46" t="str">
        <f>IF(Instructions!$E$21="",
    "",
    IF(AND(ISNUMBER(O216),O216&gt;Instructions!E$21),
        "YES",
        IF(AND(ISNUMBER(O216),O216&lt;=Instructions!E$21),
            "NO",
            IF(O216="NEGATIVE",
                "UNCLEAR",
                ""
            )
        )
    )
)</f>
        <v/>
      </c>
      <c r="Q216" s="72" t="str">
        <f>IF(LEFT(Instructions!E$22)="Y",
    P216,
    ""
)</f>
        <v/>
      </c>
      <c r="R216" s="69" t="str">
        <f>IF($B216="",
    "",
    IF(NOT(ISERROR(MATCH($B216,SkyCiv!$U:$U,0))),
        INDEX(SkyCiv!I:I,MATCH($B216,SkyCiv!$U:$U,0)),
        ""
    )
)</f>
        <v/>
      </c>
      <c r="S216" s="12" t="str">
        <f>IF($B216="",
    "",
    IF(NOT(ISERROR(MATCH($B216,SkyCiv!$U:$U,0))),
        INDEX(SkyCiv!J:J,MATCH($B216,SkyCiv!$U:$U,0)),
        ""
    )
)</f>
        <v/>
      </c>
      <c r="T216" s="60" t="str">
        <f>IF($B216="",
    "",
    IF(NOT(ISERROR(MATCH($B216,SkyCiv!$U:$U,0))),
        INDEX(SkyCiv!K:K,MATCH($B216,SkyCiv!$U:$U,0)),
        ""
    )
)</f>
        <v/>
      </c>
      <c r="U216" s="76" t="str">
        <f>IF($B216="",
    "",
    IF(NOT(ISERROR(MATCH($B216,SkyCiv!$U:$U,0))),
        INDEX(SkyCiv!L:L,MATCH($B216,SkyCiv!$U:$U,0)),
        ""
    )
)</f>
        <v/>
      </c>
      <c r="V216" s="12" t="str">
        <f>IF($B216="",
    "",
    IF(NOT(ISERROR(MATCH($B216,SkyCiv!$U:$U,0))),
        INDEX(SkyCiv!M:M,MATCH($B216,SkyCiv!$U:$U,0)),
        ""
    )
)</f>
        <v/>
      </c>
      <c r="W216" s="77" t="str">
        <f>IF($B216="",
    "",
    IF(NOT(ISERROR(MATCH($B216,SkyCiv!$U:$U,0))),
        INDEX(SkyCiv!N:N,MATCH($B216,SkyCiv!$U:$U,0)),
        ""
    )
)</f>
        <v/>
      </c>
      <c r="X216" s="45" t="str">
        <f>IF(AND(U216=0,V216=0,W216=0),
    "-",
    IF(U216="",
        "",
        IF(LEFT($B216)="B",
            IF(Instructions!E$16="",
                "",
                IF(ROUND(U216,3)&lt;Instructions!E$16,
                    "YES",
                    "NO"
                )
            ),
            IF(LEFT($B216)="C",
                IF(Instructions!E$18="",
                    "",
                    IF(ROUND(U216,3)&lt;Instructions!E$18,
                        "YES",
                        "NO"
                    )
                ),
                "ERR"
            )
        )
    )
)</f>
        <v/>
      </c>
      <c r="Y216" s="45" t="str">
        <f t="shared" si="87"/>
        <v/>
      </c>
      <c r="Z216" s="45" t="str">
        <f>IF(AND(U216=0,V216=0,W216=0),
    "-",
    IF(W216="",
        "",
        IF(LEFT($B216)="B",
            IF(Instructions!E$17="",
                "",
                IF(ROUND(W216,3)&lt;Instructions!E$17,
                    "YES",
                    "NO"
                )
            ),
            IF(LEFT($B216)="C",
                IF(Instructions!E$19="",
                    "",
                    IF(ROUND(W216,3)&lt;Instructions!E$19,
                        "YES",
                        "NO"
                    )
                ),
                "ERR"
            )
        )
    )
)</f>
        <v/>
      </c>
      <c r="AA216" s="54" t="str">
        <f t="shared" si="88"/>
        <v/>
      </c>
      <c r="AB216" s="14" t="str">
        <f>IF(AND(NOT(ISERROR(MATCH($B216,Scilympiad!$U:$U,0))),ISNUMBER(INDEX(Scilympiad!Y:Y,MATCH($B216,Scilympiad!$U:$U,0)))),
    INDEX(Scilympiad!Y:Y,MATCH($B216,Scilympiad!$U:$U,0)),
    ""
)</f>
        <v/>
      </c>
      <c r="AC216" s="11" t="str">
        <f t="shared" si="89"/>
        <v/>
      </c>
      <c r="AD216" s="10" t="str">
        <f t="shared" si="90"/>
        <v/>
      </c>
      <c r="AE216" s="11" t="str">
        <f t="shared" si="91"/>
        <v/>
      </c>
      <c r="AF216" s="12" t="str">
        <f t="shared" si="92"/>
        <v/>
      </c>
      <c r="AG216" s="134" t="str">
        <f t="shared" si="93"/>
        <v/>
      </c>
      <c r="AH216" s="165"/>
      <c r="AI216" s="165"/>
      <c r="AJ216" s="131"/>
      <c r="AK216" s="64" t="str">
        <f t="shared" si="94"/>
        <v/>
      </c>
      <c r="AL216" s="47" t="str">
        <f t="shared" si="95"/>
        <v/>
      </c>
      <c r="AM216" s="65" t="str">
        <f t="shared" si="96"/>
        <v/>
      </c>
      <c r="AN216" s="57" t="str">
        <f t="shared" si="97"/>
        <v/>
      </c>
      <c r="AO216" s="12" t="str">
        <f t="shared" si="98"/>
        <v/>
      </c>
      <c r="AP216" s="10" t="str">
        <f t="shared" si="99"/>
        <v/>
      </c>
      <c r="AQ216" s="10" t="str">
        <f t="shared" si="100"/>
        <v/>
      </c>
      <c r="AR216" s="15" t="str">
        <f t="shared" si="101"/>
        <v/>
      </c>
      <c r="AS216" s="57" t="str">
        <f t="shared" si="102"/>
        <v/>
      </c>
      <c r="AT216" s="12" t="str">
        <f t="shared" si="103"/>
        <v/>
      </c>
      <c r="AU216" s="10" t="str">
        <f t="shared" si="104"/>
        <v/>
      </c>
      <c r="AV216" s="10" t="str">
        <f t="shared" si="105"/>
        <v/>
      </c>
      <c r="AW216" s="15" t="str">
        <f t="shared" si="106"/>
        <v/>
      </c>
    </row>
    <row r="217" spans="2:49">
      <c r="B217" s="14" t="str">
        <f>IF(Scilympiad!C216="",
    "",
    Scilympiad!C216
)</f>
        <v/>
      </c>
      <c r="C217" s="10" t="str">
        <f>IF(Scilympiad!D216="",
    "",
    Scilympiad!D216
)</f>
        <v/>
      </c>
      <c r="D217" s="10" t="str">
        <f>IF(Scilympiad!E216="",
    "",
    Scilympiad!E216
)</f>
        <v/>
      </c>
      <c r="E217" s="44" t="str">
        <f t="shared" si="82"/>
        <v/>
      </c>
      <c r="F217" s="45" t="str">
        <f t="shared" si="83"/>
        <v/>
      </c>
      <c r="G217" s="173" t="str">
        <f t="shared" si="84"/>
        <v/>
      </c>
      <c r="H217" s="45" t="str">
        <f t="shared" si="85"/>
        <v/>
      </c>
      <c r="I217" s="54" t="str">
        <f t="shared" si="86"/>
        <v/>
      </c>
      <c r="J217" s="57" t="str">
        <f>IF($B217="",
    "",
    IF(COUNTIF(Scilympiad!U:U,Scores!$B217)+COUNTIF(SkyCiv!U:U,Scores!$B217)=0,
        "",
        IF(COUNTIF(Scilympiad!U:U,Scores!$B217)=0,
            "NO",
            IF(COUNTIF(Scilympiad!U:U,Scores!$B217)=1,
                "YES",
                IF(COUNTIF(Scilympiad!U:U,Scores!$B217)&gt;1,
                    "MANY",
                    "ERROR"
                )
            )
        )
    )
)</f>
        <v/>
      </c>
      <c r="K217" s="15" t="str">
        <f>IF($B217="",
    "",
    IF(COUNTIF(Scilympiad!U:U,Scores!$B217)+COUNTIF(SkyCiv!U:U,Scores!$B217)=0,
        "",
        IF(COUNTIF(SkyCiv!U:U,Scores!$B217)=0,
            "NO",
            IF(COUNTIF(SkyCiv!U:U,Scores!$B217)=1,
                "YES",
                IF(COUNTIF(SkyCiv!U:U,Scores!$B217)&gt;1,
                    "MANY",
                    "ERROR"
                )
            )
        )
    )
)</f>
        <v/>
      </c>
      <c r="L217" s="160" t="str">
        <f>IF($B217="",
    "",
    IF(NOT(ISERROR(MATCH($B217,Scilympiad!$U:$U,0))),
        INDEX(Scilympiad!M:M,MATCH($B217,Scilympiad!$U:$U,0)),
        ""
    )
)</f>
        <v/>
      </c>
      <c r="M217" s="161" t="str">
        <f>IF($B217="",
    "",
    IF(NOT(ISERROR(MATCH($B217,Scilympiad!$U:$U,0))),
        INDEX(Scilympiad!N:N,MATCH($B217,Scilympiad!$U:$U,0)),
        ""
    )
)</f>
        <v/>
      </c>
      <c r="N217" s="161" t="str">
        <f>IF($B217="",
    "",
    IF(NOT(ISERROR(MATCH($B217,SkyCiv!$U:$U,0))),
        INDEX(SkyCiv!C:C,MATCH($B217,SkyCiv!$U:$U,0))+(_xlfn.NUMBERVALUE(LEFT(RIGHT(Instructions!$E$20,4),3))+6)/24,
        ""
    )
)</f>
        <v/>
      </c>
      <c r="O217" s="12" t="str">
        <f>IF(N217="",
    "",
    IF(Instructions!E$20="",
        "TIMEZONE?",
        IF(L217="",
            "START?",
            IF(N217&lt;L217,
                "NEGATIVE",
                (N217-L217)*24*60
            )
        )
    )
)</f>
        <v/>
      </c>
      <c r="P217" s="46" t="str">
        <f>IF(Instructions!$E$21="",
    "",
    IF(AND(ISNUMBER(O217),O217&gt;Instructions!E$21),
        "YES",
        IF(AND(ISNUMBER(O217),O217&lt;=Instructions!E$21),
            "NO",
            IF(O217="NEGATIVE",
                "UNCLEAR",
                ""
            )
        )
    )
)</f>
        <v/>
      </c>
      <c r="Q217" s="72" t="str">
        <f>IF(LEFT(Instructions!E$22)="Y",
    P217,
    ""
)</f>
        <v/>
      </c>
      <c r="R217" s="69" t="str">
        <f>IF($B217="",
    "",
    IF(NOT(ISERROR(MATCH($B217,SkyCiv!$U:$U,0))),
        INDEX(SkyCiv!I:I,MATCH($B217,SkyCiv!$U:$U,0)),
        ""
    )
)</f>
        <v/>
      </c>
      <c r="S217" s="12" t="str">
        <f>IF($B217="",
    "",
    IF(NOT(ISERROR(MATCH($B217,SkyCiv!$U:$U,0))),
        INDEX(SkyCiv!J:J,MATCH($B217,SkyCiv!$U:$U,0)),
        ""
    )
)</f>
        <v/>
      </c>
      <c r="T217" s="60" t="str">
        <f>IF($B217="",
    "",
    IF(NOT(ISERROR(MATCH($B217,SkyCiv!$U:$U,0))),
        INDEX(SkyCiv!K:K,MATCH($B217,SkyCiv!$U:$U,0)),
        ""
    )
)</f>
        <v/>
      </c>
      <c r="U217" s="76" t="str">
        <f>IF($B217="",
    "",
    IF(NOT(ISERROR(MATCH($B217,SkyCiv!$U:$U,0))),
        INDEX(SkyCiv!L:L,MATCH($B217,SkyCiv!$U:$U,0)),
        ""
    )
)</f>
        <v/>
      </c>
      <c r="V217" s="12" t="str">
        <f>IF($B217="",
    "",
    IF(NOT(ISERROR(MATCH($B217,SkyCiv!$U:$U,0))),
        INDEX(SkyCiv!M:M,MATCH($B217,SkyCiv!$U:$U,0)),
        ""
    )
)</f>
        <v/>
      </c>
      <c r="W217" s="77" t="str">
        <f>IF($B217="",
    "",
    IF(NOT(ISERROR(MATCH($B217,SkyCiv!$U:$U,0))),
        INDEX(SkyCiv!N:N,MATCH($B217,SkyCiv!$U:$U,0)),
        ""
    )
)</f>
        <v/>
      </c>
      <c r="X217" s="45" t="str">
        <f>IF(AND(U217=0,V217=0,W217=0),
    "-",
    IF(U217="",
        "",
        IF(LEFT($B217)="B",
            IF(Instructions!E$16="",
                "",
                IF(ROUND(U217,3)&lt;Instructions!E$16,
                    "YES",
                    "NO"
                )
            ),
            IF(LEFT($B217)="C",
                IF(Instructions!E$18="",
                    "",
                    IF(ROUND(U217,3)&lt;Instructions!E$18,
                        "YES",
                        "NO"
                    )
                ),
                "ERR"
            )
        )
    )
)</f>
        <v/>
      </c>
      <c r="Y217" s="45" t="str">
        <f t="shared" si="87"/>
        <v/>
      </c>
      <c r="Z217" s="45" t="str">
        <f>IF(AND(U217=0,V217=0,W217=0),
    "-",
    IF(W217="",
        "",
        IF(LEFT($B217)="B",
            IF(Instructions!E$17="",
                "",
                IF(ROUND(W217,3)&lt;Instructions!E$17,
                    "YES",
                    "NO"
                )
            ),
            IF(LEFT($B217)="C",
                IF(Instructions!E$19="",
                    "",
                    IF(ROUND(W217,3)&lt;Instructions!E$19,
                        "YES",
                        "NO"
                    )
                ),
                "ERR"
            )
        )
    )
)</f>
        <v/>
      </c>
      <c r="AA217" s="54" t="str">
        <f t="shared" si="88"/>
        <v/>
      </c>
      <c r="AB217" s="14" t="str">
        <f>IF(AND(NOT(ISERROR(MATCH($B217,Scilympiad!$U:$U,0))),ISNUMBER(INDEX(Scilympiad!Y:Y,MATCH($B217,Scilympiad!$U:$U,0)))),
    INDEX(Scilympiad!Y:Y,MATCH($B217,Scilympiad!$U:$U,0)),
    ""
)</f>
        <v/>
      </c>
      <c r="AC217" s="11" t="str">
        <f t="shared" si="89"/>
        <v/>
      </c>
      <c r="AD217" s="10" t="str">
        <f t="shared" si="90"/>
        <v/>
      </c>
      <c r="AE217" s="11" t="str">
        <f t="shared" si="91"/>
        <v/>
      </c>
      <c r="AF217" s="12" t="str">
        <f t="shared" si="92"/>
        <v/>
      </c>
      <c r="AG217" s="134" t="str">
        <f t="shared" si="93"/>
        <v/>
      </c>
      <c r="AH217" s="165"/>
      <c r="AI217" s="165"/>
      <c r="AJ217" s="131"/>
      <c r="AK217" s="64" t="str">
        <f t="shared" si="94"/>
        <v/>
      </c>
      <c r="AL217" s="47" t="str">
        <f t="shared" si="95"/>
        <v/>
      </c>
      <c r="AM217" s="65" t="str">
        <f t="shared" si="96"/>
        <v/>
      </c>
      <c r="AN217" s="57" t="str">
        <f t="shared" si="97"/>
        <v/>
      </c>
      <c r="AO217" s="12" t="str">
        <f t="shared" si="98"/>
        <v/>
      </c>
      <c r="AP217" s="10" t="str">
        <f t="shared" si="99"/>
        <v/>
      </c>
      <c r="AQ217" s="10" t="str">
        <f t="shared" si="100"/>
        <v/>
      </c>
      <c r="AR217" s="15" t="str">
        <f t="shared" si="101"/>
        <v/>
      </c>
      <c r="AS217" s="57" t="str">
        <f t="shared" si="102"/>
        <v/>
      </c>
      <c r="AT217" s="12" t="str">
        <f t="shared" si="103"/>
        <v/>
      </c>
      <c r="AU217" s="10" t="str">
        <f t="shared" si="104"/>
        <v/>
      </c>
      <c r="AV217" s="10" t="str">
        <f t="shared" si="105"/>
        <v/>
      </c>
      <c r="AW217" s="15" t="str">
        <f t="shared" si="106"/>
        <v/>
      </c>
    </row>
    <row r="218" spans="2:49">
      <c r="B218" s="14" t="str">
        <f>IF(Scilympiad!C217="",
    "",
    Scilympiad!C217
)</f>
        <v/>
      </c>
      <c r="C218" s="10" t="str">
        <f>IF(Scilympiad!D217="",
    "",
    Scilympiad!D217
)</f>
        <v/>
      </c>
      <c r="D218" s="10" t="str">
        <f>IF(Scilympiad!E217="",
    "",
    Scilympiad!E217
)</f>
        <v/>
      </c>
      <c r="E218" s="44" t="str">
        <f t="shared" si="82"/>
        <v/>
      </c>
      <c r="F218" s="45" t="str">
        <f t="shared" si="83"/>
        <v/>
      </c>
      <c r="G218" s="173" t="str">
        <f t="shared" si="84"/>
        <v/>
      </c>
      <c r="H218" s="45" t="str">
        <f t="shared" si="85"/>
        <v/>
      </c>
      <c r="I218" s="54" t="str">
        <f t="shared" si="86"/>
        <v/>
      </c>
      <c r="J218" s="57" t="str">
        <f>IF($B218="",
    "",
    IF(COUNTIF(Scilympiad!U:U,Scores!$B218)+COUNTIF(SkyCiv!U:U,Scores!$B218)=0,
        "",
        IF(COUNTIF(Scilympiad!U:U,Scores!$B218)=0,
            "NO",
            IF(COUNTIF(Scilympiad!U:U,Scores!$B218)=1,
                "YES",
                IF(COUNTIF(Scilympiad!U:U,Scores!$B218)&gt;1,
                    "MANY",
                    "ERROR"
                )
            )
        )
    )
)</f>
        <v/>
      </c>
      <c r="K218" s="15" t="str">
        <f>IF($B218="",
    "",
    IF(COUNTIF(Scilympiad!U:U,Scores!$B218)+COUNTIF(SkyCiv!U:U,Scores!$B218)=0,
        "",
        IF(COUNTIF(SkyCiv!U:U,Scores!$B218)=0,
            "NO",
            IF(COUNTIF(SkyCiv!U:U,Scores!$B218)=1,
                "YES",
                IF(COUNTIF(SkyCiv!U:U,Scores!$B218)&gt;1,
                    "MANY",
                    "ERROR"
                )
            )
        )
    )
)</f>
        <v/>
      </c>
      <c r="L218" s="160" t="str">
        <f>IF($B218="",
    "",
    IF(NOT(ISERROR(MATCH($B218,Scilympiad!$U:$U,0))),
        INDEX(Scilympiad!M:M,MATCH($B218,Scilympiad!$U:$U,0)),
        ""
    )
)</f>
        <v/>
      </c>
      <c r="M218" s="161" t="str">
        <f>IF($B218="",
    "",
    IF(NOT(ISERROR(MATCH($B218,Scilympiad!$U:$U,0))),
        INDEX(Scilympiad!N:N,MATCH($B218,Scilympiad!$U:$U,0)),
        ""
    )
)</f>
        <v/>
      </c>
      <c r="N218" s="161" t="str">
        <f>IF($B218="",
    "",
    IF(NOT(ISERROR(MATCH($B218,SkyCiv!$U:$U,0))),
        INDEX(SkyCiv!C:C,MATCH($B218,SkyCiv!$U:$U,0))+(_xlfn.NUMBERVALUE(LEFT(RIGHT(Instructions!$E$20,4),3))+6)/24,
        ""
    )
)</f>
        <v/>
      </c>
      <c r="O218" s="12" t="str">
        <f>IF(N218="",
    "",
    IF(Instructions!E$20="",
        "TIMEZONE?",
        IF(L218="",
            "START?",
            IF(N218&lt;L218,
                "NEGATIVE",
                (N218-L218)*24*60
            )
        )
    )
)</f>
        <v/>
      </c>
      <c r="P218" s="46" t="str">
        <f>IF(Instructions!$E$21="",
    "",
    IF(AND(ISNUMBER(O218),O218&gt;Instructions!E$21),
        "YES",
        IF(AND(ISNUMBER(O218),O218&lt;=Instructions!E$21),
            "NO",
            IF(O218="NEGATIVE",
                "UNCLEAR",
                ""
            )
        )
    )
)</f>
        <v/>
      </c>
      <c r="Q218" s="72" t="str">
        <f>IF(LEFT(Instructions!E$22)="Y",
    P218,
    ""
)</f>
        <v/>
      </c>
      <c r="R218" s="69" t="str">
        <f>IF($B218="",
    "",
    IF(NOT(ISERROR(MATCH($B218,SkyCiv!$U:$U,0))),
        INDEX(SkyCiv!I:I,MATCH($B218,SkyCiv!$U:$U,0)),
        ""
    )
)</f>
        <v/>
      </c>
      <c r="S218" s="12" t="str">
        <f>IF($B218="",
    "",
    IF(NOT(ISERROR(MATCH($B218,SkyCiv!$U:$U,0))),
        INDEX(SkyCiv!J:J,MATCH($B218,SkyCiv!$U:$U,0)),
        ""
    )
)</f>
        <v/>
      </c>
      <c r="T218" s="60" t="str">
        <f>IF($B218="",
    "",
    IF(NOT(ISERROR(MATCH($B218,SkyCiv!$U:$U,0))),
        INDEX(SkyCiv!K:K,MATCH($B218,SkyCiv!$U:$U,0)),
        ""
    )
)</f>
        <v/>
      </c>
      <c r="U218" s="76" t="str">
        <f>IF($B218="",
    "",
    IF(NOT(ISERROR(MATCH($B218,SkyCiv!$U:$U,0))),
        INDEX(SkyCiv!L:L,MATCH($B218,SkyCiv!$U:$U,0)),
        ""
    )
)</f>
        <v/>
      </c>
      <c r="V218" s="12" t="str">
        <f>IF($B218="",
    "",
    IF(NOT(ISERROR(MATCH($B218,SkyCiv!$U:$U,0))),
        INDEX(SkyCiv!M:M,MATCH($B218,SkyCiv!$U:$U,0)),
        ""
    )
)</f>
        <v/>
      </c>
      <c r="W218" s="77" t="str">
        <f>IF($B218="",
    "",
    IF(NOT(ISERROR(MATCH($B218,SkyCiv!$U:$U,0))),
        INDEX(SkyCiv!N:N,MATCH($B218,SkyCiv!$U:$U,0)),
        ""
    )
)</f>
        <v/>
      </c>
      <c r="X218" s="45" t="str">
        <f>IF(AND(U218=0,V218=0,W218=0),
    "-",
    IF(U218="",
        "",
        IF(LEFT($B218)="B",
            IF(Instructions!E$16="",
                "",
                IF(ROUND(U218,3)&lt;Instructions!E$16,
                    "YES",
                    "NO"
                )
            ),
            IF(LEFT($B218)="C",
                IF(Instructions!E$18="",
                    "",
                    IF(ROUND(U218,3)&lt;Instructions!E$18,
                        "YES",
                        "NO"
                    )
                ),
                "ERR"
            )
        )
    )
)</f>
        <v/>
      </c>
      <c r="Y218" s="45" t="str">
        <f t="shared" si="87"/>
        <v/>
      </c>
      <c r="Z218" s="45" t="str">
        <f>IF(AND(U218=0,V218=0,W218=0),
    "-",
    IF(W218="",
        "",
        IF(LEFT($B218)="B",
            IF(Instructions!E$17="",
                "",
                IF(ROUND(W218,3)&lt;Instructions!E$17,
                    "YES",
                    "NO"
                )
            ),
            IF(LEFT($B218)="C",
                IF(Instructions!E$19="",
                    "",
                    IF(ROUND(W218,3)&lt;Instructions!E$19,
                        "YES",
                        "NO"
                    )
                ),
                "ERR"
            )
        )
    )
)</f>
        <v/>
      </c>
      <c r="AA218" s="54" t="str">
        <f t="shared" si="88"/>
        <v/>
      </c>
      <c r="AB218" s="14" t="str">
        <f>IF(AND(NOT(ISERROR(MATCH($B218,Scilympiad!$U:$U,0))),ISNUMBER(INDEX(Scilympiad!Y:Y,MATCH($B218,Scilympiad!$U:$U,0)))),
    INDEX(Scilympiad!Y:Y,MATCH($B218,Scilympiad!$U:$U,0)),
    ""
)</f>
        <v/>
      </c>
      <c r="AC218" s="11" t="str">
        <f t="shared" si="89"/>
        <v/>
      </c>
      <c r="AD218" s="10" t="str">
        <f t="shared" si="90"/>
        <v/>
      </c>
      <c r="AE218" s="11" t="str">
        <f t="shared" si="91"/>
        <v/>
      </c>
      <c r="AF218" s="12" t="str">
        <f t="shared" si="92"/>
        <v/>
      </c>
      <c r="AG218" s="134" t="str">
        <f t="shared" si="93"/>
        <v/>
      </c>
      <c r="AH218" s="165"/>
      <c r="AI218" s="165"/>
      <c r="AJ218" s="131"/>
      <c r="AK218" s="64" t="str">
        <f t="shared" si="94"/>
        <v/>
      </c>
      <c r="AL218" s="47" t="str">
        <f t="shared" si="95"/>
        <v/>
      </c>
      <c r="AM218" s="65" t="str">
        <f t="shared" si="96"/>
        <v/>
      </c>
      <c r="AN218" s="57" t="str">
        <f t="shared" si="97"/>
        <v/>
      </c>
      <c r="AO218" s="12" t="str">
        <f t="shared" si="98"/>
        <v/>
      </c>
      <c r="AP218" s="10" t="str">
        <f t="shared" si="99"/>
        <v/>
      </c>
      <c r="AQ218" s="10" t="str">
        <f t="shared" si="100"/>
        <v/>
      </c>
      <c r="AR218" s="15" t="str">
        <f t="shared" si="101"/>
        <v/>
      </c>
      <c r="AS218" s="57" t="str">
        <f t="shared" si="102"/>
        <v/>
      </c>
      <c r="AT218" s="12" t="str">
        <f t="shared" si="103"/>
        <v/>
      </c>
      <c r="AU218" s="10" t="str">
        <f t="shared" si="104"/>
        <v/>
      </c>
      <c r="AV218" s="10" t="str">
        <f t="shared" si="105"/>
        <v/>
      </c>
      <c r="AW218" s="15" t="str">
        <f t="shared" si="106"/>
        <v/>
      </c>
    </row>
    <row r="219" spans="2:49">
      <c r="B219" s="14" t="str">
        <f>IF(Scilympiad!C218="",
    "",
    Scilympiad!C218
)</f>
        <v/>
      </c>
      <c r="C219" s="10" t="str">
        <f>IF(Scilympiad!D218="",
    "",
    Scilympiad!D218
)</f>
        <v/>
      </c>
      <c r="D219" s="10" t="str">
        <f>IF(Scilympiad!E218="",
    "",
    Scilympiad!E218
)</f>
        <v/>
      </c>
      <c r="E219" s="44" t="str">
        <f t="shared" si="82"/>
        <v/>
      </c>
      <c r="F219" s="45" t="str">
        <f t="shared" si="83"/>
        <v/>
      </c>
      <c r="G219" s="173" t="str">
        <f t="shared" si="84"/>
        <v/>
      </c>
      <c r="H219" s="45" t="str">
        <f t="shared" si="85"/>
        <v/>
      </c>
      <c r="I219" s="54" t="str">
        <f t="shared" si="86"/>
        <v/>
      </c>
      <c r="J219" s="57" t="str">
        <f>IF($B219="",
    "",
    IF(COUNTIF(Scilympiad!U:U,Scores!$B219)+COUNTIF(SkyCiv!U:U,Scores!$B219)=0,
        "",
        IF(COUNTIF(Scilympiad!U:U,Scores!$B219)=0,
            "NO",
            IF(COUNTIF(Scilympiad!U:U,Scores!$B219)=1,
                "YES",
                IF(COUNTIF(Scilympiad!U:U,Scores!$B219)&gt;1,
                    "MANY",
                    "ERROR"
                )
            )
        )
    )
)</f>
        <v/>
      </c>
      <c r="K219" s="15" t="str">
        <f>IF($B219="",
    "",
    IF(COUNTIF(Scilympiad!U:U,Scores!$B219)+COUNTIF(SkyCiv!U:U,Scores!$B219)=0,
        "",
        IF(COUNTIF(SkyCiv!U:U,Scores!$B219)=0,
            "NO",
            IF(COUNTIF(SkyCiv!U:U,Scores!$B219)=1,
                "YES",
                IF(COUNTIF(SkyCiv!U:U,Scores!$B219)&gt;1,
                    "MANY",
                    "ERROR"
                )
            )
        )
    )
)</f>
        <v/>
      </c>
      <c r="L219" s="160" t="str">
        <f>IF($B219="",
    "",
    IF(NOT(ISERROR(MATCH($B219,Scilympiad!$U:$U,0))),
        INDEX(Scilympiad!M:M,MATCH($B219,Scilympiad!$U:$U,0)),
        ""
    )
)</f>
        <v/>
      </c>
      <c r="M219" s="161" t="str">
        <f>IF($B219="",
    "",
    IF(NOT(ISERROR(MATCH($B219,Scilympiad!$U:$U,0))),
        INDEX(Scilympiad!N:N,MATCH($B219,Scilympiad!$U:$U,0)),
        ""
    )
)</f>
        <v/>
      </c>
      <c r="N219" s="161" t="str">
        <f>IF($B219="",
    "",
    IF(NOT(ISERROR(MATCH($B219,SkyCiv!$U:$U,0))),
        INDEX(SkyCiv!C:C,MATCH($B219,SkyCiv!$U:$U,0))+(_xlfn.NUMBERVALUE(LEFT(RIGHT(Instructions!$E$20,4),3))+6)/24,
        ""
    )
)</f>
        <v/>
      </c>
      <c r="O219" s="12" t="str">
        <f>IF(N219="",
    "",
    IF(Instructions!E$20="",
        "TIMEZONE?",
        IF(L219="",
            "START?",
            IF(N219&lt;L219,
                "NEGATIVE",
                (N219-L219)*24*60
            )
        )
    )
)</f>
        <v/>
      </c>
      <c r="P219" s="46" t="str">
        <f>IF(Instructions!$E$21="",
    "",
    IF(AND(ISNUMBER(O219),O219&gt;Instructions!E$21),
        "YES",
        IF(AND(ISNUMBER(O219),O219&lt;=Instructions!E$21),
            "NO",
            IF(O219="NEGATIVE",
                "UNCLEAR",
                ""
            )
        )
    )
)</f>
        <v/>
      </c>
      <c r="Q219" s="72" t="str">
        <f>IF(LEFT(Instructions!E$22)="Y",
    P219,
    ""
)</f>
        <v/>
      </c>
      <c r="R219" s="69" t="str">
        <f>IF($B219="",
    "",
    IF(NOT(ISERROR(MATCH($B219,SkyCiv!$U:$U,0))),
        INDEX(SkyCiv!I:I,MATCH($B219,SkyCiv!$U:$U,0)),
        ""
    )
)</f>
        <v/>
      </c>
      <c r="S219" s="12" t="str">
        <f>IF($B219="",
    "",
    IF(NOT(ISERROR(MATCH($B219,SkyCiv!$U:$U,0))),
        INDEX(SkyCiv!J:J,MATCH($B219,SkyCiv!$U:$U,0)),
        ""
    )
)</f>
        <v/>
      </c>
      <c r="T219" s="60" t="str">
        <f>IF($B219="",
    "",
    IF(NOT(ISERROR(MATCH($B219,SkyCiv!$U:$U,0))),
        INDEX(SkyCiv!K:K,MATCH($B219,SkyCiv!$U:$U,0)),
        ""
    )
)</f>
        <v/>
      </c>
      <c r="U219" s="76" t="str">
        <f>IF($B219="",
    "",
    IF(NOT(ISERROR(MATCH($B219,SkyCiv!$U:$U,0))),
        INDEX(SkyCiv!L:L,MATCH($B219,SkyCiv!$U:$U,0)),
        ""
    )
)</f>
        <v/>
      </c>
      <c r="V219" s="12" t="str">
        <f>IF($B219="",
    "",
    IF(NOT(ISERROR(MATCH($B219,SkyCiv!$U:$U,0))),
        INDEX(SkyCiv!M:M,MATCH($B219,SkyCiv!$U:$U,0)),
        ""
    )
)</f>
        <v/>
      </c>
      <c r="W219" s="77" t="str">
        <f>IF($B219="",
    "",
    IF(NOT(ISERROR(MATCH($B219,SkyCiv!$U:$U,0))),
        INDEX(SkyCiv!N:N,MATCH($B219,SkyCiv!$U:$U,0)),
        ""
    )
)</f>
        <v/>
      </c>
      <c r="X219" s="45" t="str">
        <f>IF(AND(U219=0,V219=0,W219=0),
    "-",
    IF(U219="",
        "",
        IF(LEFT($B219)="B",
            IF(Instructions!E$16="",
                "",
                IF(ROUND(U219,3)&lt;Instructions!E$16,
                    "YES",
                    "NO"
                )
            ),
            IF(LEFT($B219)="C",
                IF(Instructions!E$18="",
                    "",
                    IF(ROUND(U219,3)&lt;Instructions!E$18,
                        "YES",
                        "NO"
                    )
                ),
                "ERR"
            )
        )
    )
)</f>
        <v/>
      </c>
      <c r="Y219" s="45" t="str">
        <f t="shared" si="87"/>
        <v/>
      </c>
      <c r="Z219" s="45" t="str">
        <f>IF(AND(U219=0,V219=0,W219=0),
    "-",
    IF(W219="",
        "",
        IF(LEFT($B219)="B",
            IF(Instructions!E$17="",
                "",
                IF(ROUND(W219,3)&lt;Instructions!E$17,
                    "YES",
                    "NO"
                )
            ),
            IF(LEFT($B219)="C",
                IF(Instructions!E$19="",
                    "",
                    IF(ROUND(W219,3)&lt;Instructions!E$19,
                        "YES",
                        "NO"
                    )
                ),
                "ERR"
            )
        )
    )
)</f>
        <v/>
      </c>
      <c r="AA219" s="54" t="str">
        <f t="shared" si="88"/>
        <v/>
      </c>
      <c r="AB219" s="14" t="str">
        <f>IF(AND(NOT(ISERROR(MATCH($B219,Scilympiad!$U:$U,0))),ISNUMBER(INDEX(Scilympiad!Y:Y,MATCH($B219,Scilympiad!$U:$U,0)))),
    INDEX(Scilympiad!Y:Y,MATCH($B219,Scilympiad!$U:$U,0)),
    ""
)</f>
        <v/>
      </c>
      <c r="AC219" s="11" t="str">
        <f t="shared" si="89"/>
        <v/>
      </c>
      <c r="AD219" s="10" t="str">
        <f t="shared" si="90"/>
        <v/>
      </c>
      <c r="AE219" s="11" t="str">
        <f t="shared" si="91"/>
        <v/>
      </c>
      <c r="AF219" s="12" t="str">
        <f t="shared" si="92"/>
        <v/>
      </c>
      <c r="AG219" s="134" t="str">
        <f t="shared" si="93"/>
        <v/>
      </c>
      <c r="AH219" s="165"/>
      <c r="AI219" s="165"/>
      <c r="AJ219" s="131"/>
      <c r="AK219" s="64" t="str">
        <f t="shared" si="94"/>
        <v/>
      </c>
      <c r="AL219" s="47" t="str">
        <f t="shared" si="95"/>
        <v/>
      </c>
      <c r="AM219" s="65" t="str">
        <f t="shared" si="96"/>
        <v/>
      </c>
      <c r="AN219" s="57" t="str">
        <f t="shared" si="97"/>
        <v/>
      </c>
      <c r="AO219" s="12" t="str">
        <f t="shared" si="98"/>
        <v/>
      </c>
      <c r="AP219" s="10" t="str">
        <f t="shared" si="99"/>
        <v/>
      </c>
      <c r="AQ219" s="10" t="str">
        <f t="shared" si="100"/>
        <v/>
      </c>
      <c r="AR219" s="15" t="str">
        <f t="shared" si="101"/>
        <v/>
      </c>
      <c r="AS219" s="57" t="str">
        <f t="shared" si="102"/>
        <v/>
      </c>
      <c r="AT219" s="12" t="str">
        <f t="shared" si="103"/>
        <v/>
      </c>
      <c r="AU219" s="10" t="str">
        <f t="shared" si="104"/>
        <v/>
      </c>
      <c r="AV219" s="10" t="str">
        <f t="shared" si="105"/>
        <v/>
      </c>
      <c r="AW219" s="15" t="str">
        <f t="shared" si="106"/>
        <v/>
      </c>
    </row>
    <row r="220" spans="2:49">
      <c r="B220" s="14" t="str">
        <f>IF(Scilympiad!C219="",
    "",
    Scilympiad!C219
)</f>
        <v/>
      </c>
      <c r="C220" s="10" t="str">
        <f>IF(Scilympiad!D219="",
    "",
    Scilympiad!D219
)</f>
        <v/>
      </c>
      <c r="D220" s="10" t="str">
        <f>IF(Scilympiad!E219="",
    "",
    Scilympiad!E219
)</f>
        <v/>
      </c>
      <c r="E220" s="44" t="str">
        <f t="shared" si="82"/>
        <v/>
      </c>
      <c r="F220" s="45" t="str">
        <f t="shared" si="83"/>
        <v/>
      </c>
      <c r="G220" s="173" t="str">
        <f t="shared" si="84"/>
        <v/>
      </c>
      <c r="H220" s="45" t="str">
        <f t="shared" si="85"/>
        <v/>
      </c>
      <c r="I220" s="54" t="str">
        <f t="shared" si="86"/>
        <v/>
      </c>
      <c r="J220" s="57" t="str">
        <f>IF($B220="",
    "",
    IF(COUNTIF(Scilympiad!U:U,Scores!$B220)+COUNTIF(SkyCiv!U:U,Scores!$B220)=0,
        "",
        IF(COUNTIF(Scilympiad!U:U,Scores!$B220)=0,
            "NO",
            IF(COUNTIF(Scilympiad!U:U,Scores!$B220)=1,
                "YES",
                IF(COUNTIF(Scilympiad!U:U,Scores!$B220)&gt;1,
                    "MANY",
                    "ERROR"
                )
            )
        )
    )
)</f>
        <v/>
      </c>
      <c r="K220" s="15" t="str">
        <f>IF($B220="",
    "",
    IF(COUNTIF(Scilympiad!U:U,Scores!$B220)+COUNTIF(SkyCiv!U:U,Scores!$B220)=0,
        "",
        IF(COUNTIF(SkyCiv!U:U,Scores!$B220)=0,
            "NO",
            IF(COUNTIF(SkyCiv!U:U,Scores!$B220)=1,
                "YES",
                IF(COUNTIF(SkyCiv!U:U,Scores!$B220)&gt;1,
                    "MANY",
                    "ERROR"
                )
            )
        )
    )
)</f>
        <v/>
      </c>
      <c r="L220" s="160" t="str">
        <f>IF($B220="",
    "",
    IF(NOT(ISERROR(MATCH($B220,Scilympiad!$U:$U,0))),
        INDEX(Scilympiad!M:M,MATCH($B220,Scilympiad!$U:$U,0)),
        ""
    )
)</f>
        <v/>
      </c>
      <c r="M220" s="161" t="str">
        <f>IF($B220="",
    "",
    IF(NOT(ISERROR(MATCH($B220,Scilympiad!$U:$U,0))),
        INDEX(Scilympiad!N:N,MATCH($B220,Scilympiad!$U:$U,0)),
        ""
    )
)</f>
        <v/>
      </c>
      <c r="N220" s="161" t="str">
        <f>IF($B220="",
    "",
    IF(NOT(ISERROR(MATCH($B220,SkyCiv!$U:$U,0))),
        INDEX(SkyCiv!C:C,MATCH($B220,SkyCiv!$U:$U,0))+(_xlfn.NUMBERVALUE(LEFT(RIGHT(Instructions!$E$20,4),3))+6)/24,
        ""
    )
)</f>
        <v/>
      </c>
      <c r="O220" s="12" t="str">
        <f>IF(N220="",
    "",
    IF(Instructions!E$20="",
        "TIMEZONE?",
        IF(L220="",
            "START?",
            IF(N220&lt;L220,
                "NEGATIVE",
                (N220-L220)*24*60
            )
        )
    )
)</f>
        <v/>
      </c>
      <c r="P220" s="46" t="str">
        <f>IF(Instructions!$E$21="",
    "",
    IF(AND(ISNUMBER(O220),O220&gt;Instructions!E$21),
        "YES",
        IF(AND(ISNUMBER(O220),O220&lt;=Instructions!E$21),
            "NO",
            IF(O220="NEGATIVE",
                "UNCLEAR",
                ""
            )
        )
    )
)</f>
        <v/>
      </c>
      <c r="Q220" s="72" t="str">
        <f>IF(LEFT(Instructions!E$22)="Y",
    P220,
    ""
)</f>
        <v/>
      </c>
      <c r="R220" s="69" t="str">
        <f>IF($B220="",
    "",
    IF(NOT(ISERROR(MATCH($B220,SkyCiv!$U:$U,0))),
        INDEX(SkyCiv!I:I,MATCH($B220,SkyCiv!$U:$U,0)),
        ""
    )
)</f>
        <v/>
      </c>
      <c r="S220" s="12" t="str">
        <f>IF($B220="",
    "",
    IF(NOT(ISERROR(MATCH($B220,SkyCiv!$U:$U,0))),
        INDEX(SkyCiv!J:J,MATCH($B220,SkyCiv!$U:$U,0)),
        ""
    )
)</f>
        <v/>
      </c>
      <c r="T220" s="60" t="str">
        <f>IF($B220="",
    "",
    IF(NOT(ISERROR(MATCH($B220,SkyCiv!$U:$U,0))),
        INDEX(SkyCiv!K:K,MATCH($B220,SkyCiv!$U:$U,0)),
        ""
    )
)</f>
        <v/>
      </c>
      <c r="U220" s="76" t="str">
        <f>IF($B220="",
    "",
    IF(NOT(ISERROR(MATCH($B220,SkyCiv!$U:$U,0))),
        INDEX(SkyCiv!L:L,MATCH($B220,SkyCiv!$U:$U,0)),
        ""
    )
)</f>
        <v/>
      </c>
      <c r="V220" s="12" t="str">
        <f>IF($B220="",
    "",
    IF(NOT(ISERROR(MATCH($B220,SkyCiv!$U:$U,0))),
        INDEX(SkyCiv!M:M,MATCH($B220,SkyCiv!$U:$U,0)),
        ""
    )
)</f>
        <v/>
      </c>
      <c r="W220" s="77" t="str">
        <f>IF($B220="",
    "",
    IF(NOT(ISERROR(MATCH($B220,SkyCiv!$U:$U,0))),
        INDEX(SkyCiv!N:N,MATCH($B220,SkyCiv!$U:$U,0)),
        ""
    )
)</f>
        <v/>
      </c>
      <c r="X220" s="45" t="str">
        <f>IF(AND(U220=0,V220=0,W220=0),
    "-",
    IF(U220="",
        "",
        IF(LEFT($B220)="B",
            IF(Instructions!E$16="",
                "",
                IF(ROUND(U220,3)&lt;Instructions!E$16,
                    "YES",
                    "NO"
                )
            ),
            IF(LEFT($B220)="C",
                IF(Instructions!E$18="",
                    "",
                    IF(ROUND(U220,3)&lt;Instructions!E$18,
                        "YES",
                        "NO"
                    )
                ),
                "ERR"
            )
        )
    )
)</f>
        <v/>
      </c>
      <c r="Y220" s="45" t="str">
        <f t="shared" si="87"/>
        <v/>
      </c>
      <c r="Z220" s="45" t="str">
        <f>IF(AND(U220=0,V220=0,W220=0),
    "-",
    IF(W220="",
        "",
        IF(LEFT($B220)="B",
            IF(Instructions!E$17="",
                "",
                IF(ROUND(W220,3)&lt;Instructions!E$17,
                    "YES",
                    "NO"
                )
            ),
            IF(LEFT($B220)="C",
                IF(Instructions!E$19="",
                    "",
                    IF(ROUND(W220,3)&lt;Instructions!E$19,
                        "YES",
                        "NO"
                    )
                ),
                "ERR"
            )
        )
    )
)</f>
        <v/>
      </c>
      <c r="AA220" s="54" t="str">
        <f t="shared" si="88"/>
        <v/>
      </c>
      <c r="AB220" s="14" t="str">
        <f>IF(AND(NOT(ISERROR(MATCH($B220,Scilympiad!$U:$U,0))),ISNUMBER(INDEX(Scilympiad!Y:Y,MATCH($B220,Scilympiad!$U:$U,0)))),
    INDEX(Scilympiad!Y:Y,MATCH($B220,Scilympiad!$U:$U,0)),
    ""
)</f>
        <v/>
      </c>
      <c r="AC220" s="11" t="str">
        <f t="shared" si="89"/>
        <v/>
      </c>
      <c r="AD220" s="10" t="str">
        <f t="shared" si="90"/>
        <v/>
      </c>
      <c r="AE220" s="11" t="str">
        <f t="shared" si="91"/>
        <v/>
      </c>
      <c r="AF220" s="12" t="str">
        <f t="shared" si="92"/>
        <v/>
      </c>
      <c r="AG220" s="134" t="str">
        <f t="shared" si="93"/>
        <v/>
      </c>
      <c r="AH220" s="165"/>
      <c r="AI220" s="165"/>
      <c r="AJ220" s="131"/>
      <c r="AK220" s="64" t="str">
        <f t="shared" si="94"/>
        <v/>
      </c>
      <c r="AL220" s="47" t="str">
        <f t="shared" si="95"/>
        <v/>
      </c>
      <c r="AM220" s="65" t="str">
        <f t="shared" si="96"/>
        <v/>
      </c>
      <c r="AN220" s="57" t="str">
        <f t="shared" si="97"/>
        <v/>
      </c>
      <c r="AO220" s="12" t="str">
        <f t="shared" si="98"/>
        <v/>
      </c>
      <c r="AP220" s="10" t="str">
        <f t="shared" si="99"/>
        <v/>
      </c>
      <c r="AQ220" s="10" t="str">
        <f t="shared" si="100"/>
        <v/>
      </c>
      <c r="AR220" s="15" t="str">
        <f t="shared" si="101"/>
        <v/>
      </c>
      <c r="AS220" s="57" t="str">
        <f t="shared" si="102"/>
        <v/>
      </c>
      <c r="AT220" s="12" t="str">
        <f t="shared" si="103"/>
        <v/>
      </c>
      <c r="AU220" s="10" t="str">
        <f t="shared" si="104"/>
        <v/>
      </c>
      <c r="AV220" s="10" t="str">
        <f t="shared" si="105"/>
        <v/>
      </c>
      <c r="AW220" s="15" t="str">
        <f t="shared" si="106"/>
        <v/>
      </c>
    </row>
    <row r="221" spans="2:49">
      <c r="B221" s="14" t="str">
        <f>IF(Scilympiad!C220="",
    "",
    Scilympiad!C220
)</f>
        <v/>
      </c>
      <c r="C221" s="10" t="str">
        <f>IF(Scilympiad!D220="",
    "",
    Scilympiad!D220
)</f>
        <v/>
      </c>
      <c r="D221" s="10" t="str">
        <f>IF(Scilympiad!E220="",
    "",
    Scilympiad!E220
)</f>
        <v/>
      </c>
      <c r="E221" s="44" t="str">
        <f t="shared" si="82"/>
        <v/>
      </c>
      <c r="F221" s="45" t="str">
        <f t="shared" si="83"/>
        <v/>
      </c>
      <c r="G221" s="173" t="str">
        <f t="shared" si="84"/>
        <v/>
      </c>
      <c r="H221" s="45" t="str">
        <f t="shared" si="85"/>
        <v/>
      </c>
      <c r="I221" s="54" t="str">
        <f t="shared" si="86"/>
        <v/>
      </c>
      <c r="J221" s="57" t="str">
        <f>IF($B221="",
    "",
    IF(COUNTIF(Scilympiad!U:U,Scores!$B221)+COUNTIF(SkyCiv!U:U,Scores!$B221)=0,
        "",
        IF(COUNTIF(Scilympiad!U:U,Scores!$B221)=0,
            "NO",
            IF(COUNTIF(Scilympiad!U:U,Scores!$B221)=1,
                "YES",
                IF(COUNTIF(Scilympiad!U:U,Scores!$B221)&gt;1,
                    "MANY",
                    "ERROR"
                )
            )
        )
    )
)</f>
        <v/>
      </c>
      <c r="K221" s="15" t="str">
        <f>IF($B221="",
    "",
    IF(COUNTIF(Scilympiad!U:U,Scores!$B221)+COUNTIF(SkyCiv!U:U,Scores!$B221)=0,
        "",
        IF(COUNTIF(SkyCiv!U:U,Scores!$B221)=0,
            "NO",
            IF(COUNTIF(SkyCiv!U:U,Scores!$B221)=1,
                "YES",
                IF(COUNTIF(SkyCiv!U:U,Scores!$B221)&gt;1,
                    "MANY",
                    "ERROR"
                )
            )
        )
    )
)</f>
        <v/>
      </c>
      <c r="L221" s="160" t="str">
        <f>IF($B221="",
    "",
    IF(NOT(ISERROR(MATCH($B221,Scilympiad!$U:$U,0))),
        INDEX(Scilympiad!M:M,MATCH($B221,Scilympiad!$U:$U,0)),
        ""
    )
)</f>
        <v/>
      </c>
      <c r="M221" s="161" t="str">
        <f>IF($B221="",
    "",
    IF(NOT(ISERROR(MATCH($B221,Scilympiad!$U:$U,0))),
        INDEX(Scilympiad!N:N,MATCH($B221,Scilympiad!$U:$U,0)),
        ""
    )
)</f>
        <v/>
      </c>
      <c r="N221" s="161" t="str">
        <f>IF($B221="",
    "",
    IF(NOT(ISERROR(MATCH($B221,SkyCiv!$U:$U,0))),
        INDEX(SkyCiv!C:C,MATCH($B221,SkyCiv!$U:$U,0))+(_xlfn.NUMBERVALUE(LEFT(RIGHT(Instructions!$E$20,4),3))+6)/24,
        ""
    )
)</f>
        <v/>
      </c>
      <c r="O221" s="12" t="str">
        <f>IF(N221="",
    "",
    IF(Instructions!E$20="",
        "TIMEZONE?",
        IF(L221="",
            "START?",
            IF(N221&lt;L221,
                "NEGATIVE",
                (N221-L221)*24*60
            )
        )
    )
)</f>
        <v/>
      </c>
      <c r="P221" s="46" t="str">
        <f>IF(Instructions!$E$21="",
    "",
    IF(AND(ISNUMBER(O221),O221&gt;Instructions!E$21),
        "YES",
        IF(AND(ISNUMBER(O221),O221&lt;=Instructions!E$21),
            "NO",
            IF(O221="NEGATIVE",
                "UNCLEAR",
                ""
            )
        )
    )
)</f>
        <v/>
      </c>
      <c r="Q221" s="72" t="str">
        <f>IF(LEFT(Instructions!E$22)="Y",
    P221,
    ""
)</f>
        <v/>
      </c>
      <c r="R221" s="69" t="str">
        <f>IF($B221="",
    "",
    IF(NOT(ISERROR(MATCH($B221,SkyCiv!$U:$U,0))),
        INDEX(SkyCiv!I:I,MATCH($B221,SkyCiv!$U:$U,0)),
        ""
    )
)</f>
        <v/>
      </c>
      <c r="S221" s="12" t="str">
        <f>IF($B221="",
    "",
    IF(NOT(ISERROR(MATCH($B221,SkyCiv!$U:$U,0))),
        INDEX(SkyCiv!J:J,MATCH($B221,SkyCiv!$U:$U,0)),
        ""
    )
)</f>
        <v/>
      </c>
      <c r="T221" s="60" t="str">
        <f>IF($B221="",
    "",
    IF(NOT(ISERROR(MATCH($B221,SkyCiv!$U:$U,0))),
        INDEX(SkyCiv!K:K,MATCH($B221,SkyCiv!$U:$U,0)),
        ""
    )
)</f>
        <v/>
      </c>
      <c r="U221" s="76" t="str">
        <f>IF($B221="",
    "",
    IF(NOT(ISERROR(MATCH($B221,SkyCiv!$U:$U,0))),
        INDEX(SkyCiv!L:L,MATCH($B221,SkyCiv!$U:$U,0)),
        ""
    )
)</f>
        <v/>
      </c>
      <c r="V221" s="12" t="str">
        <f>IF($B221="",
    "",
    IF(NOT(ISERROR(MATCH($B221,SkyCiv!$U:$U,0))),
        INDEX(SkyCiv!M:M,MATCH($B221,SkyCiv!$U:$U,0)),
        ""
    )
)</f>
        <v/>
      </c>
      <c r="W221" s="77" t="str">
        <f>IF($B221="",
    "",
    IF(NOT(ISERROR(MATCH($B221,SkyCiv!$U:$U,0))),
        INDEX(SkyCiv!N:N,MATCH($B221,SkyCiv!$U:$U,0)),
        ""
    )
)</f>
        <v/>
      </c>
      <c r="X221" s="45" t="str">
        <f>IF(AND(U221=0,V221=0,W221=0),
    "-",
    IF(U221="",
        "",
        IF(LEFT($B221)="B",
            IF(Instructions!E$16="",
                "",
                IF(ROUND(U221,3)&lt;Instructions!E$16,
                    "YES",
                    "NO"
                )
            ),
            IF(LEFT($B221)="C",
                IF(Instructions!E$18="",
                    "",
                    IF(ROUND(U221,3)&lt;Instructions!E$18,
                        "YES",
                        "NO"
                    )
                ),
                "ERR"
            )
        )
    )
)</f>
        <v/>
      </c>
      <c r="Y221" s="45" t="str">
        <f t="shared" si="87"/>
        <v/>
      </c>
      <c r="Z221" s="45" t="str">
        <f>IF(AND(U221=0,V221=0,W221=0),
    "-",
    IF(W221="",
        "",
        IF(LEFT($B221)="B",
            IF(Instructions!E$17="",
                "",
                IF(ROUND(W221,3)&lt;Instructions!E$17,
                    "YES",
                    "NO"
                )
            ),
            IF(LEFT($B221)="C",
                IF(Instructions!E$19="",
                    "",
                    IF(ROUND(W221,3)&lt;Instructions!E$19,
                        "YES",
                        "NO"
                    )
                ),
                "ERR"
            )
        )
    )
)</f>
        <v/>
      </c>
      <c r="AA221" s="54" t="str">
        <f t="shared" si="88"/>
        <v/>
      </c>
      <c r="AB221" s="14" t="str">
        <f>IF(AND(NOT(ISERROR(MATCH($B221,Scilympiad!$U:$U,0))),ISNUMBER(INDEX(Scilympiad!Y:Y,MATCH($B221,Scilympiad!$U:$U,0)))),
    INDEX(Scilympiad!Y:Y,MATCH($B221,Scilympiad!$U:$U,0)),
    ""
)</f>
        <v/>
      </c>
      <c r="AC221" s="11" t="str">
        <f t="shared" si="89"/>
        <v/>
      </c>
      <c r="AD221" s="10" t="str">
        <f t="shared" si="90"/>
        <v/>
      </c>
      <c r="AE221" s="11" t="str">
        <f t="shared" si="91"/>
        <v/>
      </c>
      <c r="AF221" s="12" t="str">
        <f t="shared" si="92"/>
        <v/>
      </c>
      <c r="AG221" s="134" t="str">
        <f t="shared" si="93"/>
        <v/>
      </c>
      <c r="AH221" s="165"/>
      <c r="AI221" s="165"/>
      <c r="AJ221" s="131"/>
      <c r="AK221" s="64" t="str">
        <f t="shared" si="94"/>
        <v/>
      </c>
      <c r="AL221" s="47" t="str">
        <f t="shared" si="95"/>
        <v/>
      </c>
      <c r="AM221" s="65" t="str">
        <f t="shared" si="96"/>
        <v/>
      </c>
      <c r="AN221" s="57" t="str">
        <f t="shared" si="97"/>
        <v/>
      </c>
      <c r="AO221" s="12" t="str">
        <f t="shared" si="98"/>
        <v/>
      </c>
      <c r="AP221" s="10" t="str">
        <f t="shared" si="99"/>
        <v/>
      </c>
      <c r="AQ221" s="10" t="str">
        <f t="shared" si="100"/>
        <v/>
      </c>
      <c r="AR221" s="15" t="str">
        <f t="shared" si="101"/>
        <v/>
      </c>
      <c r="AS221" s="57" t="str">
        <f t="shared" si="102"/>
        <v/>
      </c>
      <c r="AT221" s="12" t="str">
        <f t="shared" si="103"/>
        <v/>
      </c>
      <c r="AU221" s="10" t="str">
        <f t="shared" si="104"/>
        <v/>
      </c>
      <c r="AV221" s="10" t="str">
        <f t="shared" si="105"/>
        <v/>
      </c>
      <c r="AW221" s="15" t="str">
        <f t="shared" si="106"/>
        <v/>
      </c>
    </row>
    <row r="222" spans="2:49">
      <c r="B222" s="14" t="str">
        <f>IF(Scilympiad!C221="",
    "",
    Scilympiad!C221
)</f>
        <v/>
      </c>
      <c r="C222" s="10" t="str">
        <f>IF(Scilympiad!D221="",
    "",
    Scilympiad!D221
)</f>
        <v/>
      </c>
      <c r="D222" s="10" t="str">
        <f>IF(Scilympiad!E221="",
    "",
    Scilympiad!E221
)</f>
        <v/>
      </c>
      <c r="E222" s="44" t="str">
        <f t="shared" si="82"/>
        <v/>
      </c>
      <c r="F222" s="45" t="str">
        <f t="shared" si="83"/>
        <v/>
      </c>
      <c r="G222" s="173" t="str">
        <f t="shared" si="84"/>
        <v/>
      </c>
      <c r="H222" s="45" t="str">
        <f t="shared" si="85"/>
        <v/>
      </c>
      <c r="I222" s="54" t="str">
        <f t="shared" si="86"/>
        <v/>
      </c>
      <c r="J222" s="57" t="str">
        <f>IF($B222="",
    "",
    IF(COUNTIF(Scilympiad!U:U,Scores!$B222)+COUNTIF(SkyCiv!U:U,Scores!$B222)=0,
        "",
        IF(COUNTIF(Scilympiad!U:U,Scores!$B222)=0,
            "NO",
            IF(COUNTIF(Scilympiad!U:U,Scores!$B222)=1,
                "YES",
                IF(COUNTIF(Scilympiad!U:U,Scores!$B222)&gt;1,
                    "MANY",
                    "ERROR"
                )
            )
        )
    )
)</f>
        <v/>
      </c>
      <c r="K222" s="15" t="str">
        <f>IF($B222="",
    "",
    IF(COUNTIF(Scilympiad!U:U,Scores!$B222)+COUNTIF(SkyCiv!U:U,Scores!$B222)=0,
        "",
        IF(COUNTIF(SkyCiv!U:U,Scores!$B222)=0,
            "NO",
            IF(COUNTIF(SkyCiv!U:U,Scores!$B222)=1,
                "YES",
                IF(COUNTIF(SkyCiv!U:U,Scores!$B222)&gt;1,
                    "MANY",
                    "ERROR"
                )
            )
        )
    )
)</f>
        <v/>
      </c>
      <c r="L222" s="160" t="str">
        <f>IF($B222="",
    "",
    IF(NOT(ISERROR(MATCH($B222,Scilympiad!$U:$U,0))),
        INDEX(Scilympiad!M:M,MATCH($B222,Scilympiad!$U:$U,0)),
        ""
    )
)</f>
        <v/>
      </c>
      <c r="M222" s="161" t="str">
        <f>IF($B222="",
    "",
    IF(NOT(ISERROR(MATCH($B222,Scilympiad!$U:$U,0))),
        INDEX(Scilympiad!N:N,MATCH($B222,Scilympiad!$U:$U,0)),
        ""
    )
)</f>
        <v/>
      </c>
      <c r="N222" s="161" t="str">
        <f>IF($B222="",
    "",
    IF(NOT(ISERROR(MATCH($B222,SkyCiv!$U:$U,0))),
        INDEX(SkyCiv!C:C,MATCH($B222,SkyCiv!$U:$U,0))+(_xlfn.NUMBERVALUE(LEFT(RIGHT(Instructions!$E$20,4),3))+6)/24,
        ""
    )
)</f>
        <v/>
      </c>
      <c r="O222" s="12" t="str">
        <f>IF(N222="",
    "",
    IF(Instructions!E$20="",
        "TIMEZONE?",
        IF(L222="",
            "START?",
            IF(N222&lt;L222,
                "NEGATIVE",
                (N222-L222)*24*60
            )
        )
    )
)</f>
        <v/>
      </c>
      <c r="P222" s="46" t="str">
        <f>IF(Instructions!$E$21="",
    "",
    IF(AND(ISNUMBER(O222),O222&gt;Instructions!E$21),
        "YES",
        IF(AND(ISNUMBER(O222),O222&lt;=Instructions!E$21),
            "NO",
            IF(O222="NEGATIVE",
                "UNCLEAR",
                ""
            )
        )
    )
)</f>
        <v/>
      </c>
      <c r="Q222" s="72" t="str">
        <f>IF(LEFT(Instructions!E$22)="Y",
    P222,
    ""
)</f>
        <v/>
      </c>
      <c r="R222" s="69" t="str">
        <f>IF($B222="",
    "",
    IF(NOT(ISERROR(MATCH($B222,SkyCiv!$U:$U,0))),
        INDEX(SkyCiv!I:I,MATCH($B222,SkyCiv!$U:$U,0)),
        ""
    )
)</f>
        <v/>
      </c>
      <c r="S222" s="12" t="str">
        <f>IF($B222="",
    "",
    IF(NOT(ISERROR(MATCH($B222,SkyCiv!$U:$U,0))),
        INDEX(SkyCiv!J:J,MATCH($B222,SkyCiv!$U:$U,0)),
        ""
    )
)</f>
        <v/>
      </c>
      <c r="T222" s="60" t="str">
        <f>IF($B222="",
    "",
    IF(NOT(ISERROR(MATCH($B222,SkyCiv!$U:$U,0))),
        INDEX(SkyCiv!K:K,MATCH($B222,SkyCiv!$U:$U,0)),
        ""
    )
)</f>
        <v/>
      </c>
      <c r="U222" s="76" t="str">
        <f>IF($B222="",
    "",
    IF(NOT(ISERROR(MATCH($B222,SkyCiv!$U:$U,0))),
        INDEX(SkyCiv!L:L,MATCH($B222,SkyCiv!$U:$U,0)),
        ""
    )
)</f>
        <v/>
      </c>
      <c r="V222" s="12" t="str">
        <f>IF($B222="",
    "",
    IF(NOT(ISERROR(MATCH($B222,SkyCiv!$U:$U,0))),
        INDEX(SkyCiv!M:M,MATCH($B222,SkyCiv!$U:$U,0)),
        ""
    )
)</f>
        <v/>
      </c>
      <c r="W222" s="77" t="str">
        <f>IF($B222="",
    "",
    IF(NOT(ISERROR(MATCH($B222,SkyCiv!$U:$U,0))),
        INDEX(SkyCiv!N:N,MATCH($B222,SkyCiv!$U:$U,0)),
        ""
    )
)</f>
        <v/>
      </c>
      <c r="X222" s="45" t="str">
        <f>IF(AND(U222=0,V222=0,W222=0),
    "-",
    IF(U222="",
        "",
        IF(LEFT($B222)="B",
            IF(Instructions!E$16="",
                "",
                IF(ROUND(U222,3)&lt;Instructions!E$16,
                    "YES",
                    "NO"
                )
            ),
            IF(LEFT($B222)="C",
                IF(Instructions!E$18="",
                    "",
                    IF(ROUND(U222,3)&lt;Instructions!E$18,
                        "YES",
                        "NO"
                    )
                ),
                "ERR"
            )
        )
    )
)</f>
        <v/>
      </c>
      <c r="Y222" s="45" t="str">
        <f t="shared" si="87"/>
        <v/>
      </c>
      <c r="Z222" s="45" t="str">
        <f>IF(AND(U222=0,V222=0,W222=0),
    "-",
    IF(W222="",
        "",
        IF(LEFT($B222)="B",
            IF(Instructions!E$17="",
                "",
                IF(ROUND(W222,3)&lt;Instructions!E$17,
                    "YES",
                    "NO"
                )
            ),
            IF(LEFT($B222)="C",
                IF(Instructions!E$19="",
                    "",
                    IF(ROUND(W222,3)&lt;Instructions!E$19,
                        "YES",
                        "NO"
                    )
                ),
                "ERR"
            )
        )
    )
)</f>
        <v/>
      </c>
      <c r="AA222" s="54" t="str">
        <f t="shared" si="88"/>
        <v/>
      </c>
      <c r="AB222" s="14" t="str">
        <f>IF(AND(NOT(ISERROR(MATCH($B222,Scilympiad!$U:$U,0))),ISNUMBER(INDEX(Scilympiad!Y:Y,MATCH($B222,Scilympiad!$U:$U,0)))),
    INDEX(Scilympiad!Y:Y,MATCH($B222,Scilympiad!$U:$U,0)),
    ""
)</f>
        <v/>
      </c>
      <c r="AC222" s="11" t="str">
        <f t="shared" si="89"/>
        <v/>
      </c>
      <c r="AD222" s="10" t="str">
        <f t="shared" si="90"/>
        <v/>
      </c>
      <c r="AE222" s="11" t="str">
        <f t="shared" si="91"/>
        <v/>
      </c>
      <c r="AF222" s="12" t="str">
        <f t="shared" si="92"/>
        <v/>
      </c>
      <c r="AG222" s="134" t="str">
        <f t="shared" si="93"/>
        <v/>
      </c>
      <c r="AH222" s="165"/>
      <c r="AI222" s="165"/>
      <c r="AJ222" s="131"/>
      <c r="AK222" s="64" t="str">
        <f t="shared" si="94"/>
        <v/>
      </c>
      <c r="AL222" s="47" t="str">
        <f t="shared" si="95"/>
        <v/>
      </c>
      <c r="AM222" s="65" t="str">
        <f t="shared" si="96"/>
        <v/>
      </c>
      <c r="AN222" s="57" t="str">
        <f t="shared" si="97"/>
        <v/>
      </c>
      <c r="AO222" s="12" t="str">
        <f t="shared" si="98"/>
        <v/>
      </c>
      <c r="AP222" s="10" t="str">
        <f t="shared" si="99"/>
        <v/>
      </c>
      <c r="AQ222" s="10" t="str">
        <f t="shared" si="100"/>
        <v/>
      </c>
      <c r="AR222" s="15" t="str">
        <f t="shared" si="101"/>
        <v/>
      </c>
      <c r="AS222" s="57" t="str">
        <f t="shared" si="102"/>
        <v/>
      </c>
      <c r="AT222" s="12" t="str">
        <f t="shared" si="103"/>
        <v/>
      </c>
      <c r="AU222" s="10" t="str">
        <f t="shared" si="104"/>
        <v/>
      </c>
      <c r="AV222" s="10" t="str">
        <f t="shared" si="105"/>
        <v/>
      </c>
      <c r="AW222" s="15" t="str">
        <f t="shared" si="106"/>
        <v/>
      </c>
    </row>
    <row r="223" spans="2:49">
      <c r="B223" s="14" t="str">
        <f>IF(Scilympiad!C222="",
    "",
    Scilympiad!C222
)</f>
        <v/>
      </c>
      <c r="C223" s="10" t="str">
        <f>IF(Scilympiad!D222="",
    "",
    Scilympiad!D222
)</f>
        <v/>
      </c>
      <c r="D223" s="10" t="str">
        <f>IF(Scilympiad!E222="",
    "",
    Scilympiad!E222
)</f>
        <v/>
      </c>
      <c r="E223" s="44" t="str">
        <f t="shared" si="82"/>
        <v/>
      </c>
      <c r="F223" s="45" t="str">
        <f t="shared" si="83"/>
        <v/>
      </c>
      <c r="G223" s="173" t="str">
        <f t="shared" si="84"/>
        <v/>
      </c>
      <c r="H223" s="45" t="str">
        <f t="shared" si="85"/>
        <v/>
      </c>
      <c r="I223" s="54" t="str">
        <f t="shared" si="86"/>
        <v/>
      </c>
      <c r="J223" s="57" t="str">
        <f>IF($B223="",
    "",
    IF(COUNTIF(Scilympiad!U:U,Scores!$B223)+COUNTIF(SkyCiv!U:U,Scores!$B223)=0,
        "",
        IF(COUNTIF(Scilympiad!U:U,Scores!$B223)=0,
            "NO",
            IF(COUNTIF(Scilympiad!U:U,Scores!$B223)=1,
                "YES",
                IF(COUNTIF(Scilympiad!U:U,Scores!$B223)&gt;1,
                    "MANY",
                    "ERROR"
                )
            )
        )
    )
)</f>
        <v/>
      </c>
      <c r="K223" s="15" t="str">
        <f>IF($B223="",
    "",
    IF(COUNTIF(Scilympiad!U:U,Scores!$B223)+COUNTIF(SkyCiv!U:U,Scores!$B223)=0,
        "",
        IF(COUNTIF(SkyCiv!U:U,Scores!$B223)=0,
            "NO",
            IF(COUNTIF(SkyCiv!U:U,Scores!$B223)=1,
                "YES",
                IF(COUNTIF(SkyCiv!U:U,Scores!$B223)&gt;1,
                    "MANY",
                    "ERROR"
                )
            )
        )
    )
)</f>
        <v/>
      </c>
      <c r="L223" s="160" t="str">
        <f>IF($B223="",
    "",
    IF(NOT(ISERROR(MATCH($B223,Scilympiad!$U:$U,0))),
        INDEX(Scilympiad!M:M,MATCH($B223,Scilympiad!$U:$U,0)),
        ""
    )
)</f>
        <v/>
      </c>
      <c r="M223" s="161" t="str">
        <f>IF($B223="",
    "",
    IF(NOT(ISERROR(MATCH($B223,Scilympiad!$U:$U,0))),
        INDEX(Scilympiad!N:N,MATCH($B223,Scilympiad!$U:$U,0)),
        ""
    )
)</f>
        <v/>
      </c>
      <c r="N223" s="161" t="str">
        <f>IF($B223="",
    "",
    IF(NOT(ISERROR(MATCH($B223,SkyCiv!$U:$U,0))),
        INDEX(SkyCiv!C:C,MATCH($B223,SkyCiv!$U:$U,0))+(_xlfn.NUMBERVALUE(LEFT(RIGHT(Instructions!$E$20,4),3))+6)/24,
        ""
    )
)</f>
        <v/>
      </c>
      <c r="O223" s="12" t="str">
        <f>IF(N223="",
    "",
    IF(Instructions!E$20="",
        "TIMEZONE?",
        IF(L223="",
            "START?",
            IF(N223&lt;L223,
                "NEGATIVE",
                (N223-L223)*24*60
            )
        )
    )
)</f>
        <v/>
      </c>
      <c r="P223" s="46" t="str">
        <f>IF(Instructions!$E$21="",
    "",
    IF(AND(ISNUMBER(O223),O223&gt;Instructions!E$21),
        "YES",
        IF(AND(ISNUMBER(O223),O223&lt;=Instructions!E$21),
            "NO",
            IF(O223="NEGATIVE",
                "UNCLEAR",
                ""
            )
        )
    )
)</f>
        <v/>
      </c>
      <c r="Q223" s="72" t="str">
        <f>IF(LEFT(Instructions!E$22)="Y",
    P223,
    ""
)</f>
        <v/>
      </c>
      <c r="R223" s="69" t="str">
        <f>IF($B223="",
    "",
    IF(NOT(ISERROR(MATCH($B223,SkyCiv!$U:$U,0))),
        INDEX(SkyCiv!I:I,MATCH($B223,SkyCiv!$U:$U,0)),
        ""
    )
)</f>
        <v/>
      </c>
      <c r="S223" s="12" t="str">
        <f>IF($B223="",
    "",
    IF(NOT(ISERROR(MATCH($B223,SkyCiv!$U:$U,0))),
        INDEX(SkyCiv!J:J,MATCH($B223,SkyCiv!$U:$U,0)),
        ""
    )
)</f>
        <v/>
      </c>
      <c r="T223" s="60" t="str">
        <f>IF($B223="",
    "",
    IF(NOT(ISERROR(MATCH($B223,SkyCiv!$U:$U,0))),
        INDEX(SkyCiv!K:K,MATCH($B223,SkyCiv!$U:$U,0)),
        ""
    )
)</f>
        <v/>
      </c>
      <c r="U223" s="76" t="str">
        <f>IF($B223="",
    "",
    IF(NOT(ISERROR(MATCH($B223,SkyCiv!$U:$U,0))),
        INDEX(SkyCiv!L:L,MATCH($B223,SkyCiv!$U:$U,0)),
        ""
    )
)</f>
        <v/>
      </c>
      <c r="V223" s="12" t="str">
        <f>IF($B223="",
    "",
    IF(NOT(ISERROR(MATCH($B223,SkyCiv!$U:$U,0))),
        INDEX(SkyCiv!M:M,MATCH($B223,SkyCiv!$U:$U,0)),
        ""
    )
)</f>
        <v/>
      </c>
      <c r="W223" s="77" t="str">
        <f>IF($B223="",
    "",
    IF(NOT(ISERROR(MATCH($B223,SkyCiv!$U:$U,0))),
        INDEX(SkyCiv!N:N,MATCH($B223,SkyCiv!$U:$U,0)),
        ""
    )
)</f>
        <v/>
      </c>
      <c r="X223" s="45" t="str">
        <f>IF(AND(U223=0,V223=0,W223=0),
    "-",
    IF(U223="",
        "",
        IF(LEFT($B223)="B",
            IF(Instructions!E$16="",
                "",
                IF(ROUND(U223,3)&lt;Instructions!E$16,
                    "YES",
                    "NO"
                )
            ),
            IF(LEFT($B223)="C",
                IF(Instructions!E$18="",
                    "",
                    IF(ROUND(U223,3)&lt;Instructions!E$18,
                        "YES",
                        "NO"
                    )
                ),
                "ERR"
            )
        )
    )
)</f>
        <v/>
      </c>
      <c r="Y223" s="45" t="str">
        <f t="shared" si="87"/>
        <v/>
      </c>
      <c r="Z223" s="45" t="str">
        <f>IF(AND(U223=0,V223=0,W223=0),
    "-",
    IF(W223="",
        "",
        IF(LEFT($B223)="B",
            IF(Instructions!E$17="",
                "",
                IF(ROUND(W223,3)&lt;Instructions!E$17,
                    "YES",
                    "NO"
                )
            ),
            IF(LEFT($B223)="C",
                IF(Instructions!E$19="",
                    "",
                    IF(ROUND(W223,3)&lt;Instructions!E$19,
                        "YES",
                        "NO"
                    )
                ),
                "ERR"
            )
        )
    )
)</f>
        <v/>
      </c>
      <c r="AA223" s="54" t="str">
        <f t="shared" si="88"/>
        <v/>
      </c>
      <c r="AB223" s="14" t="str">
        <f>IF(AND(NOT(ISERROR(MATCH($B223,Scilympiad!$U:$U,0))),ISNUMBER(INDEX(Scilympiad!Y:Y,MATCH($B223,Scilympiad!$U:$U,0)))),
    INDEX(Scilympiad!Y:Y,MATCH($B223,Scilympiad!$U:$U,0)),
    ""
)</f>
        <v/>
      </c>
      <c r="AC223" s="11" t="str">
        <f t="shared" si="89"/>
        <v/>
      </c>
      <c r="AD223" s="10" t="str">
        <f t="shared" si="90"/>
        <v/>
      </c>
      <c r="AE223" s="11" t="str">
        <f t="shared" si="91"/>
        <v/>
      </c>
      <c r="AF223" s="12" t="str">
        <f t="shared" si="92"/>
        <v/>
      </c>
      <c r="AG223" s="134" t="str">
        <f t="shared" si="93"/>
        <v/>
      </c>
      <c r="AH223" s="165"/>
      <c r="AI223" s="165"/>
      <c r="AJ223" s="131"/>
      <c r="AK223" s="64" t="str">
        <f t="shared" si="94"/>
        <v/>
      </c>
      <c r="AL223" s="47" t="str">
        <f t="shared" si="95"/>
        <v/>
      </c>
      <c r="AM223" s="65" t="str">
        <f t="shared" si="96"/>
        <v/>
      </c>
      <c r="AN223" s="57" t="str">
        <f t="shared" si="97"/>
        <v/>
      </c>
      <c r="AO223" s="12" t="str">
        <f t="shared" si="98"/>
        <v/>
      </c>
      <c r="AP223" s="10" t="str">
        <f t="shared" si="99"/>
        <v/>
      </c>
      <c r="AQ223" s="10" t="str">
        <f t="shared" si="100"/>
        <v/>
      </c>
      <c r="AR223" s="15" t="str">
        <f t="shared" si="101"/>
        <v/>
      </c>
      <c r="AS223" s="57" t="str">
        <f t="shared" si="102"/>
        <v/>
      </c>
      <c r="AT223" s="12" t="str">
        <f t="shared" si="103"/>
        <v/>
      </c>
      <c r="AU223" s="10" t="str">
        <f t="shared" si="104"/>
        <v/>
      </c>
      <c r="AV223" s="10" t="str">
        <f t="shared" si="105"/>
        <v/>
      </c>
      <c r="AW223" s="15" t="str">
        <f t="shared" si="106"/>
        <v/>
      </c>
    </row>
    <row r="224" spans="2:49">
      <c r="B224" s="14" t="str">
        <f>IF(Scilympiad!C223="",
    "",
    Scilympiad!C223
)</f>
        <v/>
      </c>
      <c r="C224" s="10" t="str">
        <f>IF(Scilympiad!D223="",
    "",
    Scilympiad!D223
)</f>
        <v/>
      </c>
      <c r="D224" s="10" t="str">
        <f>IF(Scilympiad!E223="",
    "",
    Scilympiad!E223
)</f>
        <v/>
      </c>
      <c r="E224" s="44" t="str">
        <f t="shared" si="82"/>
        <v/>
      </c>
      <c r="F224" s="45" t="str">
        <f t="shared" si="83"/>
        <v/>
      </c>
      <c r="G224" s="173" t="str">
        <f t="shared" si="84"/>
        <v/>
      </c>
      <c r="H224" s="45" t="str">
        <f t="shared" si="85"/>
        <v/>
      </c>
      <c r="I224" s="54" t="str">
        <f t="shared" si="86"/>
        <v/>
      </c>
      <c r="J224" s="57" t="str">
        <f>IF($B224="",
    "",
    IF(COUNTIF(Scilympiad!U:U,Scores!$B224)+COUNTIF(SkyCiv!U:U,Scores!$B224)=0,
        "",
        IF(COUNTIF(Scilympiad!U:U,Scores!$B224)=0,
            "NO",
            IF(COUNTIF(Scilympiad!U:U,Scores!$B224)=1,
                "YES",
                IF(COUNTIF(Scilympiad!U:U,Scores!$B224)&gt;1,
                    "MANY",
                    "ERROR"
                )
            )
        )
    )
)</f>
        <v/>
      </c>
      <c r="K224" s="15" t="str">
        <f>IF($B224="",
    "",
    IF(COUNTIF(Scilympiad!U:U,Scores!$B224)+COUNTIF(SkyCiv!U:U,Scores!$B224)=0,
        "",
        IF(COUNTIF(SkyCiv!U:U,Scores!$B224)=0,
            "NO",
            IF(COUNTIF(SkyCiv!U:U,Scores!$B224)=1,
                "YES",
                IF(COUNTIF(SkyCiv!U:U,Scores!$B224)&gt;1,
                    "MANY",
                    "ERROR"
                )
            )
        )
    )
)</f>
        <v/>
      </c>
      <c r="L224" s="160" t="str">
        <f>IF($B224="",
    "",
    IF(NOT(ISERROR(MATCH($B224,Scilympiad!$U:$U,0))),
        INDEX(Scilympiad!M:M,MATCH($B224,Scilympiad!$U:$U,0)),
        ""
    )
)</f>
        <v/>
      </c>
      <c r="M224" s="161" t="str">
        <f>IF($B224="",
    "",
    IF(NOT(ISERROR(MATCH($B224,Scilympiad!$U:$U,0))),
        INDEX(Scilympiad!N:N,MATCH($B224,Scilympiad!$U:$U,0)),
        ""
    )
)</f>
        <v/>
      </c>
      <c r="N224" s="161" t="str">
        <f>IF($B224="",
    "",
    IF(NOT(ISERROR(MATCH($B224,SkyCiv!$U:$U,0))),
        INDEX(SkyCiv!C:C,MATCH($B224,SkyCiv!$U:$U,0))+(_xlfn.NUMBERVALUE(LEFT(RIGHT(Instructions!$E$20,4),3))+6)/24,
        ""
    )
)</f>
        <v/>
      </c>
      <c r="O224" s="12" t="str">
        <f>IF(N224="",
    "",
    IF(Instructions!E$20="",
        "TIMEZONE?",
        IF(L224="",
            "START?",
            IF(N224&lt;L224,
                "NEGATIVE",
                (N224-L224)*24*60
            )
        )
    )
)</f>
        <v/>
      </c>
      <c r="P224" s="46" t="str">
        <f>IF(Instructions!$E$21="",
    "",
    IF(AND(ISNUMBER(O224),O224&gt;Instructions!E$21),
        "YES",
        IF(AND(ISNUMBER(O224),O224&lt;=Instructions!E$21),
            "NO",
            IF(O224="NEGATIVE",
                "UNCLEAR",
                ""
            )
        )
    )
)</f>
        <v/>
      </c>
      <c r="Q224" s="72" t="str">
        <f>IF(LEFT(Instructions!E$22)="Y",
    P224,
    ""
)</f>
        <v/>
      </c>
      <c r="R224" s="69" t="str">
        <f>IF($B224="",
    "",
    IF(NOT(ISERROR(MATCH($B224,SkyCiv!$U:$U,0))),
        INDEX(SkyCiv!I:I,MATCH($B224,SkyCiv!$U:$U,0)),
        ""
    )
)</f>
        <v/>
      </c>
      <c r="S224" s="12" t="str">
        <f>IF($B224="",
    "",
    IF(NOT(ISERROR(MATCH($B224,SkyCiv!$U:$U,0))),
        INDEX(SkyCiv!J:J,MATCH($B224,SkyCiv!$U:$U,0)),
        ""
    )
)</f>
        <v/>
      </c>
      <c r="T224" s="60" t="str">
        <f>IF($B224="",
    "",
    IF(NOT(ISERROR(MATCH($B224,SkyCiv!$U:$U,0))),
        INDEX(SkyCiv!K:K,MATCH($B224,SkyCiv!$U:$U,0)),
        ""
    )
)</f>
        <v/>
      </c>
      <c r="U224" s="76" t="str">
        <f>IF($B224="",
    "",
    IF(NOT(ISERROR(MATCH($B224,SkyCiv!$U:$U,0))),
        INDEX(SkyCiv!L:L,MATCH($B224,SkyCiv!$U:$U,0)),
        ""
    )
)</f>
        <v/>
      </c>
      <c r="V224" s="12" t="str">
        <f>IF($B224="",
    "",
    IF(NOT(ISERROR(MATCH($B224,SkyCiv!$U:$U,0))),
        INDEX(SkyCiv!M:M,MATCH($B224,SkyCiv!$U:$U,0)),
        ""
    )
)</f>
        <v/>
      </c>
      <c r="W224" s="77" t="str">
        <f>IF($B224="",
    "",
    IF(NOT(ISERROR(MATCH($B224,SkyCiv!$U:$U,0))),
        INDEX(SkyCiv!N:N,MATCH($B224,SkyCiv!$U:$U,0)),
        ""
    )
)</f>
        <v/>
      </c>
      <c r="X224" s="45" t="str">
        <f>IF(AND(U224=0,V224=0,W224=0),
    "-",
    IF(U224="",
        "",
        IF(LEFT($B224)="B",
            IF(Instructions!E$16="",
                "",
                IF(ROUND(U224,3)&lt;Instructions!E$16,
                    "YES",
                    "NO"
                )
            ),
            IF(LEFT($B224)="C",
                IF(Instructions!E$18="",
                    "",
                    IF(ROUND(U224,3)&lt;Instructions!E$18,
                        "YES",
                        "NO"
                    )
                ),
                "ERR"
            )
        )
    )
)</f>
        <v/>
      </c>
      <c r="Y224" s="45" t="str">
        <f t="shared" si="87"/>
        <v/>
      </c>
      <c r="Z224" s="45" t="str">
        <f>IF(AND(U224=0,V224=0,W224=0),
    "-",
    IF(W224="",
        "",
        IF(LEFT($B224)="B",
            IF(Instructions!E$17="",
                "",
                IF(ROUND(W224,3)&lt;Instructions!E$17,
                    "YES",
                    "NO"
                )
            ),
            IF(LEFT($B224)="C",
                IF(Instructions!E$19="",
                    "",
                    IF(ROUND(W224,3)&lt;Instructions!E$19,
                        "YES",
                        "NO"
                    )
                ),
                "ERR"
            )
        )
    )
)</f>
        <v/>
      </c>
      <c r="AA224" s="54" t="str">
        <f t="shared" si="88"/>
        <v/>
      </c>
      <c r="AB224" s="14" t="str">
        <f>IF(AND(NOT(ISERROR(MATCH($B224,Scilympiad!$U:$U,0))),ISNUMBER(INDEX(Scilympiad!Y:Y,MATCH($B224,Scilympiad!$U:$U,0)))),
    INDEX(Scilympiad!Y:Y,MATCH($B224,Scilympiad!$U:$U,0)),
    ""
)</f>
        <v/>
      </c>
      <c r="AC224" s="11" t="str">
        <f t="shared" si="89"/>
        <v/>
      </c>
      <c r="AD224" s="10" t="str">
        <f t="shared" si="90"/>
        <v/>
      </c>
      <c r="AE224" s="11" t="str">
        <f t="shared" si="91"/>
        <v/>
      </c>
      <c r="AF224" s="12" t="str">
        <f t="shared" si="92"/>
        <v/>
      </c>
      <c r="AG224" s="134" t="str">
        <f t="shared" si="93"/>
        <v/>
      </c>
      <c r="AH224" s="165"/>
      <c r="AI224" s="165"/>
      <c r="AJ224" s="131"/>
      <c r="AK224" s="64" t="str">
        <f t="shared" si="94"/>
        <v/>
      </c>
      <c r="AL224" s="47" t="str">
        <f t="shared" si="95"/>
        <v/>
      </c>
      <c r="AM224" s="65" t="str">
        <f t="shared" si="96"/>
        <v/>
      </c>
      <c r="AN224" s="57" t="str">
        <f t="shared" si="97"/>
        <v/>
      </c>
      <c r="AO224" s="12" t="str">
        <f t="shared" si="98"/>
        <v/>
      </c>
      <c r="AP224" s="10" t="str">
        <f t="shared" si="99"/>
        <v/>
      </c>
      <c r="AQ224" s="10" t="str">
        <f t="shared" si="100"/>
        <v/>
      </c>
      <c r="AR224" s="15" t="str">
        <f t="shared" si="101"/>
        <v/>
      </c>
      <c r="AS224" s="57" t="str">
        <f t="shared" si="102"/>
        <v/>
      </c>
      <c r="AT224" s="12" t="str">
        <f t="shared" si="103"/>
        <v/>
      </c>
      <c r="AU224" s="10" t="str">
        <f t="shared" si="104"/>
        <v/>
      </c>
      <c r="AV224" s="10" t="str">
        <f t="shared" si="105"/>
        <v/>
      </c>
      <c r="AW224" s="15" t="str">
        <f t="shared" si="106"/>
        <v/>
      </c>
    </row>
    <row r="225" spans="2:49">
      <c r="B225" s="14" t="str">
        <f>IF(Scilympiad!C224="",
    "",
    Scilympiad!C224
)</f>
        <v/>
      </c>
      <c r="C225" s="10" t="str">
        <f>IF(Scilympiad!D224="",
    "",
    Scilympiad!D224
)</f>
        <v/>
      </c>
      <c r="D225" s="10" t="str">
        <f>IF(Scilympiad!E224="",
    "",
    Scilympiad!E224
)</f>
        <v/>
      </c>
      <c r="E225" s="44" t="str">
        <f t="shared" si="82"/>
        <v/>
      </c>
      <c r="F225" s="45" t="str">
        <f t="shared" si="83"/>
        <v/>
      </c>
      <c r="G225" s="173" t="str">
        <f t="shared" si="84"/>
        <v/>
      </c>
      <c r="H225" s="45" t="str">
        <f t="shared" si="85"/>
        <v/>
      </c>
      <c r="I225" s="54" t="str">
        <f t="shared" si="86"/>
        <v/>
      </c>
      <c r="J225" s="57" t="str">
        <f>IF($B225="",
    "",
    IF(COUNTIF(Scilympiad!U:U,Scores!$B225)+COUNTIF(SkyCiv!U:U,Scores!$B225)=0,
        "",
        IF(COUNTIF(Scilympiad!U:U,Scores!$B225)=0,
            "NO",
            IF(COUNTIF(Scilympiad!U:U,Scores!$B225)=1,
                "YES",
                IF(COUNTIF(Scilympiad!U:U,Scores!$B225)&gt;1,
                    "MANY",
                    "ERROR"
                )
            )
        )
    )
)</f>
        <v/>
      </c>
      <c r="K225" s="15" t="str">
        <f>IF($B225="",
    "",
    IF(COUNTIF(Scilympiad!U:U,Scores!$B225)+COUNTIF(SkyCiv!U:U,Scores!$B225)=0,
        "",
        IF(COUNTIF(SkyCiv!U:U,Scores!$B225)=0,
            "NO",
            IF(COUNTIF(SkyCiv!U:U,Scores!$B225)=1,
                "YES",
                IF(COUNTIF(SkyCiv!U:U,Scores!$B225)&gt;1,
                    "MANY",
                    "ERROR"
                )
            )
        )
    )
)</f>
        <v/>
      </c>
      <c r="L225" s="160" t="str">
        <f>IF($B225="",
    "",
    IF(NOT(ISERROR(MATCH($B225,Scilympiad!$U:$U,0))),
        INDEX(Scilympiad!M:M,MATCH($B225,Scilympiad!$U:$U,0)),
        ""
    )
)</f>
        <v/>
      </c>
      <c r="M225" s="161" t="str">
        <f>IF($B225="",
    "",
    IF(NOT(ISERROR(MATCH($B225,Scilympiad!$U:$U,0))),
        INDEX(Scilympiad!N:N,MATCH($B225,Scilympiad!$U:$U,0)),
        ""
    )
)</f>
        <v/>
      </c>
      <c r="N225" s="161" t="str">
        <f>IF($B225="",
    "",
    IF(NOT(ISERROR(MATCH($B225,SkyCiv!$U:$U,0))),
        INDEX(SkyCiv!C:C,MATCH($B225,SkyCiv!$U:$U,0))+(_xlfn.NUMBERVALUE(LEFT(RIGHT(Instructions!$E$20,4),3))+6)/24,
        ""
    )
)</f>
        <v/>
      </c>
      <c r="O225" s="12" t="str">
        <f>IF(N225="",
    "",
    IF(Instructions!E$20="",
        "TIMEZONE?",
        IF(L225="",
            "START?",
            IF(N225&lt;L225,
                "NEGATIVE",
                (N225-L225)*24*60
            )
        )
    )
)</f>
        <v/>
      </c>
      <c r="P225" s="46" t="str">
        <f>IF(Instructions!$E$21="",
    "",
    IF(AND(ISNUMBER(O225),O225&gt;Instructions!E$21),
        "YES",
        IF(AND(ISNUMBER(O225),O225&lt;=Instructions!E$21),
            "NO",
            IF(O225="NEGATIVE",
                "UNCLEAR",
                ""
            )
        )
    )
)</f>
        <v/>
      </c>
      <c r="Q225" s="72" t="str">
        <f>IF(LEFT(Instructions!E$22)="Y",
    P225,
    ""
)</f>
        <v/>
      </c>
      <c r="R225" s="69" t="str">
        <f>IF($B225="",
    "",
    IF(NOT(ISERROR(MATCH($B225,SkyCiv!$U:$U,0))),
        INDEX(SkyCiv!I:I,MATCH($B225,SkyCiv!$U:$U,0)),
        ""
    )
)</f>
        <v/>
      </c>
      <c r="S225" s="12" t="str">
        <f>IF($B225="",
    "",
    IF(NOT(ISERROR(MATCH($B225,SkyCiv!$U:$U,0))),
        INDEX(SkyCiv!J:J,MATCH($B225,SkyCiv!$U:$U,0)),
        ""
    )
)</f>
        <v/>
      </c>
      <c r="T225" s="60" t="str">
        <f>IF($B225="",
    "",
    IF(NOT(ISERROR(MATCH($B225,SkyCiv!$U:$U,0))),
        INDEX(SkyCiv!K:K,MATCH($B225,SkyCiv!$U:$U,0)),
        ""
    )
)</f>
        <v/>
      </c>
      <c r="U225" s="76" t="str">
        <f>IF($B225="",
    "",
    IF(NOT(ISERROR(MATCH($B225,SkyCiv!$U:$U,0))),
        INDEX(SkyCiv!L:L,MATCH($B225,SkyCiv!$U:$U,0)),
        ""
    )
)</f>
        <v/>
      </c>
      <c r="V225" s="12" t="str">
        <f>IF($B225="",
    "",
    IF(NOT(ISERROR(MATCH($B225,SkyCiv!$U:$U,0))),
        INDEX(SkyCiv!M:M,MATCH($B225,SkyCiv!$U:$U,0)),
        ""
    )
)</f>
        <v/>
      </c>
      <c r="W225" s="77" t="str">
        <f>IF($B225="",
    "",
    IF(NOT(ISERROR(MATCH($B225,SkyCiv!$U:$U,0))),
        INDEX(SkyCiv!N:N,MATCH($B225,SkyCiv!$U:$U,0)),
        ""
    )
)</f>
        <v/>
      </c>
      <c r="X225" s="45" t="str">
        <f>IF(AND(U225=0,V225=0,W225=0),
    "-",
    IF(U225="",
        "",
        IF(LEFT($B225)="B",
            IF(Instructions!E$16="",
                "",
                IF(ROUND(U225,3)&lt;Instructions!E$16,
                    "YES",
                    "NO"
                )
            ),
            IF(LEFT($B225)="C",
                IF(Instructions!E$18="",
                    "",
                    IF(ROUND(U225,3)&lt;Instructions!E$18,
                        "YES",
                        "NO"
                    )
                ),
                "ERR"
            )
        )
    )
)</f>
        <v/>
      </c>
      <c r="Y225" s="45" t="str">
        <f t="shared" si="87"/>
        <v/>
      </c>
      <c r="Z225" s="45" t="str">
        <f>IF(AND(U225=0,V225=0,W225=0),
    "-",
    IF(W225="",
        "",
        IF(LEFT($B225)="B",
            IF(Instructions!E$17="",
                "",
                IF(ROUND(W225,3)&lt;Instructions!E$17,
                    "YES",
                    "NO"
                )
            ),
            IF(LEFT($B225)="C",
                IF(Instructions!E$19="",
                    "",
                    IF(ROUND(W225,3)&lt;Instructions!E$19,
                        "YES",
                        "NO"
                    )
                ),
                "ERR"
            )
        )
    )
)</f>
        <v/>
      </c>
      <c r="AA225" s="54" t="str">
        <f t="shared" si="88"/>
        <v/>
      </c>
      <c r="AB225" s="14" t="str">
        <f>IF(AND(NOT(ISERROR(MATCH($B225,Scilympiad!$U:$U,0))),ISNUMBER(INDEX(Scilympiad!Y:Y,MATCH($B225,Scilympiad!$U:$U,0)))),
    INDEX(Scilympiad!Y:Y,MATCH($B225,Scilympiad!$U:$U,0)),
    ""
)</f>
        <v/>
      </c>
      <c r="AC225" s="11" t="str">
        <f t="shared" si="89"/>
        <v/>
      </c>
      <c r="AD225" s="10" t="str">
        <f t="shared" si="90"/>
        <v/>
      </c>
      <c r="AE225" s="11" t="str">
        <f t="shared" si="91"/>
        <v/>
      </c>
      <c r="AF225" s="12" t="str">
        <f t="shared" si="92"/>
        <v/>
      </c>
      <c r="AG225" s="134" t="str">
        <f t="shared" si="93"/>
        <v/>
      </c>
      <c r="AH225" s="165"/>
      <c r="AI225" s="165"/>
      <c r="AJ225" s="131"/>
      <c r="AK225" s="64" t="str">
        <f t="shared" si="94"/>
        <v/>
      </c>
      <c r="AL225" s="47" t="str">
        <f t="shared" si="95"/>
        <v/>
      </c>
      <c r="AM225" s="65" t="str">
        <f t="shared" si="96"/>
        <v/>
      </c>
      <c r="AN225" s="57" t="str">
        <f t="shared" si="97"/>
        <v/>
      </c>
      <c r="AO225" s="12" t="str">
        <f t="shared" si="98"/>
        <v/>
      </c>
      <c r="AP225" s="10" t="str">
        <f t="shared" si="99"/>
        <v/>
      </c>
      <c r="AQ225" s="10" t="str">
        <f t="shared" si="100"/>
        <v/>
      </c>
      <c r="AR225" s="15" t="str">
        <f t="shared" si="101"/>
        <v/>
      </c>
      <c r="AS225" s="57" t="str">
        <f t="shared" si="102"/>
        <v/>
      </c>
      <c r="AT225" s="12" t="str">
        <f t="shared" si="103"/>
        <v/>
      </c>
      <c r="AU225" s="10" t="str">
        <f t="shared" si="104"/>
        <v/>
      </c>
      <c r="AV225" s="10" t="str">
        <f t="shared" si="105"/>
        <v/>
      </c>
      <c r="AW225" s="15" t="str">
        <f t="shared" si="106"/>
        <v/>
      </c>
    </row>
    <row r="226" spans="2:49">
      <c r="B226" s="14" t="str">
        <f>IF(Scilympiad!C225="",
    "",
    Scilympiad!C225
)</f>
        <v/>
      </c>
      <c r="C226" s="10" t="str">
        <f>IF(Scilympiad!D225="",
    "",
    Scilympiad!D225
)</f>
        <v/>
      </c>
      <c r="D226" s="10" t="str">
        <f>IF(Scilympiad!E225="",
    "",
    Scilympiad!E225
)</f>
        <v/>
      </c>
      <c r="E226" s="44" t="str">
        <f t="shared" si="82"/>
        <v/>
      </c>
      <c r="F226" s="45" t="str">
        <f t="shared" si="83"/>
        <v/>
      </c>
      <c r="G226" s="173" t="str">
        <f t="shared" si="84"/>
        <v/>
      </c>
      <c r="H226" s="45" t="str">
        <f t="shared" si="85"/>
        <v/>
      </c>
      <c r="I226" s="54" t="str">
        <f t="shared" si="86"/>
        <v/>
      </c>
      <c r="J226" s="57" t="str">
        <f>IF($B226="",
    "",
    IF(COUNTIF(Scilympiad!U:U,Scores!$B226)+COUNTIF(SkyCiv!U:U,Scores!$B226)=0,
        "",
        IF(COUNTIF(Scilympiad!U:U,Scores!$B226)=0,
            "NO",
            IF(COUNTIF(Scilympiad!U:U,Scores!$B226)=1,
                "YES",
                IF(COUNTIF(Scilympiad!U:U,Scores!$B226)&gt;1,
                    "MANY",
                    "ERROR"
                )
            )
        )
    )
)</f>
        <v/>
      </c>
      <c r="K226" s="15" t="str">
        <f>IF($B226="",
    "",
    IF(COUNTIF(Scilympiad!U:U,Scores!$B226)+COUNTIF(SkyCiv!U:U,Scores!$B226)=0,
        "",
        IF(COUNTIF(SkyCiv!U:U,Scores!$B226)=0,
            "NO",
            IF(COUNTIF(SkyCiv!U:U,Scores!$B226)=1,
                "YES",
                IF(COUNTIF(SkyCiv!U:U,Scores!$B226)&gt;1,
                    "MANY",
                    "ERROR"
                )
            )
        )
    )
)</f>
        <v/>
      </c>
      <c r="L226" s="160" t="str">
        <f>IF($B226="",
    "",
    IF(NOT(ISERROR(MATCH($B226,Scilympiad!$U:$U,0))),
        INDEX(Scilympiad!M:M,MATCH($B226,Scilympiad!$U:$U,0)),
        ""
    )
)</f>
        <v/>
      </c>
      <c r="M226" s="161" t="str">
        <f>IF($B226="",
    "",
    IF(NOT(ISERROR(MATCH($B226,Scilympiad!$U:$U,0))),
        INDEX(Scilympiad!N:N,MATCH($B226,Scilympiad!$U:$U,0)),
        ""
    )
)</f>
        <v/>
      </c>
      <c r="N226" s="161" t="str">
        <f>IF($B226="",
    "",
    IF(NOT(ISERROR(MATCH($B226,SkyCiv!$U:$U,0))),
        INDEX(SkyCiv!C:C,MATCH($B226,SkyCiv!$U:$U,0))+(_xlfn.NUMBERVALUE(LEFT(RIGHT(Instructions!$E$20,4),3))+6)/24,
        ""
    )
)</f>
        <v/>
      </c>
      <c r="O226" s="12" t="str">
        <f>IF(N226="",
    "",
    IF(Instructions!E$20="",
        "TIMEZONE?",
        IF(L226="",
            "START?",
            IF(N226&lt;L226,
                "NEGATIVE",
                (N226-L226)*24*60
            )
        )
    )
)</f>
        <v/>
      </c>
      <c r="P226" s="46" t="str">
        <f>IF(Instructions!$E$21="",
    "",
    IF(AND(ISNUMBER(O226),O226&gt;Instructions!E$21),
        "YES",
        IF(AND(ISNUMBER(O226),O226&lt;=Instructions!E$21),
            "NO",
            IF(O226="NEGATIVE",
                "UNCLEAR",
                ""
            )
        )
    )
)</f>
        <v/>
      </c>
      <c r="Q226" s="72" t="str">
        <f>IF(LEFT(Instructions!E$22)="Y",
    P226,
    ""
)</f>
        <v/>
      </c>
      <c r="R226" s="69" t="str">
        <f>IF($B226="",
    "",
    IF(NOT(ISERROR(MATCH($B226,SkyCiv!$U:$U,0))),
        INDEX(SkyCiv!I:I,MATCH($B226,SkyCiv!$U:$U,0)),
        ""
    )
)</f>
        <v/>
      </c>
      <c r="S226" s="12" t="str">
        <f>IF($B226="",
    "",
    IF(NOT(ISERROR(MATCH($B226,SkyCiv!$U:$U,0))),
        INDEX(SkyCiv!J:J,MATCH($B226,SkyCiv!$U:$U,0)),
        ""
    )
)</f>
        <v/>
      </c>
      <c r="T226" s="60" t="str">
        <f>IF($B226="",
    "",
    IF(NOT(ISERROR(MATCH($B226,SkyCiv!$U:$U,0))),
        INDEX(SkyCiv!K:K,MATCH($B226,SkyCiv!$U:$U,0)),
        ""
    )
)</f>
        <v/>
      </c>
      <c r="U226" s="76" t="str">
        <f>IF($B226="",
    "",
    IF(NOT(ISERROR(MATCH($B226,SkyCiv!$U:$U,0))),
        INDEX(SkyCiv!L:L,MATCH($B226,SkyCiv!$U:$U,0)),
        ""
    )
)</f>
        <v/>
      </c>
      <c r="V226" s="12" t="str">
        <f>IF($B226="",
    "",
    IF(NOT(ISERROR(MATCH($B226,SkyCiv!$U:$U,0))),
        INDEX(SkyCiv!M:M,MATCH($B226,SkyCiv!$U:$U,0)),
        ""
    )
)</f>
        <v/>
      </c>
      <c r="W226" s="77" t="str">
        <f>IF($B226="",
    "",
    IF(NOT(ISERROR(MATCH($B226,SkyCiv!$U:$U,0))),
        INDEX(SkyCiv!N:N,MATCH($B226,SkyCiv!$U:$U,0)),
        ""
    )
)</f>
        <v/>
      </c>
      <c r="X226" s="45" t="str">
        <f>IF(AND(U226=0,V226=0,W226=0),
    "-",
    IF(U226="",
        "",
        IF(LEFT($B226)="B",
            IF(Instructions!E$16="",
                "",
                IF(ROUND(U226,3)&lt;Instructions!E$16,
                    "YES",
                    "NO"
                )
            ),
            IF(LEFT($B226)="C",
                IF(Instructions!E$18="",
                    "",
                    IF(ROUND(U226,3)&lt;Instructions!E$18,
                        "YES",
                        "NO"
                    )
                ),
                "ERR"
            )
        )
    )
)</f>
        <v/>
      </c>
      <c r="Y226" s="45" t="str">
        <f t="shared" si="87"/>
        <v/>
      </c>
      <c r="Z226" s="45" t="str">
        <f>IF(AND(U226=0,V226=0,W226=0),
    "-",
    IF(W226="",
        "",
        IF(LEFT($B226)="B",
            IF(Instructions!E$17="",
                "",
                IF(ROUND(W226,3)&lt;Instructions!E$17,
                    "YES",
                    "NO"
                )
            ),
            IF(LEFT($B226)="C",
                IF(Instructions!E$19="",
                    "",
                    IF(ROUND(W226,3)&lt;Instructions!E$19,
                        "YES",
                        "NO"
                    )
                ),
                "ERR"
            )
        )
    )
)</f>
        <v/>
      </c>
      <c r="AA226" s="54" t="str">
        <f t="shared" si="88"/>
        <v/>
      </c>
      <c r="AB226" s="14" t="str">
        <f>IF(AND(NOT(ISERROR(MATCH($B226,Scilympiad!$U:$U,0))),ISNUMBER(INDEX(Scilympiad!Y:Y,MATCH($B226,Scilympiad!$U:$U,0)))),
    INDEX(Scilympiad!Y:Y,MATCH($B226,Scilympiad!$U:$U,0)),
    ""
)</f>
        <v/>
      </c>
      <c r="AC226" s="11" t="str">
        <f t="shared" si="89"/>
        <v/>
      </c>
      <c r="AD226" s="10" t="str">
        <f t="shared" si="90"/>
        <v/>
      </c>
      <c r="AE226" s="11" t="str">
        <f t="shared" si="91"/>
        <v/>
      </c>
      <c r="AF226" s="12" t="str">
        <f t="shared" si="92"/>
        <v/>
      </c>
      <c r="AG226" s="134" t="str">
        <f t="shared" si="93"/>
        <v/>
      </c>
      <c r="AH226" s="165"/>
      <c r="AI226" s="165"/>
      <c r="AJ226" s="131"/>
      <c r="AK226" s="64" t="str">
        <f t="shared" si="94"/>
        <v/>
      </c>
      <c r="AL226" s="47" t="str">
        <f t="shared" si="95"/>
        <v/>
      </c>
      <c r="AM226" s="65" t="str">
        <f t="shared" si="96"/>
        <v/>
      </c>
      <c r="AN226" s="57" t="str">
        <f t="shared" si="97"/>
        <v/>
      </c>
      <c r="AO226" s="12" t="str">
        <f t="shared" si="98"/>
        <v/>
      </c>
      <c r="AP226" s="10" t="str">
        <f t="shared" si="99"/>
        <v/>
      </c>
      <c r="AQ226" s="10" t="str">
        <f t="shared" si="100"/>
        <v/>
      </c>
      <c r="AR226" s="15" t="str">
        <f t="shared" si="101"/>
        <v/>
      </c>
      <c r="AS226" s="57" t="str">
        <f t="shared" si="102"/>
        <v/>
      </c>
      <c r="AT226" s="12" t="str">
        <f t="shared" si="103"/>
        <v/>
      </c>
      <c r="AU226" s="10" t="str">
        <f t="shared" si="104"/>
        <v/>
      </c>
      <c r="AV226" s="10" t="str">
        <f t="shared" si="105"/>
        <v/>
      </c>
      <c r="AW226" s="15" t="str">
        <f t="shared" si="106"/>
        <v/>
      </c>
    </row>
    <row r="227" spans="2:49">
      <c r="B227" s="14" t="str">
        <f>IF(Scilympiad!C226="",
    "",
    Scilympiad!C226
)</f>
        <v/>
      </c>
      <c r="C227" s="10" t="str">
        <f>IF(Scilympiad!D226="",
    "",
    Scilympiad!D226
)</f>
        <v/>
      </c>
      <c r="D227" s="10" t="str">
        <f>IF(Scilympiad!E226="",
    "",
    Scilympiad!E226
)</f>
        <v/>
      </c>
      <c r="E227" s="44" t="str">
        <f t="shared" si="82"/>
        <v/>
      </c>
      <c r="F227" s="45" t="str">
        <f t="shared" si="83"/>
        <v/>
      </c>
      <c r="G227" s="173" t="str">
        <f t="shared" si="84"/>
        <v/>
      </c>
      <c r="H227" s="45" t="str">
        <f t="shared" si="85"/>
        <v/>
      </c>
      <c r="I227" s="54" t="str">
        <f t="shared" si="86"/>
        <v/>
      </c>
      <c r="J227" s="57" t="str">
        <f>IF($B227="",
    "",
    IF(COUNTIF(Scilympiad!U:U,Scores!$B227)+COUNTIF(SkyCiv!U:U,Scores!$B227)=0,
        "",
        IF(COUNTIF(Scilympiad!U:U,Scores!$B227)=0,
            "NO",
            IF(COUNTIF(Scilympiad!U:U,Scores!$B227)=1,
                "YES",
                IF(COUNTIF(Scilympiad!U:U,Scores!$B227)&gt;1,
                    "MANY",
                    "ERROR"
                )
            )
        )
    )
)</f>
        <v/>
      </c>
      <c r="K227" s="15" t="str">
        <f>IF($B227="",
    "",
    IF(COUNTIF(Scilympiad!U:U,Scores!$B227)+COUNTIF(SkyCiv!U:U,Scores!$B227)=0,
        "",
        IF(COUNTIF(SkyCiv!U:U,Scores!$B227)=0,
            "NO",
            IF(COUNTIF(SkyCiv!U:U,Scores!$B227)=1,
                "YES",
                IF(COUNTIF(SkyCiv!U:U,Scores!$B227)&gt;1,
                    "MANY",
                    "ERROR"
                )
            )
        )
    )
)</f>
        <v/>
      </c>
      <c r="L227" s="160" t="str">
        <f>IF($B227="",
    "",
    IF(NOT(ISERROR(MATCH($B227,Scilympiad!$U:$U,0))),
        INDEX(Scilympiad!M:M,MATCH($B227,Scilympiad!$U:$U,0)),
        ""
    )
)</f>
        <v/>
      </c>
      <c r="M227" s="161" t="str">
        <f>IF($B227="",
    "",
    IF(NOT(ISERROR(MATCH($B227,Scilympiad!$U:$U,0))),
        INDEX(Scilympiad!N:N,MATCH($B227,Scilympiad!$U:$U,0)),
        ""
    )
)</f>
        <v/>
      </c>
      <c r="N227" s="161" t="str">
        <f>IF($B227="",
    "",
    IF(NOT(ISERROR(MATCH($B227,SkyCiv!$U:$U,0))),
        INDEX(SkyCiv!C:C,MATCH($B227,SkyCiv!$U:$U,0))+(_xlfn.NUMBERVALUE(LEFT(RIGHT(Instructions!$E$20,4),3))+6)/24,
        ""
    )
)</f>
        <v/>
      </c>
      <c r="O227" s="12" t="str">
        <f>IF(N227="",
    "",
    IF(Instructions!E$20="",
        "TIMEZONE?",
        IF(L227="",
            "START?",
            IF(N227&lt;L227,
                "NEGATIVE",
                (N227-L227)*24*60
            )
        )
    )
)</f>
        <v/>
      </c>
      <c r="P227" s="46" t="str">
        <f>IF(Instructions!$E$21="",
    "",
    IF(AND(ISNUMBER(O227),O227&gt;Instructions!E$21),
        "YES",
        IF(AND(ISNUMBER(O227),O227&lt;=Instructions!E$21),
            "NO",
            IF(O227="NEGATIVE",
                "UNCLEAR",
                ""
            )
        )
    )
)</f>
        <v/>
      </c>
      <c r="Q227" s="72" t="str">
        <f>IF(LEFT(Instructions!E$22)="Y",
    P227,
    ""
)</f>
        <v/>
      </c>
      <c r="R227" s="69" t="str">
        <f>IF($B227="",
    "",
    IF(NOT(ISERROR(MATCH($B227,SkyCiv!$U:$U,0))),
        INDEX(SkyCiv!I:I,MATCH($B227,SkyCiv!$U:$U,0)),
        ""
    )
)</f>
        <v/>
      </c>
      <c r="S227" s="12" t="str">
        <f>IF($B227="",
    "",
    IF(NOT(ISERROR(MATCH($B227,SkyCiv!$U:$U,0))),
        INDEX(SkyCiv!J:J,MATCH($B227,SkyCiv!$U:$U,0)),
        ""
    )
)</f>
        <v/>
      </c>
      <c r="T227" s="60" t="str">
        <f>IF($B227="",
    "",
    IF(NOT(ISERROR(MATCH($B227,SkyCiv!$U:$U,0))),
        INDEX(SkyCiv!K:K,MATCH($B227,SkyCiv!$U:$U,0)),
        ""
    )
)</f>
        <v/>
      </c>
      <c r="U227" s="76" t="str">
        <f>IF($B227="",
    "",
    IF(NOT(ISERROR(MATCH($B227,SkyCiv!$U:$U,0))),
        INDEX(SkyCiv!L:L,MATCH($B227,SkyCiv!$U:$U,0)),
        ""
    )
)</f>
        <v/>
      </c>
      <c r="V227" s="12" t="str">
        <f>IF($B227="",
    "",
    IF(NOT(ISERROR(MATCH($B227,SkyCiv!$U:$U,0))),
        INDEX(SkyCiv!M:M,MATCH($B227,SkyCiv!$U:$U,0)),
        ""
    )
)</f>
        <v/>
      </c>
      <c r="W227" s="77" t="str">
        <f>IF($B227="",
    "",
    IF(NOT(ISERROR(MATCH($B227,SkyCiv!$U:$U,0))),
        INDEX(SkyCiv!N:N,MATCH($B227,SkyCiv!$U:$U,0)),
        ""
    )
)</f>
        <v/>
      </c>
      <c r="X227" s="45" t="str">
        <f>IF(AND(U227=0,V227=0,W227=0),
    "-",
    IF(U227="",
        "",
        IF(LEFT($B227)="B",
            IF(Instructions!E$16="",
                "",
                IF(ROUND(U227,3)&lt;Instructions!E$16,
                    "YES",
                    "NO"
                )
            ),
            IF(LEFT($B227)="C",
                IF(Instructions!E$18="",
                    "",
                    IF(ROUND(U227,3)&lt;Instructions!E$18,
                        "YES",
                        "NO"
                    )
                ),
                "ERR"
            )
        )
    )
)</f>
        <v/>
      </c>
      <c r="Y227" s="45" t="str">
        <f t="shared" si="87"/>
        <v/>
      </c>
      <c r="Z227" s="45" t="str">
        <f>IF(AND(U227=0,V227=0,W227=0),
    "-",
    IF(W227="",
        "",
        IF(LEFT($B227)="B",
            IF(Instructions!E$17="",
                "",
                IF(ROUND(W227,3)&lt;Instructions!E$17,
                    "YES",
                    "NO"
                )
            ),
            IF(LEFT($B227)="C",
                IF(Instructions!E$19="",
                    "",
                    IF(ROUND(W227,3)&lt;Instructions!E$19,
                        "YES",
                        "NO"
                    )
                ),
                "ERR"
            )
        )
    )
)</f>
        <v/>
      </c>
      <c r="AA227" s="54" t="str">
        <f t="shared" si="88"/>
        <v/>
      </c>
      <c r="AB227" s="14" t="str">
        <f>IF(AND(NOT(ISERROR(MATCH($B227,Scilympiad!$U:$U,0))),ISNUMBER(INDEX(Scilympiad!Y:Y,MATCH($B227,Scilympiad!$U:$U,0)))),
    INDEX(Scilympiad!Y:Y,MATCH($B227,Scilympiad!$U:$U,0)),
    ""
)</f>
        <v/>
      </c>
      <c r="AC227" s="11" t="str">
        <f t="shared" si="89"/>
        <v/>
      </c>
      <c r="AD227" s="10" t="str">
        <f t="shared" si="90"/>
        <v/>
      </c>
      <c r="AE227" s="11" t="str">
        <f t="shared" si="91"/>
        <v/>
      </c>
      <c r="AF227" s="12" t="str">
        <f t="shared" si="92"/>
        <v/>
      </c>
      <c r="AG227" s="134" t="str">
        <f t="shared" si="93"/>
        <v/>
      </c>
      <c r="AH227" s="165"/>
      <c r="AI227" s="165"/>
      <c r="AJ227" s="131"/>
      <c r="AK227" s="64" t="str">
        <f t="shared" si="94"/>
        <v/>
      </c>
      <c r="AL227" s="47" t="str">
        <f t="shared" si="95"/>
        <v/>
      </c>
      <c r="AM227" s="65" t="str">
        <f t="shared" si="96"/>
        <v/>
      </c>
      <c r="AN227" s="57" t="str">
        <f t="shared" si="97"/>
        <v/>
      </c>
      <c r="AO227" s="12" t="str">
        <f t="shared" si="98"/>
        <v/>
      </c>
      <c r="AP227" s="10" t="str">
        <f t="shared" si="99"/>
        <v/>
      </c>
      <c r="AQ227" s="10" t="str">
        <f t="shared" si="100"/>
        <v/>
      </c>
      <c r="AR227" s="15" t="str">
        <f t="shared" si="101"/>
        <v/>
      </c>
      <c r="AS227" s="57" t="str">
        <f t="shared" si="102"/>
        <v/>
      </c>
      <c r="AT227" s="12" t="str">
        <f t="shared" si="103"/>
        <v/>
      </c>
      <c r="AU227" s="10" t="str">
        <f t="shared" si="104"/>
        <v/>
      </c>
      <c r="AV227" s="10" t="str">
        <f t="shared" si="105"/>
        <v/>
      </c>
      <c r="AW227" s="15" t="str">
        <f t="shared" si="106"/>
        <v/>
      </c>
    </row>
    <row r="228" spans="2:49">
      <c r="B228" s="14" t="str">
        <f>IF(Scilympiad!C227="",
    "",
    Scilympiad!C227
)</f>
        <v/>
      </c>
      <c r="C228" s="10" t="str">
        <f>IF(Scilympiad!D227="",
    "",
    Scilympiad!D227
)</f>
        <v/>
      </c>
      <c r="D228" s="10" t="str">
        <f>IF(Scilympiad!E227="",
    "",
    Scilympiad!E227
)</f>
        <v/>
      </c>
      <c r="E228" s="44" t="str">
        <f t="shared" si="82"/>
        <v/>
      </c>
      <c r="F228" s="45" t="str">
        <f t="shared" si="83"/>
        <v/>
      </c>
      <c r="G228" s="173" t="str">
        <f t="shared" si="84"/>
        <v/>
      </c>
      <c r="H228" s="45" t="str">
        <f t="shared" si="85"/>
        <v/>
      </c>
      <c r="I228" s="54" t="str">
        <f t="shared" si="86"/>
        <v/>
      </c>
      <c r="J228" s="57" t="str">
        <f>IF($B228="",
    "",
    IF(COUNTIF(Scilympiad!U:U,Scores!$B228)+COUNTIF(SkyCiv!U:U,Scores!$B228)=0,
        "",
        IF(COUNTIF(Scilympiad!U:U,Scores!$B228)=0,
            "NO",
            IF(COUNTIF(Scilympiad!U:U,Scores!$B228)=1,
                "YES",
                IF(COUNTIF(Scilympiad!U:U,Scores!$B228)&gt;1,
                    "MANY",
                    "ERROR"
                )
            )
        )
    )
)</f>
        <v/>
      </c>
      <c r="K228" s="15" t="str">
        <f>IF($B228="",
    "",
    IF(COUNTIF(Scilympiad!U:U,Scores!$B228)+COUNTIF(SkyCiv!U:U,Scores!$B228)=0,
        "",
        IF(COUNTIF(SkyCiv!U:U,Scores!$B228)=0,
            "NO",
            IF(COUNTIF(SkyCiv!U:U,Scores!$B228)=1,
                "YES",
                IF(COUNTIF(SkyCiv!U:U,Scores!$B228)&gt;1,
                    "MANY",
                    "ERROR"
                )
            )
        )
    )
)</f>
        <v/>
      </c>
      <c r="L228" s="160" t="str">
        <f>IF($B228="",
    "",
    IF(NOT(ISERROR(MATCH($B228,Scilympiad!$U:$U,0))),
        INDEX(Scilympiad!M:M,MATCH($B228,Scilympiad!$U:$U,0)),
        ""
    )
)</f>
        <v/>
      </c>
      <c r="M228" s="161" t="str">
        <f>IF($B228="",
    "",
    IF(NOT(ISERROR(MATCH($B228,Scilympiad!$U:$U,0))),
        INDEX(Scilympiad!N:N,MATCH($B228,Scilympiad!$U:$U,0)),
        ""
    )
)</f>
        <v/>
      </c>
      <c r="N228" s="161" t="str">
        <f>IF($B228="",
    "",
    IF(NOT(ISERROR(MATCH($B228,SkyCiv!$U:$U,0))),
        INDEX(SkyCiv!C:C,MATCH($B228,SkyCiv!$U:$U,0))+(_xlfn.NUMBERVALUE(LEFT(RIGHT(Instructions!$E$20,4),3))+6)/24,
        ""
    )
)</f>
        <v/>
      </c>
      <c r="O228" s="12" t="str">
        <f>IF(N228="",
    "",
    IF(Instructions!E$20="",
        "TIMEZONE?",
        IF(L228="",
            "START?",
            IF(N228&lt;L228,
                "NEGATIVE",
                (N228-L228)*24*60
            )
        )
    )
)</f>
        <v/>
      </c>
      <c r="P228" s="46" t="str">
        <f>IF(Instructions!$E$21="",
    "",
    IF(AND(ISNUMBER(O228),O228&gt;Instructions!E$21),
        "YES",
        IF(AND(ISNUMBER(O228),O228&lt;=Instructions!E$21),
            "NO",
            IF(O228="NEGATIVE",
                "UNCLEAR",
                ""
            )
        )
    )
)</f>
        <v/>
      </c>
      <c r="Q228" s="72" t="str">
        <f>IF(LEFT(Instructions!E$22)="Y",
    P228,
    ""
)</f>
        <v/>
      </c>
      <c r="R228" s="69" t="str">
        <f>IF($B228="",
    "",
    IF(NOT(ISERROR(MATCH($B228,SkyCiv!$U:$U,0))),
        INDEX(SkyCiv!I:I,MATCH($B228,SkyCiv!$U:$U,0)),
        ""
    )
)</f>
        <v/>
      </c>
      <c r="S228" s="12" t="str">
        <f>IF($B228="",
    "",
    IF(NOT(ISERROR(MATCH($B228,SkyCiv!$U:$U,0))),
        INDEX(SkyCiv!J:J,MATCH($B228,SkyCiv!$U:$U,0)),
        ""
    )
)</f>
        <v/>
      </c>
      <c r="T228" s="60" t="str">
        <f>IF($B228="",
    "",
    IF(NOT(ISERROR(MATCH($B228,SkyCiv!$U:$U,0))),
        INDEX(SkyCiv!K:K,MATCH($B228,SkyCiv!$U:$U,0)),
        ""
    )
)</f>
        <v/>
      </c>
      <c r="U228" s="76" t="str">
        <f>IF($B228="",
    "",
    IF(NOT(ISERROR(MATCH($B228,SkyCiv!$U:$U,0))),
        INDEX(SkyCiv!L:L,MATCH($B228,SkyCiv!$U:$U,0)),
        ""
    )
)</f>
        <v/>
      </c>
      <c r="V228" s="12" t="str">
        <f>IF($B228="",
    "",
    IF(NOT(ISERROR(MATCH($B228,SkyCiv!$U:$U,0))),
        INDEX(SkyCiv!M:M,MATCH($B228,SkyCiv!$U:$U,0)),
        ""
    )
)</f>
        <v/>
      </c>
      <c r="W228" s="77" t="str">
        <f>IF($B228="",
    "",
    IF(NOT(ISERROR(MATCH($B228,SkyCiv!$U:$U,0))),
        INDEX(SkyCiv!N:N,MATCH($B228,SkyCiv!$U:$U,0)),
        ""
    )
)</f>
        <v/>
      </c>
      <c r="X228" s="45" t="str">
        <f>IF(AND(U228=0,V228=0,W228=0),
    "-",
    IF(U228="",
        "",
        IF(LEFT($B228)="B",
            IF(Instructions!E$16="",
                "",
                IF(ROUND(U228,3)&lt;Instructions!E$16,
                    "YES",
                    "NO"
                )
            ),
            IF(LEFT($B228)="C",
                IF(Instructions!E$18="",
                    "",
                    IF(ROUND(U228,3)&lt;Instructions!E$18,
                        "YES",
                        "NO"
                    )
                ),
                "ERR"
            )
        )
    )
)</f>
        <v/>
      </c>
      <c r="Y228" s="45" t="str">
        <f t="shared" si="87"/>
        <v/>
      </c>
      <c r="Z228" s="45" t="str">
        <f>IF(AND(U228=0,V228=0,W228=0),
    "-",
    IF(W228="",
        "",
        IF(LEFT($B228)="B",
            IF(Instructions!E$17="",
                "",
                IF(ROUND(W228,3)&lt;Instructions!E$17,
                    "YES",
                    "NO"
                )
            ),
            IF(LEFT($B228)="C",
                IF(Instructions!E$19="",
                    "",
                    IF(ROUND(W228,3)&lt;Instructions!E$19,
                        "YES",
                        "NO"
                    )
                ),
                "ERR"
            )
        )
    )
)</f>
        <v/>
      </c>
      <c r="AA228" s="54" t="str">
        <f t="shared" si="88"/>
        <v/>
      </c>
      <c r="AB228" s="14" t="str">
        <f>IF(AND(NOT(ISERROR(MATCH($B228,Scilympiad!$U:$U,0))),ISNUMBER(INDEX(Scilympiad!Y:Y,MATCH($B228,Scilympiad!$U:$U,0)))),
    INDEX(Scilympiad!Y:Y,MATCH($B228,Scilympiad!$U:$U,0)),
    ""
)</f>
        <v/>
      </c>
      <c r="AC228" s="11" t="str">
        <f t="shared" si="89"/>
        <v/>
      </c>
      <c r="AD228" s="10" t="str">
        <f t="shared" si="90"/>
        <v/>
      </c>
      <c r="AE228" s="11" t="str">
        <f t="shared" si="91"/>
        <v/>
      </c>
      <c r="AF228" s="12" t="str">
        <f t="shared" si="92"/>
        <v/>
      </c>
      <c r="AG228" s="134" t="str">
        <f t="shared" si="93"/>
        <v/>
      </c>
      <c r="AH228" s="165"/>
      <c r="AI228" s="165"/>
      <c r="AJ228" s="131"/>
      <c r="AK228" s="64" t="str">
        <f t="shared" si="94"/>
        <v/>
      </c>
      <c r="AL228" s="47" t="str">
        <f t="shared" si="95"/>
        <v/>
      </c>
      <c r="AM228" s="65" t="str">
        <f t="shared" si="96"/>
        <v/>
      </c>
      <c r="AN228" s="57" t="str">
        <f t="shared" si="97"/>
        <v/>
      </c>
      <c r="AO228" s="12" t="str">
        <f t="shared" si="98"/>
        <v/>
      </c>
      <c r="AP228" s="10" t="str">
        <f t="shared" si="99"/>
        <v/>
      </c>
      <c r="AQ228" s="10" t="str">
        <f t="shared" si="100"/>
        <v/>
      </c>
      <c r="AR228" s="15" t="str">
        <f t="shared" si="101"/>
        <v/>
      </c>
      <c r="AS228" s="57" t="str">
        <f t="shared" si="102"/>
        <v/>
      </c>
      <c r="AT228" s="12" t="str">
        <f t="shared" si="103"/>
        <v/>
      </c>
      <c r="AU228" s="10" t="str">
        <f t="shared" si="104"/>
        <v/>
      </c>
      <c r="AV228" s="10" t="str">
        <f t="shared" si="105"/>
        <v/>
      </c>
      <c r="AW228" s="15" t="str">
        <f t="shared" si="106"/>
        <v/>
      </c>
    </row>
    <row r="229" spans="2:49">
      <c r="B229" s="14" t="str">
        <f>IF(Scilympiad!C228="",
    "",
    Scilympiad!C228
)</f>
        <v/>
      </c>
      <c r="C229" s="10" t="str">
        <f>IF(Scilympiad!D228="",
    "",
    Scilympiad!D228
)</f>
        <v/>
      </c>
      <c r="D229" s="10" t="str">
        <f>IF(Scilympiad!E228="",
    "",
    Scilympiad!E228
)</f>
        <v/>
      </c>
      <c r="E229" s="44" t="str">
        <f t="shared" si="82"/>
        <v/>
      </c>
      <c r="F229" s="45" t="str">
        <f t="shared" si="83"/>
        <v/>
      </c>
      <c r="G229" s="173" t="str">
        <f t="shared" si="84"/>
        <v/>
      </c>
      <c r="H229" s="45" t="str">
        <f t="shared" si="85"/>
        <v/>
      </c>
      <c r="I229" s="54" t="str">
        <f t="shared" si="86"/>
        <v/>
      </c>
      <c r="J229" s="57" t="str">
        <f>IF($B229="",
    "",
    IF(COUNTIF(Scilympiad!U:U,Scores!$B229)+COUNTIF(SkyCiv!U:U,Scores!$B229)=0,
        "",
        IF(COUNTIF(Scilympiad!U:U,Scores!$B229)=0,
            "NO",
            IF(COUNTIF(Scilympiad!U:U,Scores!$B229)=1,
                "YES",
                IF(COUNTIF(Scilympiad!U:U,Scores!$B229)&gt;1,
                    "MANY",
                    "ERROR"
                )
            )
        )
    )
)</f>
        <v/>
      </c>
      <c r="K229" s="15" t="str">
        <f>IF($B229="",
    "",
    IF(COUNTIF(Scilympiad!U:U,Scores!$B229)+COUNTIF(SkyCiv!U:U,Scores!$B229)=0,
        "",
        IF(COUNTIF(SkyCiv!U:U,Scores!$B229)=0,
            "NO",
            IF(COUNTIF(SkyCiv!U:U,Scores!$B229)=1,
                "YES",
                IF(COUNTIF(SkyCiv!U:U,Scores!$B229)&gt;1,
                    "MANY",
                    "ERROR"
                )
            )
        )
    )
)</f>
        <v/>
      </c>
      <c r="L229" s="160" t="str">
        <f>IF($B229="",
    "",
    IF(NOT(ISERROR(MATCH($B229,Scilympiad!$U:$U,0))),
        INDEX(Scilympiad!M:M,MATCH($B229,Scilympiad!$U:$U,0)),
        ""
    )
)</f>
        <v/>
      </c>
      <c r="M229" s="161" t="str">
        <f>IF($B229="",
    "",
    IF(NOT(ISERROR(MATCH($B229,Scilympiad!$U:$U,0))),
        INDEX(Scilympiad!N:N,MATCH($B229,Scilympiad!$U:$U,0)),
        ""
    )
)</f>
        <v/>
      </c>
      <c r="N229" s="161" t="str">
        <f>IF($B229="",
    "",
    IF(NOT(ISERROR(MATCH($B229,SkyCiv!$U:$U,0))),
        INDEX(SkyCiv!C:C,MATCH($B229,SkyCiv!$U:$U,0))+(_xlfn.NUMBERVALUE(LEFT(RIGHT(Instructions!$E$20,4),3))+6)/24,
        ""
    )
)</f>
        <v/>
      </c>
      <c r="O229" s="12" t="str">
        <f>IF(N229="",
    "",
    IF(Instructions!E$20="",
        "TIMEZONE?",
        IF(L229="",
            "START?",
            IF(N229&lt;L229,
                "NEGATIVE",
                (N229-L229)*24*60
            )
        )
    )
)</f>
        <v/>
      </c>
      <c r="P229" s="46" t="str">
        <f>IF(Instructions!$E$21="",
    "",
    IF(AND(ISNUMBER(O229),O229&gt;Instructions!E$21),
        "YES",
        IF(AND(ISNUMBER(O229),O229&lt;=Instructions!E$21),
            "NO",
            IF(O229="NEGATIVE",
                "UNCLEAR",
                ""
            )
        )
    )
)</f>
        <v/>
      </c>
      <c r="Q229" s="72" t="str">
        <f>IF(LEFT(Instructions!E$22)="Y",
    P229,
    ""
)</f>
        <v/>
      </c>
      <c r="R229" s="69" t="str">
        <f>IF($B229="",
    "",
    IF(NOT(ISERROR(MATCH($B229,SkyCiv!$U:$U,0))),
        INDEX(SkyCiv!I:I,MATCH($B229,SkyCiv!$U:$U,0)),
        ""
    )
)</f>
        <v/>
      </c>
      <c r="S229" s="12" t="str">
        <f>IF($B229="",
    "",
    IF(NOT(ISERROR(MATCH($B229,SkyCiv!$U:$U,0))),
        INDEX(SkyCiv!J:J,MATCH($B229,SkyCiv!$U:$U,0)),
        ""
    )
)</f>
        <v/>
      </c>
      <c r="T229" s="60" t="str">
        <f>IF($B229="",
    "",
    IF(NOT(ISERROR(MATCH($B229,SkyCiv!$U:$U,0))),
        INDEX(SkyCiv!K:K,MATCH($B229,SkyCiv!$U:$U,0)),
        ""
    )
)</f>
        <v/>
      </c>
      <c r="U229" s="76" t="str">
        <f>IF($B229="",
    "",
    IF(NOT(ISERROR(MATCH($B229,SkyCiv!$U:$U,0))),
        INDEX(SkyCiv!L:L,MATCH($B229,SkyCiv!$U:$U,0)),
        ""
    )
)</f>
        <v/>
      </c>
      <c r="V229" s="12" t="str">
        <f>IF($B229="",
    "",
    IF(NOT(ISERROR(MATCH($B229,SkyCiv!$U:$U,0))),
        INDEX(SkyCiv!M:M,MATCH($B229,SkyCiv!$U:$U,0)),
        ""
    )
)</f>
        <v/>
      </c>
      <c r="W229" s="77" t="str">
        <f>IF($B229="",
    "",
    IF(NOT(ISERROR(MATCH($B229,SkyCiv!$U:$U,0))),
        INDEX(SkyCiv!N:N,MATCH($B229,SkyCiv!$U:$U,0)),
        ""
    )
)</f>
        <v/>
      </c>
      <c r="X229" s="45" t="str">
        <f>IF(AND(U229=0,V229=0,W229=0),
    "-",
    IF(U229="",
        "",
        IF(LEFT($B229)="B",
            IF(Instructions!E$16="",
                "",
                IF(ROUND(U229,3)&lt;Instructions!E$16,
                    "YES",
                    "NO"
                )
            ),
            IF(LEFT($B229)="C",
                IF(Instructions!E$18="",
                    "",
                    IF(ROUND(U229,3)&lt;Instructions!E$18,
                        "YES",
                        "NO"
                    )
                ),
                "ERR"
            )
        )
    )
)</f>
        <v/>
      </c>
      <c r="Y229" s="45" t="str">
        <f t="shared" si="87"/>
        <v/>
      </c>
      <c r="Z229" s="45" t="str">
        <f>IF(AND(U229=0,V229=0,W229=0),
    "-",
    IF(W229="",
        "",
        IF(LEFT($B229)="B",
            IF(Instructions!E$17="",
                "",
                IF(ROUND(W229,3)&lt;Instructions!E$17,
                    "YES",
                    "NO"
                )
            ),
            IF(LEFT($B229)="C",
                IF(Instructions!E$19="",
                    "",
                    IF(ROUND(W229,3)&lt;Instructions!E$19,
                        "YES",
                        "NO"
                    )
                ),
                "ERR"
            )
        )
    )
)</f>
        <v/>
      </c>
      <c r="AA229" s="54" t="str">
        <f t="shared" si="88"/>
        <v/>
      </c>
      <c r="AB229" s="14" t="str">
        <f>IF(AND(NOT(ISERROR(MATCH($B229,Scilympiad!$U:$U,0))),ISNUMBER(INDEX(Scilympiad!Y:Y,MATCH($B229,Scilympiad!$U:$U,0)))),
    INDEX(Scilympiad!Y:Y,MATCH($B229,Scilympiad!$U:$U,0)),
    ""
)</f>
        <v/>
      </c>
      <c r="AC229" s="11" t="str">
        <f t="shared" si="89"/>
        <v/>
      </c>
      <c r="AD229" s="10" t="str">
        <f t="shared" si="90"/>
        <v/>
      </c>
      <c r="AE229" s="11" t="str">
        <f t="shared" si="91"/>
        <v/>
      </c>
      <c r="AF229" s="12" t="str">
        <f t="shared" si="92"/>
        <v/>
      </c>
      <c r="AG229" s="134" t="str">
        <f t="shared" si="93"/>
        <v/>
      </c>
      <c r="AH229" s="165"/>
      <c r="AI229" s="165"/>
      <c r="AJ229" s="131"/>
      <c r="AK229" s="64" t="str">
        <f t="shared" si="94"/>
        <v/>
      </c>
      <c r="AL229" s="47" t="str">
        <f t="shared" si="95"/>
        <v/>
      </c>
      <c r="AM229" s="65" t="str">
        <f t="shared" si="96"/>
        <v/>
      </c>
      <c r="AN229" s="57" t="str">
        <f t="shared" si="97"/>
        <v/>
      </c>
      <c r="AO229" s="12" t="str">
        <f t="shared" si="98"/>
        <v/>
      </c>
      <c r="AP229" s="10" t="str">
        <f t="shared" si="99"/>
        <v/>
      </c>
      <c r="AQ229" s="10" t="str">
        <f t="shared" si="100"/>
        <v/>
      </c>
      <c r="AR229" s="15" t="str">
        <f t="shared" si="101"/>
        <v/>
      </c>
      <c r="AS229" s="57" t="str">
        <f t="shared" si="102"/>
        <v/>
      </c>
      <c r="AT229" s="12" t="str">
        <f t="shared" si="103"/>
        <v/>
      </c>
      <c r="AU229" s="10" t="str">
        <f t="shared" si="104"/>
        <v/>
      </c>
      <c r="AV229" s="10" t="str">
        <f t="shared" si="105"/>
        <v/>
      </c>
      <c r="AW229" s="15" t="str">
        <f t="shared" si="106"/>
        <v/>
      </c>
    </row>
    <row r="230" spans="2:49">
      <c r="B230" s="14" t="str">
        <f>IF(Scilympiad!C229="",
    "",
    Scilympiad!C229
)</f>
        <v/>
      </c>
      <c r="C230" s="10" t="str">
        <f>IF(Scilympiad!D229="",
    "",
    Scilympiad!D229
)</f>
        <v/>
      </c>
      <c r="D230" s="10" t="str">
        <f>IF(Scilympiad!E229="",
    "",
    Scilympiad!E229
)</f>
        <v/>
      </c>
      <c r="E230" s="44" t="str">
        <f t="shared" si="82"/>
        <v/>
      </c>
      <c r="F230" s="45" t="str">
        <f t="shared" si="83"/>
        <v/>
      </c>
      <c r="G230" s="173" t="str">
        <f t="shared" si="84"/>
        <v/>
      </c>
      <c r="H230" s="45" t="str">
        <f t="shared" si="85"/>
        <v/>
      </c>
      <c r="I230" s="54" t="str">
        <f t="shared" si="86"/>
        <v/>
      </c>
      <c r="J230" s="57" t="str">
        <f>IF($B230="",
    "",
    IF(COUNTIF(Scilympiad!U:U,Scores!$B230)+COUNTIF(SkyCiv!U:U,Scores!$B230)=0,
        "",
        IF(COUNTIF(Scilympiad!U:U,Scores!$B230)=0,
            "NO",
            IF(COUNTIF(Scilympiad!U:U,Scores!$B230)=1,
                "YES",
                IF(COUNTIF(Scilympiad!U:U,Scores!$B230)&gt;1,
                    "MANY",
                    "ERROR"
                )
            )
        )
    )
)</f>
        <v/>
      </c>
      <c r="K230" s="15" t="str">
        <f>IF($B230="",
    "",
    IF(COUNTIF(Scilympiad!U:U,Scores!$B230)+COUNTIF(SkyCiv!U:U,Scores!$B230)=0,
        "",
        IF(COUNTIF(SkyCiv!U:U,Scores!$B230)=0,
            "NO",
            IF(COUNTIF(SkyCiv!U:U,Scores!$B230)=1,
                "YES",
                IF(COUNTIF(SkyCiv!U:U,Scores!$B230)&gt;1,
                    "MANY",
                    "ERROR"
                )
            )
        )
    )
)</f>
        <v/>
      </c>
      <c r="L230" s="160" t="str">
        <f>IF($B230="",
    "",
    IF(NOT(ISERROR(MATCH($B230,Scilympiad!$U:$U,0))),
        INDEX(Scilympiad!M:M,MATCH($B230,Scilympiad!$U:$U,0)),
        ""
    )
)</f>
        <v/>
      </c>
      <c r="M230" s="161" t="str">
        <f>IF($B230="",
    "",
    IF(NOT(ISERROR(MATCH($B230,Scilympiad!$U:$U,0))),
        INDEX(Scilympiad!N:N,MATCH($B230,Scilympiad!$U:$U,0)),
        ""
    )
)</f>
        <v/>
      </c>
      <c r="N230" s="161" t="str">
        <f>IF($B230="",
    "",
    IF(NOT(ISERROR(MATCH($B230,SkyCiv!$U:$U,0))),
        INDEX(SkyCiv!C:C,MATCH($B230,SkyCiv!$U:$U,0))+(_xlfn.NUMBERVALUE(LEFT(RIGHT(Instructions!$E$20,4),3))+6)/24,
        ""
    )
)</f>
        <v/>
      </c>
      <c r="O230" s="12" t="str">
        <f>IF(N230="",
    "",
    IF(Instructions!E$20="",
        "TIMEZONE?",
        IF(L230="",
            "START?",
            IF(N230&lt;L230,
                "NEGATIVE",
                (N230-L230)*24*60
            )
        )
    )
)</f>
        <v/>
      </c>
      <c r="P230" s="46" t="str">
        <f>IF(Instructions!$E$21="",
    "",
    IF(AND(ISNUMBER(O230),O230&gt;Instructions!E$21),
        "YES",
        IF(AND(ISNUMBER(O230),O230&lt;=Instructions!E$21),
            "NO",
            IF(O230="NEGATIVE",
                "UNCLEAR",
                ""
            )
        )
    )
)</f>
        <v/>
      </c>
      <c r="Q230" s="72" t="str">
        <f>IF(LEFT(Instructions!E$22)="Y",
    P230,
    ""
)</f>
        <v/>
      </c>
      <c r="R230" s="69" t="str">
        <f>IF($B230="",
    "",
    IF(NOT(ISERROR(MATCH($B230,SkyCiv!$U:$U,0))),
        INDEX(SkyCiv!I:I,MATCH($B230,SkyCiv!$U:$U,0)),
        ""
    )
)</f>
        <v/>
      </c>
      <c r="S230" s="12" t="str">
        <f>IF($B230="",
    "",
    IF(NOT(ISERROR(MATCH($B230,SkyCiv!$U:$U,0))),
        INDEX(SkyCiv!J:J,MATCH($B230,SkyCiv!$U:$U,0)),
        ""
    )
)</f>
        <v/>
      </c>
      <c r="T230" s="60" t="str">
        <f>IF($B230="",
    "",
    IF(NOT(ISERROR(MATCH($B230,SkyCiv!$U:$U,0))),
        INDEX(SkyCiv!K:K,MATCH($B230,SkyCiv!$U:$U,0)),
        ""
    )
)</f>
        <v/>
      </c>
      <c r="U230" s="76" t="str">
        <f>IF($B230="",
    "",
    IF(NOT(ISERROR(MATCH($B230,SkyCiv!$U:$U,0))),
        INDEX(SkyCiv!L:L,MATCH($B230,SkyCiv!$U:$U,0)),
        ""
    )
)</f>
        <v/>
      </c>
      <c r="V230" s="12" t="str">
        <f>IF($B230="",
    "",
    IF(NOT(ISERROR(MATCH($B230,SkyCiv!$U:$U,0))),
        INDEX(SkyCiv!M:M,MATCH($B230,SkyCiv!$U:$U,0)),
        ""
    )
)</f>
        <v/>
      </c>
      <c r="W230" s="77" t="str">
        <f>IF($B230="",
    "",
    IF(NOT(ISERROR(MATCH($B230,SkyCiv!$U:$U,0))),
        INDEX(SkyCiv!N:N,MATCH($B230,SkyCiv!$U:$U,0)),
        ""
    )
)</f>
        <v/>
      </c>
      <c r="X230" s="45" t="str">
        <f>IF(AND(U230=0,V230=0,W230=0),
    "-",
    IF(U230="",
        "",
        IF(LEFT($B230)="B",
            IF(Instructions!E$16="",
                "",
                IF(ROUND(U230,3)&lt;Instructions!E$16,
                    "YES",
                    "NO"
                )
            ),
            IF(LEFT($B230)="C",
                IF(Instructions!E$18="",
                    "",
                    IF(ROUND(U230,3)&lt;Instructions!E$18,
                        "YES",
                        "NO"
                    )
                ),
                "ERR"
            )
        )
    )
)</f>
        <v/>
      </c>
      <c r="Y230" s="45" t="str">
        <f t="shared" si="87"/>
        <v/>
      </c>
      <c r="Z230" s="45" t="str">
        <f>IF(AND(U230=0,V230=0,W230=0),
    "-",
    IF(W230="",
        "",
        IF(LEFT($B230)="B",
            IF(Instructions!E$17="",
                "",
                IF(ROUND(W230,3)&lt;Instructions!E$17,
                    "YES",
                    "NO"
                )
            ),
            IF(LEFT($B230)="C",
                IF(Instructions!E$19="",
                    "",
                    IF(ROUND(W230,3)&lt;Instructions!E$19,
                        "YES",
                        "NO"
                    )
                ),
                "ERR"
            )
        )
    )
)</f>
        <v/>
      </c>
      <c r="AA230" s="54" t="str">
        <f t="shared" si="88"/>
        <v/>
      </c>
      <c r="AB230" s="14" t="str">
        <f>IF(AND(NOT(ISERROR(MATCH($B230,Scilympiad!$U:$U,0))),ISNUMBER(INDEX(Scilympiad!Y:Y,MATCH($B230,Scilympiad!$U:$U,0)))),
    INDEX(Scilympiad!Y:Y,MATCH($B230,Scilympiad!$U:$U,0)),
    ""
)</f>
        <v/>
      </c>
      <c r="AC230" s="11" t="str">
        <f t="shared" si="89"/>
        <v/>
      </c>
      <c r="AD230" s="10" t="str">
        <f t="shared" si="90"/>
        <v/>
      </c>
      <c r="AE230" s="11" t="str">
        <f t="shared" si="91"/>
        <v/>
      </c>
      <c r="AF230" s="12" t="str">
        <f t="shared" si="92"/>
        <v/>
      </c>
      <c r="AG230" s="134" t="str">
        <f t="shared" si="93"/>
        <v/>
      </c>
      <c r="AH230" s="165"/>
      <c r="AI230" s="165"/>
      <c r="AJ230" s="131"/>
      <c r="AK230" s="64" t="str">
        <f t="shared" si="94"/>
        <v/>
      </c>
      <c r="AL230" s="47" t="str">
        <f t="shared" si="95"/>
        <v/>
      </c>
      <c r="AM230" s="65" t="str">
        <f t="shared" si="96"/>
        <v/>
      </c>
      <c r="AN230" s="57" t="str">
        <f t="shared" si="97"/>
        <v/>
      </c>
      <c r="AO230" s="12" t="str">
        <f t="shared" si="98"/>
        <v/>
      </c>
      <c r="AP230" s="10" t="str">
        <f t="shared" si="99"/>
        <v/>
      </c>
      <c r="AQ230" s="10" t="str">
        <f t="shared" si="100"/>
        <v/>
      </c>
      <c r="AR230" s="15" t="str">
        <f t="shared" si="101"/>
        <v/>
      </c>
      <c r="AS230" s="57" t="str">
        <f t="shared" si="102"/>
        <v/>
      </c>
      <c r="AT230" s="12" t="str">
        <f t="shared" si="103"/>
        <v/>
      </c>
      <c r="AU230" s="10" t="str">
        <f t="shared" si="104"/>
        <v/>
      </c>
      <c r="AV230" s="10" t="str">
        <f t="shared" si="105"/>
        <v/>
      </c>
      <c r="AW230" s="15" t="str">
        <f t="shared" si="106"/>
        <v/>
      </c>
    </row>
    <row r="231" spans="2:49">
      <c r="B231" s="14" t="str">
        <f>IF(Scilympiad!C230="",
    "",
    Scilympiad!C230
)</f>
        <v/>
      </c>
      <c r="C231" s="10" t="str">
        <f>IF(Scilympiad!D230="",
    "",
    Scilympiad!D230
)</f>
        <v/>
      </c>
      <c r="D231" s="10" t="str">
        <f>IF(Scilympiad!E230="",
    "",
    Scilympiad!E230
)</f>
        <v/>
      </c>
      <c r="E231" s="44" t="str">
        <f t="shared" si="82"/>
        <v/>
      </c>
      <c r="F231" s="45" t="str">
        <f t="shared" si="83"/>
        <v/>
      </c>
      <c r="G231" s="173" t="str">
        <f t="shared" si="84"/>
        <v/>
      </c>
      <c r="H231" s="45" t="str">
        <f t="shared" si="85"/>
        <v/>
      </c>
      <c r="I231" s="54" t="str">
        <f t="shared" si="86"/>
        <v/>
      </c>
      <c r="J231" s="57" t="str">
        <f>IF($B231="",
    "",
    IF(COUNTIF(Scilympiad!U:U,Scores!$B231)+COUNTIF(SkyCiv!U:U,Scores!$B231)=0,
        "",
        IF(COUNTIF(Scilympiad!U:U,Scores!$B231)=0,
            "NO",
            IF(COUNTIF(Scilympiad!U:U,Scores!$B231)=1,
                "YES",
                IF(COUNTIF(Scilympiad!U:U,Scores!$B231)&gt;1,
                    "MANY",
                    "ERROR"
                )
            )
        )
    )
)</f>
        <v/>
      </c>
      <c r="K231" s="15" t="str">
        <f>IF($B231="",
    "",
    IF(COUNTIF(Scilympiad!U:U,Scores!$B231)+COUNTIF(SkyCiv!U:U,Scores!$B231)=0,
        "",
        IF(COUNTIF(SkyCiv!U:U,Scores!$B231)=0,
            "NO",
            IF(COUNTIF(SkyCiv!U:U,Scores!$B231)=1,
                "YES",
                IF(COUNTIF(SkyCiv!U:U,Scores!$B231)&gt;1,
                    "MANY",
                    "ERROR"
                )
            )
        )
    )
)</f>
        <v/>
      </c>
      <c r="L231" s="160" t="str">
        <f>IF($B231="",
    "",
    IF(NOT(ISERROR(MATCH($B231,Scilympiad!$U:$U,0))),
        INDEX(Scilympiad!M:M,MATCH($B231,Scilympiad!$U:$U,0)),
        ""
    )
)</f>
        <v/>
      </c>
      <c r="M231" s="161" t="str">
        <f>IF($B231="",
    "",
    IF(NOT(ISERROR(MATCH($B231,Scilympiad!$U:$U,0))),
        INDEX(Scilympiad!N:N,MATCH($B231,Scilympiad!$U:$U,0)),
        ""
    )
)</f>
        <v/>
      </c>
      <c r="N231" s="161" t="str">
        <f>IF($B231="",
    "",
    IF(NOT(ISERROR(MATCH($B231,SkyCiv!$U:$U,0))),
        INDEX(SkyCiv!C:C,MATCH($B231,SkyCiv!$U:$U,0))+(_xlfn.NUMBERVALUE(LEFT(RIGHT(Instructions!$E$20,4),3))+6)/24,
        ""
    )
)</f>
        <v/>
      </c>
      <c r="O231" s="12" t="str">
        <f>IF(N231="",
    "",
    IF(Instructions!E$20="",
        "TIMEZONE?",
        IF(L231="",
            "START?",
            IF(N231&lt;L231,
                "NEGATIVE",
                (N231-L231)*24*60
            )
        )
    )
)</f>
        <v/>
      </c>
      <c r="P231" s="46" t="str">
        <f>IF(Instructions!$E$21="",
    "",
    IF(AND(ISNUMBER(O231),O231&gt;Instructions!E$21),
        "YES",
        IF(AND(ISNUMBER(O231),O231&lt;=Instructions!E$21),
            "NO",
            IF(O231="NEGATIVE",
                "UNCLEAR",
                ""
            )
        )
    )
)</f>
        <v/>
      </c>
      <c r="Q231" s="72" t="str">
        <f>IF(LEFT(Instructions!E$22)="Y",
    P231,
    ""
)</f>
        <v/>
      </c>
      <c r="R231" s="69" t="str">
        <f>IF($B231="",
    "",
    IF(NOT(ISERROR(MATCH($B231,SkyCiv!$U:$U,0))),
        INDEX(SkyCiv!I:I,MATCH($B231,SkyCiv!$U:$U,0)),
        ""
    )
)</f>
        <v/>
      </c>
      <c r="S231" s="12" t="str">
        <f>IF($B231="",
    "",
    IF(NOT(ISERROR(MATCH($B231,SkyCiv!$U:$U,0))),
        INDEX(SkyCiv!J:J,MATCH($B231,SkyCiv!$U:$U,0)),
        ""
    )
)</f>
        <v/>
      </c>
      <c r="T231" s="60" t="str">
        <f>IF($B231="",
    "",
    IF(NOT(ISERROR(MATCH($B231,SkyCiv!$U:$U,0))),
        INDEX(SkyCiv!K:K,MATCH($B231,SkyCiv!$U:$U,0)),
        ""
    )
)</f>
        <v/>
      </c>
      <c r="U231" s="76" t="str">
        <f>IF($B231="",
    "",
    IF(NOT(ISERROR(MATCH($B231,SkyCiv!$U:$U,0))),
        INDEX(SkyCiv!L:L,MATCH($B231,SkyCiv!$U:$U,0)),
        ""
    )
)</f>
        <v/>
      </c>
      <c r="V231" s="12" t="str">
        <f>IF($B231="",
    "",
    IF(NOT(ISERROR(MATCH($B231,SkyCiv!$U:$U,0))),
        INDEX(SkyCiv!M:M,MATCH($B231,SkyCiv!$U:$U,0)),
        ""
    )
)</f>
        <v/>
      </c>
      <c r="W231" s="77" t="str">
        <f>IF($B231="",
    "",
    IF(NOT(ISERROR(MATCH($B231,SkyCiv!$U:$U,0))),
        INDEX(SkyCiv!N:N,MATCH($B231,SkyCiv!$U:$U,0)),
        ""
    )
)</f>
        <v/>
      </c>
      <c r="X231" s="45" t="str">
        <f>IF(AND(U231=0,V231=0,W231=0),
    "-",
    IF(U231="",
        "",
        IF(LEFT($B231)="B",
            IF(Instructions!E$16="",
                "",
                IF(ROUND(U231,3)&lt;Instructions!E$16,
                    "YES",
                    "NO"
                )
            ),
            IF(LEFT($B231)="C",
                IF(Instructions!E$18="",
                    "",
                    IF(ROUND(U231,3)&lt;Instructions!E$18,
                        "YES",
                        "NO"
                    )
                ),
                "ERR"
            )
        )
    )
)</f>
        <v/>
      </c>
      <c r="Y231" s="45" t="str">
        <f t="shared" si="87"/>
        <v/>
      </c>
      <c r="Z231" s="45" t="str">
        <f>IF(AND(U231=0,V231=0,W231=0),
    "-",
    IF(W231="",
        "",
        IF(LEFT($B231)="B",
            IF(Instructions!E$17="",
                "",
                IF(ROUND(W231,3)&lt;Instructions!E$17,
                    "YES",
                    "NO"
                )
            ),
            IF(LEFT($B231)="C",
                IF(Instructions!E$19="",
                    "",
                    IF(ROUND(W231,3)&lt;Instructions!E$19,
                        "YES",
                        "NO"
                    )
                ),
                "ERR"
            )
        )
    )
)</f>
        <v/>
      </c>
      <c r="AA231" s="54" t="str">
        <f t="shared" si="88"/>
        <v/>
      </c>
      <c r="AB231" s="14" t="str">
        <f>IF(AND(NOT(ISERROR(MATCH($B231,Scilympiad!$U:$U,0))),ISNUMBER(INDEX(Scilympiad!Y:Y,MATCH($B231,Scilympiad!$U:$U,0)))),
    INDEX(Scilympiad!Y:Y,MATCH($B231,Scilympiad!$U:$U,0)),
    ""
)</f>
        <v/>
      </c>
      <c r="AC231" s="11" t="str">
        <f t="shared" si="89"/>
        <v/>
      </c>
      <c r="AD231" s="10" t="str">
        <f t="shared" si="90"/>
        <v/>
      </c>
      <c r="AE231" s="11" t="str">
        <f t="shared" si="91"/>
        <v/>
      </c>
      <c r="AF231" s="12" t="str">
        <f t="shared" si="92"/>
        <v/>
      </c>
      <c r="AG231" s="134" t="str">
        <f t="shared" si="93"/>
        <v/>
      </c>
      <c r="AH231" s="165"/>
      <c r="AI231" s="165"/>
      <c r="AJ231" s="131"/>
      <c r="AK231" s="64" t="str">
        <f t="shared" si="94"/>
        <v/>
      </c>
      <c r="AL231" s="47" t="str">
        <f t="shared" si="95"/>
        <v/>
      </c>
      <c r="AM231" s="65" t="str">
        <f t="shared" si="96"/>
        <v/>
      </c>
      <c r="AN231" s="57" t="str">
        <f t="shared" si="97"/>
        <v/>
      </c>
      <c r="AO231" s="12" t="str">
        <f t="shared" si="98"/>
        <v/>
      </c>
      <c r="AP231" s="10" t="str">
        <f t="shared" si="99"/>
        <v/>
      </c>
      <c r="AQ231" s="10" t="str">
        <f t="shared" si="100"/>
        <v/>
      </c>
      <c r="AR231" s="15" t="str">
        <f t="shared" si="101"/>
        <v/>
      </c>
      <c r="AS231" s="57" t="str">
        <f t="shared" si="102"/>
        <v/>
      </c>
      <c r="AT231" s="12" t="str">
        <f t="shared" si="103"/>
        <v/>
      </c>
      <c r="AU231" s="10" t="str">
        <f t="shared" si="104"/>
        <v/>
      </c>
      <c r="AV231" s="10" t="str">
        <f t="shared" si="105"/>
        <v/>
      </c>
      <c r="AW231" s="15" t="str">
        <f t="shared" si="106"/>
        <v/>
      </c>
    </row>
    <row r="232" spans="2:49">
      <c r="B232" s="14" t="str">
        <f>IF(Scilympiad!C231="",
    "",
    Scilympiad!C231
)</f>
        <v/>
      </c>
      <c r="C232" s="10" t="str">
        <f>IF(Scilympiad!D231="",
    "",
    Scilympiad!D231
)</f>
        <v/>
      </c>
      <c r="D232" s="10" t="str">
        <f>IF(Scilympiad!E231="",
    "",
    Scilympiad!E231
)</f>
        <v/>
      </c>
      <c r="E232" s="44" t="str">
        <f t="shared" si="82"/>
        <v/>
      </c>
      <c r="F232" s="45" t="str">
        <f t="shared" si="83"/>
        <v/>
      </c>
      <c r="G232" s="173" t="str">
        <f t="shared" si="84"/>
        <v/>
      </c>
      <c r="H232" s="45" t="str">
        <f t="shared" si="85"/>
        <v/>
      </c>
      <c r="I232" s="54" t="str">
        <f t="shared" si="86"/>
        <v/>
      </c>
      <c r="J232" s="57" t="str">
        <f>IF($B232="",
    "",
    IF(COUNTIF(Scilympiad!U:U,Scores!$B232)+COUNTIF(SkyCiv!U:U,Scores!$B232)=0,
        "",
        IF(COUNTIF(Scilympiad!U:U,Scores!$B232)=0,
            "NO",
            IF(COUNTIF(Scilympiad!U:U,Scores!$B232)=1,
                "YES",
                IF(COUNTIF(Scilympiad!U:U,Scores!$B232)&gt;1,
                    "MANY",
                    "ERROR"
                )
            )
        )
    )
)</f>
        <v/>
      </c>
      <c r="K232" s="15" t="str">
        <f>IF($B232="",
    "",
    IF(COUNTIF(Scilympiad!U:U,Scores!$B232)+COUNTIF(SkyCiv!U:U,Scores!$B232)=0,
        "",
        IF(COUNTIF(SkyCiv!U:U,Scores!$B232)=0,
            "NO",
            IF(COUNTIF(SkyCiv!U:U,Scores!$B232)=1,
                "YES",
                IF(COUNTIF(SkyCiv!U:U,Scores!$B232)&gt;1,
                    "MANY",
                    "ERROR"
                )
            )
        )
    )
)</f>
        <v/>
      </c>
      <c r="L232" s="160" t="str">
        <f>IF($B232="",
    "",
    IF(NOT(ISERROR(MATCH($B232,Scilympiad!$U:$U,0))),
        INDEX(Scilympiad!M:M,MATCH($B232,Scilympiad!$U:$U,0)),
        ""
    )
)</f>
        <v/>
      </c>
      <c r="M232" s="161" t="str">
        <f>IF($B232="",
    "",
    IF(NOT(ISERROR(MATCH($B232,Scilympiad!$U:$U,0))),
        INDEX(Scilympiad!N:N,MATCH($B232,Scilympiad!$U:$U,0)),
        ""
    )
)</f>
        <v/>
      </c>
      <c r="N232" s="161" t="str">
        <f>IF($B232="",
    "",
    IF(NOT(ISERROR(MATCH($B232,SkyCiv!$U:$U,0))),
        INDEX(SkyCiv!C:C,MATCH($B232,SkyCiv!$U:$U,0))+(_xlfn.NUMBERVALUE(LEFT(RIGHT(Instructions!$E$20,4),3))+6)/24,
        ""
    )
)</f>
        <v/>
      </c>
      <c r="O232" s="12" t="str">
        <f>IF(N232="",
    "",
    IF(Instructions!E$20="",
        "TIMEZONE?",
        IF(L232="",
            "START?",
            IF(N232&lt;L232,
                "NEGATIVE",
                (N232-L232)*24*60
            )
        )
    )
)</f>
        <v/>
      </c>
      <c r="P232" s="46" t="str">
        <f>IF(Instructions!$E$21="",
    "",
    IF(AND(ISNUMBER(O232),O232&gt;Instructions!E$21),
        "YES",
        IF(AND(ISNUMBER(O232),O232&lt;=Instructions!E$21),
            "NO",
            IF(O232="NEGATIVE",
                "UNCLEAR",
                ""
            )
        )
    )
)</f>
        <v/>
      </c>
      <c r="Q232" s="72" t="str">
        <f>IF(LEFT(Instructions!E$22)="Y",
    P232,
    ""
)</f>
        <v/>
      </c>
      <c r="R232" s="69" t="str">
        <f>IF($B232="",
    "",
    IF(NOT(ISERROR(MATCH($B232,SkyCiv!$U:$U,0))),
        INDEX(SkyCiv!I:I,MATCH($B232,SkyCiv!$U:$U,0)),
        ""
    )
)</f>
        <v/>
      </c>
      <c r="S232" s="12" t="str">
        <f>IF($B232="",
    "",
    IF(NOT(ISERROR(MATCH($B232,SkyCiv!$U:$U,0))),
        INDEX(SkyCiv!J:J,MATCH($B232,SkyCiv!$U:$U,0)),
        ""
    )
)</f>
        <v/>
      </c>
      <c r="T232" s="60" t="str">
        <f>IF($B232="",
    "",
    IF(NOT(ISERROR(MATCH($B232,SkyCiv!$U:$U,0))),
        INDEX(SkyCiv!K:K,MATCH($B232,SkyCiv!$U:$U,0)),
        ""
    )
)</f>
        <v/>
      </c>
      <c r="U232" s="76" t="str">
        <f>IF($B232="",
    "",
    IF(NOT(ISERROR(MATCH($B232,SkyCiv!$U:$U,0))),
        INDEX(SkyCiv!L:L,MATCH($B232,SkyCiv!$U:$U,0)),
        ""
    )
)</f>
        <v/>
      </c>
      <c r="V232" s="12" t="str">
        <f>IF($B232="",
    "",
    IF(NOT(ISERROR(MATCH($B232,SkyCiv!$U:$U,0))),
        INDEX(SkyCiv!M:M,MATCH($B232,SkyCiv!$U:$U,0)),
        ""
    )
)</f>
        <v/>
      </c>
      <c r="W232" s="77" t="str">
        <f>IF($B232="",
    "",
    IF(NOT(ISERROR(MATCH($B232,SkyCiv!$U:$U,0))),
        INDEX(SkyCiv!N:N,MATCH($B232,SkyCiv!$U:$U,0)),
        ""
    )
)</f>
        <v/>
      </c>
      <c r="X232" s="45" t="str">
        <f>IF(AND(U232=0,V232=0,W232=0),
    "-",
    IF(U232="",
        "",
        IF(LEFT($B232)="B",
            IF(Instructions!E$16="",
                "",
                IF(ROUND(U232,3)&lt;Instructions!E$16,
                    "YES",
                    "NO"
                )
            ),
            IF(LEFT($B232)="C",
                IF(Instructions!E$18="",
                    "",
                    IF(ROUND(U232,3)&lt;Instructions!E$18,
                        "YES",
                        "NO"
                    )
                ),
                "ERR"
            )
        )
    )
)</f>
        <v/>
      </c>
      <c r="Y232" s="45" t="str">
        <f t="shared" si="87"/>
        <v/>
      </c>
      <c r="Z232" s="45" t="str">
        <f>IF(AND(U232=0,V232=0,W232=0),
    "-",
    IF(W232="",
        "",
        IF(LEFT($B232)="B",
            IF(Instructions!E$17="",
                "",
                IF(ROUND(W232,3)&lt;Instructions!E$17,
                    "YES",
                    "NO"
                )
            ),
            IF(LEFT($B232)="C",
                IF(Instructions!E$19="",
                    "",
                    IF(ROUND(W232,3)&lt;Instructions!E$19,
                        "YES",
                        "NO"
                    )
                ),
                "ERR"
            )
        )
    )
)</f>
        <v/>
      </c>
      <c r="AA232" s="54" t="str">
        <f t="shared" si="88"/>
        <v/>
      </c>
      <c r="AB232" s="14" t="str">
        <f>IF(AND(NOT(ISERROR(MATCH($B232,Scilympiad!$U:$U,0))),ISNUMBER(INDEX(Scilympiad!Y:Y,MATCH($B232,Scilympiad!$U:$U,0)))),
    INDEX(Scilympiad!Y:Y,MATCH($B232,Scilympiad!$U:$U,0)),
    ""
)</f>
        <v/>
      </c>
      <c r="AC232" s="11" t="str">
        <f t="shared" si="89"/>
        <v/>
      </c>
      <c r="AD232" s="10" t="str">
        <f t="shared" si="90"/>
        <v/>
      </c>
      <c r="AE232" s="11" t="str">
        <f t="shared" si="91"/>
        <v/>
      </c>
      <c r="AF232" s="12" t="str">
        <f t="shared" si="92"/>
        <v/>
      </c>
      <c r="AG232" s="134" t="str">
        <f t="shared" si="93"/>
        <v/>
      </c>
      <c r="AH232" s="165"/>
      <c r="AI232" s="165"/>
      <c r="AJ232" s="131"/>
      <c r="AK232" s="64" t="str">
        <f t="shared" si="94"/>
        <v/>
      </c>
      <c r="AL232" s="47" t="str">
        <f t="shared" si="95"/>
        <v/>
      </c>
      <c r="AM232" s="65" t="str">
        <f t="shared" si="96"/>
        <v/>
      </c>
      <c r="AN232" s="57" t="str">
        <f t="shared" si="97"/>
        <v/>
      </c>
      <c r="AO232" s="12" t="str">
        <f t="shared" si="98"/>
        <v/>
      </c>
      <c r="AP232" s="10" t="str">
        <f t="shared" si="99"/>
        <v/>
      </c>
      <c r="AQ232" s="10" t="str">
        <f t="shared" si="100"/>
        <v/>
      </c>
      <c r="AR232" s="15" t="str">
        <f t="shared" si="101"/>
        <v/>
      </c>
      <c r="AS232" s="57" t="str">
        <f t="shared" si="102"/>
        <v/>
      </c>
      <c r="AT232" s="12" t="str">
        <f t="shared" si="103"/>
        <v/>
      </c>
      <c r="AU232" s="10" t="str">
        <f t="shared" si="104"/>
        <v/>
      </c>
      <c r="AV232" s="10" t="str">
        <f t="shared" si="105"/>
        <v/>
      </c>
      <c r="AW232" s="15" t="str">
        <f t="shared" si="106"/>
        <v/>
      </c>
    </row>
    <row r="233" spans="2:49">
      <c r="B233" s="14" t="str">
        <f>IF(Scilympiad!C232="",
    "",
    Scilympiad!C232
)</f>
        <v/>
      </c>
      <c r="C233" s="10" t="str">
        <f>IF(Scilympiad!D232="",
    "",
    Scilympiad!D232
)</f>
        <v/>
      </c>
      <c r="D233" s="10" t="str">
        <f>IF(Scilympiad!E232="",
    "",
    Scilympiad!E232
)</f>
        <v/>
      </c>
      <c r="E233" s="44" t="str">
        <f t="shared" si="82"/>
        <v/>
      </c>
      <c r="F233" s="45" t="str">
        <f t="shared" si="83"/>
        <v/>
      </c>
      <c r="G233" s="173" t="str">
        <f t="shared" si="84"/>
        <v/>
      </c>
      <c r="H233" s="45" t="str">
        <f t="shared" si="85"/>
        <v/>
      </c>
      <c r="I233" s="54" t="str">
        <f t="shared" si="86"/>
        <v/>
      </c>
      <c r="J233" s="57" t="str">
        <f>IF($B233="",
    "",
    IF(COUNTIF(Scilympiad!U:U,Scores!$B233)+COUNTIF(SkyCiv!U:U,Scores!$B233)=0,
        "",
        IF(COUNTIF(Scilympiad!U:U,Scores!$B233)=0,
            "NO",
            IF(COUNTIF(Scilympiad!U:U,Scores!$B233)=1,
                "YES",
                IF(COUNTIF(Scilympiad!U:U,Scores!$B233)&gt;1,
                    "MANY",
                    "ERROR"
                )
            )
        )
    )
)</f>
        <v/>
      </c>
      <c r="K233" s="15" t="str">
        <f>IF($B233="",
    "",
    IF(COUNTIF(Scilympiad!U:U,Scores!$B233)+COUNTIF(SkyCiv!U:U,Scores!$B233)=0,
        "",
        IF(COUNTIF(SkyCiv!U:U,Scores!$B233)=0,
            "NO",
            IF(COUNTIF(SkyCiv!U:U,Scores!$B233)=1,
                "YES",
                IF(COUNTIF(SkyCiv!U:U,Scores!$B233)&gt;1,
                    "MANY",
                    "ERROR"
                )
            )
        )
    )
)</f>
        <v/>
      </c>
      <c r="L233" s="160" t="str">
        <f>IF($B233="",
    "",
    IF(NOT(ISERROR(MATCH($B233,Scilympiad!$U:$U,0))),
        INDEX(Scilympiad!M:M,MATCH($B233,Scilympiad!$U:$U,0)),
        ""
    )
)</f>
        <v/>
      </c>
      <c r="M233" s="161" t="str">
        <f>IF($B233="",
    "",
    IF(NOT(ISERROR(MATCH($B233,Scilympiad!$U:$U,0))),
        INDEX(Scilympiad!N:N,MATCH($B233,Scilympiad!$U:$U,0)),
        ""
    )
)</f>
        <v/>
      </c>
      <c r="N233" s="161" t="str">
        <f>IF($B233="",
    "",
    IF(NOT(ISERROR(MATCH($B233,SkyCiv!$U:$U,0))),
        INDEX(SkyCiv!C:C,MATCH($B233,SkyCiv!$U:$U,0))+(_xlfn.NUMBERVALUE(LEFT(RIGHT(Instructions!$E$20,4),3))+6)/24,
        ""
    )
)</f>
        <v/>
      </c>
      <c r="O233" s="12" t="str">
        <f>IF(N233="",
    "",
    IF(Instructions!E$20="",
        "TIMEZONE?",
        IF(L233="",
            "START?",
            IF(N233&lt;L233,
                "NEGATIVE",
                (N233-L233)*24*60
            )
        )
    )
)</f>
        <v/>
      </c>
      <c r="P233" s="46" t="str">
        <f>IF(Instructions!$E$21="",
    "",
    IF(AND(ISNUMBER(O233),O233&gt;Instructions!E$21),
        "YES",
        IF(AND(ISNUMBER(O233),O233&lt;=Instructions!E$21),
            "NO",
            IF(O233="NEGATIVE",
                "UNCLEAR",
                ""
            )
        )
    )
)</f>
        <v/>
      </c>
      <c r="Q233" s="72" t="str">
        <f>IF(LEFT(Instructions!E$22)="Y",
    P233,
    ""
)</f>
        <v/>
      </c>
      <c r="R233" s="69" t="str">
        <f>IF($B233="",
    "",
    IF(NOT(ISERROR(MATCH($B233,SkyCiv!$U:$U,0))),
        INDEX(SkyCiv!I:I,MATCH($B233,SkyCiv!$U:$U,0)),
        ""
    )
)</f>
        <v/>
      </c>
      <c r="S233" s="12" t="str">
        <f>IF($B233="",
    "",
    IF(NOT(ISERROR(MATCH($B233,SkyCiv!$U:$U,0))),
        INDEX(SkyCiv!J:J,MATCH($B233,SkyCiv!$U:$U,0)),
        ""
    )
)</f>
        <v/>
      </c>
      <c r="T233" s="60" t="str">
        <f>IF($B233="",
    "",
    IF(NOT(ISERROR(MATCH($B233,SkyCiv!$U:$U,0))),
        INDEX(SkyCiv!K:K,MATCH($B233,SkyCiv!$U:$U,0)),
        ""
    )
)</f>
        <v/>
      </c>
      <c r="U233" s="76" t="str">
        <f>IF($B233="",
    "",
    IF(NOT(ISERROR(MATCH($B233,SkyCiv!$U:$U,0))),
        INDEX(SkyCiv!L:L,MATCH($B233,SkyCiv!$U:$U,0)),
        ""
    )
)</f>
        <v/>
      </c>
      <c r="V233" s="12" t="str">
        <f>IF($B233="",
    "",
    IF(NOT(ISERROR(MATCH($B233,SkyCiv!$U:$U,0))),
        INDEX(SkyCiv!M:M,MATCH($B233,SkyCiv!$U:$U,0)),
        ""
    )
)</f>
        <v/>
      </c>
      <c r="W233" s="77" t="str">
        <f>IF($B233="",
    "",
    IF(NOT(ISERROR(MATCH($B233,SkyCiv!$U:$U,0))),
        INDEX(SkyCiv!N:N,MATCH($B233,SkyCiv!$U:$U,0)),
        ""
    )
)</f>
        <v/>
      </c>
      <c r="X233" s="45" t="str">
        <f>IF(AND(U233=0,V233=0,W233=0),
    "-",
    IF(U233="",
        "",
        IF(LEFT($B233)="B",
            IF(Instructions!E$16="",
                "",
                IF(ROUND(U233,3)&lt;Instructions!E$16,
                    "YES",
                    "NO"
                )
            ),
            IF(LEFT($B233)="C",
                IF(Instructions!E$18="",
                    "",
                    IF(ROUND(U233,3)&lt;Instructions!E$18,
                        "YES",
                        "NO"
                    )
                ),
                "ERR"
            )
        )
    )
)</f>
        <v/>
      </c>
      <c r="Y233" s="45" t="str">
        <f t="shared" si="87"/>
        <v/>
      </c>
      <c r="Z233" s="45" t="str">
        <f>IF(AND(U233=0,V233=0,W233=0),
    "-",
    IF(W233="",
        "",
        IF(LEFT($B233)="B",
            IF(Instructions!E$17="",
                "",
                IF(ROUND(W233,3)&lt;Instructions!E$17,
                    "YES",
                    "NO"
                )
            ),
            IF(LEFT($B233)="C",
                IF(Instructions!E$19="",
                    "",
                    IF(ROUND(W233,3)&lt;Instructions!E$19,
                        "YES",
                        "NO"
                    )
                ),
                "ERR"
            )
        )
    )
)</f>
        <v/>
      </c>
      <c r="AA233" s="54" t="str">
        <f t="shared" si="88"/>
        <v/>
      </c>
      <c r="AB233" s="14" t="str">
        <f>IF(AND(NOT(ISERROR(MATCH($B233,Scilympiad!$U:$U,0))),ISNUMBER(INDEX(Scilympiad!Y:Y,MATCH($B233,Scilympiad!$U:$U,0)))),
    INDEX(Scilympiad!Y:Y,MATCH($B233,Scilympiad!$U:$U,0)),
    ""
)</f>
        <v/>
      </c>
      <c r="AC233" s="11" t="str">
        <f t="shared" si="89"/>
        <v/>
      </c>
      <c r="AD233" s="10" t="str">
        <f t="shared" si="90"/>
        <v/>
      </c>
      <c r="AE233" s="11" t="str">
        <f t="shared" si="91"/>
        <v/>
      </c>
      <c r="AF233" s="12" t="str">
        <f t="shared" si="92"/>
        <v/>
      </c>
      <c r="AG233" s="134" t="str">
        <f t="shared" si="93"/>
        <v/>
      </c>
      <c r="AH233" s="165"/>
      <c r="AI233" s="165"/>
      <c r="AJ233" s="131"/>
      <c r="AK233" s="64" t="str">
        <f t="shared" si="94"/>
        <v/>
      </c>
      <c r="AL233" s="47" t="str">
        <f t="shared" si="95"/>
        <v/>
      </c>
      <c r="AM233" s="65" t="str">
        <f t="shared" si="96"/>
        <v/>
      </c>
      <c r="AN233" s="57" t="str">
        <f t="shared" si="97"/>
        <v/>
      </c>
      <c r="AO233" s="12" t="str">
        <f t="shared" si="98"/>
        <v/>
      </c>
      <c r="AP233" s="10" t="str">
        <f t="shared" si="99"/>
        <v/>
      </c>
      <c r="AQ233" s="10" t="str">
        <f t="shared" si="100"/>
        <v/>
      </c>
      <c r="AR233" s="15" t="str">
        <f t="shared" si="101"/>
        <v/>
      </c>
      <c r="AS233" s="57" t="str">
        <f t="shared" si="102"/>
        <v/>
      </c>
      <c r="AT233" s="12" t="str">
        <f t="shared" si="103"/>
        <v/>
      </c>
      <c r="AU233" s="10" t="str">
        <f t="shared" si="104"/>
        <v/>
      </c>
      <c r="AV233" s="10" t="str">
        <f t="shared" si="105"/>
        <v/>
      </c>
      <c r="AW233" s="15" t="str">
        <f t="shared" si="106"/>
        <v/>
      </c>
    </row>
    <row r="234" spans="2:49">
      <c r="B234" s="14" t="str">
        <f>IF(Scilympiad!C233="",
    "",
    Scilympiad!C233
)</f>
        <v/>
      </c>
      <c r="C234" s="10" t="str">
        <f>IF(Scilympiad!D233="",
    "",
    Scilympiad!D233
)</f>
        <v/>
      </c>
      <c r="D234" s="10" t="str">
        <f>IF(Scilympiad!E233="",
    "",
    Scilympiad!E233
)</f>
        <v/>
      </c>
      <c r="E234" s="44" t="str">
        <f t="shared" si="82"/>
        <v/>
      </c>
      <c r="F234" s="45" t="str">
        <f t="shared" si="83"/>
        <v/>
      </c>
      <c r="G234" s="173" t="str">
        <f t="shared" si="84"/>
        <v/>
      </c>
      <c r="H234" s="45" t="str">
        <f t="shared" si="85"/>
        <v/>
      </c>
      <c r="I234" s="54" t="str">
        <f t="shared" si="86"/>
        <v/>
      </c>
      <c r="J234" s="57" t="str">
        <f>IF($B234="",
    "",
    IF(COUNTIF(Scilympiad!U:U,Scores!$B234)+COUNTIF(SkyCiv!U:U,Scores!$B234)=0,
        "",
        IF(COUNTIF(Scilympiad!U:U,Scores!$B234)=0,
            "NO",
            IF(COUNTIF(Scilympiad!U:U,Scores!$B234)=1,
                "YES",
                IF(COUNTIF(Scilympiad!U:U,Scores!$B234)&gt;1,
                    "MANY",
                    "ERROR"
                )
            )
        )
    )
)</f>
        <v/>
      </c>
      <c r="K234" s="15" t="str">
        <f>IF($B234="",
    "",
    IF(COUNTIF(Scilympiad!U:U,Scores!$B234)+COUNTIF(SkyCiv!U:U,Scores!$B234)=0,
        "",
        IF(COUNTIF(SkyCiv!U:U,Scores!$B234)=0,
            "NO",
            IF(COUNTIF(SkyCiv!U:U,Scores!$B234)=1,
                "YES",
                IF(COUNTIF(SkyCiv!U:U,Scores!$B234)&gt;1,
                    "MANY",
                    "ERROR"
                )
            )
        )
    )
)</f>
        <v/>
      </c>
      <c r="L234" s="160" t="str">
        <f>IF($B234="",
    "",
    IF(NOT(ISERROR(MATCH($B234,Scilympiad!$U:$U,0))),
        INDEX(Scilympiad!M:M,MATCH($B234,Scilympiad!$U:$U,0)),
        ""
    )
)</f>
        <v/>
      </c>
      <c r="M234" s="161" t="str">
        <f>IF($B234="",
    "",
    IF(NOT(ISERROR(MATCH($B234,Scilympiad!$U:$U,0))),
        INDEX(Scilympiad!N:N,MATCH($B234,Scilympiad!$U:$U,0)),
        ""
    )
)</f>
        <v/>
      </c>
      <c r="N234" s="161" t="str">
        <f>IF($B234="",
    "",
    IF(NOT(ISERROR(MATCH($B234,SkyCiv!$U:$U,0))),
        INDEX(SkyCiv!C:C,MATCH($B234,SkyCiv!$U:$U,0))+(_xlfn.NUMBERVALUE(LEFT(RIGHT(Instructions!$E$20,4),3))+6)/24,
        ""
    )
)</f>
        <v/>
      </c>
      <c r="O234" s="12" t="str">
        <f>IF(N234="",
    "",
    IF(Instructions!E$20="",
        "TIMEZONE?",
        IF(L234="",
            "START?",
            IF(N234&lt;L234,
                "NEGATIVE",
                (N234-L234)*24*60
            )
        )
    )
)</f>
        <v/>
      </c>
      <c r="P234" s="46" t="str">
        <f>IF(Instructions!$E$21="",
    "",
    IF(AND(ISNUMBER(O234),O234&gt;Instructions!E$21),
        "YES",
        IF(AND(ISNUMBER(O234),O234&lt;=Instructions!E$21),
            "NO",
            IF(O234="NEGATIVE",
                "UNCLEAR",
                ""
            )
        )
    )
)</f>
        <v/>
      </c>
      <c r="Q234" s="72" t="str">
        <f>IF(LEFT(Instructions!E$22)="Y",
    P234,
    ""
)</f>
        <v/>
      </c>
      <c r="R234" s="69" t="str">
        <f>IF($B234="",
    "",
    IF(NOT(ISERROR(MATCH($B234,SkyCiv!$U:$U,0))),
        INDEX(SkyCiv!I:I,MATCH($B234,SkyCiv!$U:$U,0)),
        ""
    )
)</f>
        <v/>
      </c>
      <c r="S234" s="12" t="str">
        <f>IF($B234="",
    "",
    IF(NOT(ISERROR(MATCH($B234,SkyCiv!$U:$U,0))),
        INDEX(SkyCiv!J:J,MATCH($B234,SkyCiv!$U:$U,0)),
        ""
    )
)</f>
        <v/>
      </c>
      <c r="T234" s="60" t="str">
        <f>IF($B234="",
    "",
    IF(NOT(ISERROR(MATCH($B234,SkyCiv!$U:$U,0))),
        INDEX(SkyCiv!K:K,MATCH($B234,SkyCiv!$U:$U,0)),
        ""
    )
)</f>
        <v/>
      </c>
      <c r="U234" s="76" t="str">
        <f>IF($B234="",
    "",
    IF(NOT(ISERROR(MATCH($B234,SkyCiv!$U:$U,0))),
        INDEX(SkyCiv!L:L,MATCH($B234,SkyCiv!$U:$U,0)),
        ""
    )
)</f>
        <v/>
      </c>
      <c r="V234" s="12" t="str">
        <f>IF($B234="",
    "",
    IF(NOT(ISERROR(MATCH($B234,SkyCiv!$U:$U,0))),
        INDEX(SkyCiv!M:M,MATCH($B234,SkyCiv!$U:$U,0)),
        ""
    )
)</f>
        <v/>
      </c>
      <c r="W234" s="77" t="str">
        <f>IF($B234="",
    "",
    IF(NOT(ISERROR(MATCH($B234,SkyCiv!$U:$U,0))),
        INDEX(SkyCiv!N:N,MATCH($B234,SkyCiv!$U:$U,0)),
        ""
    )
)</f>
        <v/>
      </c>
      <c r="X234" s="45" t="str">
        <f>IF(AND(U234=0,V234=0,W234=0),
    "-",
    IF(U234="",
        "",
        IF(LEFT($B234)="B",
            IF(Instructions!E$16="",
                "",
                IF(ROUND(U234,3)&lt;Instructions!E$16,
                    "YES",
                    "NO"
                )
            ),
            IF(LEFT($B234)="C",
                IF(Instructions!E$18="",
                    "",
                    IF(ROUND(U234,3)&lt;Instructions!E$18,
                        "YES",
                        "NO"
                    )
                ),
                "ERR"
            )
        )
    )
)</f>
        <v/>
      </c>
      <c r="Y234" s="45" t="str">
        <f t="shared" si="87"/>
        <v/>
      </c>
      <c r="Z234" s="45" t="str">
        <f>IF(AND(U234=0,V234=0,W234=0),
    "-",
    IF(W234="",
        "",
        IF(LEFT($B234)="B",
            IF(Instructions!E$17="",
                "",
                IF(ROUND(W234,3)&lt;Instructions!E$17,
                    "YES",
                    "NO"
                )
            ),
            IF(LEFT($B234)="C",
                IF(Instructions!E$19="",
                    "",
                    IF(ROUND(W234,3)&lt;Instructions!E$19,
                        "YES",
                        "NO"
                    )
                ),
                "ERR"
            )
        )
    )
)</f>
        <v/>
      </c>
      <c r="AA234" s="54" t="str">
        <f t="shared" si="88"/>
        <v/>
      </c>
      <c r="AB234" s="14" t="str">
        <f>IF(AND(NOT(ISERROR(MATCH($B234,Scilympiad!$U:$U,0))),ISNUMBER(INDEX(Scilympiad!Y:Y,MATCH($B234,Scilympiad!$U:$U,0)))),
    INDEX(Scilympiad!Y:Y,MATCH($B234,Scilympiad!$U:$U,0)),
    ""
)</f>
        <v/>
      </c>
      <c r="AC234" s="11" t="str">
        <f t="shared" si="89"/>
        <v/>
      </c>
      <c r="AD234" s="10" t="str">
        <f t="shared" si="90"/>
        <v/>
      </c>
      <c r="AE234" s="11" t="str">
        <f t="shared" si="91"/>
        <v/>
      </c>
      <c r="AF234" s="12" t="str">
        <f t="shared" si="92"/>
        <v/>
      </c>
      <c r="AG234" s="134" t="str">
        <f t="shared" si="93"/>
        <v/>
      </c>
      <c r="AH234" s="165"/>
      <c r="AI234" s="165"/>
      <c r="AJ234" s="131"/>
      <c r="AK234" s="64" t="str">
        <f t="shared" si="94"/>
        <v/>
      </c>
      <c r="AL234" s="47" t="str">
        <f t="shared" si="95"/>
        <v/>
      </c>
      <c r="AM234" s="65" t="str">
        <f t="shared" si="96"/>
        <v/>
      </c>
      <c r="AN234" s="57" t="str">
        <f t="shared" si="97"/>
        <v/>
      </c>
      <c r="AO234" s="12" t="str">
        <f t="shared" si="98"/>
        <v/>
      </c>
      <c r="AP234" s="10" t="str">
        <f t="shared" si="99"/>
        <v/>
      </c>
      <c r="AQ234" s="10" t="str">
        <f t="shared" si="100"/>
        <v/>
      </c>
      <c r="AR234" s="15" t="str">
        <f t="shared" si="101"/>
        <v/>
      </c>
      <c r="AS234" s="57" t="str">
        <f t="shared" si="102"/>
        <v/>
      </c>
      <c r="AT234" s="12" t="str">
        <f t="shared" si="103"/>
        <v/>
      </c>
      <c r="AU234" s="10" t="str">
        <f t="shared" si="104"/>
        <v/>
      </c>
      <c r="AV234" s="10" t="str">
        <f t="shared" si="105"/>
        <v/>
      </c>
      <c r="AW234" s="15" t="str">
        <f t="shared" si="106"/>
        <v/>
      </c>
    </row>
    <row r="235" spans="2:49">
      <c r="B235" s="14" t="str">
        <f>IF(Scilympiad!C234="",
    "",
    Scilympiad!C234
)</f>
        <v/>
      </c>
      <c r="C235" s="10" t="str">
        <f>IF(Scilympiad!D234="",
    "",
    Scilympiad!D234
)</f>
        <v/>
      </c>
      <c r="D235" s="10" t="str">
        <f>IF(Scilympiad!E234="",
    "",
    Scilympiad!E234
)</f>
        <v/>
      </c>
      <c r="E235" s="44" t="str">
        <f t="shared" si="82"/>
        <v/>
      </c>
      <c r="F235" s="45" t="str">
        <f t="shared" si="83"/>
        <v/>
      </c>
      <c r="G235" s="173" t="str">
        <f t="shared" si="84"/>
        <v/>
      </c>
      <c r="H235" s="45" t="str">
        <f t="shared" si="85"/>
        <v/>
      </c>
      <c r="I235" s="54" t="str">
        <f t="shared" si="86"/>
        <v/>
      </c>
      <c r="J235" s="57" t="str">
        <f>IF($B235="",
    "",
    IF(COUNTIF(Scilympiad!U:U,Scores!$B235)+COUNTIF(SkyCiv!U:U,Scores!$B235)=0,
        "",
        IF(COUNTIF(Scilympiad!U:U,Scores!$B235)=0,
            "NO",
            IF(COUNTIF(Scilympiad!U:U,Scores!$B235)=1,
                "YES",
                IF(COUNTIF(Scilympiad!U:U,Scores!$B235)&gt;1,
                    "MANY",
                    "ERROR"
                )
            )
        )
    )
)</f>
        <v/>
      </c>
      <c r="K235" s="15" t="str">
        <f>IF($B235="",
    "",
    IF(COUNTIF(Scilympiad!U:U,Scores!$B235)+COUNTIF(SkyCiv!U:U,Scores!$B235)=0,
        "",
        IF(COUNTIF(SkyCiv!U:U,Scores!$B235)=0,
            "NO",
            IF(COUNTIF(SkyCiv!U:U,Scores!$B235)=1,
                "YES",
                IF(COUNTIF(SkyCiv!U:U,Scores!$B235)&gt;1,
                    "MANY",
                    "ERROR"
                )
            )
        )
    )
)</f>
        <v/>
      </c>
      <c r="L235" s="160" t="str">
        <f>IF($B235="",
    "",
    IF(NOT(ISERROR(MATCH($B235,Scilympiad!$U:$U,0))),
        INDEX(Scilympiad!M:M,MATCH($B235,Scilympiad!$U:$U,0)),
        ""
    )
)</f>
        <v/>
      </c>
      <c r="M235" s="161" t="str">
        <f>IF($B235="",
    "",
    IF(NOT(ISERROR(MATCH($B235,Scilympiad!$U:$U,0))),
        INDEX(Scilympiad!N:N,MATCH($B235,Scilympiad!$U:$U,0)),
        ""
    )
)</f>
        <v/>
      </c>
      <c r="N235" s="161" t="str">
        <f>IF($B235="",
    "",
    IF(NOT(ISERROR(MATCH($B235,SkyCiv!$U:$U,0))),
        INDEX(SkyCiv!C:C,MATCH($B235,SkyCiv!$U:$U,0))+(_xlfn.NUMBERVALUE(LEFT(RIGHT(Instructions!$E$20,4),3))+6)/24,
        ""
    )
)</f>
        <v/>
      </c>
      <c r="O235" s="12" t="str">
        <f>IF(N235="",
    "",
    IF(Instructions!E$20="",
        "TIMEZONE?",
        IF(L235="",
            "START?",
            IF(N235&lt;L235,
                "NEGATIVE",
                (N235-L235)*24*60
            )
        )
    )
)</f>
        <v/>
      </c>
      <c r="P235" s="46" t="str">
        <f>IF(Instructions!$E$21="",
    "",
    IF(AND(ISNUMBER(O235),O235&gt;Instructions!E$21),
        "YES",
        IF(AND(ISNUMBER(O235),O235&lt;=Instructions!E$21),
            "NO",
            IF(O235="NEGATIVE",
                "UNCLEAR",
                ""
            )
        )
    )
)</f>
        <v/>
      </c>
      <c r="Q235" s="72" t="str">
        <f>IF(LEFT(Instructions!E$22)="Y",
    P235,
    ""
)</f>
        <v/>
      </c>
      <c r="R235" s="69" t="str">
        <f>IF($B235="",
    "",
    IF(NOT(ISERROR(MATCH($B235,SkyCiv!$U:$U,0))),
        INDEX(SkyCiv!I:I,MATCH($B235,SkyCiv!$U:$U,0)),
        ""
    )
)</f>
        <v/>
      </c>
      <c r="S235" s="12" t="str">
        <f>IF($B235="",
    "",
    IF(NOT(ISERROR(MATCH($B235,SkyCiv!$U:$U,0))),
        INDEX(SkyCiv!J:J,MATCH($B235,SkyCiv!$U:$U,0)),
        ""
    )
)</f>
        <v/>
      </c>
      <c r="T235" s="60" t="str">
        <f>IF($B235="",
    "",
    IF(NOT(ISERROR(MATCH($B235,SkyCiv!$U:$U,0))),
        INDEX(SkyCiv!K:K,MATCH($B235,SkyCiv!$U:$U,0)),
        ""
    )
)</f>
        <v/>
      </c>
      <c r="U235" s="76" t="str">
        <f>IF($B235="",
    "",
    IF(NOT(ISERROR(MATCH($B235,SkyCiv!$U:$U,0))),
        INDEX(SkyCiv!L:L,MATCH($B235,SkyCiv!$U:$U,0)),
        ""
    )
)</f>
        <v/>
      </c>
      <c r="V235" s="12" t="str">
        <f>IF($B235="",
    "",
    IF(NOT(ISERROR(MATCH($B235,SkyCiv!$U:$U,0))),
        INDEX(SkyCiv!M:M,MATCH($B235,SkyCiv!$U:$U,0)),
        ""
    )
)</f>
        <v/>
      </c>
      <c r="W235" s="77" t="str">
        <f>IF($B235="",
    "",
    IF(NOT(ISERROR(MATCH($B235,SkyCiv!$U:$U,0))),
        INDEX(SkyCiv!N:N,MATCH($B235,SkyCiv!$U:$U,0)),
        ""
    )
)</f>
        <v/>
      </c>
      <c r="X235" s="45" t="str">
        <f>IF(AND(U235=0,V235=0,W235=0),
    "-",
    IF(U235="",
        "",
        IF(LEFT($B235)="B",
            IF(Instructions!E$16="",
                "",
                IF(ROUND(U235,3)&lt;Instructions!E$16,
                    "YES",
                    "NO"
                )
            ),
            IF(LEFT($B235)="C",
                IF(Instructions!E$18="",
                    "",
                    IF(ROUND(U235,3)&lt;Instructions!E$18,
                        "YES",
                        "NO"
                    )
                ),
                "ERR"
            )
        )
    )
)</f>
        <v/>
      </c>
      <c r="Y235" s="45" t="str">
        <f t="shared" si="87"/>
        <v/>
      </c>
      <c r="Z235" s="45" t="str">
        <f>IF(AND(U235=0,V235=0,W235=0),
    "-",
    IF(W235="",
        "",
        IF(LEFT($B235)="B",
            IF(Instructions!E$17="",
                "",
                IF(ROUND(W235,3)&lt;Instructions!E$17,
                    "YES",
                    "NO"
                )
            ),
            IF(LEFT($B235)="C",
                IF(Instructions!E$19="",
                    "",
                    IF(ROUND(W235,3)&lt;Instructions!E$19,
                        "YES",
                        "NO"
                    )
                ),
                "ERR"
            )
        )
    )
)</f>
        <v/>
      </c>
      <c r="AA235" s="54" t="str">
        <f t="shared" si="88"/>
        <v/>
      </c>
      <c r="AB235" s="14" t="str">
        <f>IF(AND(NOT(ISERROR(MATCH($B235,Scilympiad!$U:$U,0))),ISNUMBER(INDEX(Scilympiad!Y:Y,MATCH($B235,Scilympiad!$U:$U,0)))),
    INDEX(Scilympiad!Y:Y,MATCH($B235,Scilympiad!$U:$U,0)),
    ""
)</f>
        <v/>
      </c>
      <c r="AC235" s="11" t="str">
        <f t="shared" si="89"/>
        <v/>
      </c>
      <c r="AD235" s="10" t="str">
        <f t="shared" si="90"/>
        <v/>
      </c>
      <c r="AE235" s="11" t="str">
        <f t="shared" si="91"/>
        <v/>
      </c>
      <c r="AF235" s="12" t="str">
        <f t="shared" si="92"/>
        <v/>
      </c>
      <c r="AG235" s="134" t="str">
        <f t="shared" si="93"/>
        <v/>
      </c>
      <c r="AH235" s="165"/>
      <c r="AI235" s="165"/>
      <c r="AJ235" s="131"/>
      <c r="AK235" s="64" t="str">
        <f t="shared" si="94"/>
        <v/>
      </c>
      <c r="AL235" s="47" t="str">
        <f t="shared" si="95"/>
        <v/>
      </c>
      <c r="AM235" s="65" t="str">
        <f t="shared" si="96"/>
        <v/>
      </c>
      <c r="AN235" s="57" t="str">
        <f t="shared" si="97"/>
        <v/>
      </c>
      <c r="AO235" s="12" t="str">
        <f t="shared" si="98"/>
        <v/>
      </c>
      <c r="AP235" s="10" t="str">
        <f t="shared" si="99"/>
        <v/>
      </c>
      <c r="AQ235" s="10" t="str">
        <f t="shared" si="100"/>
        <v/>
      </c>
      <c r="AR235" s="15" t="str">
        <f t="shared" si="101"/>
        <v/>
      </c>
      <c r="AS235" s="57" t="str">
        <f t="shared" si="102"/>
        <v/>
      </c>
      <c r="AT235" s="12" t="str">
        <f t="shared" si="103"/>
        <v/>
      </c>
      <c r="AU235" s="10" t="str">
        <f t="shared" si="104"/>
        <v/>
      </c>
      <c r="AV235" s="10" t="str">
        <f t="shared" si="105"/>
        <v/>
      </c>
      <c r="AW235" s="15" t="str">
        <f t="shared" si="106"/>
        <v/>
      </c>
    </row>
    <row r="236" spans="2:49">
      <c r="B236" s="14" t="str">
        <f>IF(Scilympiad!C235="",
    "",
    Scilympiad!C235
)</f>
        <v/>
      </c>
      <c r="C236" s="10" t="str">
        <f>IF(Scilympiad!D235="",
    "",
    Scilympiad!D235
)</f>
        <v/>
      </c>
      <c r="D236" s="10" t="str">
        <f>IF(Scilympiad!E235="",
    "",
    Scilympiad!E235
)</f>
        <v/>
      </c>
      <c r="E236" s="44" t="str">
        <f t="shared" si="82"/>
        <v/>
      </c>
      <c r="F236" s="45" t="str">
        <f t="shared" si="83"/>
        <v/>
      </c>
      <c r="G236" s="173" t="str">
        <f t="shared" si="84"/>
        <v/>
      </c>
      <c r="H236" s="45" t="str">
        <f t="shared" si="85"/>
        <v/>
      </c>
      <c r="I236" s="54" t="str">
        <f t="shared" si="86"/>
        <v/>
      </c>
      <c r="J236" s="57" t="str">
        <f>IF($B236="",
    "",
    IF(COUNTIF(Scilympiad!U:U,Scores!$B236)+COUNTIF(SkyCiv!U:U,Scores!$B236)=0,
        "",
        IF(COUNTIF(Scilympiad!U:U,Scores!$B236)=0,
            "NO",
            IF(COUNTIF(Scilympiad!U:U,Scores!$B236)=1,
                "YES",
                IF(COUNTIF(Scilympiad!U:U,Scores!$B236)&gt;1,
                    "MANY",
                    "ERROR"
                )
            )
        )
    )
)</f>
        <v/>
      </c>
      <c r="K236" s="15" t="str">
        <f>IF($B236="",
    "",
    IF(COUNTIF(Scilympiad!U:U,Scores!$B236)+COUNTIF(SkyCiv!U:U,Scores!$B236)=0,
        "",
        IF(COUNTIF(SkyCiv!U:U,Scores!$B236)=0,
            "NO",
            IF(COUNTIF(SkyCiv!U:U,Scores!$B236)=1,
                "YES",
                IF(COUNTIF(SkyCiv!U:U,Scores!$B236)&gt;1,
                    "MANY",
                    "ERROR"
                )
            )
        )
    )
)</f>
        <v/>
      </c>
      <c r="L236" s="160" t="str">
        <f>IF($B236="",
    "",
    IF(NOT(ISERROR(MATCH($B236,Scilympiad!$U:$U,0))),
        INDEX(Scilympiad!M:M,MATCH($B236,Scilympiad!$U:$U,0)),
        ""
    )
)</f>
        <v/>
      </c>
      <c r="M236" s="161" t="str">
        <f>IF($B236="",
    "",
    IF(NOT(ISERROR(MATCH($B236,Scilympiad!$U:$U,0))),
        INDEX(Scilympiad!N:N,MATCH($B236,Scilympiad!$U:$U,0)),
        ""
    )
)</f>
        <v/>
      </c>
      <c r="N236" s="161" t="str">
        <f>IF($B236="",
    "",
    IF(NOT(ISERROR(MATCH($B236,SkyCiv!$U:$U,0))),
        INDEX(SkyCiv!C:C,MATCH($B236,SkyCiv!$U:$U,0))+(_xlfn.NUMBERVALUE(LEFT(RIGHT(Instructions!$E$20,4),3))+6)/24,
        ""
    )
)</f>
        <v/>
      </c>
      <c r="O236" s="12" t="str">
        <f>IF(N236="",
    "",
    IF(Instructions!E$20="",
        "TIMEZONE?",
        IF(L236="",
            "START?",
            IF(N236&lt;L236,
                "NEGATIVE",
                (N236-L236)*24*60
            )
        )
    )
)</f>
        <v/>
      </c>
      <c r="P236" s="46" t="str">
        <f>IF(Instructions!$E$21="",
    "",
    IF(AND(ISNUMBER(O236),O236&gt;Instructions!E$21),
        "YES",
        IF(AND(ISNUMBER(O236),O236&lt;=Instructions!E$21),
            "NO",
            IF(O236="NEGATIVE",
                "UNCLEAR",
                ""
            )
        )
    )
)</f>
        <v/>
      </c>
      <c r="Q236" s="72" t="str">
        <f>IF(LEFT(Instructions!E$22)="Y",
    P236,
    ""
)</f>
        <v/>
      </c>
      <c r="R236" s="69" t="str">
        <f>IF($B236="",
    "",
    IF(NOT(ISERROR(MATCH($B236,SkyCiv!$U:$U,0))),
        INDEX(SkyCiv!I:I,MATCH($B236,SkyCiv!$U:$U,0)),
        ""
    )
)</f>
        <v/>
      </c>
      <c r="S236" s="12" t="str">
        <f>IF($B236="",
    "",
    IF(NOT(ISERROR(MATCH($B236,SkyCiv!$U:$U,0))),
        INDEX(SkyCiv!J:J,MATCH($B236,SkyCiv!$U:$U,0)),
        ""
    )
)</f>
        <v/>
      </c>
      <c r="T236" s="60" t="str">
        <f>IF($B236="",
    "",
    IF(NOT(ISERROR(MATCH($B236,SkyCiv!$U:$U,0))),
        INDEX(SkyCiv!K:K,MATCH($B236,SkyCiv!$U:$U,0)),
        ""
    )
)</f>
        <v/>
      </c>
      <c r="U236" s="76" t="str">
        <f>IF($B236="",
    "",
    IF(NOT(ISERROR(MATCH($B236,SkyCiv!$U:$U,0))),
        INDEX(SkyCiv!L:L,MATCH($B236,SkyCiv!$U:$U,0)),
        ""
    )
)</f>
        <v/>
      </c>
      <c r="V236" s="12" t="str">
        <f>IF($B236="",
    "",
    IF(NOT(ISERROR(MATCH($B236,SkyCiv!$U:$U,0))),
        INDEX(SkyCiv!M:M,MATCH($B236,SkyCiv!$U:$U,0)),
        ""
    )
)</f>
        <v/>
      </c>
      <c r="W236" s="77" t="str">
        <f>IF($B236="",
    "",
    IF(NOT(ISERROR(MATCH($B236,SkyCiv!$U:$U,0))),
        INDEX(SkyCiv!N:N,MATCH($B236,SkyCiv!$U:$U,0)),
        ""
    )
)</f>
        <v/>
      </c>
      <c r="X236" s="45" t="str">
        <f>IF(AND(U236=0,V236=0,W236=0),
    "-",
    IF(U236="",
        "",
        IF(LEFT($B236)="B",
            IF(Instructions!E$16="",
                "",
                IF(ROUND(U236,3)&lt;Instructions!E$16,
                    "YES",
                    "NO"
                )
            ),
            IF(LEFT($B236)="C",
                IF(Instructions!E$18="",
                    "",
                    IF(ROUND(U236,3)&lt;Instructions!E$18,
                        "YES",
                        "NO"
                    )
                ),
                "ERR"
            )
        )
    )
)</f>
        <v/>
      </c>
      <c r="Y236" s="45" t="str">
        <f t="shared" si="87"/>
        <v/>
      </c>
      <c r="Z236" s="45" t="str">
        <f>IF(AND(U236=0,V236=0,W236=0),
    "-",
    IF(W236="",
        "",
        IF(LEFT($B236)="B",
            IF(Instructions!E$17="",
                "",
                IF(ROUND(W236,3)&lt;Instructions!E$17,
                    "YES",
                    "NO"
                )
            ),
            IF(LEFT($B236)="C",
                IF(Instructions!E$19="",
                    "",
                    IF(ROUND(W236,3)&lt;Instructions!E$19,
                        "YES",
                        "NO"
                    )
                ),
                "ERR"
            )
        )
    )
)</f>
        <v/>
      </c>
      <c r="AA236" s="54" t="str">
        <f t="shared" si="88"/>
        <v/>
      </c>
      <c r="AB236" s="14" t="str">
        <f>IF(AND(NOT(ISERROR(MATCH($B236,Scilympiad!$U:$U,0))),ISNUMBER(INDEX(Scilympiad!Y:Y,MATCH($B236,Scilympiad!$U:$U,0)))),
    INDEX(Scilympiad!Y:Y,MATCH($B236,Scilympiad!$U:$U,0)),
    ""
)</f>
        <v/>
      </c>
      <c r="AC236" s="11" t="str">
        <f t="shared" si="89"/>
        <v/>
      </c>
      <c r="AD236" s="10" t="str">
        <f t="shared" si="90"/>
        <v/>
      </c>
      <c r="AE236" s="11" t="str">
        <f t="shared" si="91"/>
        <v/>
      </c>
      <c r="AF236" s="12" t="str">
        <f t="shared" si="92"/>
        <v/>
      </c>
      <c r="AG236" s="134" t="str">
        <f t="shared" si="93"/>
        <v/>
      </c>
      <c r="AH236" s="165"/>
      <c r="AI236" s="165"/>
      <c r="AJ236" s="131"/>
      <c r="AK236" s="64" t="str">
        <f t="shared" si="94"/>
        <v/>
      </c>
      <c r="AL236" s="47" t="str">
        <f t="shared" si="95"/>
        <v/>
      </c>
      <c r="AM236" s="65" t="str">
        <f t="shared" si="96"/>
        <v/>
      </c>
      <c r="AN236" s="57" t="str">
        <f t="shared" si="97"/>
        <v/>
      </c>
      <c r="AO236" s="12" t="str">
        <f t="shared" si="98"/>
        <v/>
      </c>
      <c r="AP236" s="10" t="str">
        <f t="shared" si="99"/>
        <v/>
      </c>
      <c r="AQ236" s="10" t="str">
        <f t="shared" si="100"/>
        <v/>
      </c>
      <c r="AR236" s="15" t="str">
        <f t="shared" si="101"/>
        <v/>
      </c>
      <c r="AS236" s="57" t="str">
        <f t="shared" si="102"/>
        <v/>
      </c>
      <c r="AT236" s="12" t="str">
        <f t="shared" si="103"/>
        <v/>
      </c>
      <c r="AU236" s="10" t="str">
        <f t="shared" si="104"/>
        <v/>
      </c>
      <c r="AV236" s="10" t="str">
        <f t="shared" si="105"/>
        <v/>
      </c>
      <c r="AW236" s="15" t="str">
        <f t="shared" si="106"/>
        <v/>
      </c>
    </row>
    <row r="237" spans="2:49">
      <c r="B237" s="14" t="str">
        <f>IF(Scilympiad!C236="",
    "",
    Scilympiad!C236
)</f>
        <v/>
      </c>
      <c r="C237" s="10" t="str">
        <f>IF(Scilympiad!D236="",
    "",
    Scilympiad!D236
)</f>
        <v/>
      </c>
      <c r="D237" s="10" t="str">
        <f>IF(Scilympiad!E236="",
    "",
    Scilympiad!E236
)</f>
        <v/>
      </c>
      <c r="E237" s="44" t="str">
        <f t="shared" si="82"/>
        <v/>
      </c>
      <c r="F237" s="45" t="str">
        <f t="shared" si="83"/>
        <v/>
      </c>
      <c r="G237" s="173" t="str">
        <f t="shared" si="84"/>
        <v/>
      </c>
      <c r="H237" s="45" t="str">
        <f t="shared" si="85"/>
        <v/>
      </c>
      <c r="I237" s="54" t="str">
        <f t="shared" si="86"/>
        <v/>
      </c>
      <c r="J237" s="57" t="str">
        <f>IF($B237="",
    "",
    IF(COUNTIF(Scilympiad!U:U,Scores!$B237)+COUNTIF(SkyCiv!U:U,Scores!$B237)=0,
        "",
        IF(COUNTIF(Scilympiad!U:U,Scores!$B237)=0,
            "NO",
            IF(COUNTIF(Scilympiad!U:U,Scores!$B237)=1,
                "YES",
                IF(COUNTIF(Scilympiad!U:U,Scores!$B237)&gt;1,
                    "MANY",
                    "ERROR"
                )
            )
        )
    )
)</f>
        <v/>
      </c>
      <c r="K237" s="15" t="str">
        <f>IF($B237="",
    "",
    IF(COUNTIF(Scilympiad!U:U,Scores!$B237)+COUNTIF(SkyCiv!U:U,Scores!$B237)=0,
        "",
        IF(COUNTIF(SkyCiv!U:U,Scores!$B237)=0,
            "NO",
            IF(COUNTIF(SkyCiv!U:U,Scores!$B237)=1,
                "YES",
                IF(COUNTIF(SkyCiv!U:U,Scores!$B237)&gt;1,
                    "MANY",
                    "ERROR"
                )
            )
        )
    )
)</f>
        <v/>
      </c>
      <c r="L237" s="160" t="str">
        <f>IF($B237="",
    "",
    IF(NOT(ISERROR(MATCH($B237,Scilympiad!$U:$U,0))),
        INDEX(Scilympiad!M:M,MATCH($B237,Scilympiad!$U:$U,0)),
        ""
    )
)</f>
        <v/>
      </c>
      <c r="M237" s="161" t="str">
        <f>IF($B237="",
    "",
    IF(NOT(ISERROR(MATCH($B237,Scilympiad!$U:$U,0))),
        INDEX(Scilympiad!N:N,MATCH($B237,Scilympiad!$U:$U,0)),
        ""
    )
)</f>
        <v/>
      </c>
      <c r="N237" s="161" t="str">
        <f>IF($B237="",
    "",
    IF(NOT(ISERROR(MATCH($B237,SkyCiv!$U:$U,0))),
        INDEX(SkyCiv!C:C,MATCH($B237,SkyCiv!$U:$U,0))+(_xlfn.NUMBERVALUE(LEFT(RIGHT(Instructions!$E$20,4),3))+6)/24,
        ""
    )
)</f>
        <v/>
      </c>
      <c r="O237" s="12" t="str">
        <f>IF(N237="",
    "",
    IF(Instructions!E$20="",
        "TIMEZONE?",
        IF(L237="",
            "START?",
            IF(N237&lt;L237,
                "NEGATIVE",
                (N237-L237)*24*60
            )
        )
    )
)</f>
        <v/>
      </c>
      <c r="P237" s="46" t="str">
        <f>IF(Instructions!$E$21="",
    "",
    IF(AND(ISNUMBER(O237),O237&gt;Instructions!E$21),
        "YES",
        IF(AND(ISNUMBER(O237),O237&lt;=Instructions!E$21),
            "NO",
            IF(O237="NEGATIVE",
                "UNCLEAR",
                ""
            )
        )
    )
)</f>
        <v/>
      </c>
      <c r="Q237" s="72" t="str">
        <f>IF(LEFT(Instructions!E$22)="Y",
    P237,
    ""
)</f>
        <v/>
      </c>
      <c r="R237" s="69" t="str">
        <f>IF($B237="",
    "",
    IF(NOT(ISERROR(MATCH($B237,SkyCiv!$U:$U,0))),
        INDEX(SkyCiv!I:I,MATCH($B237,SkyCiv!$U:$U,0)),
        ""
    )
)</f>
        <v/>
      </c>
      <c r="S237" s="12" t="str">
        <f>IF($B237="",
    "",
    IF(NOT(ISERROR(MATCH($B237,SkyCiv!$U:$U,0))),
        INDEX(SkyCiv!J:J,MATCH($B237,SkyCiv!$U:$U,0)),
        ""
    )
)</f>
        <v/>
      </c>
      <c r="T237" s="60" t="str">
        <f>IF($B237="",
    "",
    IF(NOT(ISERROR(MATCH($B237,SkyCiv!$U:$U,0))),
        INDEX(SkyCiv!K:K,MATCH($B237,SkyCiv!$U:$U,0)),
        ""
    )
)</f>
        <v/>
      </c>
      <c r="U237" s="76" t="str">
        <f>IF($B237="",
    "",
    IF(NOT(ISERROR(MATCH($B237,SkyCiv!$U:$U,0))),
        INDEX(SkyCiv!L:L,MATCH($B237,SkyCiv!$U:$U,0)),
        ""
    )
)</f>
        <v/>
      </c>
      <c r="V237" s="12" t="str">
        <f>IF($B237="",
    "",
    IF(NOT(ISERROR(MATCH($B237,SkyCiv!$U:$U,0))),
        INDEX(SkyCiv!M:M,MATCH($B237,SkyCiv!$U:$U,0)),
        ""
    )
)</f>
        <v/>
      </c>
      <c r="W237" s="77" t="str">
        <f>IF($B237="",
    "",
    IF(NOT(ISERROR(MATCH($B237,SkyCiv!$U:$U,0))),
        INDEX(SkyCiv!N:N,MATCH($B237,SkyCiv!$U:$U,0)),
        ""
    )
)</f>
        <v/>
      </c>
      <c r="X237" s="45" t="str">
        <f>IF(AND(U237=0,V237=0,W237=0),
    "-",
    IF(U237="",
        "",
        IF(LEFT($B237)="B",
            IF(Instructions!E$16="",
                "",
                IF(ROUND(U237,3)&lt;Instructions!E$16,
                    "YES",
                    "NO"
                )
            ),
            IF(LEFT($B237)="C",
                IF(Instructions!E$18="",
                    "",
                    IF(ROUND(U237,3)&lt;Instructions!E$18,
                        "YES",
                        "NO"
                    )
                ),
                "ERR"
            )
        )
    )
)</f>
        <v/>
      </c>
      <c r="Y237" s="45" t="str">
        <f t="shared" si="87"/>
        <v/>
      </c>
      <c r="Z237" s="45" t="str">
        <f>IF(AND(U237=0,V237=0,W237=0),
    "-",
    IF(W237="",
        "",
        IF(LEFT($B237)="B",
            IF(Instructions!E$17="",
                "",
                IF(ROUND(W237,3)&lt;Instructions!E$17,
                    "YES",
                    "NO"
                )
            ),
            IF(LEFT($B237)="C",
                IF(Instructions!E$19="",
                    "",
                    IF(ROUND(W237,3)&lt;Instructions!E$19,
                        "YES",
                        "NO"
                    )
                ),
                "ERR"
            )
        )
    )
)</f>
        <v/>
      </c>
      <c r="AA237" s="54" t="str">
        <f t="shared" si="88"/>
        <v/>
      </c>
      <c r="AB237" s="14" t="str">
        <f>IF(AND(NOT(ISERROR(MATCH($B237,Scilympiad!$U:$U,0))),ISNUMBER(INDEX(Scilympiad!Y:Y,MATCH($B237,Scilympiad!$U:$U,0)))),
    INDEX(Scilympiad!Y:Y,MATCH($B237,Scilympiad!$U:$U,0)),
    ""
)</f>
        <v/>
      </c>
      <c r="AC237" s="11" t="str">
        <f t="shared" si="89"/>
        <v/>
      </c>
      <c r="AD237" s="10" t="str">
        <f t="shared" si="90"/>
        <v/>
      </c>
      <c r="AE237" s="11" t="str">
        <f t="shared" si="91"/>
        <v/>
      </c>
      <c r="AF237" s="12" t="str">
        <f t="shared" si="92"/>
        <v/>
      </c>
      <c r="AG237" s="134" t="str">
        <f t="shared" si="93"/>
        <v/>
      </c>
      <c r="AH237" s="165"/>
      <c r="AI237" s="165"/>
      <c r="AJ237" s="131"/>
      <c r="AK237" s="64" t="str">
        <f t="shared" si="94"/>
        <v/>
      </c>
      <c r="AL237" s="47" t="str">
        <f t="shared" si="95"/>
        <v/>
      </c>
      <c r="AM237" s="65" t="str">
        <f t="shared" si="96"/>
        <v/>
      </c>
      <c r="AN237" s="57" t="str">
        <f t="shared" si="97"/>
        <v/>
      </c>
      <c r="AO237" s="12" t="str">
        <f t="shared" si="98"/>
        <v/>
      </c>
      <c r="AP237" s="10" t="str">
        <f t="shared" si="99"/>
        <v/>
      </c>
      <c r="AQ237" s="10" t="str">
        <f t="shared" si="100"/>
        <v/>
      </c>
      <c r="AR237" s="15" t="str">
        <f t="shared" si="101"/>
        <v/>
      </c>
      <c r="AS237" s="57" t="str">
        <f t="shared" si="102"/>
        <v/>
      </c>
      <c r="AT237" s="12" t="str">
        <f t="shared" si="103"/>
        <v/>
      </c>
      <c r="AU237" s="10" t="str">
        <f t="shared" si="104"/>
        <v/>
      </c>
      <c r="AV237" s="10" t="str">
        <f t="shared" si="105"/>
        <v/>
      </c>
      <c r="AW237" s="15" t="str">
        <f t="shared" si="106"/>
        <v/>
      </c>
    </row>
    <row r="238" spans="2:49">
      <c r="B238" s="14" t="str">
        <f>IF(Scilympiad!C237="",
    "",
    Scilympiad!C237
)</f>
        <v/>
      </c>
      <c r="C238" s="10" t="str">
        <f>IF(Scilympiad!D237="",
    "",
    Scilympiad!D237
)</f>
        <v/>
      </c>
      <c r="D238" s="10" t="str">
        <f>IF(Scilympiad!E237="",
    "",
    Scilympiad!E237
)</f>
        <v/>
      </c>
      <c r="E238" s="44" t="str">
        <f t="shared" si="82"/>
        <v/>
      </c>
      <c r="F238" s="45" t="str">
        <f t="shared" si="83"/>
        <v/>
      </c>
      <c r="G238" s="173" t="str">
        <f t="shared" si="84"/>
        <v/>
      </c>
      <c r="H238" s="45" t="str">
        <f t="shared" si="85"/>
        <v/>
      </c>
      <c r="I238" s="54" t="str">
        <f t="shared" si="86"/>
        <v/>
      </c>
      <c r="J238" s="57" t="str">
        <f>IF($B238="",
    "",
    IF(COUNTIF(Scilympiad!U:U,Scores!$B238)+COUNTIF(SkyCiv!U:U,Scores!$B238)=0,
        "",
        IF(COUNTIF(Scilympiad!U:U,Scores!$B238)=0,
            "NO",
            IF(COUNTIF(Scilympiad!U:U,Scores!$B238)=1,
                "YES",
                IF(COUNTIF(Scilympiad!U:U,Scores!$B238)&gt;1,
                    "MANY",
                    "ERROR"
                )
            )
        )
    )
)</f>
        <v/>
      </c>
      <c r="K238" s="15" t="str">
        <f>IF($B238="",
    "",
    IF(COUNTIF(Scilympiad!U:U,Scores!$B238)+COUNTIF(SkyCiv!U:U,Scores!$B238)=0,
        "",
        IF(COUNTIF(SkyCiv!U:U,Scores!$B238)=0,
            "NO",
            IF(COUNTIF(SkyCiv!U:U,Scores!$B238)=1,
                "YES",
                IF(COUNTIF(SkyCiv!U:U,Scores!$B238)&gt;1,
                    "MANY",
                    "ERROR"
                )
            )
        )
    )
)</f>
        <v/>
      </c>
      <c r="L238" s="160" t="str">
        <f>IF($B238="",
    "",
    IF(NOT(ISERROR(MATCH($B238,Scilympiad!$U:$U,0))),
        INDEX(Scilympiad!M:M,MATCH($B238,Scilympiad!$U:$U,0)),
        ""
    )
)</f>
        <v/>
      </c>
      <c r="M238" s="161" t="str">
        <f>IF($B238="",
    "",
    IF(NOT(ISERROR(MATCH($B238,Scilympiad!$U:$U,0))),
        INDEX(Scilympiad!N:N,MATCH($B238,Scilympiad!$U:$U,0)),
        ""
    )
)</f>
        <v/>
      </c>
      <c r="N238" s="161" t="str">
        <f>IF($B238="",
    "",
    IF(NOT(ISERROR(MATCH($B238,SkyCiv!$U:$U,0))),
        INDEX(SkyCiv!C:C,MATCH($B238,SkyCiv!$U:$U,0))+(_xlfn.NUMBERVALUE(LEFT(RIGHT(Instructions!$E$20,4),3))+6)/24,
        ""
    )
)</f>
        <v/>
      </c>
      <c r="O238" s="12" t="str">
        <f>IF(N238="",
    "",
    IF(Instructions!E$20="",
        "TIMEZONE?",
        IF(L238="",
            "START?",
            IF(N238&lt;L238,
                "NEGATIVE",
                (N238-L238)*24*60
            )
        )
    )
)</f>
        <v/>
      </c>
      <c r="P238" s="46" t="str">
        <f>IF(Instructions!$E$21="",
    "",
    IF(AND(ISNUMBER(O238),O238&gt;Instructions!E$21),
        "YES",
        IF(AND(ISNUMBER(O238),O238&lt;=Instructions!E$21),
            "NO",
            IF(O238="NEGATIVE",
                "UNCLEAR",
                ""
            )
        )
    )
)</f>
        <v/>
      </c>
      <c r="Q238" s="72" t="str">
        <f>IF(LEFT(Instructions!E$22)="Y",
    P238,
    ""
)</f>
        <v/>
      </c>
      <c r="R238" s="69" t="str">
        <f>IF($B238="",
    "",
    IF(NOT(ISERROR(MATCH($B238,SkyCiv!$U:$U,0))),
        INDEX(SkyCiv!I:I,MATCH($B238,SkyCiv!$U:$U,0)),
        ""
    )
)</f>
        <v/>
      </c>
      <c r="S238" s="12" t="str">
        <f>IF($B238="",
    "",
    IF(NOT(ISERROR(MATCH($B238,SkyCiv!$U:$U,0))),
        INDEX(SkyCiv!J:J,MATCH($B238,SkyCiv!$U:$U,0)),
        ""
    )
)</f>
        <v/>
      </c>
      <c r="T238" s="60" t="str">
        <f>IF($B238="",
    "",
    IF(NOT(ISERROR(MATCH($B238,SkyCiv!$U:$U,0))),
        INDEX(SkyCiv!K:K,MATCH($B238,SkyCiv!$U:$U,0)),
        ""
    )
)</f>
        <v/>
      </c>
      <c r="U238" s="76" t="str">
        <f>IF($B238="",
    "",
    IF(NOT(ISERROR(MATCH($B238,SkyCiv!$U:$U,0))),
        INDEX(SkyCiv!L:L,MATCH($B238,SkyCiv!$U:$U,0)),
        ""
    )
)</f>
        <v/>
      </c>
      <c r="V238" s="12" t="str">
        <f>IF($B238="",
    "",
    IF(NOT(ISERROR(MATCH($B238,SkyCiv!$U:$U,0))),
        INDEX(SkyCiv!M:M,MATCH($B238,SkyCiv!$U:$U,0)),
        ""
    )
)</f>
        <v/>
      </c>
      <c r="W238" s="77" t="str">
        <f>IF($B238="",
    "",
    IF(NOT(ISERROR(MATCH($B238,SkyCiv!$U:$U,0))),
        INDEX(SkyCiv!N:N,MATCH($B238,SkyCiv!$U:$U,0)),
        ""
    )
)</f>
        <v/>
      </c>
      <c r="X238" s="45" t="str">
        <f>IF(AND(U238=0,V238=0,W238=0),
    "-",
    IF(U238="",
        "",
        IF(LEFT($B238)="B",
            IF(Instructions!E$16="",
                "",
                IF(ROUND(U238,3)&lt;Instructions!E$16,
                    "YES",
                    "NO"
                )
            ),
            IF(LEFT($B238)="C",
                IF(Instructions!E$18="",
                    "",
                    IF(ROUND(U238,3)&lt;Instructions!E$18,
                        "YES",
                        "NO"
                    )
                ),
                "ERR"
            )
        )
    )
)</f>
        <v/>
      </c>
      <c r="Y238" s="45" t="str">
        <f t="shared" si="87"/>
        <v/>
      </c>
      <c r="Z238" s="45" t="str">
        <f>IF(AND(U238=0,V238=0,W238=0),
    "-",
    IF(W238="",
        "",
        IF(LEFT($B238)="B",
            IF(Instructions!E$17="",
                "",
                IF(ROUND(W238,3)&lt;Instructions!E$17,
                    "YES",
                    "NO"
                )
            ),
            IF(LEFT($B238)="C",
                IF(Instructions!E$19="",
                    "",
                    IF(ROUND(W238,3)&lt;Instructions!E$19,
                        "YES",
                        "NO"
                    )
                ),
                "ERR"
            )
        )
    )
)</f>
        <v/>
      </c>
      <c r="AA238" s="54" t="str">
        <f t="shared" si="88"/>
        <v/>
      </c>
      <c r="AB238" s="14" t="str">
        <f>IF(AND(NOT(ISERROR(MATCH($B238,Scilympiad!$U:$U,0))),ISNUMBER(INDEX(Scilympiad!Y:Y,MATCH($B238,Scilympiad!$U:$U,0)))),
    INDEX(Scilympiad!Y:Y,MATCH($B238,Scilympiad!$U:$U,0)),
    ""
)</f>
        <v/>
      </c>
      <c r="AC238" s="11" t="str">
        <f t="shared" si="89"/>
        <v/>
      </c>
      <c r="AD238" s="10" t="str">
        <f t="shared" si="90"/>
        <v/>
      </c>
      <c r="AE238" s="11" t="str">
        <f t="shared" si="91"/>
        <v/>
      </c>
      <c r="AF238" s="12" t="str">
        <f t="shared" si="92"/>
        <v/>
      </c>
      <c r="AG238" s="134" t="str">
        <f t="shared" si="93"/>
        <v/>
      </c>
      <c r="AH238" s="165"/>
      <c r="AI238" s="165"/>
      <c r="AJ238" s="131"/>
      <c r="AK238" s="64" t="str">
        <f t="shared" si="94"/>
        <v/>
      </c>
      <c r="AL238" s="47" t="str">
        <f t="shared" si="95"/>
        <v/>
      </c>
      <c r="AM238" s="65" t="str">
        <f t="shared" si="96"/>
        <v/>
      </c>
      <c r="AN238" s="57" t="str">
        <f t="shared" si="97"/>
        <v/>
      </c>
      <c r="AO238" s="12" t="str">
        <f t="shared" si="98"/>
        <v/>
      </c>
      <c r="AP238" s="10" t="str">
        <f t="shared" si="99"/>
        <v/>
      </c>
      <c r="AQ238" s="10" t="str">
        <f t="shared" si="100"/>
        <v/>
      </c>
      <c r="AR238" s="15" t="str">
        <f t="shared" si="101"/>
        <v/>
      </c>
      <c r="AS238" s="57" t="str">
        <f t="shared" si="102"/>
        <v/>
      </c>
      <c r="AT238" s="12" t="str">
        <f t="shared" si="103"/>
        <v/>
      </c>
      <c r="AU238" s="10" t="str">
        <f t="shared" si="104"/>
        <v/>
      </c>
      <c r="AV238" s="10" t="str">
        <f t="shared" si="105"/>
        <v/>
      </c>
      <c r="AW238" s="15" t="str">
        <f t="shared" si="106"/>
        <v/>
      </c>
    </row>
    <row r="239" spans="2:49">
      <c r="B239" s="14" t="str">
        <f>IF(Scilympiad!C238="",
    "",
    Scilympiad!C238
)</f>
        <v/>
      </c>
      <c r="C239" s="10" t="str">
        <f>IF(Scilympiad!D238="",
    "",
    Scilympiad!D238
)</f>
        <v/>
      </c>
      <c r="D239" s="10" t="str">
        <f>IF(Scilympiad!E238="",
    "",
    Scilympiad!E238
)</f>
        <v/>
      </c>
      <c r="E239" s="44" t="str">
        <f t="shared" si="82"/>
        <v/>
      </c>
      <c r="F239" s="45" t="str">
        <f t="shared" si="83"/>
        <v/>
      </c>
      <c r="G239" s="173" t="str">
        <f t="shared" si="84"/>
        <v/>
      </c>
      <c r="H239" s="45" t="str">
        <f t="shared" si="85"/>
        <v/>
      </c>
      <c r="I239" s="54" t="str">
        <f t="shared" si="86"/>
        <v/>
      </c>
      <c r="J239" s="57" t="str">
        <f>IF($B239="",
    "",
    IF(COUNTIF(Scilympiad!U:U,Scores!$B239)+COUNTIF(SkyCiv!U:U,Scores!$B239)=0,
        "",
        IF(COUNTIF(Scilympiad!U:U,Scores!$B239)=0,
            "NO",
            IF(COUNTIF(Scilympiad!U:U,Scores!$B239)=1,
                "YES",
                IF(COUNTIF(Scilympiad!U:U,Scores!$B239)&gt;1,
                    "MANY",
                    "ERROR"
                )
            )
        )
    )
)</f>
        <v/>
      </c>
      <c r="K239" s="15" t="str">
        <f>IF($B239="",
    "",
    IF(COUNTIF(Scilympiad!U:U,Scores!$B239)+COUNTIF(SkyCiv!U:U,Scores!$B239)=0,
        "",
        IF(COUNTIF(SkyCiv!U:U,Scores!$B239)=0,
            "NO",
            IF(COUNTIF(SkyCiv!U:U,Scores!$B239)=1,
                "YES",
                IF(COUNTIF(SkyCiv!U:U,Scores!$B239)&gt;1,
                    "MANY",
                    "ERROR"
                )
            )
        )
    )
)</f>
        <v/>
      </c>
      <c r="L239" s="160" t="str">
        <f>IF($B239="",
    "",
    IF(NOT(ISERROR(MATCH($B239,Scilympiad!$U:$U,0))),
        INDEX(Scilympiad!M:M,MATCH($B239,Scilympiad!$U:$U,0)),
        ""
    )
)</f>
        <v/>
      </c>
      <c r="M239" s="161" t="str">
        <f>IF($B239="",
    "",
    IF(NOT(ISERROR(MATCH($B239,Scilympiad!$U:$U,0))),
        INDEX(Scilympiad!N:N,MATCH($B239,Scilympiad!$U:$U,0)),
        ""
    )
)</f>
        <v/>
      </c>
      <c r="N239" s="161" t="str">
        <f>IF($B239="",
    "",
    IF(NOT(ISERROR(MATCH($B239,SkyCiv!$U:$U,0))),
        INDEX(SkyCiv!C:C,MATCH($B239,SkyCiv!$U:$U,0))+(_xlfn.NUMBERVALUE(LEFT(RIGHT(Instructions!$E$20,4),3))+6)/24,
        ""
    )
)</f>
        <v/>
      </c>
      <c r="O239" s="12" t="str">
        <f>IF(N239="",
    "",
    IF(Instructions!E$20="",
        "TIMEZONE?",
        IF(L239="",
            "START?",
            IF(N239&lt;L239,
                "NEGATIVE",
                (N239-L239)*24*60
            )
        )
    )
)</f>
        <v/>
      </c>
      <c r="P239" s="46" t="str">
        <f>IF(Instructions!$E$21="",
    "",
    IF(AND(ISNUMBER(O239),O239&gt;Instructions!E$21),
        "YES",
        IF(AND(ISNUMBER(O239),O239&lt;=Instructions!E$21),
            "NO",
            IF(O239="NEGATIVE",
                "UNCLEAR",
                ""
            )
        )
    )
)</f>
        <v/>
      </c>
      <c r="Q239" s="72" t="str">
        <f>IF(LEFT(Instructions!E$22)="Y",
    P239,
    ""
)</f>
        <v/>
      </c>
      <c r="R239" s="69" t="str">
        <f>IF($B239="",
    "",
    IF(NOT(ISERROR(MATCH($B239,SkyCiv!$U:$U,0))),
        INDEX(SkyCiv!I:I,MATCH($B239,SkyCiv!$U:$U,0)),
        ""
    )
)</f>
        <v/>
      </c>
      <c r="S239" s="12" t="str">
        <f>IF($B239="",
    "",
    IF(NOT(ISERROR(MATCH($B239,SkyCiv!$U:$U,0))),
        INDEX(SkyCiv!J:J,MATCH($B239,SkyCiv!$U:$U,0)),
        ""
    )
)</f>
        <v/>
      </c>
      <c r="T239" s="60" t="str">
        <f>IF($B239="",
    "",
    IF(NOT(ISERROR(MATCH($B239,SkyCiv!$U:$U,0))),
        INDEX(SkyCiv!K:K,MATCH($B239,SkyCiv!$U:$U,0)),
        ""
    )
)</f>
        <v/>
      </c>
      <c r="U239" s="76" t="str">
        <f>IF($B239="",
    "",
    IF(NOT(ISERROR(MATCH($B239,SkyCiv!$U:$U,0))),
        INDEX(SkyCiv!L:L,MATCH($B239,SkyCiv!$U:$U,0)),
        ""
    )
)</f>
        <v/>
      </c>
      <c r="V239" s="12" t="str">
        <f>IF($B239="",
    "",
    IF(NOT(ISERROR(MATCH($B239,SkyCiv!$U:$U,0))),
        INDEX(SkyCiv!M:M,MATCH($B239,SkyCiv!$U:$U,0)),
        ""
    )
)</f>
        <v/>
      </c>
      <c r="W239" s="77" t="str">
        <f>IF($B239="",
    "",
    IF(NOT(ISERROR(MATCH($B239,SkyCiv!$U:$U,0))),
        INDEX(SkyCiv!N:N,MATCH($B239,SkyCiv!$U:$U,0)),
        ""
    )
)</f>
        <v/>
      </c>
      <c r="X239" s="45" t="str">
        <f>IF(AND(U239=0,V239=0,W239=0),
    "-",
    IF(U239="",
        "",
        IF(LEFT($B239)="B",
            IF(Instructions!E$16="",
                "",
                IF(ROUND(U239,3)&lt;Instructions!E$16,
                    "YES",
                    "NO"
                )
            ),
            IF(LEFT($B239)="C",
                IF(Instructions!E$18="",
                    "",
                    IF(ROUND(U239,3)&lt;Instructions!E$18,
                        "YES",
                        "NO"
                    )
                ),
                "ERR"
            )
        )
    )
)</f>
        <v/>
      </c>
      <c r="Y239" s="45" t="str">
        <f t="shared" si="87"/>
        <v/>
      </c>
      <c r="Z239" s="45" t="str">
        <f>IF(AND(U239=0,V239=0,W239=0),
    "-",
    IF(W239="",
        "",
        IF(LEFT($B239)="B",
            IF(Instructions!E$17="",
                "",
                IF(ROUND(W239,3)&lt;Instructions!E$17,
                    "YES",
                    "NO"
                )
            ),
            IF(LEFT($B239)="C",
                IF(Instructions!E$19="",
                    "",
                    IF(ROUND(W239,3)&lt;Instructions!E$19,
                        "YES",
                        "NO"
                    )
                ),
                "ERR"
            )
        )
    )
)</f>
        <v/>
      </c>
      <c r="AA239" s="54" t="str">
        <f t="shared" si="88"/>
        <v/>
      </c>
      <c r="AB239" s="14" t="str">
        <f>IF(AND(NOT(ISERROR(MATCH($B239,Scilympiad!$U:$U,0))),ISNUMBER(INDEX(Scilympiad!Y:Y,MATCH($B239,Scilympiad!$U:$U,0)))),
    INDEX(Scilympiad!Y:Y,MATCH($B239,Scilympiad!$U:$U,0)),
    ""
)</f>
        <v/>
      </c>
      <c r="AC239" s="11" t="str">
        <f t="shared" si="89"/>
        <v/>
      </c>
      <c r="AD239" s="10" t="str">
        <f t="shared" si="90"/>
        <v/>
      </c>
      <c r="AE239" s="11" t="str">
        <f t="shared" si="91"/>
        <v/>
      </c>
      <c r="AF239" s="12" t="str">
        <f t="shared" si="92"/>
        <v/>
      </c>
      <c r="AG239" s="134" t="str">
        <f t="shared" si="93"/>
        <v/>
      </c>
      <c r="AH239" s="165"/>
      <c r="AI239" s="165"/>
      <c r="AJ239" s="131"/>
      <c r="AK239" s="64" t="str">
        <f t="shared" si="94"/>
        <v/>
      </c>
      <c r="AL239" s="47" t="str">
        <f t="shared" si="95"/>
        <v/>
      </c>
      <c r="AM239" s="65" t="str">
        <f t="shared" si="96"/>
        <v/>
      </c>
      <c r="AN239" s="57" t="str">
        <f t="shared" si="97"/>
        <v/>
      </c>
      <c r="AO239" s="12" t="str">
        <f t="shared" si="98"/>
        <v/>
      </c>
      <c r="AP239" s="10" t="str">
        <f t="shared" si="99"/>
        <v/>
      </c>
      <c r="AQ239" s="10" t="str">
        <f t="shared" si="100"/>
        <v/>
      </c>
      <c r="AR239" s="15" t="str">
        <f t="shared" si="101"/>
        <v/>
      </c>
      <c r="AS239" s="57" t="str">
        <f t="shared" si="102"/>
        <v/>
      </c>
      <c r="AT239" s="12" t="str">
        <f t="shared" si="103"/>
        <v/>
      </c>
      <c r="AU239" s="10" t="str">
        <f t="shared" si="104"/>
        <v/>
      </c>
      <c r="AV239" s="10" t="str">
        <f t="shared" si="105"/>
        <v/>
      </c>
      <c r="AW239" s="15" t="str">
        <f t="shared" si="106"/>
        <v/>
      </c>
    </row>
    <row r="240" spans="2:49">
      <c r="B240" s="14" t="str">
        <f>IF(Scilympiad!C239="",
    "",
    Scilympiad!C239
)</f>
        <v/>
      </c>
      <c r="C240" s="10" t="str">
        <f>IF(Scilympiad!D239="",
    "",
    Scilympiad!D239
)</f>
        <v/>
      </c>
      <c r="D240" s="10" t="str">
        <f>IF(Scilympiad!E239="",
    "",
    Scilympiad!E239
)</f>
        <v/>
      </c>
      <c r="E240" s="44" t="str">
        <f t="shared" si="82"/>
        <v/>
      </c>
      <c r="F240" s="45" t="str">
        <f t="shared" si="83"/>
        <v/>
      </c>
      <c r="G240" s="173" t="str">
        <f t="shared" si="84"/>
        <v/>
      </c>
      <c r="H240" s="45" t="str">
        <f t="shared" si="85"/>
        <v/>
      </c>
      <c r="I240" s="54" t="str">
        <f t="shared" si="86"/>
        <v/>
      </c>
      <c r="J240" s="57" t="str">
        <f>IF($B240="",
    "",
    IF(COUNTIF(Scilympiad!U:U,Scores!$B240)+COUNTIF(SkyCiv!U:U,Scores!$B240)=0,
        "",
        IF(COUNTIF(Scilympiad!U:U,Scores!$B240)=0,
            "NO",
            IF(COUNTIF(Scilympiad!U:U,Scores!$B240)=1,
                "YES",
                IF(COUNTIF(Scilympiad!U:U,Scores!$B240)&gt;1,
                    "MANY",
                    "ERROR"
                )
            )
        )
    )
)</f>
        <v/>
      </c>
      <c r="K240" s="15" t="str">
        <f>IF($B240="",
    "",
    IF(COUNTIF(Scilympiad!U:U,Scores!$B240)+COUNTIF(SkyCiv!U:U,Scores!$B240)=0,
        "",
        IF(COUNTIF(SkyCiv!U:U,Scores!$B240)=0,
            "NO",
            IF(COUNTIF(SkyCiv!U:U,Scores!$B240)=1,
                "YES",
                IF(COUNTIF(SkyCiv!U:U,Scores!$B240)&gt;1,
                    "MANY",
                    "ERROR"
                )
            )
        )
    )
)</f>
        <v/>
      </c>
      <c r="L240" s="160" t="str">
        <f>IF($B240="",
    "",
    IF(NOT(ISERROR(MATCH($B240,Scilympiad!$U:$U,0))),
        INDEX(Scilympiad!M:M,MATCH($B240,Scilympiad!$U:$U,0)),
        ""
    )
)</f>
        <v/>
      </c>
      <c r="M240" s="161" t="str">
        <f>IF($B240="",
    "",
    IF(NOT(ISERROR(MATCH($B240,Scilympiad!$U:$U,0))),
        INDEX(Scilympiad!N:N,MATCH($B240,Scilympiad!$U:$U,0)),
        ""
    )
)</f>
        <v/>
      </c>
      <c r="N240" s="161" t="str">
        <f>IF($B240="",
    "",
    IF(NOT(ISERROR(MATCH($B240,SkyCiv!$U:$U,0))),
        INDEX(SkyCiv!C:C,MATCH($B240,SkyCiv!$U:$U,0))+(_xlfn.NUMBERVALUE(LEFT(RIGHT(Instructions!$E$20,4),3))+6)/24,
        ""
    )
)</f>
        <v/>
      </c>
      <c r="O240" s="12" t="str">
        <f>IF(N240="",
    "",
    IF(Instructions!E$20="",
        "TIMEZONE?",
        IF(L240="",
            "START?",
            IF(N240&lt;L240,
                "NEGATIVE",
                (N240-L240)*24*60
            )
        )
    )
)</f>
        <v/>
      </c>
      <c r="P240" s="46" t="str">
        <f>IF(Instructions!$E$21="",
    "",
    IF(AND(ISNUMBER(O240),O240&gt;Instructions!E$21),
        "YES",
        IF(AND(ISNUMBER(O240),O240&lt;=Instructions!E$21),
            "NO",
            IF(O240="NEGATIVE",
                "UNCLEAR",
                ""
            )
        )
    )
)</f>
        <v/>
      </c>
      <c r="Q240" s="72" t="str">
        <f>IF(LEFT(Instructions!E$22)="Y",
    P240,
    ""
)</f>
        <v/>
      </c>
      <c r="R240" s="69" t="str">
        <f>IF($B240="",
    "",
    IF(NOT(ISERROR(MATCH($B240,SkyCiv!$U:$U,0))),
        INDEX(SkyCiv!I:I,MATCH($B240,SkyCiv!$U:$U,0)),
        ""
    )
)</f>
        <v/>
      </c>
      <c r="S240" s="12" t="str">
        <f>IF($B240="",
    "",
    IF(NOT(ISERROR(MATCH($B240,SkyCiv!$U:$U,0))),
        INDEX(SkyCiv!J:J,MATCH($B240,SkyCiv!$U:$U,0)),
        ""
    )
)</f>
        <v/>
      </c>
      <c r="T240" s="60" t="str">
        <f>IF($B240="",
    "",
    IF(NOT(ISERROR(MATCH($B240,SkyCiv!$U:$U,0))),
        INDEX(SkyCiv!K:K,MATCH($B240,SkyCiv!$U:$U,0)),
        ""
    )
)</f>
        <v/>
      </c>
      <c r="U240" s="76" t="str">
        <f>IF($B240="",
    "",
    IF(NOT(ISERROR(MATCH($B240,SkyCiv!$U:$U,0))),
        INDEX(SkyCiv!L:L,MATCH($B240,SkyCiv!$U:$U,0)),
        ""
    )
)</f>
        <v/>
      </c>
      <c r="V240" s="12" t="str">
        <f>IF($B240="",
    "",
    IF(NOT(ISERROR(MATCH($B240,SkyCiv!$U:$U,0))),
        INDEX(SkyCiv!M:M,MATCH($B240,SkyCiv!$U:$U,0)),
        ""
    )
)</f>
        <v/>
      </c>
      <c r="W240" s="77" t="str">
        <f>IF($B240="",
    "",
    IF(NOT(ISERROR(MATCH($B240,SkyCiv!$U:$U,0))),
        INDEX(SkyCiv!N:N,MATCH($B240,SkyCiv!$U:$U,0)),
        ""
    )
)</f>
        <v/>
      </c>
      <c r="X240" s="45" t="str">
        <f>IF(AND(U240=0,V240=0,W240=0),
    "-",
    IF(U240="",
        "",
        IF(LEFT($B240)="B",
            IF(Instructions!E$16="",
                "",
                IF(ROUND(U240,3)&lt;Instructions!E$16,
                    "YES",
                    "NO"
                )
            ),
            IF(LEFT($B240)="C",
                IF(Instructions!E$18="",
                    "",
                    IF(ROUND(U240,3)&lt;Instructions!E$18,
                        "YES",
                        "NO"
                    )
                ),
                "ERR"
            )
        )
    )
)</f>
        <v/>
      </c>
      <c r="Y240" s="45" t="str">
        <f t="shared" si="87"/>
        <v/>
      </c>
      <c r="Z240" s="45" t="str">
        <f>IF(AND(U240=0,V240=0,W240=0),
    "-",
    IF(W240="",
        "",
        IF(LEFT($B240)="B",
            IF(Instructions!E$17="",
                "",
                IF(ROUND(W240,3)&lt;Instructions!E$17,
                    "YES",
                    "NO"
                )
            ),
            IF(LEFT($B240)="C",
                IF(Instructions!E$19="",
                    "",
                    IF(ROUND(W240,3)&lt;Instructions!E$19,
                        "YES",
                        "NO"
                    )
                ),
                "ERR"
            )
        )
    )
)</f>
        <v/>
      </c>
      <c r="AA240" s="54" t="str">
        <f t="shared" si="88"/>
        <v/>
      </c>
      <c r="AB240" s="14" t="str">
        <f>IF(AND(NOT(ISERROR(MATCH($B240,Scilympiad!$U:$U,0))),ISNUMBER(INDEX(Scilympiad!Y:Y,MATCH($B240,Scilympiad!$U:$U,0)))),
    INDEX(Scilympiad!Y:Y,MATCH($B240,Scilympiad!$U:$U,0)),
    ""
)</f>
        <v/>
      </c>
      <c r="AC240" s="11" t="str">
        <f t="shared" si="89"/>
        <v/>
      </c>
      <c r="AD240" s="10" t="str">
        <f t="shared" si="90"/>
        <v/>
      </c>
      <c r="AE240" s="11" t="str">
        <f t="shared" si="91"/>
        <v/>
      </c>
      <c r="AF240" s="12" t="str">
        <f t="shared" si="92"/>
        <v/>
      </c>
      <c r="AG240" s="134" t="str">
        <f t="shared" si="93"/>
        <v/>
      </c>
      <c r="AH240" s="165"/>
      <c r="AI240" s="165"/>
      <c r="AJ240" s="131"/>
      <c r="AK240" s="64" t="str">
        <f t="shared" si="94"/>
        <v/>
      </c>
      <c r="AL240" s="47" t="str">
        <f t="shared" si="95"/>
        <v/>
      </c>
      <c r="AM240" s="65" t="str">
        <f t="shared" si="96"/>
        <v/>
      </c>
      <c r="AN240" s="57" t="str">
        <f t="shared" si="97"/>
        <v/>
      </c>
      <c r="AO240" s="12" t="str">
        <f t="shared" si="98"/>
        <v/>
      </c>
      <c r="AP240" s="10" t="str">
        <f t="shared" si="99"/>
        <v/>
      </c>
      <c r="AQ240" s="10" t="str">
        <f t="shared" si="100"/>
        <v/>
      </c>
      <c r="AR240" s="15" t="str">
        <f t="shared" si="101"/>
        <v/>
      </c>
      <c r="AS240" s="57" t="str">
        <f t="shared" si="102"/>
        <v/>
      </c>
      <c r="AT240" s="12" t="str">
        <f t="shared" si="103"/>
        <v/>
      </c>
      <c r="AU240" s="10" t="str">
        <f t="shared" si="104"/>
        <v/>
      </c>
      <c r="AV240" s="10" t="str">
        <f t="shared" si="105"/>
        <v/>
      </c>
      <c r="AW240" s="15" t="str">
        <f t="shared" si="106"/>
        <v/>
      </c>
    </row>
    <row r="241" spans="2:49">
      <c r="B241" s="14" t="str">
        <f>IF(Scilympiad!C240="",
    "",
    Scilympiad!C240
)</f>
        <v/>
      </c>
      <c r="C241" s="10" t="str">
        <f>IF(Scilympiad!D240="",
    "",
    Scilympiad!D240
)</f>
        <v/>
      </c>
      <c r="D241" s="10" t="str">
        <f>IF(Scilympiad!E240="",
    "",
    Scilympiad!E240
)</f>
        <v/>
      </c>
      <c r="E241" s="44" t="str">
        <f t="shared" si="82"/>
        <v/>
      </c>
      <c r="F241" s="45" t="str">
        <f t="shared" si="83"/>
        <v/>
      </c>
      <c r="G241" s="173" t="str">
        <f t="shared" si="84"/>
        <v/>
      </c>
      <c r="H241" s="45" t="str">
        <f t="shared" si="85"/>
        <v/>
      </c>
      <c r="I241" s="54" t="str">
        <f t="shared" si="86"/>
        <v/>
      </c>
      <c r="J241" s="57" t="str">
        <f>IF($B241="",
    "",
    IF(COUNTIF(Scilympiad!U:U,Scores!$B241)+COUNTIF(SkyCiv!U:U,Scores!$B241)=0,
        "",
        IF(COUNTIF(Scilympiad!U:U,Scores!$B241)=0,
            "NO",
            IF(COUNTIF(Scilympiad!U:U,Scores!$B241)=1,
                "YES",
                IF(COUNTIF(Scilympiad!U:U,Scores!$B241)&gt;1,
                    "MANY",
                    "ERROR"
                )
            )
        )
    )
)</f>
        <v/>
      </c>
      <c r="K241" s="15" t="str">
        <f>IF($B241="",
    "",
    IF(COUNTIF(Scilympiad!U:U,Scores!$B241)+COUNTIF(SkyCiv!U:U,Scores!$B241)=0,
        "",
        IF(COUNTIF(SkyCiv!U:U,Scores!$B241)=0,
            "NO",
            IF(COUNTIF(SkyCiv!U:U,Scores!$B241)=1,
                "YES",
                IF(COUNTIF(SkyCiv!U:U,Scores!$B241)&gt;1,
                    "MANY",
                    "ERROR"
                )
            )
        )
    )
)</f>
        <v/>
      </c>
      <c r="L241" s="160" t="str">
        <f>IF($B241="",
    "",
    IF(NOT(ISERROR(MATCH($B241,Scilympiad!$U:$U,0))),
        INDEX(Scilympiad!M:M,MATCH($B241,Scilympiad!$U:$U,0)),
        ""
    )
)</f>
        <v/>
      </c>
      <c r="M241" s="161" t="str">
        <f>IF($B241="",
    "",
    IF(NOT(ISERROR(MATCH($B241,Scilympiad!$U:$U,0))),
        INDEX(Scilympiad!N:N,MATCH($B241,Scilympiad!$U:$U,0)),
        ""
    )
)</f>
        <v/>
      </c>
      <c r="N241" s="161" t="str">
        <f>IF($B241="",
    "",
    IF(NOT(ISERROR(MATCH($B241,SkyCiv!$U:$U,0))),
        INDEX(SkyCiv!C:C,MATCH($B241,SkyCiv!$U:$U,0))+(_xlfn.NUMBERVALUE(LEFT(RIGHT(Instructions!$E$20,4),3))+6)/24,
        ""
    )
)</f>
        <v/>
      </c>
      <c r="O241" s="12" t="str">
        <f>IF(N241="",
    "",
    IF(Instructions!E$20="",
        "TIMEZONE?",
        IF(L241="",
            "START?",
            IF(N241&lt;L241,
                "NEGATIVE",
                (N241-L241)*24*60
            )
        )
    )
)</f>
        <v/>
      </c>
      <c r="P241" s="46" t="str">
        <f>IF(Instructions!$E$21="",
    "",
    IF(AND(ISNUMBER(O241),O241&gt;Instructions!E$21),
        "YES",
        IF(AND(ISNUMBER(O241),O241&lt;=Instructions!E$21),
            "NO",
            IF(O241="NEGATIVE",
                "UNCLEAR",
                ""
            )
        )
    )
)</f>
        <v/>
      </c>
      <c r="Q241" s="72" t="str">
        <f>IF(LEFT(Instructions!E$22)="Y",
    P241,
    ""
)</f>
        <v/>
      </c>
      <c r="R241" s="69" t="str">
        <f>IF($B241="",
    "",
    IF(NOT(ISERROR(MATCH($B241,SkyCiv!$U:$U,0))),
        INDEX(SkyCiv!I:I,MATCH($B241,SkyCiv!$U:$U,0)),
        ""
    )
)</f>
        <v/>
      </c>
      <c r="S241" s="12" t="str">
        <f>IF($B241="",
    "",
    IF(NOT(ISERROR(MATCH($B241,SkyCiv!$U:$U,0))),
        INDEX(SkyCiv!J:J,MATCH($B241,SkyCiv!$U:$U,0)),
        ""
    )
)</f>
        <v/>
      </c>
      <c r="T241" s="60" t="str">
        <f>IF($B241="",
    "",
    IF(NOT(ISERROR(MATCH($B241,SkyCiv!$U:$U,0))),
        INDEX(SkyCiv!K:K,MATCH($B241,SkyCiv!$U:$U,0)),
        ""
    )
)</f>
        <v/>
      </c>
      <c r="U241" s="76" t="str">
        <f>IF($B241="",
    "",
    IF(NOT(ISERROR(MATCH($B241,SkyCiv!$U:$U,0))),
        INDEX(SkyCiv!L:L,MATCH($B241,SkyCiv!$U:$U,0)),
        ""
    )
)</f>
        <v/>
      </c>
      <c r="V241" s="12" t="str">
        <f>IF($B241="",
    "",
    IF(NOT(ISERROR(MATCH($B241,SkyCiv!$U:$U,0))),
        INDEX(SkyCiv!M:M,MATCH($B241,SkyCiv!$U:$U,0)),
        ""
    )
)</f>
        <v/>
      </c>
      <c r="W241" s="77" t="str">
        <f>IF($B241="",
    "",
    IF(NOT(ISERROR(MATCH($B241,SkyCiv!$U:$U,0))),
        INDEX(SkyCiv!N:N,MATCH($B241,SkyCiv!$U:$U,0)),
        ""
    )
)</f>
        <v/>
      </c>
      <c r="X241" s="45" t="str">
        <f>IF(AND(U241=0,V241=0,W241=0),
    "-",
    IF(U241="",
        "",
        IF(LEFT($B241)="B",
            IF(Instructions!E$16="",
                "",
                IF(ROUND(U241,3)&lt;Instructions!E$16,
                    "YES",
                    "NO"
                )
            ),
            IF(LEFT($B241)="C",
                IF(Instructions!E$18="",
                    "",
                    IF(ROUND(U241,3)&lt;Instructions!E$18,
                        "YES",
                        "NO"
                    )
                ),
                "ERR"
            )
        )
    )
)</f>
        <v/>
      </c>
      <c r="Y241" s="45" t="str">
        <f t="shared" si="87"/>
        <v/>
      </c>
      <c r="Z241" s="45" t="str">
        <f>IF(AND(U241=0,V241=0,W241=0),
    "-",
    IF(W241="",
        "",
        IF(LEFT($B241)="B",
            IF(Instructions!E$17="",
                "",
                IF(ROUND(W241,3)&lt;Instructions!E$17,
                    "YES",
                    "NO"
                )
            ),
            IF(LEFT($B241)="C",
                IF(Instructions!E$19="",
                    "",
                    IF(ROUND(W241,3)&lt;Instructions!E$19,
                        "YES",
                        "NO"
                    )
                ),
                "ERR"
            )
        )
    )
)</f>
        <v/>
      </c>
      <c r="AA241" s="54" t="str">
        <f t="shared" si="88"/>
        <v/>
      </c>
      <c r="AB241" s="14" t="str">
        <f>IF(AND(NOT(ISERROR(MATCH($B241,Scilympiad!$U:$U,0))),ISNUMBER(INDEX(Scilympiad!Y:Y,MATCH($B241,Scilympiad!$U:$U,0)))),
    INDEX(Scilympiad!Y:Y,MATCH($B241,Scilympiad!$U:$U,0)),
    ""
)</f>
        <v/>
      </c>
      <c r="AC241" s="11" t="str">
        <f t="shared" si="89"/>
        <v/>
      </c>
      <c r="AD241" s="10" t="str">
        <f t="shared" si="90"/>
        <v/>
      </c>
      <c r="AE241" s="11" t="str">
        <f t="shared" si="91"/>
        <v/>
      </c>
      <c r="AF241" s="12" t="str">
        <f t="shared" si="92"/>
        <v/>
      </c>
      <c r="AG241" s="134" t="str">
        <f t="shared" si="93"/>
        <v/>
      </c>
      <c r="AH241" s="165"/>
      <c r="AI241" s="165"/>
      <c r="AJ241" s="131"/>
      <c r="AK241" s="64" t="str">
        <f t="shared" si="94"/>
        <v/>
      </c>
      <c r="AL241" s="47" t="str">
        <f t="shared" si="95"/>
        <v/>
      </c>
      <c r="AM241" s="65" t="str">
        <f t="shared" si="96"/>
        <v/>
      </c>
      <c r="AN241" s="57" t="str">
        <f t="shared" si="97"/>
        <v/>
      </c>
      <c r="AO241" s="12" t="str">
        <f t="shared" si="98"/>
        <v/>
      </c>
      <c r="AP241" s="10" t="str">
        <f t="shared" si="99"/>
        <v/>
      </c>
      <c r="AQ241" s="10" t="str">
        <f t="shared" si="100"/>
        <v/>
      </c>
      <c r="AR241" s="15" t="str">
        <f t="shared" si="101"/>
        <v/>
      </c>
      <c r="AS241" s="57" t="str">
        <f t="shared" si="102"/>
        <v/>
      </c>
      <c r="AT241" s="12" t="str">
        <f t="shared" si="103"/>
        <v/>
      </c>
      <c r="AU241" s="10" t="str">
        <f t="shared" si="104"/>
        <v/>
      </c>
      <c r="AV241" s="10" t="str">
        <f t="shared" si="105"/>
        <v/>
      </c>
      <c r="AW241" s="15" t="str">
        <f t="shared" si="106"/>
        <v/>
      </c>
    </row>
    <row r="242" spans="2:49">
      <c r="B242" s="14" t="str">
        <f>IF(Scilympiad!C241="",
    "",
    Scilympiad!C241
)</f>
        <v/>
      </c>
      <c r="C242" s="10" t="str">
        <f>IF(Scilympiad!D241="",
    "",
    Scilympiad!D241
)</f>
        <v/>
      </c>
      <c r="D242" s="10" t="str">
        <f>IF(Scilympiad!E241="",
    "",
    Scilympiad!E241
)</f>
        <v/>
      </c>
      <c r="E242" s="44" t="str">
        <f t="shared" si="82"/>
        <v/>
      </c>
      <c r="F242" s="45" t="str">
        <f t="shared" si="83"/>
        <v/>
      </c>
      <c r="G242" s="173" t="str">
        <f t="shared" si="84"/>
        <v/>
      </c>
      <c r="H242" s="45" t="str">
        <f t="shared" si="85"/>
        <v/>
      </c>
      <c r="I242" s="54" t="str">
        <f t="shared" si="86"/>
        <v/>
      </c>
      <c r="J242" s="57" t="str">
        <f>IF($B242="",
    "",
    IF(COUNTIF(Scilympiad!U:U,Scores!$B242)+COUNTIF(SkyCiv!U:U,Scores!$B242)=0,
        "",
        IF(COUNTIF(Scilympiad!U:U,Scores!$B242)=0,
            "NO",
            IF(COUNTIF(Scilympiad!U:U,Scores!$B242)=1,
                "YES",
                IF(COUNTIF(Scilympiad!U:U,Scores!$B242)&gt;1,
                    "MANY",
                    "ERROR"
                )
            )
        )
    )
)</f>
        <v/>
      </c>
      <c r="K242" s="15" t="str">
        <f>IF($B242="",
    "",
    IF(COUNTIF(Scilympiad!U:U,Scores!$B242)+COUNTIF(SkyCiv!U:U,Scores!$B242)=0,
        "",
        IF(COUNTIF(SkyCiv!U:U,Scores!$B242)=0,
            "NO",
            IF(COUNTIF(SkyCiv!U:U,Scores!$B242)=1,
                "YES",
                IF(COUNTIF(SkyCiv!U:U,Scores!$B242)&gt;1,
                    "MANY",
                    "ERROR"
                )
            )
        )
    )
)</f>
        <v/>
      </c>
      <c r="L242" s="160" t="str">
        <f>IF($B242="",
    "",
    IF(NOT(ISERROR(MATCH($B242,Scilympiad!$U:$U,0))),
        INDEX(Scilympiad!M:M,MATCH($B242,Scilympiad!$U:$U,0)),
        ""
    )
)</f>
        <v/>
      </c>
      <c r="M242" s="161" t="str">
        <f>IF($B242="",
    "",
    IF(NOT(ISERROR(MATCH($B242,Scilympiad!$U:$U,0))),
        INDEX(Scilympiad!N:N,MATCH($B242,Scilympiad!$U:$U,0)),
        ""
    )
)</f>
        <v/>
      </c>
      <c r="N242" s="161" t="str">
        <f>IF($B242="",
    "",
    IF(NOT(ISERROR(MATCH($B242,SkyCiv!$U:$U,0))),
        INDEX(SkyCiv!C:C,MATCH($B242,SkyCiv!$U:$U,0))+(_xlfn.NUMBERVALUE(LEFT(RIGHT(Instructions!$E$20,4),3))+6)/24,
        ""
    )
)</f>
        <v/>
      </c>
      <c r="O242" s="12" t="str">
        <f>IF(N242="",
    "",
    IF(Instructions!E$20="",
        "TIMEZONE?",
        IF(L242="",
            "START?",
            IF(N242&lt;L242,
                "NEGATIVE",
                (N242-L242)*24*60
            )
        )
    )
)</f>
        <v/>
      </c>
      <c r="P242" s="46" t="str">
        <f>IF(Instructions!$E$21="",
    "",
    IF(AND(ISNUMBER(O242),O242&gt;Instructions!E$21),
        "YES",
        IF(AND(ISNUMBER(O242),O242&lt;=Instructions!E$21),
            "NO",
            IF(O242="NEGATIVE",
                "UNCLEAR",
                ""
            )
        )
    )
)</f>
        <v/>
      </c>
      <c r="Q242" s="72" t="str">
        <f>IF(LEFT(Instructions!E$22)="Y",
    P242,
    ""
)</f>
        <v/>
      </c>
      <c r="R242" s="69" t="str">
        <f>IF($B242="",
    "",
    IF(NOT(ISERROR(MATCH($B242,SkyCiv!$U:$U,0))),
        INDEX(SkyCiv!I:I,MATCH($B242,SkyCiv!$U:$U,0)),
        ""
    )
)</f>
        <v/>
      </c>
      <c r="S242" s="12" t="str">
        <f>IF($B242="",
    "",
    IF(NOT(ISERROR(MATCH($B242,SkyCiv!$U:$U,0))),
        INDEX(SkyCiv!J:J,MATCH($B242,SkyCiv!$U:$U,0)),
        ""
    )
)</f>
        <v/>
      </c>
      <c r="T242" s="60" t="str">
        <f>IF($B242="",
    "",
    IF(NOT(ISERROR(MATCH($B242,SkyCiv!$U:$U,0))),
        INDEX(SkyCiv!K:K,MATCH($B242,SkyCiv!$U:$U,0)),
        ""
    )
)</f>
        <v/>
      </c>
      <c r="U242" s="76" t="str">
        <f>IF($B242="",
    "",
    IF(NOT(ISERROR(MATCH($B242,SkyCiv!$U:$U,0))),
        INDEX(SkyCiv!L:L,MATCH($B242,SkyCiv!$U:$U,0)),
        ""
    )
)</f>
        <v/>
      </c>
      <c r="V242" s="12" t="str">
        <f>IF($B242="",
    "",
    IF(NOT(ISERROR(MATCH($B242,SkyCiv!$U:$U,0))),
        INDEX(SkyCiv!M:M,MATCH($B242,SkyCiv!$U:$U,0)),
        ""
    )
)</f>
        <v/>
      </c>
      <c r="W242" s="77" t="str">
        <f>IF($B242="",
    "",
    IF(NOT(ISERROR(MATCH($B242,SkyCiv!$U:$U,0))),
        INDEX(SkyCiv!N:N,MATCH($B242,SkyCiv!$U:$U,0)),
        ""
    )
)</f>
        <v/>
      </c>
      <c r="X242" s="45" t="str">
        <f>IF(AND(U242=0,V242=0,W242=0),
    "-",
    IF(U242="",
        "",
        IF(LEFT($B242)="B",
            IF(Instructions!E$16="",
                "",
                IF(ROUND(U242,3)&lt;Instructions!E$16,
                    "YES",
                    "NO"
                )
            ),
            IF(LEFT($B242)="C",
                IF(Instructions!E$18="",
                    "",
                    IF(ROUND(U242,3)&lt;Instructions!E$18,
                        "YES",
                        "NO"
                    )
                ),
                "ERR"
            )
        )
    )
)</f>
        <v/>
      </c>
      <c r="Y242" s="45" t="str">
        <f t="shared" si="87"/>
        <v/>
      </c>
      <c r="Z242" s="45" t="str">
        <f>IF(AND(U242=0,V242=0,W242=0),
    "-",
    IF(W242="",
        "",
        IF(LEFT($B242)="B",
            IF(Instructions!E$17="",
                "",
                IF(ROUND(W242,3)&lt;Instructions!E$17,
                    "YES",
                    "NO"
                )
            ),
            IF(LEFT($B242)="C",
                IF(Instructions!E$19="",
                    "",
                    IF(ROUND(W242,3)&lt;Instructions!E$19,
                        "YES",
                        "NO"
                    )
                ),
                "ERR"
            )
        )
    )
)</f>
        <v/>
      </c>
      <c r="AA242" s="54" t="str">
        <f t="shared" si="88"/>
        <v/>
      </c>
      <c r="AB242" s="14" t="str">
        <f>IF(AND(NOT(ISERROR(MATCH($B242,Scilympiad!$U:$U,0))),ISNUMBER(INDEX(Scilympiad!Y:Y,MATCH($B242,Scilympiad!$U:$U,0)))),
    INDEX(Scilympiad!Y:Y,MATCH($B242,Scilympiad!$U:$U,0)),
    ""
)</f>
        <v/>
      </c>
      <c r="AC242" s="11" t="str">
        <f t="shared" si="89"/>
        <v/>
      </c>
      <c r="AD242" s="10" t="str">
        <f t="shared" si="90"/>
        <v/>
      </c>
      <c r="AE242" s="11" t="str">
        <f t="shared" si="91"/>
        <v/>
      </c>
      <c r="AF242" s="12" t="str">
        <f t="shared" si="92"/>
        <v/>
      </c>
      <c r="AG242" s="134" t="str">
        <f t="shared" si="93"/>
        <v/>
      </c>
      <c r="AH242" s="165"/>
      <c r="AI242" s="165"/>
      <c r="AJ242" s="131"/>
      <c r="AK242" s="64" t="str">
        <f t="shared" si="94"/>
        <v/>
      </c>
      <c r="AL242" s="47" t="str">
        <f t="shared" si="95"/>
        <v/>
      </c>
      <c r="AM242" s="65" t="str">
        <f t="shared" si="96"/>
        <v/>
      </c>
      <c r="AN242" s="57" t="str">
        <f t="shared" si="97"/>
        <v/>
      </c>
      <c r="AO242" s="12" t="str">
        <f t="shared" si="98"/>
        <v/>
      </c>
      <c r="AP242" s="10" t="str">
        <f t="shared" si="99"/>
        <v/>
      </c>
      <c r="AQ242" s="10" t="str">
        <f t="shared" si="100"/>
        <v/>
      </c>
      <c r="AR242" s="15" t="str">
        <f t="shared" si="101"/>
        <v/>
      </c>
      <c r="AS242" s="57" t="str">
        <f t="shared" si="102"/>
        <v/>
      </c>
      <c r="AT242" s="12" t="str">
        <f t="shared" si="103"/>
        <v/>
      </c>
      <c r="AU242" s="10" t="str">
        <f t="shared" si="104"/>
        <v/>
      </c>
      <c r="AV242" s="10" t="str">
        <f t="shared" si="105"/>
        <v/>
      </c>
      <c r="AW242" s="15" t="str">
        <f t="shared" si="106"/>
        <v/>
      </c>
    </row>
    <row r="243" spans="2:49">
      <c r="B243" s="14" t="str">
        <f>IF(Scilympiad!C242="",
    "",
    Scilympiad!C242
)</f>
        <v/>
      </c>
      <c r="C243" s="10" t="str">
        <f>IF(Scilympiad!D242="",
    "",
    Scilympiad!D242
)</f>
        <v/>
      </c>
      <c r="D243" s="10" t="str">
        <f>IF(Scilympiad!E242="",
    "",
    Scilympiad!E242
)</f>
        <v/>
      </c>
      <c r="E243" s="44" t="str">
        <f t="shared" si="82"/>
        <v/>
      </c>
      <c r="F243" s="45" t="str">
        <f t="shared" si="83"/>
        <v/>
      </c>
      <c r="G243" s="173" t="str">
        <f t="shared" si="84"/>
        <v/>
      </c>
      <c r="H243" s="45" t="str">
        <f t="shared" si="85"/>
        <v/>
      </c>
      <c r="I243" s="54" t="str">
        <f t="shared" si="86"/>
        <v/>
      </c>
      <c r="J243" s="57" t="str">
        <f>IF($B243="",
    "",
    IF(COUNTIF(Scilympiad!U:U,Scores!$B243)+COUNTIF(SkyCiv!U:U,Scores!$B243)=0,
        "",
        IF(COUNTIF(Scilympiad!U:U,Scores!$B243)=0,
            "NO",
            IF(COUNTIF(Scilympiad!U:U,Scores!$B243)=1,
                "YES",
                IF(COUNTIF(Scilympiad!U:U,Scores!$B243)&gt;1,
                    "MANY",
                    "ERROR"
                )
            )
        )
    )
)</f>
        <v/>
      </c>
      <c r="K243" s="15" t="str">
        <f>IF($B243="",
    "",
    IF(COUNTIF(Scilympiad!U:U,Scores!$B243)+COUNTIF(SkyCiv!U:U,Scores!$B243)=0,
        "",
        IF(COUNTIF(SkyCiv!U:U,Scores!$B243)=0,
            "NO",
            IF(COUNTIF(SkyCiv!U:U,Scores!$B243)=1,
                "YES",
                IF(COUNTIF(SkyCiv!U:U,Scores!$B243)&gt;1,
                    "MANY",
                    "ERROR"
                )
            )
        )
    )
)</f>
        <v/>
      </c>
      <c r="L243" s="160" t="str">
        <f>IF($B243="",
    "",
    IF(NOT(ISERROR(MATCH($B243,Scilympiad!$U:$U,0))),
        INDEX(Scilympiad!M:M,MATCH($B243,Scilympiad!$U:$U,0)),
        ""
    )
)</f>
        <v/>
      </c>
      <c r="M243" s="161" t="str">
        <f>IF($B243="",
    "",
    IF(NOT(ISERROR(MATCH($B243,Scilympiad!$U:$U,0))),
        INDEX(Scilympiad!N:N,MATCH($B243,Scilympiad!$U:$U,0)),
        ""
    )
)</f>
        <v/>
      </c>
      <c r="N243" s="161" t="str">
        <f>IF($B243="",
    "",
    IF(NOT(ISERROR(MATCH($B243,SkyCiv!$U:$U,0))),
        INDEX(SkyCiv!C:C,MATCH($B243,SkyCiv!$U:$U,0))+(_xlfn.NUMBERVALUE(LEFT(RIGHT(Instructions!$E$20,4),3))+6)/24,
        ""
    )
)</f>
        <v/>
      </c>
      <c r="O243" s="12" t="str">
        <f>IF(N243="",
    "",
    IF(Instructions!E$20="",
        "TIMEZONE?",
        IF(L243="",
            "START?",
            IF(N243&lt;L243,
                "NEGATIVE",
                (N243-L243)*24*60
            )
        )
    )
)</f>
        <v/>
      </c>
      <c r="P243" s="46" t="str">
        <f>IF(Instructions!$E$21="",
    "",
    IF(AND(ISNUMBER(O243),O243&gt;Instructions!E$21),
        "YES",
        IF(AND(ISNUMBER(O243),O243&lt;=Instructions!E$21),
            "NO",
            IF(O243="NEGATIVE",
                "UNCLEAR",
                ""
            )
        )
    )
)</f>
        <v/>
      </c>
      <c r="Q243" s="72" t="str">
        <f>IF(LEFT(Instructions!E$22)="Y",
    P243,
    ""
)</f>
        <v/>
      </c>
      <c r="R243" s="69" t="str">
        <f>IF($B243="",
    "",
    IF(NOT(ISERROR(MATCH($B243,SkyCiv!$U:$U,0))),
        INDEX(SkyCiv!I:I,MATCH($B243,SkyCiv!$U:$U,0)),
        ""
    )
)</f>
        <v/>
      </c>
      <c r="S243" s="12" t="str">
        <f>IF($B243="",
    "",
    IF(NOT(ISERROR(MATCH($B243,SkyCiv!$U:$U,0))),
        INDEX(SkyCiv!J:J,MATCH($B243,SkyCiv!$U:$U,0)),
        ""
    )
)</f>
        <v/>
      </c>
      <c r="T243" s="60" t="str">
        <f>IF($B243="",
    "",
    IF(NOT(ISERROR(MATCH($B243,SkyCiv!$U:$U,0))),
        INDEX(SkyCiv!K:K,MATCH($B243,SkyCiv!$U:$U,0)),
        ""
    )
)</f>
        <v/>
      </c>
      <c r="U243" s="76" t="str">
        <f>IF($B243="",
    "",
    IF(NOT(ISERROR(MATCH($B243,SkyCiv!$U:$U,0))),
        INDEX(SkyCiv!L:L,MATCH($B243,SkyCiv!$U:$U,0)),
        ""
    )
)</f>
        <v/>
      </c>
      <c r="V243" s="12" t="str">
        <f>IF($B243="",
    "",
    IF(NOT(ISERROR(MATCH($B243,SkyCiv!$U:$U,0))),
        INDEX(SkyCiv!M:M,MATCH($B243,SkyCiv!$U:$U,0)),
        ""
    )
)</f>
        <v/>
      </c>
      <c r="W243" s="77" t="str">
        <f>IF($B243="",
    "",
    IF(NOT(ISERROR(MATCH($B243,SkyCiv!$U:$U,0))),
        INDEX(SkyCiv!N:N,MATCH($B243,SkyCiv!$U:$U,0)),
        ""
    )
)</f>
        <v/>
      </c>
      <c r="X243" s="45" t="str">
        <f>IF(AND(U243=0,V243=0,W243=0),
    "-",
    IF(U243="",
        "",
        IF(LEFT($B243)="B",
            IF(Instructions!E$16="",
                "",
                IF(ROUND(U243,3)&lt;Instructions!E$16,
                    "YES",
                    "NO"
                )
            ),
            IF(LEFT($B243)="C",
                IF(Instructions!E$18="",
                    "",
                    IF(ROUND(U243,3)&lt;Instructions!E$18,
                        "YES",
                        "NO"
                    )
                ),
                "ERR"
            )
        )
    )
)</f>
        <v/>
      </c>
      <c r="Y243" s="45" t="str">
        <f t="shared" si="87"/>
        <v/>
      </c>
      <c r="Z243" s="45" t="str">
        <f>IF(AND(U243=0,V243=0,W243=0),
    "-",
    IF(W243="",
        "",
        IF(LEFT($B243)="B",
            IF(Instructions!E$17="",
                "",
                IF(ROUND(W243,3)&lt;Instructions!E$17,
                    "YES",
                    "NO"
                )
            ),
            IF(LEFT($B243)="C",
                IF(Instructions!E$19="",
                    "",
                    IF(ROUND(W243,3)&lt;Instructions!E$19,
                        "YES",
                        "NO"
                    )
                ),
                "ERR"
            )
        )
    )
)</f>
        <v/>
      </c>
      <c r="AA243" s="54" t="str">
        <f t="shared" si="88"/>
        <v/>
      </c>
      <c r="AB243" s="14" t="str">
        <f>IF(AND(NOT(ISERROR(MATCH($B243,Scilympiad!$U:$U,0))),ISNUMBER(INDEX(Scilympiad!Y:Y,MATCH($B243,Scilympiad!$U:$U,0)))),
    INDEX(Scilympiad!Y:Y,MATCH($B243,Scilympiad!$U:$U,0)),
    ""
)</f>
        <v/>
      </c>
      <c r="AC243" s="11" t="str">
        <f t="shared" si="89"/>
        <v/>
      </c>
      <c r="AD243" s="10" t="str">
        <f t="shared" si="90"/>
        <v/>
      </c>
      <c r="AE243" s="11" t="str">
        <f t="shared" si="91"/>
        <v/>
      </c>
      <c r="AF243" s="12" t="str">
        <f t="shared" si="92"/>
        <v/>
      </c>
      <c r="AG243" s="134" t="str">
        <f t="shared" si="93"/>
        <v/>
      </c>
      <c r="AH243" s="165"/>
      <c r="AI243" s="165"/>
      <c r="AJ243" s="131"/>
      <c r="AK243" s="64" t="str">
        <f t="shared" si="94"/>
        <v/>
      </c>
      <c r="AL243" s="47" t="str">
        <f t="shared" si="95"/>
        <v/>
      </c>
      <c r="AM243" s="65" t="str">
        <f t="shared" si="96"/>
        <v/>
      </c>
      <c r="AN243" s="57" t="str">
        <f t="shared" si="97"/>
        <v/>
      </c>
      <c r="AO243" s="12" t="str">
        <f t="shared" si="98"/>
        <v/>
      </c>
      <c r="AP243" s="10" t="str">
        <f t="shared" si="99"/>
        <v/>
      </c>
      <c r="AQ243" s="10" t="str">
        <f t="shared" si="100"/>
        <v/>
      </c>
      <c r="AR243" s="15" t="str">
        <f t="shared" si="101"/>
        <v/>
      </c>
      <c r="AS243" s="57" t="str">
        <f t="shared" si="102"/>
        <v/>
      </c>
      <c r="AT243" s="12" t="str">
        <f t="shared" si="103"/>
        <v/>
      </c>
      <c r="AU243" s="10" t="str">
        <f t="shared" si="104"/>
        <v/>
      </c>
      <c r="AV243" s="10" t="str">
        <f t="shared" si="105"/>
        <v/>
      </c>
      <c r="AW243" s="15" t="str">
        <f t="shared" si="106"/>
        <v/>
      </c>
    </row>
    <row r="244" spans="2:49">
      <c r="B244" s="14" t="str">
        <f>IF(Scilympiad!C243="",
    "",
    Scilympiad!C243
)</f>
        <v/>
      </c>
      <c r="C244" s="10" t="str">
        <f>IF(Scilympiad!D243="",
    "",
    Scilympiad!D243
)</f>
        <v/>
      </c>
      <c r="D244" s="10" t="str">
        <f>IF(Scilympiad!E243="",
    "",
    Scilympiad!E243
)</f>
        <v/>
      </c>
      <c r="E244" s="44" t="str">
        <f t="shared" si="82"/>
        <v/>
      </c>
      <c r="F244" s="45" t="str">
        <f t="shared" si="83"/>
        <v/>
      </c>
      <c r="G244" s="173" t="str">
        <f t="shared" si="84"/>
        <v/>
      </c>
      <c r="H244" s="45" t="str">
        <f t="shared" si="85"/>
        <v/>
      </c>
      <c r="I244" s="54" t="str">
        <f t="shared" si="86"/>
        <v/>
      </c>
      <c r="J244" s="57" t="str">
        <f>IF($B244="",
    "",
    IF(COUNTIF(Scilympiad!U:U,Scores!$B244)+COUNTIF(SkyCiv!U:U,Scores!$B244)=0,
        "",
        IF(COUNTIF(Scilympiad!U:U,Scores!$B244)=0,
            "NO",
            IF(COUNTIF(Scilympiad!U:U,Scores!$B244)=1,
                "YES",
                IF(COUNTIF(Scilympiad!U:U,Scores!$B244)&gt;1,
                    "MANY",
                    "ERROR"
                )
            )
        )
    )
)</f>
        <v/>
      </c>
      <c r="K244" s="15" t="str">
        <f>IF($B244="",
    "",
    IF(COUNTIF(Scilympiad!U:U,Scores!$B244)+COUNTIF(SkyCiv!U:U,Scores!$B244)=0,
        "",
        IF(COUNTIF(SkyCiv!U:U,Scores!$B244)=0,
            "NO",
            IF(COUNTIF(SkyCiv!U:U,Scores!$B244)=1,
                "YES",
                IF(COUNTIF(SkyCiv!U:U,Scores!$B244)&gt;1,
                    "MANY",
                    "ERROR"
                )
            )
        )
    )
)</f>
        <v/>
      </c>
      <c r="L244" s="160" t="str">
        <f>IF($B244="",
    "",
    IF(NOT(ISERROR(MATCH($B244,Scilympiad!$U:$U,0))),
        INDEX(Scilympiad!M:M,MATCH($B244,Scilympiad!$U:$U,0)),
        ""
    )
)</f>
        <v/>
      </c>
      <c r="M244" s="161" t="str">
        <f>IF($B244="",
    "",
    IF(NOT(ISERROR(MATCH($B244,Scilympiad!$U:$U,0))),
        INDEX(Scilympiad!N:N,MATCH($B244,Scilympiad!$U:$U,0)),
        ""
    )
)</f>
        <v/>
      </c>
      <c r="N244" s="161" t="str">
        <f>IF($B244="",
    "",
    IF(NOT(ISERROR(MATCH($B244,SkyCiv!$U:$U,0))),
        INDEX(SkyCiv!C:C,MATCH($B244,SkyCiv!$U:$U,0))+(_xlfn.NUMBERVALUE(LEFT(RIGHT(Instructions!$E$20,4),3))+6)/24,
        ""
    )
)</f>
        <v/>
      </c>
      <c r="O244" s="12" t="str">
        <f>IF(N244="",
    "",
    IF(Instructions!E$20="",
        "TIMEZONE?",
        IF(L244="",
            "START?",
            IF(N244&lt;L244,
                "NEGATIVE",
                (N244-L244)*24*60
            )
        )
    )
)</f>
        <v/>
      </c>
      <c r="P244" s="46" t="str">
        <f>IF(Instructions!$E$21="",
    "",
    IF(AND(ISNUMBER(O244),O244&gt;Instructions!E$21),
        "YES",
        IF(AND(ISNUMBER(O244),O244&lt;=Instructions!E$21),
            "NO",
            IF(O244="NEGATIVE",
                "UNCLEAR",
                ""
            )
        )
    )
)</f>
        <v/>
      </c>
      <c r="Q244" s="72" t="str">
        <f>IF(LEFT(Instructions!E$22)="Y",
    P244,
    ""
)</f>
        <v/>
      </c>
      <c r="R244" s="69" t="str">
        <f>IF($B244="",
    "",
    IF(NOT(ISERROR(MATCH($B244,SkyCiv!$U:$U,0))),
        INDEX(SkyCiv!I:I,MATCH($B244,SkyCiv!$U:$U,0)),
        ""
    )
)</f>
        <v/>
      </c>
      <c r="S244" s="12" t="str">
        <f>IF($B244="",
    "",
    IF(NOT(ISERROR(MATCH($B244,SkyCiv!$U:$U,0))),
        INDEX(SkyCiv!J:J,MATCH($B244,SkyCiv!$U:$U,0)),
        ""
    )
)</f>
        <v/>
      </c>
      <c r="T244" s="60" t="str">
        <f>IF($B244="",
    "",
    IF(NOT(ISERROR(MATCH($B244,SkyCiv!$U:$U,0))),
        INDEX(SkyCiv!K:K,MATCH($B244,SkyCiv!$U:$U,0)),
        ""
    )
)</f>
        <v/>
      </c>
      <c r="U244" s="76" t="str">
        <f>IF($B244="",
    "",
    IF(NOT(ISERROR(MATCH($B244,SkyCiv!$U:$U,0))),
        INDEX(SkyCiv!L:L,MATCH($B244,SkyCiv!$U:$U,0)),
        ""
    )
)</f>
        <v/>
      </c>
      <c r="V244" s="12" t="str">
        <f>IF($B244="",
    "",
    IF(NOT(ISERROR(MATCH($B244,SkyCiv!$U:$U,0))),
        INDEX(SkyCiv!M:M,MATCH($B244,SkyCiv!$U:$U,0)),
        ""
    )
)</f>
        <v/>
      </c>
      <c r="W244" s="77" t="str">
        <f>IF($B244="",
    "",
    IF(NOT(ISERROR(MATCH($B244,SkyCiv!$U:$U,0))),
        INDEX(SkyCiv!N:N,MATCH($B244,SkyCiv!$U:$U,0)),
        ""
    )
)</f>
        <v/>
      </c>
      <c r="X244" s="45" t="str">
        <f>IF(AND(U244=0,V244=0,W244=0),
    "-",
    IF(U244="",
        "",
        IF(LEFT($B244)="B",
            IF(Instructions!E$16="",
                "",
                IF(ROUND(U244,3)&lt;Instructions!E$16,
                    "YES",
                    "NO"
                )
            ),
            IF(LEFT($B244)="C",
                IF(Instructions!E$18="",
                    "",
                    IF(ROUND(U244,3)&lt;Instructions!E$18,
                        "YES",
                        "NO"
                    )
                ),
                "ERR"
            )
        )
    )
)</f>
        <v/>
      </c>
      <c r="Y244" s="45" t="str">
        <f t="shared" si="87"/>
        <v/>
      </c>
      <c r="Z244" s="45" t="str">
        <f>IF(AND(U244=0,V244=0,W244=0),
    "-",
    IF(W244="",
        "",
        IF(LEFT($B244)="B",
            IF(Instructions!E$17="",
                "",
                IF(ROUND(W244,3)&lt;Instructions!E$17,
                    "YES",
                    "NO"
                )
            ),
            IF(LEFT($B244)="C",
                IF(Instructions!E$19="",
                    "",
                    IF(ROUND(W244,3)&lt;Instructions!E$19,
                        "YES",
                        "NO"
                    )
                ),
                "ERR"
            )
        )
    )
)</f>
        <v/>
      </c>
      <c r="AA244" s="54" t="str">
        <f t="shared" si="88"/>
        <v/>
      </c>
      <c r="AB244" s="14" t="str">
        <f>IF(AND(NOT(ISERROR(MATCH($B244,Scilympiad!$U:$U,0))),ISNUMBER(INDEX(Scilympiad!Y:Y,MATCH($B244,Scilympiad!$U:$U,0)))),
    INDEX(Scilympiad!Y:Y,MATCH($B244,Scilympiad!$U:$U,0)),
    ""
)</f>
        <v/>
      </c>
      <c r="AC244" s="11" t="str">
        <f t="shared" si="89"/>
        <v/>
      </c>
      <c r="AD244" s="10" t="str">
        <f t="shared" si="90"/>
        <v/>
      </c>
      <c r="AE244" s="11" t="str">
        <f t="shared" si="91"/>
        <v/>
      </c>
      <c r="AF244" s="12" t="str">
        <f t="shared" si="92"/>
        <v/>
      </c>
      <c r="AG244" s="134" t="str">
        <f t="shared" si="93"/>
        <v/>
      </c>
      <c r="AH244" s="165"/>
      <c r="AI244" s="165"/>
      <c r="AJ244" s="131"/>
      <c r="AK244" s="64" t="str">
        <f t="shared" si="94"/>
        <v/>
      </c>
      <c r="AL244" s="47" t="str">
        <f t="shared" si="95"/>
        <v/>
      </c>
      <c r="AM244" s="65" t="str">
        <f t="shared" si="96"/>
        <v/>
      </c>
      <c r="AN244" s="57" t="str">
        <f t="shared" si="97"/>
        <v/>
      </c>
      <c r="AO244" s="12" t="str">
        <f t="shared" si="98"/>
        <v/>
      </c>
      <c r="AP244" s="10" t="str">
        <f t="shared" si="99"/>
        <v/>
      </c>
      <c r="AQ244" s="10" t="str">
        <f t="shared" si="100"/>
        <v/>
      </c>
      <c r="AR244" s="15" t="str">
        <f t="shared" si="101"/>
        <v/>
      </c>
      <c r="AS244" s="57" t="str">
        <f t="shared" si="102"/>
        <v/>
      </c>
      <c r="AT244" s="12" t="str">
        <f t="shared" si="103"/>
        <v/>
      </c>
      <c r="AU244" s="10" t="str">
        <f t="shared" si="104"/>
        <v/>
      </c>
      <c r="AV244" s="10" t="str">
        <f t="shared" si="105"/>
        <v/>
      </c>
      <c r="AW244" s="15" t="str">
        <f t="shared" si="106"/>
        <v/>
      </c>
    </row>
    <row r="245" spans="2:49">
      <c r="B245" s="14" t="str">
        <f>IF(Scilympiad!C244="",
    "",
    Scilympiad!C244
)</f>
        <v/>
      </c>
      <c r="C245" s="10" t="str">
        <f>IF(Scilympiad!D244="",
    "",
    Scilympiad!D244
)</f>
        <v/>
      </c>
      <c r="D245" s="10" t="str">
        <f>IF(Scilympiad!E244="",
    "",
    Scilympiad!E244
)</f>
        <v/>
      </c>
      <c r="E245" s="44" t="str">
        <f t="shared" si="82"/>
        <v/>
      </c>
      <c r="F245" s="45" t="str">
        <f t="shared" si="83"/>
        <v/>
      </c>
      <c r="G245" s="173" t="str">
        <f t="shared" si="84"/>
        <v/>
      </c>
      <c r="H245" s="45" t="str">
        <f t="shared" si="85"/>
        <v/>
      </c>
      <c r="I245" s="54" t="str">
        <f t="shared" si="86"/>
        <v/>
      </c>
      <c r="J245" s="57" t="str">
        <f>IF($B245="",
    "",
    IF(COUNTIF(Scilympiad!U:U,Scores!$B245)+COUNTIF(SkyCiv!U:U,Scores!$B245)=0,
        "",
        IF(COUNTIF(Scilympiad!U:U,Scores!$B245)=0,
            "NO",
            IF(COUNTIF(Scilympiad!U:U,Scores!$B245)=1,
                "YES",
                IF(COUNTIF(Scilympiad!U:U,Scores!$B245)&gt;1,
                    "MANY",
                    "ERROR"
                )
            )
        )
    )
)</f>
        <v/>
      </c>
      <c r="K245" s="15" t="str">
        <f>IF($B245="",
    "",
    IF(COUNTIF(Scilympiad!U:U,Scores!$B245)+COUNTIF(SkyCiv!U:U,Scores!$B245)=0,
        "",
        IF(COUNTIF(SkyCiv!U:U,Scores!$B245)=0,
            "NO",
            IF(COUNTIF(SkyCiv!U:U,Scores!$B245)=1,
                "YES",
                IF(COUNTIF(SkyCiv!U:U,Scores!$B245)&gt;1,
                    "MANY",
                    "ERROR"
                )
            )
        )
    )
)</f>
        <v/>
      </c>
      <c r="L245" s="160" t="str">
        <f>IF($B245="",
    "",
    IF(NOT(ISERROR(MATCH($B245,Scilympiad!$U:$U,0))),
        INDEX(Scilympiad!M:M,MATCH($B245,Scilympiad!$U:$U,0)),
        ""
    )
)</f>
        <v/>
      </c>
      <c r="M245" s="161" t="str">
        <f>IF($B245="",
    "",
    IF(NOT(ISERROR(MATCH($B245,Scilympiad!$U:$U,0))),
        INDEX(Scilympiad!N:N,MATCH($B245,Scilympiad!$U:$U,0)),
        ""
    )
)</f>
        <v/>
      </c>
      <c r="N245" s="161" t="str">
        <f>IF($B245="",
    "",
    IF(NOT(ISERROR(MATCH($B245,SkyCiv!$U:$U,0))),
        INDEX(SkyCiv!C:C,MATCH($B245,SkyCiv!$U:$U,0))+(_xlfn.NUMBERVALUE(LEFT(RIGHT(Instructions!$E$20,4),3))+6)/24,
        ""
    )
)</f>
        <v/>
      </c>
      <c r="O245" s="12" t="str">
        <f>IF(N245="",
    "",
    IF(Instructions!E$20="",
        "TIMEZONE?",
        IF(L245="",
            "START?",
            IF(N245&lt;L245,
                "NEGATIVE",
                (N245-L245)*24*60
            )
        )
    )
)</f>
        <v/>
      </c>
      <c r="P245" s="46" t="str">
        <f>IF(Instructions!$E$21="",
    "",
    IF(AND(ISNUMBER(O245),O245&gt;Instructions!E$21),
        "YES",
        IF(AND(ISNUMBER(O245),O245&lt;=Instructions!E$21),
            "NO",
            IF(O245="NEGATIVE",
                "UNCLEAR",
                ""
            )
        )
    )
)</f>
        <v/>
      </c>
      <c r="Q245" s="72" t="str">
        <f>IF(LEFT(Instructions!E$22)="Y",
    P245,
    ""
)</f>
        <v/>
      </c>
      <c r="R245" s="69" t="str">
        <f>IF($B245="",
    "",
    IF(NOT(ISERROR(MATCH($B245,SkyCiv!$U:$U,0))),
        INDEX(SkyCiv!I:I,MATCH($B245,SkyCiv!$U:$U,0)),
        ""
    )
)</f>
        <v/>
      </c>
      <c r="S245" s="12" t="str">
        <f>IF($B245="",
    "",
    IF(NOT(ISERROR(MATCH($B245,SkyCiv!$U:$U,0))),
        INDEX(SkyCiv!J:J,MATCH($B245,SkyCiv!$U:$U,0)),
        ""
    )
)</f>
        <v/>
      </c>
      <c r="T245" s="60" t="str">
        <f>IF($B245="",
    "",
    IF(NOT(ISERROR(MATCH($B245,SkyCiv!$U:$U,0))),
        INDEX(SkyCiv!K:K,MATCH($B245,SkyCiv!$U:$U,0)),
        ""
    )
)</f>
        <v/>
      </c>
      <c r="U245" s="76" t="str">
        <f>IF($B245="",
    "",
    IF(NOT(ISERROR(MATCH($B245,SkyCiv!$U:$U,0))),
        INDEX(SkyCiv!L:L,MATCH($B245,SkyCiv!$U:$U,0)),
        ""
    )
)</f>
        <v/>
      </c>
      <c r="V245" s="12" t="str">
        <f>IF($B245="",
    "",
    IF(NOT(ISERROR(MATCH($B245,SkyCiv!$U:$U,0))),
        INDEX(SkyCiv!M:M,MATCH($B245,SkyCiv!$U:$U,0)),
        ""
    )
)</f>
        <v/>
      </c>
      <c r="W245" s="77" t="str">
        <f>IF($B245="",
    "",
    IF(NOT(ISERROR(MATCH($B245,SkyCiv!$U:$U,0))),
        INDEX(SkyCiv!N:N,MATCH($B245,SkyCiv!$U:$U,0)),
        ""
    )
)</f>
        <v/>
      </c>
      <c r="X245" s="45" t="str">
        <f>IF(AND(U245=0,V245=0,W245=0),
    "-",
    IF(U245="",
        "",
        IF(LEFT($B245)="B",
            IF(Instructions!E$16="",
                "",
                IF(ROUND(U245,3)&lt;Instructions!E$16,
                    "YES",
                    "NO"
                )
            ),
            IF(LEFT($B245)="C",
                IF(Instructions!E$18="",
                    "",
                    IF(ROUND(U245,3)&lt;Instructions!E$18,
                        "YES",
                        "NO"
                    )
                ),
                "ERR"
            )
        )
    )
)</f>
        <v/>
      </c>
      <c r="Y245" s="45" t="str">
        <f t="shared" si="87"/>
        <v/>
      </c>
      <c r="Z245" s="45" t="str">
        <f>IF(AND(U245=0,V245=0,W245=0),
    "-",
    IF(W245="",
        "",
        IF(LEFT($B245)="B",
            IF(Instructions!E$17="",
                "",
                IF(ROUND(W245,3)&lt;Instructions!E$17,
                    "YES",
                    "NO"
                )
            ),
            IF(LEFT($B245)="C",
                IF(Instructions!E$19="",
                    "",
                    IF(ROUND(W245,3)&lt;Instructions!E$19,
                        "YES",
                        "NO"
                    )
                ),
                "ERR"
            )
        )
    )
)</f>
        <v/>
      </c>
      <c r="AA245" s="54" t="str">
        <f t="shared" si="88"/>
        <v/>
      </c>
      <c r="AB245" s="14" t="str">
        <f>IF(AND(NOT(ISERROR(MATCH($B245,Scilympiad!$U:$U,0))),ISNUMBER(INDEX(Scilympiad!Y:Y,MATCH($B245,Scilympiad!$U:$U,0)))),
    INDEX(Scilympiad!Y:Y,MATCH($B245,Scilympiad!$U:$U,0)),
    ""
)</f>
        <v/>
      </c>
      <c r="AC245" s="11" t="str">
        <f t="shared" si="89"/>
        <v/>
      </c>
      <c r="AD245" s="10" t="str">
        <f t="shared" si="90"/>
        <v/>
      </c>
      <c r="AE245" s="11" t="str">
        <f t="shared" si="91"/>
        <v/>
      </c>
      <c r="AF245" s="12" t="str">
        <f t="shared" si="92"/>
        <v/>
      </c>
      <c r="AG245" s="134" t="str">
        <f t="shared" si="93"/>
        <v/>
      </c>
      <c r="AH245" s="165"/>
      <c r="AI245" s="165"/>
      <c r="AJ245" s="131"/>
      <c r="AK245" s="64" t="str">
        <f t="shared" si="94"/>
        <v/>
      </c>
      <c r="AL245" s="47" t="str">
        <f t="shared" si="95"/>
        <v/>
      </c>
      <c r="AM245" s="65" t="str">
        <f t="shared" si="96"/>
        <v/>
      </c>
      <c r="AN245" s="57" t="str">
        <f t="shared" si="97"/>
        <v/>
      </c>
      <c r="AO245" s="12" t="str">
        <f t="shared" si="98"/>
        <v/>
      </c>
      <c r="AP245" s="10" t="str">
        <f t="shared" si="99"/>
        <v/>
      </c>
      <c r="AQ245" s="10" t="str">
        <f t="shared" si="100"/>
        <v/>
      </c>
      <c r="AR245" s="15" t="str">
        <f t="shared" si="101"/>
        <v/>
      </c>
      <c r="AS245" s="57" t="str">
        <f t="shared" si="102"/>
        <v/>
      </c>
      <c r="AT245" s="12" t="str">
        <f t="shared" si="103"/>
        <v/>
      </c>
      <c r="AU245" s="10" t="str">
        <f t="shared" si="104"/>
        <v/>
      </c>
      <c r="AV245" s="10" t="str">
        <f t="shared" si="105"/>
        <v/>
      </c>
      <c r="AW245" s="15" t="str">
        <f t="shared" si="106"/>
        <v/>
      </c>
    </row>
    <row r="246" spans="2:49">
      <c r="B246" s="14" t="str">
        <f>IF(Scilympiad!C245="",
    "",
    Scilympiad!C245
)</f>
        <v/>
      </c>
      <c r="C246" s="10" t="str">
        <f>IF(Scilympiad!D245="",
    "",
    Scilympiad!D245
)</f>
        <v/>
      </c>
      <c r="D246" s="10" t="str">
        <f>IF(Scilympiad!E245="",
    "",
    Scilympiad!E245
)</f>
        <v/>
      </c>
      <c r="E246" s="44" t="str">
        <f t="shared" si="82"/>
        <v/>
      </c>
      <c r="F246" s="45" t="str">
        <f t="shared" si="83"/>
        <v/>
      </c>
      <c r="G246" s="173" t="str">
        <f t="shared" si="84"/>
        <v/>
      </c>
      <c r="H246" s="45" t="str">
        <f t="shared" si="85"/>
        <v/>
      </c>
      <c r="I246" s="54" t="str">
        <f t="shared" si="86"/>
        <v/>
      </c>
      <c r="J246" s="57" t="str">
        <f>IF($B246="",
    "",
    IF(COUNTIF(Scilympiad!U:U,Scores!$B246)+COUNTIF(SkyCiv!U:U,Scores!$B246)=0,
        "",
        IF(COUNTIF(Scilympiad!U:U,Scores!$B246)=0,
            "NO",
            IF(COUNTIF(Scilympiad!U:U,Scores!$B246)=1,
                "YES",
                IF(COUNTIF(Scilympiad!U:U,Scores!$B246)&gt;1,
                    "MANY",
                    "ERROR"
                )
            )
        )
    )
)</f>
        <v/>
      </c>
      <c r="K246" s="15" t="str">
        <f>IF($B246="",
    "",
    IF(COUNTIF(Scilympiad!U:U,Scores!$B246)+COUNTIF(SkyCiv!U:U,Scores!$B246)=0,
        "",
        IF(COUNTIF(SkyCiv!U:U,Scores!$B246)=0,
            "NO",
            IF(COUNTIF(SkyCiv!U:U,Scores!$B246)=1,
                "YES",
                IF(COUNTIF(SkyCiv!U:U,Scores!$B246)&gt;1,
                    "MANY",
                    "ERROR"
                )
            )
        )
    )
)</f>
        <v/>
      </c>
      <c r="L246" s="160" t="str">
        <f>IF($B246="",
    "",
    IF(NOT(ISERROR(MATCH($B246,Scilympiad!$U:$U,0))),
        INDEX(Scilympiad!M:M,MATCH($B246,Scilympiad!$U:$U,0)),
        ""
    )
)</f>
        <v/>
      </c>
      <c r="M246" s="161" t="str">
        <f>IF($B246="",
    "",
    IF(NOT(ISERROR(MATCH($B246,Scilympiad!$U:$U,0))),
        INDEX(Scilympiad!N:N,MATCH($B246,Scilympiad!$U:$U,0)),
        ""
    )
)</f>
        <v/>
      </c>
      <c r="N246" s="161" t="str">
        <f>IF($B246="",
    "",
    IF(NOT(ISERROR(MATCH($B246,SkyCiv!$U:$U,0))),
        INDEX(SkyCiv!C:C,MATCH($B246,SkyCiv!$U:$U,0))+(_xlfn.NUMBERVALUE(LEFT(RIGHT(Instructions!$E$20,4),3))+6)/24,
        ""
    )
)</f>
        <v/>
      </c>
      <c r="O246" s="12" t="str">
        <f>IF(N246="",
    "",
    IF(Instructions!E$20="",
        "TIMEZONE?",
        IF(L246="",
            "START?",
            IF(N246&lt;L246,
                "NEGATIVE",
                (N246-L246)*24*60
            )
        )
    )
)</f>
        <v/>
      </c>
      <c r="P246" s="46" t="str">
        <f>IF(Instructions!$E$21="",
    "",
    IF(AND(ISNUMBER(O246),O246&gt;Instructions!E$21),
        "YES",
        IF(AND(ISNUMBER(O246),O246&lt;=Instructions!E$21),
            "NO",
            IF(O246="NEGATIVE",
                "UNCLEAR",
                ""
            )
        )
    )
)</f>
        <v/>
      </c>
      <c r="Q246" s="72" t="str">
        <f>IF(LEFT(Instructions!E$22)="Y",
    P246,
    ""
)</f>
        <v/>
      </c>
      <c r="R246" s="69" t="str">
        <f>IF($B246="",
    "",
    IF(NOT(ISERROR(MATCH($B246,SkyCiv!$U:$U,0))),
        INDEX(SkyCiv!I:I,MATCH($B246,SkyCiv!$U:$U,0)),
        ""
    )
)</f>
        <v/>
      </c>
      <c r="S246" s="12" t="str">
        <f>IF($B246="",
    "",
    IF(NOT(ISERROR(MATCH($B246,SkyCiv!$U:$U,0))),
        INDEX(SkyCiv!J:J,MATCH($B246,SkyCiv!$U:$U,0)),
        ""
    )
)</f>
        <v/>
      </c>
      <c r="T246" s="60" t="str">
        <f>IF($B246="",
    "",
    IF(NOT(ISERROR(MATCH($B246,SkyCiv!$U:$U,0))),
        INDEX(SkyCiv!K:K,MATCH($B246,SkyCiv!$U:$U,0)),
        ""
    )
)</f>
        <v/>
      </c>
      <c r="U246" s="76" t="str">
        <f>IF($B246="",
    "",
    IF(NOT(ISERROR(MATCH($B246,SkyCiv!$U:$U,0))),
        INDEX(SkyCiv!L:L,MATCH($B246,SkyCiv!$U:$U,0)),
        ""
    )
)</f>
        <v/>
      </c>
      <c r="V246" s="12" t="str">
        <f>IF($B246="",
    "",
    IF(NOT(ISERROR(MATCH($B246,SkyCiv!$U:$U,0))),
        INDEX(SkyCiv!M:M,MATCH($B246,SkyCiv!$U:$U,0)),
        ""
    )
)</f>
        <v/>
      </c>
      <c r="W246" s="77" t="str">
        <f>IF($B246="",
    "",
    IF(NOT(ISERROR(MATCH($B246,SkyCiv!$U:$U,0))),
        INDEX(SkyCiv!N:N,MATCH($B246,SkyCiv!$U:$U,0)),
        ""
    )
)</f>
        <v/>
      </c>
      <c r="X246" s="45" t="str">
        <f>IF(AND(U246=0,V246=0,W246=0),
    "-",
    IF(U246="",
        "",
        IF(LEFT($B246)="B",
            IF(Instructions!E$16="",
                "",
                IF(ROUND(U246,3)&lt;Instructions!E$16,
                    "YES",
                    "NO"
                )
            ),
            IF(LEFT($B246)="C",
                IF(Instructions!E$18="",
                    "",
                    IF(ROUND(U246,3)&lt;Instructions!E$18,
                        "YES",
                        "NO"
                    )
                ),
                "ERR"
            )
        )
    )
)</f>
        <v/>
      </c>
      <c r="Y246" s="45" t="str">
        <f t="shared" si="87"/>
        <v/>
      </c>
      <c r="Z246" s="45" t="str">
        <f>IF(AND(U246=0,V246=0,W246=0),
    "-",
    IF(W246="",
        "",
        IF(LEFT($B246)="B",
            IF(Instructions!E$17="",
                "",
                IF(ROUND(W246,3)&lt;Instructions!E$17,
                    "YES",
                    "NO"
                )
            ),
            IF(LEFT($B246)="C",
                IF(Instructions!E$19="",
                    "",
                    IF(ROUND(W246,3)&lt;Instructions!E$19,
                        "YES",
                        "NO"
                    )
                ),
                "ERR"
            )
        )
    )
)</f>
        <v/>
      </c>
      <c r="AA246" s="54" t="str">
        <f t="shared" si="88"/>
        <v/>
      </c>
      <c r="AB246" s="14" t="str">
        <f>IF(AND(NOT(ISERROR(MATCH($B246,Scilympiad!$U:$U,0))),ISNUMBER(INDEX(Scilympiad!Y:Y,MATCH($B246,Scilympiad!$U:$U,0)))),
    INDEX(Scilympiad!Y:Y,MATCH($B246,Scilympiad!$U:$U,0)),
    ""
)</f>
        <v/>
      </c>
      <c r="AC246" s="11" t="str">
        <f t="shared" si="89"/>
        <v/>
      </c>
      <c r="AD246" s="10" t="str">
        <f t="shared" si="90"/>
        <v/>
      </c>
      <c r="AE246" s="11" t="str">
        <f t="shared" si="91"/>
        <v/>
      </c>
      <c r="AF246" s="12" t="str">
        <f t="shared" si="92"/>
        <v/>
      </c>
      <c r="AG246" s="134" t="str">
        <f t="shared" si="93"/>
        <v/>
      </c>
      <c r="AH246" s="165"/>
      <c r="AI246" s="165"/>
      <c r="AJ246" s="131"/>
      <c r="AK246" s="64" t="str">
        <f t="shared" si="94"/>
        <v/>
      </c>
      <c r="AL246" s="47" t="str">
        <f t="shared" si="95"/>
        <v/>
      </c>
      <c r="AM246" s="65" t="str">
        <f t="shared" si="96"/>
        <v/>
      </c>
      <c r="AN246" s="57" t="str">
        <f t="shared" si="97"/>
        <v/>
      </c>
      <c r="AO246" s="12" t="str">
        <f t="shared" si="98"/>
        <v/>
      </c>
      <c r="AP246" s="10" t="str">
        <f t="shared" si="99"/>
        <v/>
      </c>
      <c r="AQ246" s="10" t="str">
        <f t="shared" si="100"/>
        <v/>
      </c>
      <c r="AR246" s="15" t="str">
        <f t="shared" si="101"/>
        <v/>
      </c>
      <c r="AS246" s="57" t="str">
        <f t="shared" si="102"/>
        <v/>
      </c>
      <c r="AT246" s="12" t="str">
        <f t="shared" si="103"/>
        <v/>
      </c>
      <c r="AU246" s="10" t="str">
        <f t="shared" si="104"/>
        <v/>
      </c>
      <c r="AV246" s="10" t="str">
        <f t="shared" si="105"/>
        <v/>
      </c>
      <c r="AW246" s="15" t="str">
        <f t="shared" si="106"/>
        <v/>
      </c>
    </row>
    <row r="247" spans="2:49">
      <c r="B247" s="14" t="str">
        <f>IF(Scilympiad!C246="",
    "",
    Scilympiad!C246
)</f>
        <v/>
      </c>
      <c r="C247" s="10" t="str">
        <f>IF(Scilympiad!D246="",
    "",
    Scilympiad!D246
)</f>
        <v/>
      </c>
      <c r="D247" s="10" t="str">
        <f>IF(Scilympiad!E246="",
    "",
    Scilympiad!E246
)</f>
        <v/>
      </c>
      <c r="E247" s="44" t="str">
        <f t="shared" si="82"/>
        <v/>
      </c>
      <c r="F247" s="45" t="str">
        <f t="shared" si="83"/>
        <v/>
      </c>
      <c r="G247" s="173" t="str">
        <f t="shared" si="84"/>
        <v/>
      </c>
      <c r="H247" s="45" t="str">
        <f t="shared" si="85"/>
        <v/>
      </c>
      <c r="I247" s="54" t="str">
        <f t="shared" si="86"/>
        <v/>
      </c>
      <c r="J247" s="57" t="str">
        <f>IF($B247="",
    "",
    IF(COUNTIF(Scilympiad!U:U,Scores!$B247)+COUNTIF(SkyCiv!U:U,Scores!$B247)=0,
        "",
        IF(COUNTIF(Scilympiad!U:U,Scores!$B247)=0,
            "NO",
            IF(COUNTIF(Scilympiad!U:U,Scores!$B247)=1,
                "YES",
                IF(COUNTIF(Scilympiad!U:U,Scores!$B247)&gt;1,
                    "MANY",
                    "ERROR"
                )
            )
        )
    )
)</f>
        <v/>
      </c>
      <c r="K247" s="15" t="str">
        <f>IF($B247="",
    "",
    IF(COUNTIF(Scilympiad!U:U,Scores!$B247)+COUNTIF(SkyCiv!U:U,Scores!$B247)=0,
        "",
        IF(COUNTIF(SkyCiv!U:U,Scores!$B247)=0,
            "NO",
            IF(COUNTIF(SkyCiv!U:U,Scores!$B247)=1,
                "YES",
                IF(COUNTIF(SkyCiv!U:U,Scores!$B247)&gt;1,
                    "MANY",
                    "ERROR"
                )
            )
        )
    )
)</f>
        <v/>
      </c>
      <c r="L247" s="160" t="str">
        <f>IF($B247="",
    "",
    IF(NOT(ISERROR(MATCH($B247,Scilympiad!$U:$U,0))),
        INDEX(Scilympiad!M:M,MATCH($B247,Scilympiad!$U:$U,0)),
        ""
    )
)</f>
        <v/>
      </c>
      <c r="M247" s="161" t="str">
        <f>IF($B247="",
    "",
    IF(NOT(ISERROR(MATCH($B247,Scilympiad!$U:$U,0))),
        INDEX(Scilympiad!N:N,MATCH($B247,Scilympiad!$U:$U,0)),
        ""
    )
)</f>
        <v/>
      </c>
      <c r="N247" s="161" t="str">
        <f>IF($B247="",
    "",
    IF(NOT(ISERROR(MATCH($B247,SkyCiv!$U:$U,0))),
        INDEX(SkyCiv!C:C,MATCH($B247,SkyCiv!$U:$U,0))+(_xlfn.NUMBERVALUE(LEFT(RIGHT(Instructions!$E$20,4),3))+6)/24,
        ""
    )
)</f>
        <v/>
      </c>
      <c r="O247" s="12" t="str">
        <f>IF(N247="",
    "",
    IF(Instructions!E$20="",
        "TIMEZONE?",
        IF(L247="",
            "START?",
            IF(N247&lt;L247,
                "NEGATIVE",
                (N247-L247)*24*60
            )
        )
    )
)</f>
        <v/>
      </c>
      <c r="P247" s="46" t="str">
        <f>IF(Instructions!$E$21="",
    "",
    IF(AND(ISNUMBER(O247),O247&gt;Instructions!E$21),
        "YES",
        IF(AND(ISNUMBER(O247),O247&lt;=Instructions!E$21),
            "NO",
            IF(O247="NEGATIVE",
                "UNCLEAR",
                ""
            )
        )
    )
)</f>
        <v/>
      </c>
      <c r="Q247" s="72" t="str">
        <f>IF(LEFT(Instructions!E$22)="Y",
    P247,
    ""
)</f>
        <v/>
      </c>
      <c r="R247" s="69" t="str">
        <f>IF($B247="",
    "",
    IF(NOT(ISERROR(MATCH($B247,SkyCiv!$U:$U,0))),
        INDEX(SkyCiv!I:I,MATCH($B247,SkyCiv!$U:$U,0)),
        ""
    )
)</f>
        <v/>
      </c>
      <c r="S247" s="12" t="str">
        <f>IF($B247="",
    "",
    IF(NOT(ISERROR(MATCH($B247,SkyCiv!$U:$U,0))),
        INDEX(SkyCiv!J:J,MATCH($B247,SkyCiv!$U:$U,0)),
        ""
    )
)</f>
        <v/>
      </c>
      <c r="T247" s="60" t="str">
        <f>IF($B247="",
    "",
    IF(NOT(ISERROR(MATCH($B247,SkyCiv!$U:$U,0))),
        INDEX(SkyCiv!K:K,MATCH($B247,SkyCiv!$U:$U,0)),
        ""
    )
)</f>
        <v/>
      </c>
      <c r="U247" s="76" t="str">
        <f>IF($B247="",
    "",
    IF(NOT(ISERROR(MATCH($B247,SkyCiv!$U:$U,0))),
        INDEX(SkyCiv!L:L,MATCH($B247,SkyCiv!$U:$U,0)),
        ""
    )
)</f>
        <v/>
      </c>
      <c r="V247" s="12" t="str">
        <f>IF($B247="",
    "",
    IF(NOT(ISERROR(MATCH($B247,SkyCiv!$U:$U,0))),
        INDEX(SkyCiv!M:M,MATCH($B247,SkyCiv!$U:$U,0)),
        ""
    )
)</f>
        <v/>
      </c>
      <c r="W247" s="77" t="str">
        <f>IF($B247="",
    "",
    IF(NOT(ISERROR(MATCH($B247,SkyCiv!$U:$U,0))),
        INDEX(SkyCiv!N:N,MATCH($B247,SkyCiv!$U:$U,0)),
        ""
    )
)</f>
        <v/>
      </c>
      <c r="X247" s="45" t="str">
        <f>IF(AND(U247=0,V247=0,W247=0),
    "-",
    IF(U247="",
        "",
        IF(LEFT($B247)="B",
            IF(Instructions!E$16="",
                "",
                IF(ROUND(U247,3)&lt;Instructions!E$16,
                    "YES",
                    "NO"
                )
            ),
            IF(LEFT($B247)="C",
                IF(Instructions!E$18="",
                    "",
                    IF(ROUND(U247,3)&lt;Instructions!E$18,
                        "YES",
                        "NO"
                    )
                ),
                "ERR"
            )
        )
    )
)</f>
        <v/>
      </c>
      <c r="Y247" s="45" t="str">
        <f t="shared" si="87"/>
        <v/>
      </c>
      <c r="Z247" s="45" t="str">
        <f>IF(AND(U247=0,V247=0,W247=0),
    "-",
    IF(W247="",
        "",
        IF(LEFT($B247)="B",
            IF(Instructions!E$17="",
                "",
                IF(ROUND(W247,3)&lt;Instructions!E$17,
                    "YES",
                    "NO"
                )
            ),
            IF(LEFT($B247)="C",
                IF(Instructions!E$19="",
                    "",
                    IF(ROUND(W247,3)&lt;Instructions!E$19,
                        "YES",
                        "NO"
                    )
                ),
                "ERR"
            )
        )
    )
)</f>
        <v/>
      </c>
      <c r="AA247" s="54" t="str">
        <f t="shared" si="88"/>
        <v/>
      </c>
      <c r="AB247" s="14" t="str">
        <f>IF(AND(NOT(ISERROR(MATCH($B247,Scilympiad!$U:$U,0))),ISNUMBER(INDEX(Scilympiad!Y:Y,MATCH($B247,Scilympiad!$U:$U,0)))),
    INDEX(Scilympiad!Y:Y,MATCH($B247,Scilympiad!$U:$U,0)),
    ""
)</f>
        <v/>
      </c>
      <c r="AC247" s="11" t="str">
        <f t="shared" si="89"/>
        <v/>
      </c>
      <c r="AD247" s="10" t="str">
        <f t="shared" si="90"/>
        <v/>
      </c>
      <c r="AE247" s="11" t="str">
        <f t="shared" si="91"/>
        <v/>
      </c>
      <c r="AF247" s="12" t="str">
        <f t="shared" si="92"/>
        <v/>
      </c>
      <c r="AG247" s="134" t="str">
        <f t="shared" si="93"/>
        <v/>
      </c>
      <c r="AH247" s="165"/>
      <c r="AI247" s="165"/>
      <c r="AJ247" s="131"/>
      <c r="AK247" s="64" t="str">
        <f t="shared" si="94"/>
        <v/>
      </c>
      <c r="AL247" s="47" t="str">
        <f t="shared" si="95"/>
        <v/>
      </c>
      <c r="AM247" s="65" t="str">
        <f t="shared" si="96"/>
        <v/>
      </c>
      <c r="AN247" s="57" t="str">
        <f t="shared" si="97"/>
        <v/>
      </c>
      <c r="AO247" s="12" t="str">
        <f t="shared" si="98"/>
        <v/>
      </c>
      <c r="AP247" s="10" t="str">
        <f t="shared" si="99"/>
        <v/>
      </c>
      <c r="AQ247" s="10" t="str">
        <f t="shared" si="100"/>
        <v/>
      </c>
      <c r="AR247" s="15" t="str">
        <f t="shared" si="101"/>
        <v/>
      </c>
      <c r="AS247" s="57" t="str">
        <f t="shared" si="102"/>
        <v/>
      </c>
      <c r="AT247" s="12" t="str">
        <f t="shared" si="103"/>
        <v/>
      </c>
      <c r="AU247" s="10" t="str">
        <f t="shared" si="104"/>
        <v/>
      </c>
      <c r="AV247" s="10" t="str">
        <f t="shared" si="105"/>
        <v/>
      </c>
      <c r="AW247" s="15" t="str">
        <f t="shared" si="106"/>
        <v/>
      </c>
    </row>
    <row r="248" spans="2:49">
      <c r="B248" s="14" t="str">
        <f>IF(Scilympiad!C247="",
    "",
    Scilympiad!C247
)</f>
        <v/>
      </c>
      <c r="C248" s="10" t="str">
        <f>IF(Scilympiad!D247="",
    "",
    Scilympiad!D247
)</f>
        <v/>
      </c>
      <c r="D248" s="10" t="str">
        <f>IF(Scilympiad!E247="",
    "",
    Scilympiad!E247
)</f>
        <v/>
      </c>
      <c r="E248" s="44" t="str">
        <f t="shared" si="82"/>
        <v/>
      </c>
      <c r="F248" s="45" t="str">
        <f t="shared" si="83"/>
        <v/>
      </c>
      <c r="G248" s="173" t="str">
        <f t="shared" si="84"/>
        <v/>
      </c>
      <c r="H248" s="45" t="str">
        <f t="shared" si="85"/>
        <v/>
      </c>
      <c r="I248" s="54" t="str">
        <f t="shared" si="86"/>
        <v/>
      </c>
      <c r="J248" s="57" t="str">
        <f>IF($B248="",
    "",
    IF(COUNTIF(Scilympiad!U:U,Scores!$B248)+COUNTIF(SkyCiv!U:U,Scores!$B248)=0,
        "",
        IF(COUNTIF(Scilympiad!U:U,Scores!$B248)=0,
            "NO",
            IF(COUNTIF(Scilympiad!U:U,Scores!$B248)=1,
                "YES",
                IF(COUNTIF(Scilympiad!U:U,Scores!$B248)&gt;1,
                    "MANY",
                    "ERROR"
                )
            )
        )
    )
)</f>
        <v/>
      </c>
      <c r="K248" s="15" t="str">
        <f>IF($B248="",
    "",
    IF(COUNTIF(Scilympiad!U:U,Scores!$B248)+COUNTIF(SkyCiv!U:U,Scores!$B248)=0,
        "",
        IF(COUNTIF(SkyCiv!U:U,Scores!$B248)=0,
            "NO",
            IF(COUNTIF(SkyCiv!U:U,Scores!$B248)=1,
                "YES",
                IF(COUNTIF(SkyCiv!U:U,Scores!$B248)&gt;1,
                    "MANY",
                    "ERROR"
                )
            )
        )
    )
)</f>
        <v/>
      </c>
      <c r="L248" s="160" t="str">
        <f>IF($B248="",
    "",
    IF(NOT(ISERROR(MATCH($B248,Scilympiad!$U:$U,0))),
        INDEX(Scilympiad!M:M,MATCH($B248,Scilympiad!$U:$U,0)),
        ""
    )
)</f>
        <v/>
      </c>
      <c r="M248" s="161" t="str">
        <f>IF($B248="",
    "",
    IF(NOT(ISERROR(MATCH($B248,Scilympiad!$U:$U,0))),
        INDEX(Scilympiad!N:N,MATCH($B248,Scilympiad!$U:$U,0)),
        ""
    )
)</f>
        <v/>
      </c>
      <c r="N248" s="161" t="str">
        <f>IF($B248="",
    "",
    IF(NOT(ISERROR(MATCH($B248,SkyCiv!$U:$U,0))),
        INDEX(SkyCiv!C:C,MATCH($B248,SkyCiv!$U:$U,0))+(_xlfn.NUMBERVALUE(LEFT(RIGHT(Instructions!$E$20,4),3))+6)/24,
        ""
    )
)</f>
        <v/>
      </c>
      <c r="O248" s="12" t="str">
        <f>IF(N248="",
    "",
    IF(Instructions!E$20="",
        "TIMEZONE?",
        IF(L248="",
            "START?",
            IF(N248&lt;L248,
                "NEGATIVE",
                (N248-L248)*24*60
            )
        )
    )
)</f>
        <v/>
      </c>
      <c r="P248" s="46" t="str">
        <f>IF(Instructions!$E$21="",
    "",
    IF(AND(ISNUMBER(O248),O248&gt;Instructions!E$21),
        "YES",
        IF(AND(ISNUMBER(O248),O248&lt;=Instructions!E$21),
            "NO",
            IF(O248="NEGATIVE",
                "UNCLEAR",
                ""
            )
        )
    )
)</f>
        <v/>
      </c>
      <c r="Q248" s="72" t="str">
        <f>IF(LEFT(Instructions!E$22)="Y",
    P248,
    ""
)</f>
        <v/>
      </c>
      <c r="R248" s="69" t="str">
        <f>IF($B248="",
    "",
    IF(NOT(ISERROR(MATCH($B248,SkyCiv!$U:$U,0))),
        INDEX(SkyCiv!I:I,MATCH($B248,SkyCiv!$U:$U,0)),
        ""
    )
)</f>
        <v/>
      </c>
      <c r="S248" s="12" t="str">
        <f>IF($B248="",
    "",
    IF(NOT(ISERROR(MATCH($B248,SkyCiv!$U:$U,0))),
        INDEX(SkyCiv!J:J,MATCH($B248,SkyCiv!$U:$U,0)),
        ""
    )
)</f>
        <v/>
      </c>
      <c r="T248" s="60" t="str">
        <f>IF($B248="",
    "",
    IF(NOT(ISERROR(MATCH($B248,SkyCiv!$U:$U,0))),
        INDEX(SkyCiv!K:K,MATCH($B248,SkyCiv!$U:$U,0)),
        ""
    )
)</f>
        <v/>
      </c>
      <c r="U248" s="76" t="str">
        <f>IF($B248="",
    "",
    IF(NOT(ISERROR(MATCH($B248,SkyCiv!$U:$U,0))),
        INDEX(SkyCiv!L:L,MATCH($B248,SkyCiv!$U:$U,0)),
        ""
    )
)</f>
        <v/>
      </c>
      <c r="V248" s="12" t="str">
        <f>IF($B248="",
    "",
    IF(NOT(ISERROR(MATCH($B248,SkyCiv!$U:$U,0))),
        INDEX(SkyCiv!M:M,MATCH($B248,SkyCiv!$U:$U,0)),
        ""
    )
)</f>
        <v/>
      </c>
      <c r="W248" s="77" t="str">
        <f>IF($B248="",
    "",
    IF(NOT(ISERROR(MATCH($B248,SkyCiv!$U:$U,0))),
        INDEX(SkyCiv!N:N,MATCH($B248,SkyCiv!$U:$U,0)),
        ""
    )
)</f>
        <v/>
      </c>
      <c r="X248" s="45" t="str">
        <f>IF(AND(U248=0,V248=0,W248=0),
    "-",
    IF(U248="",
        "",
        IF(LEFT($B248)="B",
            IF(Instructions!E$16="",
                "",
                IF(ROUND(U248,3)&lt;Instructions!E$16,
                    "YES",
                    "NO"
                )
            ),
            IF(LEFT($B248)="C",
                IF(Instructions!E$18="",
                    "",
                    IF(ROUND(U248,3)&lt;Instructions!E$18,
                        "YES",
                        "NO"
                    )
                ),
                "ERR"
            )
        )
    )
)</f>
        <v/>
      </c>
      <c r="Y248" s="45" t="str">
        <f t="shared" si="87"/>
        <v/>
      </c>
      <c r="Z248" s="45" t="str">
        <f>IF(AND(U248=0,V248=0,W248=0),
    "-",
    IF(W248="",
        "",
        IF(LEFT($B248)="B",
            IF(Instructions!E$17="",
                "",
                IF(ROUND(W248,3)&lt;Instructions!E$17,
                    "YES",
                    "NO"
                )
            ),
            IF(LEFT($B248)="C",
                IF(Instructions!E$19="",
                    "",
                    IF(ROUND(W248,3)&lt;Instructions!E$19,
                        "YES",
                        "NO"
                    )
                ),
                "ERR"
            )
        )
    )
)</f>
        <v/>
      </c>
      <c r="AA248" s="54" t="str">
        <f t="shared" si="88"/>
        <v/>
      </c>
      <c r="AB248" s="14" t="str">
        <f>IF(AND(NOT(ISERROR(MATCH($B248,Scilympiad!$U:$U,0))),ISNUMBER(INDEX(Scilympiad!Y:Y,MATCH($B248,Scilympiad!$U:$U,0)))),
    INDEX(Scilympiad!Y:Y,MATCH($B248,Scilympiad!$U:$U,0)),
    ""
)</f>
        <v/>
      </c>
      <c r="AC248" s="11" t="str">
        <f t="shared" si="89"/>
        <v/>
      </c>
      <c r="AD248" s="10" t="str">
        <f t="shared" si="90"/>
        <v/>
      </c>
      <c r="AE248" s="11" t="str">
        <f t="shared" si="91"/>
        <v/>
      </c>
      <c r="AF248" s="12" t="str">
        <f t="shared" si="92"/>
        <v/>
      </c>
      <c r="AG248" s="134" t="str">
        <f t="shared" si="93"/>
        <v/>
      </c>
      <c r="AH248" s="165"/>
      <c r="AI248" s="165"/>
      <c r="AJ248" s="131"/>
      <c r="AK248" s="64" t="str">
        <f t="shared" si="94"/>
        <v/>
      </c>
      <c r="AL248" s="47" t="str">
        <f t="shared" si="95"/>
        <v/>
      </c>
      <c r="AM248" s="65" t="str">
        <f t="shared" si="96"/>
        <v/>
      </c>
      <c r="AN248" s="57" t="str">
        <f t="shared" si="97"/>
        <v/>
      </c>
      <c r="AO248" s="12" t="str">
        <f t="shared" si="98"/>
        <v/>
      </c>
      <c r="AP248" s="10" t="str">
        <f t="shared" si="99"/>
        <v/>
      </c>
      <c r="AQ248" s="10" t="str">
        <f t="shared" si="100"/>
        <v/>
      </c>
      <c r="AR248" s="15" t="str">
        <f t="shared" si="101"/>
        <v/>
      </c>
      <c r="AS248" s="57" t="str">
        <f t="shared" si="102"/>
        <v/>
      </c>
      <c r="AT248" s="12" t="str">
        <f t="shared" si="103"/>
        <v/>
      </c>
      <c r="AU248" s="10" t="str">
        <f t="shared" si="104"/>
        <v/>
      </c>
      <c r="AV248" s="10" t="str">
        <f t="shared" si="105"/>
        <v/>
      </c>
      <c r="AW248" s="15" t="str">
        <f t="shared" si="106"/>
        <v/>
      </c>
    </row>
    <row r="249" spans="2:49">
      <c r="B249" s="14" t="str">
        <f>IF(Scilympiad!C248="",
    "",
    Scilympiad!C248
)</f>
        <v/>
      </c>
      <c r="C249" s="10" t="str">
        <f>IF(Scilympiad!D248="",
    "",
    Scilympiad!D248
)</f>
        <v/>
      </c>
      <c r="D249" s="10" t="str">
        <f>IF(Scilympiad!E248="",
    "",
    Scilympiad!E248
)</f>
        <v/>
      </c>
      <c r="E249" s="44" t="str">
        <f t="shared" si="82"/>
        <v/>
      </c>
      <c r="F249" s="45" t="str">
        <f t="shared" si="83"/>
        <v/>
      </c>
      <c r="G249" s="173" t="str">
        <f t="shared" si="84"/>
        <v/>
      </c>
      <c r="H249" s="45" t="str">
        <f t="shared" si="85"/>
        <v/>
      </c>
      <c r="I249" s="54" t="str">
        <f t="shared" si="86"/>
        <v/>
      </c>
      <c r="J249" s="57" t="str">
        <f>IF($B249="",
    "",
    IF(COUNTIF(Scilympiad!U:U,Scores!$B249)+COUNTIF(SkyCiv!U:U,Scores!$B249)=0,
        "",
        IF(COUNTIF(Scilympiad!U:U,Scores!$B249)=0,
            "NO",
            IF(COUNTIF(Scilympiad!U:U,Scores!$B249)=1,
                "YES",
                IF(COUNTIF(Scilympiad!U:U,Scores!$B249)&gt;1,
                    "MANY",
                    "ERROR"
                )
            )
        )
    )
)</f>
        <v/>
      </c>
      <c r="K249" s="15" t="str">
        <f>IF($B249="",
    "",
    IF(COUNTIF(Scilympiad!U:U,Scores!$B249)+COUNTIF(SkyCiv!U:U,Scores!$B249)=0,
        "",
        IF(COUNTIF(SkyCiv!U:U,Scores!$B249)=0,
            "NO",
            IF(COUNTIF(SkyCiv!U:U,Scores!$B249)=1,
                "YES",
                IF(COUNTIF(SkyCiv!U:U,Scores!$B249)&gt;1,
                    "MANY",
                    "ERROR"
                )
            )
        )
    )
)</f>
        <v/>
      </c>
      <c r="L249" s="160" t="str">
        <f>IF($B249="",
    "",
    IF(NOT(ISERROR(MATCH($B249,Scilympiad!$U:$U,0))),
        INDEX(Scilympiad!M:M,MATCH($B249,Scilympiad!$U:$U,0)),
        ""
    )
)</f>
        <v/>
      </c>
      <c r="M249" s="161" t="str">
        <f>IF($B249="",
    "",
    IF(NOT(ISERROR(MATCH($B249,Scilympiad!$U:$U,0))),
        INDEX(Scilympiad!N:N,MATCH($B249,Scilympiad!$U:$U,0)),
        ""
    )
)</f>
        <v/>
      </c>
      <c r="N249" s="161" t="str">
        <f>IF($B249="",
    "",
    IF(NOT(ISERROR(MATCH($B249,SkyCiv!$U:$U,0))),
        INDEX(SkyCiv!C:C,MATCH($B249,SkyCiv!$U:$U,0))+(_xlfn.NUMBERVALUE(LEFT(RIGHT(Instructions!$E$20,4),3))+6)/24,
        ""
    )
)</f>
        <v/>
      </c>
      <c r="O249" s="12" t="str">
        <f>IF(N249="",
    "",
    IF(Instructions!E$20="",
        "TIMEZONE?",
        IF(L249="",
            "START?",
            IF(N249&lt;L249,
                "NEGATIVE",
                (N249-L249)*24*60
            )
        )
    )
)</f>
        <v/>
      </c>
      <c r="P249" s="46" t="str">
        <f>IF(Instructions!$E$21="",
    "",
    IF(AND(ISNUMBER(O249),O249&gt;Instructions!E$21),
        "YES",
        IF(AND(ISNUMBER(O249),O249&lt;=Instructions!E$21),
            "NO",
            IF(O249="NEGATIVE",
                "UNCLEAR",
                ""
            )
        )
    )
)</f>
        <v/>
      </c>
      <c r="Q249" s="72" t="str">
        <f>IF(LEFT(Instructions!E$22)="Y",
    P249,
    ""
)</f>
        <v/>
      </c>
      <c r="R249" s="69" t="str">
        <f>IF($B249="",
    "",
    IF(NOT(ISERROR(MATCH($B249,SkyCiv!$U:$U,0))),
        INDEX(SkyCiv!I:I,MATCH($B249,SkyCiv!$U:$U,0)),
        ""
    )
)</f>
        <v/>
      </c>
      <c r="S249" s="12" t="str">
        <f>IF($B249="",
    "",
    IF(NOT(ISERROR(MATCH($B249,SkyCiv!$U:$U,0))),
        INDEX(SkyCiv!J:J,MATCH($B249,SkyCiv!$U:$U,0)),
        ""
    )
)</f>
        <v/>
      </c>
      <c r="T249" s="60" t="str">
        <f>IF($B249="",
    "",
    IF(NOT(ISERROR(MATCH($B249,SkyCiv!$U:$U,0))),
        INDEX(SkyCiv!K:K,MATCH($B249,SkyCiv!$U:$U,0)),
        ""
    )
)</f>
        <v/>
      </c>
      <c r="U249" s="76" t="str">
        <f>IF($B249="",
    "",
    IF(NOT(ISERROR(MATCH($B249,SkyCiv!$U:$U,0))),
        INDEX(SkyCiv!L:L,MATCH($B249,SkyCiv!$U:$U,0)),
        ""
    )
)</f>
        <v/>
      </c>
      <c r="V249" s="12" t="str">
        <f>IF($B249="",
    "",
    IF(NOT(ISERROR(MATCH($B249,SkyCiv!$U:$U,0))),
        INDEX(SkyCiv!M:M,MATCH($B249,SkyCiv!$U:$U,0)),
        ""
    )
)</f>
        <v/>
      </c>
      <c r="W249" s="77" t="str">
        <f>IF($B249="",
    "",
    IF(NOT(ISERROR(MATCH($B249,SkyCiv!$U:$U,0))),
        INDEX(SkyCiv!N:N,MATCH($B249,SkyCiv!$U:$U,0)),
        ""
    )
)</f>
        <v/>
      </c>
      <c r="X249" s="45" t="str">
        <f>IF(AND(U249=0,V249=0,W249=0),
    "-",
    IF(U249="",
        "",
        IF(LEFT($B249)="B",
            IF(Instructions!E$16="",
                "",
                IF(ROUND(U249,3)&lt;Instructions!E$16,
                    "YES",
                    "NO"
                )
            ),
            IF(LEFT($B249)="C",
                IF(Instructions!E$18="",
                    "",
                    IF(ROUND(U249,3)&lt;Instructions!E$18,
                        "YES",
                        "NO"
                    )
                ),
                "ERR"
            )
        )
    )
)</f>
        <v/>
      </c>
      <c r="Y249" s="45" t="str">
        <f t="shared" si="87"/>
        <v/>
      </c>
      <c r="Z249" s="45" t="str">
        <f>IF(AND(U249=0,V249=0,W249=0),
    "-",
    IF(W249="",
        "",
        IF(LEFT($B249)="B",
            IF(Instructions!E$17="",
                "",
                IF(ROUND(W249,3)&lt;Instructions!E$17,
                    "YES",
                    "NO"
                )
            ),
            IF(LEFT($B249)="C",
                IF(Instructions!E$19="",
                    "",
                    IF(ROUND(W249,3)&lt;Instructions!E$19,
                        "YES",
                        "NO"
                    )
                ),
                "ERR"
            )
        )
    )
)</f>
        <v/>
      </c>
      <c r="AA249" s="54" t="str">
        <f t="shared" si="88"/>
        <v/>
      </c>
      <c r="AB249" s="14" t="str">
        <f>IF(AND(NOT(ISERROR(MATCH($B249,Scilympiad!$U:$U,0))),ISNUMBER(INDEX(Scilympiad!Y:Y,MATCH($B249,Scilympiad!$U:$U,0)))),
    INDEX(Scilympiad!Y:Y,MATCH($B249,Scilympiad!$U:$U,0)),
    ""
)</f>
        <v/>
      </c>
      <c r="AC249" s="11" t="str">
        <f t="shared" si="89"/>
        <v/>
      </c>
      <c r="AD249" s="10" t="str">
        <f t="shared" si="90"/>
        <v/>
      </c>
      <c r="AE249" s="11" t="str">
        <f t="shared" si="91"/>
        <v/>
      </c>
      <c r="AF249" s="12" t="str">
        <f t="shared" si="92"/>
        <v/>
      </c>
      <c r="AG249" s="134" t="str">
        <f t="shared" si="93"/>
        <v/>
      </c>
      <c r="AH249" s="165"/>
      <c r="AI249" s="165"/>
      <c r="AJ249" s="131"/>
      <c r="AK249" s="64" t="str">
        <f t="shared" si="94"/>
        <v/>
      </c>
      <c r="AL249" s="47" t="str">
        <f t="shared" si="95"/>
        <v/>
      </c>
      <c r="AM249" s="65" t="str">
        <f t="shared" si="96"/>
        <v/>
      </c>
      <c r="AN249" s="57" t="str">
        <f t="shared" si="97"/>
        <v/>
      </c>
      <c r="AO249" s="12" t="str">
        <f t="shared" si="98"/>
        <v/>
      </c>
      <c r="AP249" s="10" t="str">
        <f t="shared" si="99"/>
        <v/>
      </c>
      <c r="AQ249" s="10" t="str">
        <f t="shared" si="100"/>
        <v/>
      </c>
      <c r="AR249" s="15" t="str">
        <f t="shared" si="101"/>
        <v/>
      </c>
      <c r="AS249" s="57" t="str">
        <f t="shared" si="102"/>
        <v/>
      </c>
      <c r="AT249" s="12" t="str">
        <f t="shared" si="103"/>
        <v/>
      </c>
      <c r="AU249" s="10" t="str">
        <f t="shared" si="104"/>
        <v/>
      </c>
      <c r="AV249" s="10" t="str">
        <f t="shared" si="105"/>
        <v/>
      </c>
      <c r="AW249" s="15" t="str">
        <f t="shared" si="106"/>
        <v/>
      </c>
    </row>
    <row r="250" spans="2:49">
      <c r="B250" s="14" t="str">
        <f>IF(Scilympiad!C249="",
    "",
    Scilympiad!C249
)</f>
        <v/>
      </c>
      <c r="C250" s="10" t="str">
        <f>IF(Scilympiad!D249="",
    "",
    Scilympiad!D249
)</f>
        <v/>
      </c>
      <c r="D250" s="10" t="str">
        <f>IF(Scilympiad!E249="",
    "",
    Scilympiad!E249
)</f>
        <v/>
      </c>
      <c r="E250" s="44" t="str">
        <f t="shared" si="82"/>
        <v/>
      </c>
      <c r="F250" s="45" t="str">
        <f t="shared" si="83"/>
        <v/>
      </c>
      <c r="G250" s="173" t="str">
        <f t="shared" si="84"/>
        <v/>
      </c>
      <c r="H250" s="45" t="str">
        <f t="shared" si="85"/>
        <v/>
      </c>
      <c r="I250" s="54" t="str">
        <f t="shared" si="86"/>
        <v/>
      </c>
      <c r="J250" s="57" t="str">
        <f>IF($B250="",
    "",
    IF(COUNTIF(Scilympiad!U:U,Scores!$B250)+COUNTIF(SkyCiv!U:U,Scores!$B250)=0,
        "",
        IF(COUNTIF(Scilympiad!U:U,Scores!$B250)=0,
            "NO",
            IF(COUNTIF(Scilympiad!U:U,Scores!$B250)=1,
                "YES",
                IF(COUNTIF(Scilympiad!U:U,Scores!$B250)&gt;1,
                    "MANY",
                    "ERROR"
                )
            )
        )
    )
)</f>
        <v/>
      </c>
      <c r="K250" s="15" t="str">
        <f>IF($B250="",
    "",
    IF(COUNTIF(Scilympiad!U:U,Scores!$B250)+COUNTIF(SkyCiv!U:U,Scores!$B250)=0,
        "",
        IF(COUNTIF(SkyCiv!U:U,Scores!$B250)=0,
            "NO",
            IF(COUNTIF(SkyCiv!U:U,Scores!$B250)=1,
                "YES",
                IF(COUNTIF(SkyCiv!U:U,Scores!$B250)&gt;1,
                    "MANY",
                    "ERROR"
                )
            )
        )
    )
)</f>
        <v/>
      </c>
      <c r="L250" s="160" t="str">
        <f>IF($B250="",
    "",
    IF(NOT(ISERROR(MATCH($B250,Scilympiad!$U:$U,0))),
        INDEX(Scilympiad!M:M,MATCH($B250,Scilympiad!$U:$U,0)),
        ""
    )
)</f>
        <v/>
      </c>
      <c r="M250" s="161" t="str">
        <f>IF($B250="",
    "",
    IF(NOT(ISERROR(MATCH($B250,Scilympiad!$U:$U,0))),
        INDEX(Scilympiad!N:N,MATCH($B250,Scilympiad!$U:$U,0)),
        ""
    )
)</f>
        <v/>
      </c>
      <c r="N250" s="161" t="str">
        <f>IF($B250="",
    "",
    IF(NOT(ISERROR(MATCH($B250,SkyCiv!$U:$U,0))),
        INDEX(SkyCiv!C:C,MATCH($B250,SkyCiv!$U:$U,0))+(_xlfn.NUMBERVALUE(LEFT(RIGHT(Instructions!$E$20,4),3))+6)/24,
        ""
    )
)</f>
        <v/>
      </c>
      <c r="O250" s="12" t="str">
        <f>IF(N250="",
    "",
    IF(Instructions!E$20="",
        "TIMEZONE?",
        IF(L250="",
            "START?",
            IF(N250&lt;L250,
                "NEGATIVE",
                (N250-L250)*24*60
            )
        )
    )
)</f>
        <v/>
      </c>
      <c r="P250" s="46" t="str">
        <f>IF(Instructions!$E$21="",
    "",
    IF(AND(ISNUMBER(O250),O250&gt;Instructions!E$21),
        "YES",
        IF(AND(ISNUMBER(O250),O250&lt;=Instructions!E$21),
            "NO",
            IF(O250="NEGATIVE",
                "UNCLEAR",
                ""
            )
        )
    )
)</f>
        <v/>
      </c>
      <c r="Q250" s="72" t="str">
        <f>IF(LEFT(Instructions!E$22)="Y",
    P250,
    ""
)</f>
        <v/>
      </c>
      <c r="R250" s="69" t="str">
        <f>IF($B250="",
    "",
    IF(NOT(ISERROR(MATCH($B250,SkyCiv!$U:$U,0))),
        INDEX(SkyCiv!I:I,MATCH($B250,SkyCiv!$U:$U,0)),
        ""
    )
)</f>
        <v/>
      </c>
      <c r="S250" s="12" t="str">
        <f>IF($B250="",
    "",
    IF(NOT(ISERROR(MATCH($B250,SkyCiv!$U:$U,0))),
        INDEX(SkyCiv!J:J,MATCH($B250,SkyCiv!$U:$U,0)),
        ""
    )
)</f>
        <v/>
      </c>
      <c r="T250" s="60" t="str">
        <f>IF($B250="",
    "",
    IF(NOT(ISERROR(MATCH($B250,SkyCiv!$U:$U,0))),
        INDEX(SkyCiv!K:K,MATCH($B250,SkyCiv!$U:$U,0)),
        ""
    )
)</f>
        <v/>
      </c>
      <c r="U250" s="76" t="str">
        <f>IF($B250="",
    "",
    IF(NOT(ISERROR(MATCH($B250,SkyCiv!$U:$U,0))),
        INDEX(SkyCiv!L:L,MATCH($B250,SkyCiv!$U:$U,0)),
        ""
    )
)</f>
        <v/>
      </c>
      <c r="V250" s="12" t="str">
        <f>IF($B250="",
    "",
    IF(NOT(ISERROR(MATCH($B250,SkyCiv!$U:$U,0))),
        INDEX(SkyCiv!M:M,MATCH($B250,SkyCiv!$U:$U,0)),
        ""
    )
)</f>
        <v/>
      </c>
      <c r="W250" s="77" t="str">
        <f>IF($B250="",
    "",
    IF(NOT(ISERROR(MATCH($B250,SkyCiv!$U:$U,0))),
        INDEX(SkyCiv!N:N,MATCH($B250,SkyCiv!$U:$U,0)),
        ""
    )
)</f>
        <v/>
      </c>
      <c r="X250" s="45" t="str">
        <f>IF(AND(U250=0,V250=0,W250=0),
    "-",
    IF(U250="",
        "",
        IF(LEFT($B250)="B",
            IF(Instructions!E$16="",
                "",
                IF(ROUND(U250,3)&lt;Instructions!E$16,
                    "YES",
                    "NO"
                )
            ),
            IF(LEFT($B250)="C",
                IF(Instructions!E$18="",
                    "",
                    IF(ROUND(U250,3)&lt;Instructions!E$18,
                        "YES",
                        "NO"
                    )
                ),
                "ERR"
            )
        )
    )
)</f>
        <v/>
      </c>
      <c r="Y250" s="45" t="str">
        <f t="shared" si="87"/>
        <v/>
      </c>
      <c r="Z250" s="45" t="str">
        <f>IF(AND(U250=0,V250=0,W250=0),
    "-",
    IF(W250="",
        "",
        IF(LEFT($B250)="B",
            IF(Instructions!E$17="",
                "",
                IF(ROUND(W250,3)&lt;Instructions!E$17,
                    "YES",
                    "NO"
                )
            ),
            IF(LEFT($B250)="C",
                IF(Instructions!E$19="",
                    "",
                    IF(ROUND(W250,3)&lt;Instructions!E$19,
                        "YES",
                        "NO"
                    )
                ),
                "ERR"
            )
        )
    )
)</f>
        <v/>
      </c>
      <c r="AA250" s="54" t="str">
        <f t="shared" si="88"/>
        <v/>
      </c>
      <c r="AB250" s="14" t="str">
        <f>IF(AND(NOT(ISERROR(MATCH($B250,Scilympiad!$U:$U,0))),ISNUMBER(INDEX(Scilympiad!Y:Y,MATCH($B250,Scilympiad!$U:$U,0)))),
    INDEX(Scilympiad!Y:Y,MATCH($B250,Scilympiad!$U:$U,0)),
    ""
)</f>
        <v/>
      </c>
      <c r="AC250" s="11" t="str">
        <f t="shared" si="89"/>
        <v/>
      </c>
      <c r="AD250" s="10" t="str">
        <f t="shared" si="90"/>
        <v/>
      </c>
      <c r="AE250" s="11" t="str">
        <f t="shared" si="91"/>
        <v/>
      </c>
      <c r="AF250" s="12" t="str">
        <f t="shared" si="92"/>
        <v/>
      </c>
      <c r="AG250" s="134" t="str">
        <f t="shared" si="93"/>
        <v/>
      </c>
      <c r="AH250" s="165"/>
      <c r="AI250" s="165"/>
      <c r="AJ250" s="131"/>
      <c r="AK250" s="64" t="str">
        <f t="shared" si="94"/>
        <v/>
      </c>
      <c r="AL250" s="47" t="str">
        <f t="shared" si="95"/>
        <v/>
      </c>
      <c r="AM250" s="65" t="str">
        <f t="shared" si="96"/>
        <v/>
      </c>
      <c r="AN250" s="57" t="str">
        <f t="shared" si="97"/>
        <v/>
      </c>
      <c r="AO250" s="12" t="str">
        <f t="shared" si="98"/>
        <v/>
      </c>
      <c r="AP250" s="10" t="str">
        <f t="shared" si="99"/>
        <v/>
      </c>
      <c r="AQ250" s="10" t="str">
        <f t="shared" si="100"/>
        <v/>
      </c>
      <c r="AR250" s="15" t="str">
        <f t="shared" si="101"/>
        <v/>
      </c>
      <c r="AS250" s="57" t="str">
        <f t="shared" si="102"/>
        <v/>
      </c>
      <c r="AT250" s="12" t="str">
        <f t="shared" si="103"/>
        <v/>
      </c>
      <c r="AU250" s="10" t="str">
        <f t="shared" si="104"/>
        <v/>
      </c>
      <c r="AV250" s="10" t="str">
        <f t="shared" si="105"/>
        <v/>
      </c>
      <c r="AW250" s="15" t="str">
        <f t="shared" si="106"/>
        <v/>
      </c>
    </row>
    <row r="251" spans="2:49">
      <c r="B251" s="14" t="str">
        <f>IF(Scilympiad!C250="",
    "",
    Scilympiad!C250
)</f>
        <v/>
      </c>
      <c r="C251" s="10" t="str">
        <f>IF(Scilympiad!D250="",
    "",
    Scilympiad!D250
)</f>
        <v/>
      </c>
      <c r="D251" s="10" t="str">
        <f>IF(Scilympiad!E250="",
    "",
    Scilympiad!E250
)</f>
        <v/>
      </c>
      <c r="E251" s="44" t="str">
        <f t="shared" si="82"/>
        <v/>
      </c>
      <c r="F251" s="45" t="str">
        <f t="shared" si="83"/>
        <v/>
      </c>
      <c r="G251" s="173" t="str">
        <f t="shared" si="84"/>
        <v/>
      </c>
      <c r="H251" s="45" t="str">
        <f t="shared" si="85"/>
        <v/>
      </c>
      <c r="I251" s="54" t="str">
        <f t="shared" si="86"/>
        <v/>
      </c>
      <c r="J251" s="57" t="str">
        <f>IF($B251="",
    "",
    IF(COUNTIF(Scilympiad!U:U,Scores!$B251)+COUNTIF(SkyCiv!U:U,Scores!$B251)=0,
        "",
        IF(COUNTIF(Scilympiad!U:U,Scores!$B251)=0,
            "NO",
            IF(COUNTIF(Scilympiad!U:U,Scores!$B251)=1,
                "YES",
                IF(COUNTIF(Scilympiad!U:U,Scores!$B251)&gt;1,
                    "MANY",
                    "ERROR"
                )
            )
        )
    )
)</f>
        <v/>
      </c>
      <c r="K251" s="15" t="str">
        <f>IF($B251="",
    "",
    IF(COUNTIF(Scilympiad!U:U,Scores!$B251)+COUNTIF(SkyCiv!U:U,Scores!$B251)=0,
        "",
        IF(COUNTIF(SkyCiv!U:U,Scores!$B251)=0,
            "NO",
            IF(COUNTIF(SkyCiv!U:U,Scores!$B251)=1,
                "YES",
                IF(COUNTIF(SkyCiv!U:U,Scores!$B251)&gt;1,
                    "MANY",
                    "ERROR"
                )
            )
        )
    )
)</f>
        <v/>
      </c>
      <c r="L251" s="160" t="str">
        <f>IF($B251="",
    "",
    IF(NOT(ISERROR(MATCH($B251,Scilympiad!$U:$U,0))),
        INDEX(Scilympiad!M:M,MATCH($B251,Scilympiad!$U:$U,0)),
        ""
    )
)</f>
        <v/>
      </c>
      <c r="M251" s="161" t="str">
        <f>IF($B251="",
    "",
    IF(NOT(ISERROR(MATCH($B251,Scilympiad!$U:$U,0))),
        INDEX(Scilympiad!N:N,MATCH($B251,Scilympiad!$U:$U,0)),
        ""
    )
)</f>
        <v/>
      </c>
      <c r="N251" s="161" t="str">
        <f>IF($B251="",
    "",
    IF(NOT(ISERROR(MATCH($B251,SkyCiv!$U:$U,0))),
        INDEX(SkyCiv!C:C,MATCH($B251,SkyCiv!$U:$U,0))+(_xlfn.NUMBERVALUE(LEFT(RIGHT(Instructions!$E$20,4),3))+6)/24,
        ""
    )
)</f>
        <v/>
      </c>
      <c r="O251" s="12" t="str">
        <f>IF(N251="",
    "",
    IF(Instructions!E$20="",
        "TIMEZONE?",
        IF(L251="",
            "START?",
            IF(N251&lt;L251,
                "NEGATIVE",
                (N251-L251)*24*60
            )
        )
    )
)</f>
        <v/>
      </c>
      <c r="P251" s="46" t="str">
        <f>IF(Instructions!$E$21="",
    "",
    IF(AND(ISNUMBER(O251),O251&gt;Instructions!E$21),
        "YES",
        IF(AND(ISNUMBER(O251),O251&lt;=Instructions!E$21),
            "NO",
            IF(O251="NEGATIVE",
                "UNCLEAR",
                ""
            )
        )
    )
)</f>
        <v/>
      </c>
      <c r="Q251" s="72" t="str">
        <f>IF(LEFT(Instructions!E$22)="Y",
    P251,
    ""
)</f>
        <v/>
      </c>
      <c r="R251" s="69" t="str">
        <f>IF($B251="",
    "",
    IF(NOT(ISERROR(MATCH($B251,SkyCiv!$U:$U,0))),
        INDEX(SkyCiv!I:I,MATCH($B251,SkyCiv!$U:$U,0)),
        ""
    )
)</f>
        <v/>
      </c>
      <c r="S251" s="12" t="str">
        <f>IF($B251="",
    "",
    IF(NOT(ISERROR(MATCH($B251,SkyCiv!$U:$U,0))),
        INDEX(SkyCiv!J:J,MATCH($B251,SkyCiv!$U:$U,0)),
        ""
    )
)</f>
        <v/>
      </c>
      <c r="T251" s="60" t="str">
        <f>IF($B251="",
    "",
    IF(NOT(ISERROR(MATCH($B251,SkyCiv!$U:$U,0))),
        INDEX(SkyCiv!K:K,MATCH($B251,SkyCiv!$U:$U,0)),
        ""
    )
)</f>
        <v/>
      </c>
      <c r="U251" s="76" t="str">
        <f>IF($B251="",
    "",
    IF(NOT(ISERROR(MATCH($B251,SkyCiv!$U:$U,0))),
        INDEX(SkyCiv!L:L,MATCH($B251,SkyCiv!$U:$U,0)),
        ""
    )
)</f>
        <v/>
      </c>
      <c r="V251" s="12" t="str">
        <f>IF($B251="",
    "",
    IF(NOT(ISERROR(MATCH($B251,SkyCiv!$U:$U,0))),
        INDEX(SkyCiv!M:M,MATCH($B251,SkyCiv!$U:$U,0)),
        ""
    )
)</f>
        <v/>
      </c>
      <c r="W251" s="77" t="str">
        <f>IF($B251="",
    "",
    IF(NOT(ISERROR(MATCH($B251,SkyCiv!$U:$U,0))),
        INDEX(SkyCiv!N:N,MATCH($B251,SkyCiv!$U:$U,0)),
        ""
    )
)</f>
        <v/>
      </c>
      <c r="X251" s="45" t="str">
        <f>IF(AND(U251=0,V251=0,W251=0),
    "-",
    IF(U251="",
        "",
        IF(LEFT($B251)="B",
            IF(Instructions!E$16="",
                "",
                IF(ROUND(U251,3)&lt;Instructions!E$16,
                    "YES",
                    "NO"
                )
            ),
            IF(LEFT($B251)="C",
                IF(Instructions!E$18="",
                    "",
                    IF(ROUND(U251,3)&lt;Instructions!E$18,
                        "YES",
                        "NO"
                    )
                ),
                "ERR"
            )
        )
    )
)</f>
        <v/>
      </c>
      <c r="Y251" s="45" t="str">
        <f t="shared" si="87"/>
        <v/>
      </c>
      <c r="Z251" s="45" t="str">
        <f>IF(AND(U251=0,V251=0,W251=0),
    "-",
    IF(W251="",
        "",
        IF(LEFT($B251)="B",
            IF(Instructions!E$17="",
                "",
                IF(ROUND(W251,3)&lt;Instructions!E$17,
                    "YES",
                    "NO"
                )
            ),
            IF(LEFT($B251)="C",
                IF(Instructions!E$19="",
                    "",
                    IF(ROUND(W251,3)&lt;Instructions!E$19,
                        "YES",
                        "NO"
                    )
                ),
                "ERR"
            )
        )
    )
)</f>
        <v/>
      </c>
      <c r="AA251" s="54" t="str">
        <f t="shared" si="88"/>
        <v/>
      </c>
      <c r="AB251" s="14" t="str">
        <f>IF(AND(NOT(ISERROR(MATCH($B251,Scilympiad!$U:$U,0))),ISNUMBER(INDEX(Scilympiad!Y:Y,MATCH($B251,Scilympiad!$U:$U,0)))),
    INDEX(Scilympiad!Y:Y,MATCH($B251,Scilympiad!$U:$U,0)),
    ""
)</f>
        <v/>
      </c>
      <c r="AC251" s="11" t="str">
        <f t="shared" si="89"/>
        <v/>
      </c>
      <c r="AD251" s="10" t="str">
        <f t="shared" si="90"/>
        <v/>
      </c>
      <c r="AE251" s="11" t="str">
        <f t="shared" si="91"/>
        <v/>
      </c>
      <c r="AF251" s="12" t="str">
        <f t="shared" si="92"/>
        <v/>
      </c>
      <c r="AG251" s="134" t="str">
        <f t="shared" si="93"/>
        <v/>
      </c>
      <c r="AH251" s="165"/>
      <c r="AI251" s="165"/>
      <c r="AJ251" s="131"/>
      <c r="AK251" s="64" t="str">
        <f t="shared" si="94"/>
        <v/>
      </c>
      <c r="AL251" s="47" t="str">
        <f t="shared" si="95"/>
        <v/>
      </c>
      <c r="AM251" s="65" t="str">
        <f t="shared" si="96"/>
        <v/>
      </c>
      <c r="AN251" s="57" t="str">
        <f t="shared" si="97"/>
        <v/>
      </c>
      <c r="AO251" s="12" t="str">
        <f t="shared" si="98"/>
        <v/>
      </c>
      <c r="AP251" s="10" t="str">
        <f t="shared" si="99"/>
        <v/>
      </c>
      <c r="AQ251" s="10" t="str">
        <f t="shared" si="100"/>
        <v/>
      </c>
      <c r="AR251" s="15" t="str">
        <f t="shared" si="101"/>
        <v/>
      </c>
      <c r="AS251" s="57" t="str">
        <f t="shared" si="102"/>
        <v/>
      </c>
      <c r="AT251" s="12" t="str">
        <f t="shared" si="103"/>
        <v/>
      </c>
      <c r="AU251" s="10" t="str">
        <f t="shared" si="104"/>
        <v/>
      </c>
      <c r="AV251" s="10" t="str">
        <f t="shared" si="105"/>
        <v/>
      </c>
      <c r="AW251" s="15" t="str">
        <f t="shared" si="106"/>
        <v/>
      </c>
    </row>
    <row r="252" spans="2:49">
      <c r="B252" s="14" t="str">
        <f>IF(Scilympiad!C251="",
    "",
    Scilympiad!C251
)</f>
        <v/>
      </c>
      <c r="C252" s="10" t="str">
        <f>IF(Scilympiad!D251="",
    "",
    Scilympiad!D251
)</f>
        <v/>
      </c>
      <c r="D252" s="10" t="str">
        <f>IF(Scilympiad!E251="",
    "",
    Scilympiad!E251
)</f>
        <v/>
      </c>
      <c r="E252" s="44" t="str">
        <f t="shared" si="82"/>
        <v/>
      </c>
      <c r="F252" s="45" t="str">
        <f t="shared" si="83"/>
        <v/>
      </c>
      <c r="G252" s="173" t="str">
        <f t="shared" si="84"/>
        <v/>
      </c>
      <c r="H252" s="45" t="str">
        <f t="shared" si="85"/>
        <v/>
      </c>
      <c r="I252" s="54" t="str">
        <f t="shared" si="86"/>
        <v/>
      </c>
      <c r="J252" s="57" t="str">
        <f>IF($B252="",
    "",
    IF(COUNTIF(Scilympiad!U:U,Scores!$B252)+COUNTIF(SkyCiv!U:U,Scores!$B252)=0,
        "",
        IF(COUNTIF(Scilympiad!U:U,Scores!$B252)=0,
            "NO",
            IF(COUNTIF(Scilympiad!U:U,Scores!$B252)=1,
                "YES",
                IF(COUNTIF(Scilympiad!U:U,Scores!$B252)&gt;1,
                    "MANY",
                    "ERROR"
                )
            )
        )
    )
)</f>
        <v/>
      </c>
      <c r="K252" s="15" t="str">
        <f>IF($B252="",
    "",
    IF(COUNTIF(Scilympiad!U:U,Scores!$B252)+COUNTIF(SkyCiv!U:U,Scores!$B252)=0,
        "",
        IF(COUNTIF(SkyCiv!U:U,Scores!$B252)=0,
            "NO",
            IF(COUNTIF(SkyCiv!U:U,Scores!$B252)=1,
                "YES",
                IF(COUNTIF(SkyCiv!U:U,Scores!$B252)&gt;1,
                    "MANY",
                    "ERROR"
                )
            )
        )
    )
)</f>
        <v/>
      </c>
      <c r="L252" s="160" t="str">
        <f>IF($B252="",
    "",
    IF(NOT(ISERROR(MATCH($B252,Scilympiad!$U:$U,0))),
        INDEX(Scilympiad!M:M,MATCH($B252,Scilympiad!$U:$U,0)),
        ""
    )
)</f>
        <v/>
      </c>
      <c r="M252" s="161" t="str">
        <f>IF($B252="",
    "",
    IF(NOT(ISERROR(MATCH($B252,Scilympiad!$U:$U,0))),
        INDEX(Scilympiad!N:N,MATCH($B252,Scilympiad!$U:$U,0)),
        ""
    )
)</f>
        <v/>
      </c>
      <c r="N252" s="161" t="str">
        <f>IF($B252="",
    "",
    IF(NOT(ISERROR(MATCH($B252,SkyCiv!$U:$U,0))),
        INDEX(SkyCiv!C:C,MATCH($B252,SkyCiv!$U:$U,0))+(_xlfn.NUMBERVALUE(LEFT(RIGHT(Instructions!$E$20,4),3))+6)/24,
        ""
    )
)</f>
        <v/>
      </c>
      <c r="O252" s="12" t="str">
        <f>IF(N252="",
    "",
    IF(Instructions!E$20="",
        "TIMEZONE?",
        IF(L252="",
            "START?",
            IF(N252&lt;L252,
                "NEGATIVE",
                (N252-L252)*24*60
            )
        )
    )
)</f>
        <v/>
      </c>
      <c r="P252" s="46" t="str">
        <f>IF(Instructions!$E$21="",
    "",
    IF(AND(ISNUMBER(O252),O252&gt;Instructions!E$21),
        "YES",
        IF(AND(ISNUMBER(O252),O252&lt;=Instructions!E$21),
            "NO",
            IF(O252="NEGATIVE",
                "UNCLEAR",
                ""
            )
        )
    )
)</f>
        <v/>
      </c>
      <c r="Q252" s="72" t="str">
        <f>IF(LEFT(Instructions!E$22)="Y",
    P252,
    ""
)</f>
        <v/>
      </c>
      <c r="R252" s="69" t="str">
        <f>IF($B252="",
    "",
    IF(NOT(ISERROR(MATCH($B252,SkyCiv!$U:$U,0))),
        INDEX(SkyCiv!I:I,MATCH($B252,SkyCiv!$U:$U,0)),
        ""
    )
)</f>
        <v/>
      </c>
      <c r="S252" s="12" t="str">
        <f>IF($B252="",
    "",
    IF(NOT(ISERROR(MATCH($B252,SkyCiv!$U:$U,0))),
        INDEX(SkyCiv!J:J,MATCH($B252,SkyCiv!$U:$U,0)),
        ""
    )
)</f>
        <v/>
      </c>
      <c r="T252" s="60" t="str">
        <f>IF($B252="",
    "",
    IF(NOT(ISERROR(MATCH($B252,SkyCiv!$U:$U,0))),
        INDEX(SkyCiv!K:K,MATCH($B252,SkyCiv!$U:$U,0)),
        ""
    )
)</f>
        <v/>
      </c>
      <c r="U252" s="76" t="str">
        <f>IF($B252="",
    "",
    IF(NOT(ISERROR(MATCH($B252,SkyCiv!$U:$U,0))),
        INDEX(SkyCiv!L:L,MATCH($B252,SkyCiv!$U:$U,0)),
        ""
    )
)</f>
        <v/>
      </c>
      <c r="V252" s="12" t="str">
        <f>IF($B252="",
    "",
    IF(NOT(ISERROR(MATCH($B252,SkyCiv!$U:$U,0))),
        INDEX(SkyCiv!M:M,MATCH($B252,SkyCiv!$U:$U,0)),
        ""
    )
)</f>
        <v/>
      </c>
      <c r="W252" s="77" t="str">
        <f>IF($B252="",
    "",
    IF(NOT(ISERROR(MATCH($B252,SkyCiv!$U:$U,0))),
        INDEX(SkyCiv!N:N,MATCH($B252,SkyCiv!$U:$U,0)),
        ""
    )
)</f>
        <v/>
      </c>
      <c r="X252" s="45" t="str">
        <f>IF(AND(U252=0,V252=0,W252=0),
    "-",
    IF(U252="",
        "",
        IF(LEFT($B252)="B",
            IF(Instructions!E$16="",
                "",
                IF(ROUND(U252,3)&lt;Instructions!E$16,
                    "YES",
                    "NO"
                )
            ),
            IF(LEFT($B252)="C",
                IF(Instructions!E$18="",
                    "",
                    IF(ROUND(U252,3)&lt;Instructions!E$18,
                        "YES",
                        "NO"
                    )
                ),
                "ERR"
            )
        )
    )
)</f>
        <v/>
      </c>
      <c r="Y252" s="45" t="str">
        <f t="shared" si="87"/>
        <v/>
      </c>
      <c r="Z252" s="45" t="str">
        <f>IF(AND(U252=0,V252=0,W252=0),
    "-",
    IF(W252="",
        "",
        IF(LEFT($B252)="B",
            IF(Instructions!E$17="",
                "",
                IF(ROUND(W252,3)&lt;Instructions!E$17,
                    "YES",
                    "NO"
                )
            ),
            IF(LEFT($B252)="C",
                IF(Instructions!E$19="",
                    "",
                    IF(ROUND(W252,3)&lt;Instructions!E$19,
                        "YES",
                        "NO"
                    )
                ),
                "ERR"
            )
        )
    )
)</f>
        <v/>
      </c>
      <c r="AA252" s="54" t="str">
        <f t="shared" si="88"/>
        <v/>
      </c>
      <c r="AB252" s="14" t="str">
        <f>IF(AND(NOT(ISERROR(MATCH($B252,Scilympiad!$U:$U,0))),ISNUMBER(INDEX(Scilympiad!Y:Y,MATCH($B252,Scilympiad!$U:$U,0)))),
    INDEX(Scilympiad!Y:Y,MATCH($B252,Scilympiad!$U:$U,0)),
    ""
)</f>
        <v/>
      </c>
      <c r="AC252" s="11" t="str">
        <f t="shared" si="89"/>
        <v/>
      </c>
      <c r="AD252" s="10" t="str">
        <f t="shared" si="90"/>
        <v/>
      </c>
      <c r="AE252" s="11" t="str">
        <f t="shared" si="91"/>
        <v/>
      </c>
      <c r="AF252" s="12" t="str">
        <f t="shared" si="92"/>
        <v/>
      </c>
      <c r="AG252" s="134" t="str">
        <f t="shared" si="93"/>
        <v/>
      </c>
      <c r="AH252" s="165"/>
      <c r="AI252" s="165"/>
      <c r="AJ252" s="131"/>
      <c r="AK252" s="64" t="str">
        <f t="shared" si="94"/>
        <v/>
      </c>
      <c r="AL252" s="47" t="str">
        <f t="shared" si="95"/>
        <v/>
      </c>
      <c r="AM252" s="65" t="str">
        <f t="shared" si="96"/>
        <v/>
      </c>
      <c r="AN252" s="57" t="str">
        <f t="shared" si="97"/>
        <v/>
      </c>
      <c r="AO252" s="12" t="str">
        <f t="shared" si="98"/>
        <v/>
      </c>
      <c r="AP252" s="10" t="str">
        <f t="shared" si="99"/>
        <v/>
      </c>
      <c r="AQ252" s="10" t="str">
        <f t="shared" si="100"/>
        <v/>
      </c>
      <c r="AR252" s="15" t="str">
        <f t="shared" si="101"/>
        <v/>
      </c>
      <c r="AS252" s="57" t="str">
        <f t="shared" si="102"/>
        <v/>
      </c>
      <c r="AT252" s="12" t="str">
        <f t="shared" si="103"/>
        <v/>
      </c>
      <c r="AU252" s="10" t="str">
        <f t="shared" si="104"/>
        <v/>
      </c>
      <c r="AV252" s="10" t="str">
        <f t="shared" si="105"/>
        <v/>
      </c>
      <c r="AW252" s="15" t="str">
        <f t="shared" si="106"/>
        <v/>
      </c>
    </row>
    <row r="253" spans="2:49">
      <c r="B253" s="14" t="str">
        <f>IF(Scilympiad!C252="",
    "",
    Scilympiad!C252
)</f>
        <v/>
      </c>
      <c r="C253" s="10" t="str">
        <f>IF(Scilympiad!D252="",
    "",
    Scilympiad!D252
)</f>
        <v/>
      </c>
      <c r="D253" s="10" t="str">
        <f>IF(Scilympiad!E252="",
    "",
    Scilympiad!E252
)</f>
        <v/>
      </c>
      <c r="E253" s="44" t="str">
        <f t="shared" si="82"/>
        <v/>
      </c>
      <c r="F253" s="45" t="str">
        <f t="shared" si="83"/>
        <v/>
      </c>
      <c r="G253" s="173" t="str">
        <f t="shared" si="84"/>
        <v/>
      </c>
      <c r="H253" s="45" t="str">
        <f t="shared" si="85"/>
        <v/>
      </c>
      <c r="I253" s="54" t="str">
        <f t="shared" si="86"/>
        <v/>
      </c>
      <c r="J253" s="57" t="str">
        <f>IF($B253="",
    "",
    IF(COUNTIF(Scilympiad!U:U,Scores!$B253)+COUNTIF(SkyCiv!U:U,Scores!$B253)=0,
        "",
        IF(COUNTIF(Scilympiad!U:U,Scores!$B253)=0,
            "NO",
            IF(COUNTIF(Scilympiad!U:U,Scores!$B253)=1,
                "YES",
                IF(COUNTIF(Scilympiad!U:U,Scores!$B253)&gt;1,
                    "MANY",
                    "ERROR"
                )
            )
        )
    )
)</f>
        <v/>
      </c>
      <c r="K253" s="15" t="str">
        <f>IF($B253="",
    "",
    IF(COUNTIF(Scilympiad!U:U,Scores!$B253)+COUNTIF(SkyCiv!U:U,Scores!$B253)=0,
        "",
        IF(COUNTIF(SkyCiv!U:U,Scores!$B253)=0,
            "NO",
            IF(COUNTIF(SkyCiv!U:U,Scores!$B253)=1,
                "YES",
                IF(COUNTIF(SkyCiv!U:U,Scores!$B253)&gt;1,
                    "MANY",
                    "ERROR"
                )
            )
        )
    )
)</f>
        <v/>
      </c>
      <c r="L253" s="160" t="str">
        <f>IF($B253="",
    "",
    IF(NOT(ISERROR(MATCH($B253,Scilympiad!$U:$U,0))),
        INDEX(Scilympiad!M:M,MATCH($B253,Scilympiad!$U:$U,0)),
        ""
    )
)</f>
        <v/>
      </c>
      <c r="M253" s="161" t="str">
        <f>IF($B253="",
    "",
    IF(NOT(ISERROR(MATCH($B253,Scilympiad!$U:$U,0))),
        INDEX(Scilympiad!N:N,MATCH($B253,Scilympiad!$U:$U,0)),
        ""
    )
)</f>
        <v/>
      </c>
      <c r="N253" s="161" t="str">
        <f>IF($B253="",
    "",
    IF(NOT(ISERROR(MATCH($B253,SkyCiv!$U:$U,0))),
        INDEX(SkyCiv!C:C,MATCH($B253,SkyCiv!$U:$U,0))+(_xlfn.NUMBERVALUE(LEFT(RIGHT(Instructions!$E$20,4),3))+6)/24,
        ""
    )
)</f>
        <v/>
      </c>
      <c r="O253" s="12" t="str">
        <f>IF(N253="",
    "",
    IF(Instructions!E$20="",
        "TIMEZONE?",
        IF(L253="",
            "START?",
            IF(N253&lt;L253,
                "NEGATIVE",
                (N253-L253)*24*60
            )
        )
    )
)</f>
        <v/>
      </c>
      <c r="P253" s="46" t="str">
        <f>IF(Instructions!$E$21="",
    "",
    IF(AND(ISNUMBER(O253),O253&gt;Instructions!E$21),
        "YES",
        IF(AND(ISNUMBER(O253),O253&lt;=Instructions!E$21),
            "NO",
            IF(O253="NEGATIVE",
                "UNCLEAR",
                ""
            )
        )
    )
)</f>
        <v/>
      </c>
      <c r="Q253" s="72" t="str">
        <f>IF(LEFT(Instructions!E$22)="Y",
    P253,
    ""
)</f>
        <v/>
      </c>
      <c r="R253" s="69" t="str">
        <f>IF($B253="",
    "",
    IF(NOT(ISERROR(MATCH($B253,SkyCiv!$U:$U,0))),
        INDEX(SkyCiv!I:I,MATCH($B253,SkyCiv!$U:$U,0)),
        ""
    )
)</f>
        <v/>
      </c>
      <c r="S253" s="12" t="str">
        <f>IF($B253="",
    "",
    IF(NOT(ISERROR(MATCH($B253,SkyCiv!$U:$U,0))),
        INDEX(SkyCiv!J:J,MATCH($B253,SkyCiv!$U:$U,0)),
        ""
    )
)</f>
        <v/>
      </c>
      <c r="T253" s="60" t="str">
        <f>IF($B253="",
    "",
    IF(NOT(ISERROR(MATCH($B253,SkyCiv!$U:$U,0))),
        INDEX(SkyCiv!K:K,MATCH($B253,SkyCiv!$U:$U,0)),
        ""
    )
)</f>
        <v/>
      </c>
      <c r="U253" s="76" t="str">
        <f>IF($B253="",
    "",
    IF(NOT(ISERROR(MATCH($B253,SkyCiv!$U:$U,0))),
        INDEX(SkyCiv!L:L,MATCH($B253,SkyCiv!$U:$U,0)),
        ""
    )
)</f>
        <v/>
      </c>
      <c r="V253" s="12" t="str">
        <f>IF($B253="",
    "",
    IF(NOT(ISERROR(MATCH($B253,SkyCiv!$U:$U,0))),
        INDEX(SkyCiv!M:M,MATCH($B253,SkyCiv!$U:$U,0)),
        ""
    )
)</f>
        <v/>
      </c>
      <c r="W253" s="77" t="str">
        <f>IF($B253="",
    "",
    IF(NOT(ISERROR(MATCH($B253,SkyCiv!$U:$U,0))),
        INDEX(SkyCiv!N:N,MATCH($B253,SkyCiv!$U:$U,0)),
        ""
    )
)</f>
        <v/>
      </c>
      <c r="X253" s="45" t="str">
        <f>IF(AND(U253=0,V253=0,W253=0),
    "-",
    IF(U253="",
        "",
        IF(LEFT($B253)="B",
            IF(Instructions!E$16="",
                "",
                IF(ROUND(U253,3)&lt;Instructions!E$16,
                    "YES",
                    "NO"
                )
            ),
            IF(LEFT($B253)="C",
                IF(Instructions!E$18="",
                    "",
                    IF(ROUND(U253,3)&lt;Instructions!E$18,
                        "YES",
                        "NO"
                    )
                ),
                "ERR"
            )
        )
    )
)</f>
        <v/>
      </c>
      <c r="Y253" s="45" t="str">
        <f t="shared" si="87"/>
        <v/>
      </c>
      <c r="Z253" s="45" t="str">
        <f>IF(AND(U253=0,V253=0,W253=0),
    "-",
    IF(W253="",
        "",
        IF(LEFT($B253)="B",
            IF(Instructions!E$17="",
                "",
                IF(ROUND(W253,3)&lt;Instructions!E$17,
                    "YES",
                    "NO"
                )
            ),
            IF(LEFT($B253)="C",
                IF(Instructions!E$19="",
                    "",
                    IF(ROUND(W253,3)&lt;Instructions!E$19,
                        "YES",
                        "NO"
                    )
                ),
                "ERR"
            )
        )
    )
)</f>
        <v/>
      </c>
      <c r="AA253" s="54" t="str">
        <f t="shared" si="88"/>
        <v/>
      </c>
      <c r="AB253" s="14" t="str">
        <f>IF(AND(NOT(ISERROR(MATCH($B253,Scilympiad!$U:$U,0))),ISNUMBER(INDEX(Scilympiad!Y:Y,MATCH($B253,Scilympiad!$U:$U,0)))),
    INDEX(Scilympiad!Y:Y,MATCH($B253,Scilympiad!$U:$U,0)),
    ""
)</f>
        <v/>
      </c>
      <c r="AC253" s="11" t="str">
        <f t="shared" si="89"/>
        <v/>
      </c>
      <c r="AD253" s="10" t="str">
        <f t="shared" si="90"/>
        <v/>
      </c>
      <c r="AE253" s="11" t="str">
        <f t="shared" si="91"/>
        <v/>
      </c>
      <c r="AF253" s="12" t="str">
        <f t="shared" si="92"/>
        <v/>
      </c>
      <c r="AG253" s="134" t="str">
        <f t="shared" si="93"/>
        <v/>
      </c>
      <c r="AH253" s="165"/>
      <c r="AI253" s="165"/>
      <c r="AJ253" s="131"/>
      <c r="AK253" s="64" t="str">
        <f t="shared" si="94"/>
        <v/>
      </c>
      <c r="AL253" s="47" t="str">
        <f t="shared" si="95"/>
        <v/>
      </c>
      <c r="AM253" s="65" t="str">
        <f t="shared" si="96"/>
        <v/>
      </c>
      <c r="AN253" s="57" t="str">
        <f t="shared" si="97"/>
        <v/>
      </c>
      <c r="AO253" s="12" t="str">
        <f t="shared" si="98"/>
        <v/>
      </c>
      <c r="AP253" s="10" t="str">
        <f t="shared" si="99"/>
        <v/>
      </c>
      <c r="AQ253" s="10" t="str">
        <f t="shared" si="100"/>
        <v/>
      </c>
      <c r="AR253" s="15" t="str">
        <f t="shared" si="101"/>
        <v/>
      </c>
      <c r="AS253" s="57" t="str">
        <f t="shared" si="102"/>
        <v/>
      </c>
      <c r="AT253" s="12" t="str">
        <f t="shared" si="103"/>
        <v/>
      </c>
      <c r="AU253" s="10" t="str">
        <f t="shared" si="104"/>
        <v/>
      </c>
      <c r="AV253" s="10" t="str">
        <f t="shared" si="105"/>
        <v/>
      </c>
      <c r="AW253" s="15" t="str">
        <f t="shared" si="106"/>
        <v/>
      </c>
    </row>
    <row r="254" spans="2:49">
      <c r="B254" s="14" t="str">
        <f>IF(Scilympiad!C253="",
    "",
    Scilympiad!C253
)</f>
        <v/>
      </c>
      <c r="C254" s="10" t="str">
        <f>IF(Scilympiad!D253="",
    "",
    Scilympiad!D253
)</f>
        <v/>
      </c>
      <c r="D254" s="10" t="str">
        <f>IF(Scilympiad!E253="",
    "",
    Scilympiad!E253
)</f>
        <v/>
      </c>
      <c r="E254" s="44" t="str">
        <f t="shared" si="82"/>
        <v/>
      </c>
      <c r="F254" s="45" t="str">
        <f t="shared" si="83"/>
        <v/>
      </c>
      <c r="G254" s="173" t="str">
        <f t="shared" si="84"/>
        <v/>
      </c>
      <c r="H254" s="45" t="str">
        <f t="shared" si="85"/>
        <v/>
      </c>
      <c r="I254" s="54" t="str">
        <f t="shared" si="86"/>
        <v/>
      </c>
      <c r="J254" s="57" t="str">
        <f>IF($B254="",
    "",
    IF(COUNTIF(Scilympiad!U:U,Scores!$B254)+COUNTIF(SkyCiv!U:U,Scores!$B254)=0,
        "",
        IF(COUNTIF(Scilympiad!U:U,Scores!$B254)=0,
            "NO",
            IF(COUNTIF(Scilympiad!U:U,Scores!$B254)=1,
                "YES",
                IF(COUNTIF(Scilympiad!U:U,Scores!$B254)&gt;1,
                    "MANY",
                    "ERROR"
                )
            )
        )
    )
)</f>
        <v/>
      </c>
      <c r="K254" s="15" t="str">
        <f>IF($B254="",
    "",
    IF(COUNTIF(Scilympiad!U:U,Scores!$B254)+COUNTIF(SkyCiv!U:U,Scores!$B254)=0,
        "",
        IF(COUNTIF(SkyCiv!U:U,Scores!$B254)=0,
            "NO",
            IF(COUNTIF(SkyCiv!U:U,Scores!$B254)=1,
                "YES",
                IF(COUNTIF(SkyCiv!U:U,Scores!$B254)&gt;1,
                    "MANY",
                    "ERROR"
                )
            )
        )
    )
)</f>
        <v/>
      </c>
      <c r="L254" s="160" t="str">
        <f>IF($B254="",
    "",
    IF(NOT(ISERROR(MATCH($B254,Scilympiad!$U:$U,0))),
        INDEX(Scilympiad!M:M,MATCH($B254,Scilympiad!$U:$U,0)),
        ""
    )
)</f>
        <v/>
      </c>
      <c r="M254" s="161" t="str">
        <f>IF($B254="",
    "",
    IF(NOT(ISERROR(MATCH($B254,Scilympiad!$U:$U,0))),
        INDEX(Scilympiad!N:N,MATCH($B254,Scilympiad!$U:$U,0)),
        ""
    )
)</f>
        <v/>
      </c>
      <c r="N254" s="161" t="str">
        <f>IF($B254="",
    "",
    IF(NOT(ISERROR(MATCH($B254,SkyCiv!$U:$U,0))),
        INDEX(SkyCiv!C:C,MATCH($B254,SkyCiv!$U:$U,0))+(_xlfn.NUMBERVALUE(LEFT(RIGHT(Instructions!$E$20,4),3))+6)/24,
        ""
    )
)</f>
        <v/>
      </c>
      <c r="O254" s="12" t="str">
        <f>IF(N254="",
    "",
    IF(Instructions!E$20="",
        "TIMEZONE?",
        IF(L254="",
            "START?",
            IF(N254&lt;L254,
                "NEGATIVE",
                (N254-L254)*24*60
            )
        )
    )
)</f>
        <v/>
      </c>
      <c r="P254" s="46" t="str">
        <f>IF(Instructions!$E$21="",
    "",
    IF(AND(ISNUMBER(O254),O254&gt;Instructions!E$21),
        "YES",
        IF(AND(ISNUMBER(O254),O254&lt;=Instructions!E$21),
            "NO",
            IF(O254="NEGATIVE",
                "UNCLEAR",
                ""
            )
        )
    )
)</f>
        <v/>
      </c>
      <c r="Q254" s="72" t="str">
        <f>IF(LEFT(Instructions!E$22)="Y",
    P254,
    ""
)</f>
        <v/>
      </c>
      <c r="R254" s="69" t="str">
        <f>IF($B254="",
    "",
    IF(NOT(ISERROR(MATCH($B254,SkyCiv!$U:$U,0))),
        INDEX(SkyCiv!I:I,MATCH($B254,SkyCiv!$U:$U,0)),
        ""
    )
)</f>
        <v/>
      </c>
      <c r="S254" s="12" t="str">
        <f>IF($B254="",
    "",
    IF(NOT(ISERROR(MATCH($B254,SkyCiv!$U:$U,0))),
        INDEX(SkyCiv!J:J,MATCH($B254,SkyCiv!$U:$U,0)),
        ""
    )
)</f>
        <v/>
      </c>
      <c r="T254" s="60" t="str">
        <f>IF($B254="",
    "",
    IF(NOT(ISERROR(MATCH($B254,SkyCiv!$U:$U,0))),
        INDEX(SkyCiv!K:K,MATCH($B254,SkyCiv!$U:$U,0)),
        ""
    )
)</f>
        <v/>
      </c>
      <c r="U254" s="76" t="str">
        <f>IF($B254="",
    "",
    IF(NOT(ISERROR(MATCH($B254,SkyCiv!$U:$U,0))),
        INDEX(SkyCiv!L:L,MATCH($B254,SkyCiv!$U:$U,0)),
        ""
    )
)</f>
        <v/>
      </c>
      <c r="V254" s="12" t="str">
        <f>IF($B254="",
    "",
    IF(NOT(ISERROR(MATCH($B254,SkyCiv!$U:$U,0))),
        INDEX(SkyCiv!M:M,MATCH($B254,SkyCiv!$U:$U,0)),
        ""
    )
)</f>
        <v/>
      </c>
      <c r="W254" s="77" t="str">
        <f>IF($B254="",
    "",
    IF(NOT(ISERROR(MATCH($B254,SkyCiv!$U:$U,0))),
        INDEX(SkyCiv!N:N,MATCH($B254,SkyCiv!$U:$U,0)),
        ""
    )
)</f>
        <v/>
      </c>
      <c r="X254" s="45" t="str">
        <f>IF(AND(U254=0,V254=0,W254=0),
    "-",
    IF(U254="",
        "",
        IF(LEFT($B254)="B",
            IF(Instructions!E$16="",
                "",
                IF(ROUND(U254,3)&lt;Instructions!E$16,
                    "YES",
                    "NO"
                )
            ),
            IF(LEFT($B254)="C",
                IF(Instructions!E$18="",
                    "",
                    IF(ROUND(U254,3)&lt;Instructions!E$18,
                        "YES",
                        "NO"
                    )
                ),
                "ERR"
            )
        )
    )
)</f>
        <v/>
      </c>
      <c r="Y254" s="45" t="str">
        <f t="shared" si="87"/>
        <v/>
      </c>
      <c r="Z254" s="45" t="str">
        <f>IF(AND(U254=0,V254=0,W254=0),
    "-",
    IF(W254="",
        "",
        IF(LEFT($B254)="B",
            IF(Instructions!E$17="",
                "",
                IF(ROUND(W254,3)&lt;Instructions!E$17,
                    "YES",
                    "NO"
                )
            ),
            IF(LEFT($B254)="C",
                IF(Instructions!E$19="",
                    "",
                    IF(ROUND(W254,3)&lt;Instructions!E$19,
                        "YES",
                        "NO"
                    )
                ),
                "ERR"
            )
        )
    )
)</f>
        <v/>
      </c>
      <c r="AA254" s="54" t="str">
        <f t="shared" si="88"/>
        <v/>
      </c>
      <c r="AB254" s="14" t="str">
        <f>IF(AND(NOT(ISERROR(MATCH($B254,Scilympiad!$U:$U,0))),ISNUMBER(INDEX(Scilympiad!Y:Y,MATCH($B254,Scilympiad!$U:$U,0)))),
    INDEX(Scilympiad!Y:Y,MATCH($B254,Scilympiad!$U:$U,0)),
    ""
)</f>
        <v/>
      </c>
      <c r="AC254" s="11" t="str">
        <f t="shared" si="89"/>
        <v/>
      </c>
      <c r="AD254" s="10" t="str">
        <f t="shared" si="90"/>
        <v/>
      </c>
      <c r="AE254" s="11" t="str">
        <f t="shared" si="91"/>
        <v/>
      </c>
      <c r="AF254" s="12" t="str">
        <f t="shared" si="92"/>
        <v/>
      </c>
      <c r="AG254" s="134" t="str">
        <f t="shared" si="93"/>
        <v/>
      </c>
      <c r="AH254" s="165"/>
      <c r="AI254" s="165"/>
      <c r="AJ254" s="131"/>
      <c r="AK254" s="64" t="str">
        <f t="shared" si="94"/>
        <v/>
      </c>
      <c r="AL254" s="47" t="str">
        <f t="shared" si="95"/>
        <v/>
      </c>
      <c r="AM254" s="65" t="str">
        <f t="shared" si="96"/>
        <v/>
      </c>
      <c r="AN254" s="57" t="str">
        <f t="shared" si="97"/>
        <v/>
      </c>
      <c r="AO254" s="12" t="str">
        <f t="shared" si="98"/>
        <v/>
      </c>
      <c r="AP254" s="10" t="str">
        <f t="shared" si="99"/>
        <v/>
      </c>
      <c r="AQ254" s="10" t="str">
        <f t="shared" si="100"/>
        <v/>
      </c>
      <c r="AR254" s="15" t="str">
        <f t="shared" si="101"/>
        <v/>
      </c>
      <c r="AS254" s="57" t="str">
        <f t="shared" si="102"/>
        <v/>
      </c>
      <c r="AT254" s="12" t="str">
        <f t="shared" si="103"/>
        <v/>
      </c>
      <c r="AU254" s="10" t="str">
        <f t="shared" si="104"/>
        <v/>
      </c>
      <c r="AV254" s="10" t="str">
        <f t="shared" si="105"/>
        <v/>
      </c>
      <c r="AW254" s="15" t="str">
        <f t="shared" si="106"/>
        <v/>
      </c>
    </row>
    <row r="255" spans="2:49">
      <c r="B255" s="14" t="str">
        <f>IF(Scilympiad!C254="",
    "",
    Scilympiad!C254
)</f>
        <v/>
      </c>
      <c r="C255" s="10" t="str">
        <f>IF(Scilympiad!D254="",
    "",
    Scilympiad!D254
)</f>
        <v/>
      </c>
      <c r="D255" s="10" t="str">
        <f>IF(Scilympiad!E254="",
    "",
    Scilympiad!E254
)</f>
        <v/>
      </c>
      <c r="E255" s="44" t="str">
        <f t="shared" si="82"/>
        <v/>
      </c>
      <c r="F255" s="45" t="str">
        <f t="shared" si="83"/>
        <v/>
      </c>
      <c r="G255" s="173" t="str">
        <f t="shared" si="84"/>
        <v/>
      </c>
      <c r="H255" s="45" t="str">
        <f t="shared" si="85"/>
        <v/>
      </c>
      <c r="I255" s="54" t="str">
        <f t="shared" si="86"/>
        <v/>
      </c>
      <c r="J255" s="57" t="str">
        <f>IF($B255="",
    "",
    IF(COUNTIF(Scilympiad!U:U,Scores!$B255)+COUNTIF(SkyCiv!U:U,Scores!$B255)=0,
        "",
        IF(COUNTIF(Scilympiad!U:U,Scores!$B255)=0,
            "NO",
            IF(COUNTIF(Scilympiad!U:U,Scores!$B255)=1,
                "YES",
                IF(COUNTIF(Scilympiad!U:U,Scores!$B255)&gt;1,
                    "MANY",
                    "ERROR"
                )
            )
        )
    )
)</f>
        <v/>
      </c>
      <c r="K255" s="15" t="str">
        <f>IF($B255="",
    "",
    IF(COUNTIF(Scilympiad!U:U,Scores!$B255)+COUNTIF(SkyCiv!U:U,Scores!$B255)=0,
        "",
        IF(COUNTIF(SkyCiv!U:U,Scores!$B255)=0,
            "NO",
            IF(COUNTIF(SkyCiv!U:U,Scores!$B255)=1,
                "YES",
                IF(COUNTIF(SkyCiv!U:U,Scores!$B255)&gt;1,
                    "MANY",
                    "ERROR"
                )
            )
        )
    )
)</f>
        <v/>
      </c>
      <c r="L255" s="160" t="str">
        <f>IF($B255="",
    "",
    IF(NOT(ISERROR(MATCH($B255,Scilympiad!$U:$U,0))),
        INDEX(Scilympiad!M:M,MATCH($B255,Scilympiad!$U:$U,0)),
        ""
    )
)</f>
        <v/>
      </c>
      <c r="M255" s="161" t="str">
        <f>IF($B255="",
    "",
    IF(NOT(ISERROR(MATCH($B255,Scilympiad!$U:$U,0))),
        INDEX(Scilympiad!N:N,MATCH($B255,Scilympiad!$U:$U,0)),
        ""
    )
)</f>
        <v/>
      </c>
      <c r="N255" s="161" t="str">
        <f>IF($B255="",
    "",
    IF(NOT(ISERROR(MATCH($B255,SkyCiv!$U:$U,0))),
        INDEX(SkyCiv!C:C,MATCH($B255,SkyCiv!$U:$U,0))+(_xlfn.NUMBERVALUE(LEFT(RIGHT(Instructions!$E$20,4),3))+6)/24,
        ""
    )
)</f>
        <v/>
      </c>
      <c r="O255" s="12" t="str">
        <f>IF(N255="",
    "",
    IF(Instructions!E$20="",
        "TIMEZONE?",
        IF(L255="",
            "START?",
            IF(N255&lt;L255,
                "NEGATIVE",
                (N255-L255)*24*60
            )
        )
    )
)</f>
        <v/>
      </c>
      <c r="P255" s="46" t="str">
        <f>IF(Instructions!$E$21="",
    "",
    IF(AND(ISNUMBER(O255),O255&gt;Instructions!E$21),
        "YES",
        IF(AND(ISNUMBER(O255),O255&lt;=Instructions!E$21),
            "NO",
            IF(O255="NEGATIVE",
                "UNCLEAR",
                ""
            )
        )
    )
)</f>
        <v/>
      </c>
      <c r="Q255" s="72" t="str">
        <f>IF(LEFT(Instructions!E$22)="Y",
    P255,
    ""
)</f>
        <v/>
      </c>
      <c r="R255" s="69" t="str">
        <f>IF($B255="",
    "",
    IF(NOT(ISERROR(MATCH($B255,SkyCiv!$U:$U,0))),
        INDEX(SkyCiv!I:I,MATCH($B255,SkyCiv!$U:$U,0)),
        ""
    )
)</f>
        <v/>
      </c>
      <c r="S255" s="12" t="str">
        <f>IF($B255="",
    "",
    IF(NOT(ISERROR(MATCH($B255,SkyCiv!$U:$U,0))),
        INDEX(SkyCiv!J:J,MATCH($B255,SkyCiv!$U:$U,0)),
        ""
    )
)</f>
        <v/>
      </c>
      <c r="T255" s="60" t="str">
        <f>IF($B255="",
    "",
    IF(NOT(ISERROR(MATCH($B255,SkyCiv!$U:$U,0))),
        INDEX(SkyCiv!K:K,MATCH($B255,SkyCiv!$U:$U,0)),
        ""
    )
)</f>
        <v/>
      </c>
      <c r="U255" s="76" t="str">
        <f>IF($B255="",
    "",
    IF(NOT(ISERROR(MATCH($B255,SkyCiv!$U:$U,0))),
        INDEX(SkyCiv!L:L,MATCH($B255,SkyCiv!$U:$U,0)),
        ""
    )
)</f>
        <v/>
      </c>
      <c r="V255" s="12" t="str">
        <f>IF($B255="",
    "",
    IF(NOT(ISERROR(MATCH($B255,SkyCiv!$U:$U,0))),
        INDEX(SkyCiv!M:M,MATCH($B255,SkyCiv!$U:$U,0)),
        ""
    )
)</f>
        <v/>
      </c>
      <c r="W255" s="77" t="str">
        <f>IF($B255="",
    "",
    IF(NOT(ISERROR(MATCH($B255,SkyCiv!$U:$U,0))),
        INDEX(SkyCiv!N:N,MATCH($B255,SkyCiv!$U:$U,0)),
        ""
    )
)</f>
        <v/>
      </c>
      <c r="X255" s="45" t="str">
        <f>IF(AND(U255=0,V255=0,W255=0),
    "-",
    IF(U255="",
        "",
        IF(LEFT($B255)="B",
            IF(Instructions!E$16="",
                "",
                IF(ROUND(U255,3)&lt;Instructions!E$16,
                    "YES",
                    "NO"
                )
            ),
            IF(LEFT($B255)="C",
                IF(Instructions!E$18="",
                    "",
                    IF(ROUND(U255,3)&lt;Instructions!E$18,
                        "YES",
                        "NO"
                    )
                ),
                "ERR"
            )
        )
    )
)</f>
        <v/>
      </c>
      <c r="Y255" s="45" t="str">
        <f t="shared" si="87"/>
        <v/>
      </c>
      <c r="Z255" s="45" t="str">
        <f>IF(AND(U255=0,V255=0,W255=0),
    "-",
    IF(W255="",
        "",
        IF(LEFT($B255)="B",
            IF(Instructions!E$17="",
                "",
                IF(ROUND(W255,3)&lt;Instructions!E$17,
                    "YES",
                    "NO"
                )
            ),
            IF(LEFT($B255)="C",
                IF(Instructions!E$19="",
                    "",
                    IF(ROUND(W255,3)&lt;Instructions!E$19,
                        "YES",
                        "NO"
                    )
                ),
                "ERR"
            )
        )
    )
)</f>
        <v/>
      </c>
      <c r="AA255" s="54" t="str">
        <f t="shared" si="88"/>
        <v/>
      </c>
      <c r="AB255" s="14" t="str">
        <f>IF(AND(NOT(ISERROR(MATCH($B255,Scilympiad!$U:$U,0))),ISNUMBER(INDEX(Scilympiad!Y:Y,MATCH($B255,Scilympiad!$U:$U,0)))),
    INDEX(Scilympiad!Y:Y,MATCH($B255,Scilympiad!$U:$U,0)),
    ""
)</f>
        <v/>
      </c>
      <c r="AC255" s="11" t="str">
        <f t="shared" si="89"/>
        <v/>
      </c>
      <c r="AD255" s="10" t="str">
        <f t="shared" si="90"/>
        <v/>
      </c>
      <c r="AE255" s="11" t="str">
        <f t="shared" si="91"/>
        <v/>
      </c>
      <c r="AF255" s="12" t="str">
        <f t="shared" si="92"/>
        <v/>
      </c>
      <c r="AG255" s="134" t="str">
        <f t="shared" si="93"/>
        <v/>
      </c>
      <c r="AH255" s="165"/>
      <c r="AI255" s="165"/>
      <c r="AJ255" s="131"/>
      <c r="AK255" s="64" t="str">
        <f t="shared" si="94"/>
        <v/>
      </c>
      <c r="AL255" s="47" t="str">
        <f t="shared" si="95"/>
        <v/>
      </c>
      <c r="AM255" s="65" t="str">
        <f t="shared" si="96"/>
        <v/>
      </c>
      <c r="AN255" s="57" t="str">
        <f t="shared" si="97"/>
        <v/>
      </c>
      <c r="AO255" s="12" t="str">
        <f t="shared" si="98"/>
        <v/>
      </c>
      <c r="AP255" s="10" t="str">
        <f t="shared" si="99"/>
        <v/>
      </c>
      <c r="AQ255" s="10" t="str">
        <f t="shared" si="100"/>
        <v/>
      </c>
      <c r="AR255" s="15" t="str">
        <f t="shared" si="101"/>
        <v/>
      </c>
      <c r="AS255" s="57" t="str">
        <f t="shared" si="102"/>
        <v/>
      </c>
      <c r="AT255" s="12" t="str">
        <f t="shared" si="103"/>
        <v/>
      </c>
      <c r="AU255" s="10" t="str">
        <f t="shared" si="104"/>
        <v/>
      </c>
      <c r="AV255" s="10" t="str">
        <f t="shared" si="105"/>
        <v/>
      </c>
      <c r="AW255" s="15" t="str">
        <f t="shared" si="106"/>
        <v/>
      </c>
    </row>
    <row r="256" spans="2:49">
      <c r="B256" s="14" t="str">
        <f>IF(Scilympiad!C255="",
    "",
    Scilympiad!C255
)</f>
        <v/>
      </c>
      <c r="C256" s="10" t="str">
        <f>IF(Scilympiad!D255="",
    "",
    Scilympiad!D255
)</f>
        <v/>
      </c>
      <c r="D256" s="10" t="str">
        <f>IF(Scilympiad!E255="",
    "",
    Scilympiad!E255
)</f>
        <v/>
      </c>
      <c r="E256" s="44" t="str">
        <f t="shared" si="82"/>
        <v/>
      </c>
      <c r="F256" s="45" t="str">
        <f t="shared" si="83"/>
        <v/>
      </c>
      <c r="G256" s="173" t="str">
        <f t="shared" si="84"/>
        <v/>
      </c>
      <c r="H256" s="45" t="str">
        <f t="shared" si="85"/>
        <v/>
      </c>
      <c r="I256" s="54" t="str">
        <f t="shared" si="86"/>
        <v/>
      </c>
      <c r="J256" s="57" t="str">
        <f>IF($B256="",
    "",
    IF(COUNTIF(Scilympiad!U:U,Scores!$B256)+COUNTIF(SkyCiv!U:U,Scores!$B256)=0,
        "",
        IF(COUNTIF(Scilympiad!U:U,Scores!$B256)=0,
            "NO",
            IF(COUNTIF(Scilympiad!U:U,Scores!$B256)=1,
                "YES",
                IF(COUNTIF(Scilympiad!U:U,Scores!$B256)&gt;1,
                    "MANY",
                    "ERROR"
                )
            )
        )
    )
)</f>
        <v/>
      </c>
      <c r="K256" s="15" t="str">
        <f>IF($B256="",
    "",
    IF(COUNTIF(Scilympiad!U:U,Scores!$B256)+COUNTIF(SkyCiv!U:U,Scores!$B256)=0,
        "",
        IF(COUNTIF(SkyCiv!U:U,Scores!$B256)=0,
            "NO",
            IF(COUNTIF(SkyCiv!U:U,Scores!$B256)=1,
                "YES",
                IF(COUNTIF(SkyCiv!U:U,Scores!$B256)&gt;1,
                    "MANY",
                    "ERROR"
                )
            )
        )
    )
)</f>
        <v/>
      </c>
      <c r="L256" s="160" t="str">
        <f>IF($B256="",
    "",
    IF(NOT(ISERROR(MATCH($B256,Scilympiad!$U:$U,0))),
        INDEX(Scilympiad!M:M,MATCH($B256,Scilympiad!$U:$U,0)),
        ""
    )
)</f>
        <v/>
      </c>
      <c r="M256" s="161" t="str">
        <f>IF($B256="",
    "",
    IF(NOT(ISERROR(MATCH($B256,Scilympiad!$U:$U,0))),
        INDEX(Scilympiad!N:N,MATCH($B256,Scilympiad!$U:$U,0)),
        ""
    )
)</f>
        <v/>
      </c>
      <c r="N256" s="161" t="str">
        <f>IF($B256="",
    "",
    IF(NOT(ISERROR(MATCH($B256,SkyCiv!$U:$U,0))),
        INDEX(SkyCiv!C:C,MATCH($B256,SkyCiv!$U:$U,0))+(_xlfn.NUMBERVALUE(LEFT(RIGHT(Instructions!$E$20,4),3))+6)/24,
        ""
    )
)</f>
        <v/>
      </c>
      <c r="O256" s="12" t="str">
        <f>IF(N256="",
    "",
    IF(Instructions!E$20="",
        "TIMEZONE?",
        IF(L256="",
            "START?",
            IF(N256&lt;L256,
                "NEGATIVE",
                (N256-L256)*24*60
            )
        )
    )
)</f>
        <v/>
      </c>
      <c r="P256" s="46" t="str">
        <f>IF(Instructions!$E$21="",
    "",
    IF(AND(ISNUMBER(O256),O256&gt;Instructions!E$21),
        "YES",
        IF(AND(ISNUMBER(O256),O256&lt;=Instructions!E$21),
            "NO",
            IF(O256="NEGATIVE",
                "UNCLEAR",
                ""
            )
        )
    )
)</f>
        <v/>
      </c>
      <c r="Q256" s="72" t="str">
        <f>IF(LEFT(Instructions!E$22)="Y",
    P256,
    ""
)</f>
        <v/>
      </c>
      <c r="R256" s="69" t="str">
        <f>IF($B256="",
    "",
    IF(NOT(ISERROR(MATCH($B256,SkyCiv!$U:$U,0))),
        INDEX(SkyCiv!I:I,MATCH($B256,SkyCiv!$U:$U,0)),
        ""
    )
)</f>
        <v/>
      </c>
      <c r="S256" s="12" t="str">
        <f>IF($B256="",
    "",
    IF(NOT(ISERROR(MATCH($B256,SkyCiv!$U:$U,0))),
        INDEX(SkyCiv!J:J,MATCH($B256,SkyCiv!$U:$U,0)),
        ""
    )
)</f>
        <v/>
      </c>
      <c r="T256" s="60" t="str">
        <f>IF($B256="",
    "",
    IF(NOT(ISERROR(MATCH($B256,SkyCiv!$U:$U,0))),
        INDEX(SkyCiv!K:K,MATCH($B256,SkyCiv!$U:$U,0)),
        ""
    )
)</f>
        <v/>
      </c>
      <c r="U256" s="76" t="str">
        <f>IF($B256="",
    "",
    IF(NOT(ISERROR(MATCH($B256,SkyCiv!$U:$U,0))),
        INDEX(SkyCiv!L:L,MATCH($B256,SkyCiv!$U:$U,0)),
        ""
    )
)</f>
        <v/>
      </c>
      <c r="V256" s="12" t="str">
        <f>IF($B256="",
    "",
    IF(NOT(ISERROR(MATCH($B256,SkyCiv!$U:$U,0))),
        INDEX(SkyCiv!M:M,MATCH($B256,SkyCiv!$U:$U,0)),
        ""
    )
)</f>
        <v/>
      </c>
      <c r="W256" s="77" t="str">
        <f>IF($B256="",
    "",
    IF(NOT(ISERROR(MATCH($B256,SkyCiv!$U:$U,0))),
        INDEX(SkyCiv!N:N,MATCH($B256,SkyCiv!$U:$U,0)),
        ""
    )
)</f>
        <v/>
      </c>
      <c r="X256" s="45" t="str">
        <f>IF(AND(U256=0,V256=0,W256=0),
    "-",
    IF(U256="",
        "",
        IF(LEFT($B256)="B",
            IF(Instructions!E$16="",
                "",
                IF(ROUND(U256,3)&lt;Instructions!E$16,
                    "YES",
                    "NO"
                )
            ),
            IF(LEFT($B256)="C",
                IF(Instructions!E$18="",
                    "",
                    IF(ROUND(U256,3)&lt;Instructions!E$18,
                        "YES",
                        "NO"
                    )
                ),
                "ERR"
            )
        )
    )
)</f>
        <v/>
      </c>
      <c r="Y256" s="45" t="str">
        <f t="shared" si="87"/>
        <v/>
      </c>
      <c r="Z256" s="45" t="str">
        <f>IF(AND(U256=0,V256=0,W256=0),
    "-",
    IF(W256="",
        "",
        IF(LEFT($B256)="B",
            IF(Instructions!E$17="",
                "",
                IF(ROUND(W256,3)&lt;Instructions!E$17,
                    "YES",
                    "NO"
                )
            ),
            IF(LEFT($B256)="C",
                IF(Instructions!E$19="",
                    "",
                    IF(ROUND(W256,3)&lt;Instructions!E$19,
                        "YES",
                        "NO"
                    )
                ),
                "ERR"
            )
        )
    )
)</f>
        <v/>
      </c>
      <c r="AA256" s="54" t="str">
        <f t="shared" si="88"/>
        <v/>
      </c>
      <c r="AB256" s="14" t="str">
        <f>IF(AND(NOT(ISERROR(MATCH($B256,Scilympiad!$U:$U,0))),ISNUMBER(INDEX(Scilympiad!Y:Y,MATCH($B256,Scilympiad!$U:$U,0)))),
    INDEX(Scilympiad!Y:Y,MATCH($B256,Scilympiad!$U:$U,0)),
    ""
)</f>
        <v/>
      </c>
      <c r="AC256" s="11" t="str">
        <f t="shared" si="89"/>
        <v/>
      </c>
      <c r="AD256" s="10" t="str">
        <f t="shared" si="90"/>
        <v/>
      </c>
      <c r="AE256" s="11" t="str">
        <f t="shared" si="91"/>
        <v/>
      </c>
      <c r="AF256" s="12" t="str">
        <f t="shared" si="92"/>
        <v/>
      </c>
      <c r="AG256" s="134" t="str">
        <f t="shared" si="93"/>
        <v/>
      </c>
      <c r="AH256" s="165"/>
      <c r="AI256" s="165"/>
      <c r="AJ256" s="131"/>
      <c r="AK256" s="64" t="str">
        <f t="shared" si="94"/>
        <v/>
      </c>
      <c r="AL256" s="47" t="str">
        <f t="shared" si="95"/>
        <v/>
      </c>
      <c r="AM256" s="65" t="str">
        <f t="shared" si="96"/>
        <v/>
      </c>
      <c r="AN256" s="57" t="str">
        <f t="shared" si="97"/>
        <v/>
      </c>
      <c r="AO256" s="12" t="str">
        <f t="shared" si="98"/>
        <v/>
      </c>
      <c r="AP256" s="10" t="str">
        <f t="shared" si="99"/>
        <v/>
      </c>
      <c r="AQ256" s="10" t="str">
        <f t="shared" si="100"/>
        <v/>
      </c>
      <c r="AR256" s="15" t="str">
        <f t="shared" si="101"/>
        <v/>
      </c>
      <c r="AS256" s="57" t="str">
        <f t="shared" si="102"/>
        <v/>
      </c>
      <c r="AT256" s="12" t="str">
        <f t="shared" si="103"/>
        <v/>
      </c>
      <c r="AU256" s="10" t="str">
        <f t="shared" si="104"/>
        <v/>
      </c>
      <c r="AV256" s="10" t="str">
        <f t="shared" si="105"/>
        <v/>
      </c>
      <c r="AW256" s="15" t="str">
        <f t="shared" si="106"/>
        <v/>
      </c>
    </row>
    <row r="257" spans="2:49">
      <c r="B257" s="14" t="str">
        <f>IF(Scilympiad!C256="",
    "",
    Scilympiad!C256
)</f>
        <v/>
      </c>
      <c r="C257" s="10" t="str">
        <f>IF(Scilympiad!D256="",
    "",
    Scilympiad!D256
)</f>
        <v/>
      </c>
      <c r="D257" s="10" t="str">
        <f>IF(Scilympiad!E256="",
    "",
    Scilympiad!E256
)</f>
        <v/>
      </c>
      <c r="E257" s="44" t="str">
        <f t="shared" si="82"/>
        <v/>
      </c>
      <c r="F257" s="45" t="str">
        <f t="shared" si="83"/>
        <v/>
      </c>
      <c r="G257" s="173" t="str">
        <f t="shared" si="84"/>
        <v/>
      </c>
      <c r="H257" s="45" t="str">
        <f t="shared" si="85"/>
        <v/>
      </c>
      <c r="I257" s="54" t="str">
        <f t="shared" si="86"/>
        <v/>
      </c>
      <c r="J257" s="57" t="str">
        <f>IF($B257="",
    "",
    IF(COUNTIF(Scilympiad!U:U,Scores!$B257)+COUNTIF(SkyCiv!U:U,Scores!$B257)=0,
        "",
        IF(COUNTIF(Scilympiad!U:U,Scores!$B257)=0,
            "NO",
            IF(COUNTIF(Scilympiad!U:U,Scores!$B257)=1,
                "YES",
                IF(COUNTIF(Scilympiad!U:U,Scores!$B257)&gt;1,
                    "MANY",
                    "ERROR"
                )
            )
        )
    )
)</f>
        <v/>
      </c>
      <c r="K257" s="15" t="str">
        <f>IF($B257="",
    "",
    IF(COUNTIF(Scilympiad!U:U,Scores!$B257)+COUNTIF(SkyCiv!U:U,Scores!$B257)=0,
        "",
        IF(COUNTIF(SkyCiv!U:U,Scores!$B257)=0,
            "NO",
            IF(COUNTIF(SkyCiv!U:U,Scores!$B257)=1,
                "YES",
                IF(COUNTIF(SkyCiv!U:U,Scores!$B257)&gt;1,
                    "MANY",
                    "ERROR"
                )
            )
        )
    )
)</f>
        <v/>
      </c>
      <c r="L257" s="160" t="str">
        <f>IF($B257="",
    "",
    IF(NOT(ISERROR(MATCH($B257,Scilympiad!$U:$U,0))),
        INDEX(Scilympiad!M:M,MATCH($B257,Scilympiad!$U:$U,0)),
        ""
    )
)</f>
        <v/>
      </c>
      <c r="M257" s="161" t="str">
        <f>IF($B257="",
    "",
    IF(NOT(ISERROR(MATCH($B257,Scilympiad!$U:$U,0))),
        INDEX(Scilympiad!N:N,MATCH($B257,Scilympiad!$U:$U,0)),
        ""
    )
)</f>
        <v/>
      </c>
      <c r="N257" s="161" t="str">
        <f>IF($B257="",
    "",
    IF(NOT(ISERROR(MATCH($B257,SkyCiv!$U:$U,0))),
        INDEX(SkyCiv!C:C,MATCH($B257,SkyCiv!$U:$U,0))+(_xlfn.NUMBERVALUE(LEFT(RIGHT(Instructions!$E$20,4),3))+6)/24,
        ""
    )
)</f>
        <v/>
      </c>
      <c r="O257" s="12" t="str">
        <f>IF(N257="",
    "",
    IF(Instructions!E$20="",
        "TIMEZONE?",
        IF(L257="",
            "START?",
            IF(N257&lt;L257,
                "NEGATIVE",
                (N257-L257)*24*60
            )
        )
    )
)</f>
        <v/>
      </c>
      <c r="P257" s="46" t="str">
        <f>IF(Instructions!$E$21="",
    "",
    IF(AND(ISNUMBER(O257),O257&gt;Instructions!E$21),
        "YES",
        IF(AND(ISNUMBER(O257),O257&lt;=Instructions!E$21),
            "NO",
            IF(O257="NEGATIVE",
                "UNCLEAR",
                ""
            )
        )
    )
)</f>
        <v/>
      </c>
      <c r="Q257" s="72" t="str">
        <f>IF(LEFT(Instructions!E$22)="Y",
    P257,
    ""
)</f>
        <v/>
      </c>
      <c r="R257" s="69" t="str">
        <f>IF($B257="",
    "",
    IF(NOT(ISERROR(MATCH($B257,SkyCiv!$U:$U,0))),
        INDEX(SkyCiv!I:I,MATCH($B257,SkyCiv!$U:$U,0)),
        ""
    )
)</f>
        <v/>
      </c>
      <c r="S257" s="12" t="str">
        <f>IF($B257="",
    "",
    IF(NOT(ISERROR(MATCH($B257,SkyCiv!$U:$U,0))),
        INDEX(SkyCiv!J:J,MATCH($B257,SkyCiv!$U:$U,0)),
        ""
    )
)</f>
        <v/>
      </c>
      <c r="T257" s="60" t="str">
        <f>IF($B257="",
    "",
    IF(NOT(ISERROR(MATCH($B257,SkyCiv!$U:$U,0))),
        INDEX(SkyCiv!K:K,MATCH($B257,SkyCiv!$U:$U,0)),
        ""
    )
)</f>
        <v/>
      </c>
      <c r="U257" s="76" t="str">
        <f>IF($B257="",
    "",
    IF(NOT(ISERROR(MATCH($B257,SkyCiv!$U:$U,0))),
        INDEX(SkyCiv!L:L,MATCH($B257,SkyCiv!$U:$U,0)),
        ""
    )
)</f>
        <v/>
      </c>
      <c r="V257" s="12" t="str">
        <f>IF($B257="",
    "",
    IF(NOT(ISERROR(MATCH($B257,SkyCiv!$U:$U,0))),
        INDEX(SkyCiv!M:M,MATCH($B257,SkyCiv!$U:$U,0)),
        ""
    )
)</f>
        <v/>
      </c>
      <c r="W257" s="77" t="str">
        <f>IF($B257="",
    "",
    IF(NOT(ISERROR(MATCH($B257,SkyCiv!$U:$U,0))),
        INDEX(SkyCiv!N:N,MATCH($B257,SkyCiv!$U:$U,0)),
        ""
    )
)</f>
        <v/>
      </c>
      <c r="X257" s="45" t="str">
        <f>IF(AND(U257=0,V257=0,W257=0),
    "-",
    IF(U257="",
        "",
        IF(LEFT($B257)="B",
            IF(Instructions!E$16="",
                "",
                IF(ROUND(U257,3)&lt;Instructions!E$16,
                    "YES",
                    "NO"
                )
            ),
            IF(LEFT($B257)="C",
                IF(Instructions!E$18="",
                    "",
                    IF(ROUND(U257,3)&lt;Instructions!E$18,
                        "YES",
                        "NO"
                    )
                ),
                "ERR"
            )
        )
    )
)</f>
        <v/>
      </c>
      <c r="Y257" s="45" t="str">
        <f t="shared" si="87"/>
        <v/>
      </c>
      <c r="Z257" s="45" t="str">
        <f>IF(AND(U257=0,V257=0,W257=0),
    "-",
    IF(W257="",
        "",
        IF(LEFT($B257)="B",
            IF(Instructions!E$17="",
                "",
                IF(ROUND(W257,3)&lt;Instructions!E$17,
                    "YES",
                    "NO"
                )
            ),
            IF(LEFT($B257)="C",
                IF(Instructions!E$19="",
                    "",
                    IF(ROUND(W257,3)&lt;Instructions!E$19,
                        "YES",
                        "NO"
                    )
                ),
                "ERR"
            )
        )
    )
)</f>
        <v/>
      </c>
      <c r="AA257" s="54" t="str">
        <f t="shared" si="88"/>
        <v/>
      </c>
      <c r="AB257" s="14" t="str">
        <f>IF(AND(NOT(ISERROR(MATCH($B257,Scilympiad!$U:$U,0))),ISNUMBER(INDEX(Scilympiad!Y:Y,MATCH($B257,Scilympiad!$U:$U,0)))),
    INDEX(Scilympiad!Y:Y,MATCH($B257,Scilympiad!$U:$U,0)),
    ""
)</f>
        <v/>
      </c>
      <c r="AC257" s="11" t="str">
        <f t="shared" si="89"/>
        <v/>
      </c>
      <c r="AD257" s="10" t="str">
        <f t="shared" si="90"/>
        <v/>
      </c>
      <c r="AE257" s="11" t="str">
        <f t="shared" si="91"/>
        <v/>
      </c>
      <c r="AF257" s="12" t="str">
        <f t="shared" si="92"/>
        <v/>
      </c>
      <c r="AG257" s="134" t="str">
        <f t="shared" si="93"/>
        <v/>
      </c>
      <c r="AH257" s="165"/>
      <c r="AI257" s="165"/>
      <c r="AJ257" s="131"/>
      <c r="AK257" s="64" t="str">
        <f t="shared" si="94"/>
        <v/>
      </c>
      <c r="AL257" s="47" t="str">
        <f t="shared" si="95"/>
        <v/>
      </c>
      <c r="AM257" s="65" t="str">
        <f t="shared" si="96"/>
        <v/>
      </c>
      <c r="AN257" s="57" t="str">
        <f t="shared" si="97"/>
        <v/>
      </c>
      <c r="AO257" s="12" t="str">
        <f t="shared" si="98"/>
        <v/>
      </c>
      <c r="AP257" s="10" t="str">
        <f t="shared" si="99"/>
        <v/>
      </c>
      <c r="AQ257" s="10" t="str">
        <f t="shared" si="100"/>
        <v/>
      </c>
      <c r="AR257" s="15" t="str">
        <f t="shared" si="101"/>
        <v/>
      </c>
      <c r="AS257" s="57" t="str">
        <f t="shared" si="102"/>
        <v/>
      </c>
      <c r="AT257" s="12" t="str">
        <f t="shared" si="103"/>
        <v/>
      </c>
      <c r="AU257" s="10" t="str">
        <f t="shared" si="104"/>
        <v/>
      </c>
      <c r="AV257" s="10" t="str">
        <f t="shared" si="105"/>
        <v/>
      </c>
      <c r="AW257" s="15" t="str">
        <f t="shared" si="106"/>
        <v/>
      </c>
    </row>
    <row r="258" spans="2:49">
      <c r="B258" s="14" t="str">
        <f>IF(Scilympiad!C257="",
    "",
    Scilympiad!C257
)</f>
        <v/>
      </c>
      <c r="C258" s="10" t="str">
        <f>IF(Scilympiad!D257="",
    "",
    Scilympiad!D257
)</f>
        <v/>
      </c>
      <c r="D258" s="10" t="str">
        <f>IF(Scilympiad!E257="",
    "",
    Scilympiad!E257
)</f>
        <v/>
      </c>
      <c r="E258" s="44" t="str">
        <f t="shared" si="82"/>
        <v/>
      </c>
      <c r="F258" s="45" t="str">
        <f t="shared" si="83"/>
        <v/>
      </c>
      <c r="G258" s="173" t="str">
        <f t="shared" si="84"/>
        <v/>
      </c>
      <c r="H258" s="45" t="str">
        <f t="shared" si="85"/>
        <v/>
      </c>
      <c r="I258" s="54" t="str">
        <f t="shared" si="86"/>
        <v/>
      </c>
      <c r="J258" s="57" t="str">
        <f>IF($B258="",
    "",
    IF(COUNTIF(Scilympiad!U:U,Scores!$B258)+COUNTIF(SkyCiv!U:U,Scores!$B258)=0,
        "",
        IF(COUNTIF(Scilympiad!U:U,Scores!$B258)=0,
            "NO",
            IF(COUNTIF(Scilympiad!U:U,Scores!$B258)=1,
                "YES",
                IF(COUNTIF(Scilympiad!U:U,Scores!$B258)&gt;1,
                    "MANY",
                    "ERROR"
                )
            )
        )
    )
)</f>
        <v/>
      </c>
      <c r="K258" s="15" t="str">
        <f>IF($B258="",
    "",
    IF(COUNTIF(Scilympiad!U:U,Scores!$B258)+COUNTIF(SkyCiv!U:U,Scores!$B258)=0,
        "",
        IF(COUNTIF(SkyCiv!U:U,Scores!$B258)=0,
            "NO",
            IF(COUNTIF(SkyCiv!U:U,Scores!$B258)=1,
                "YES",
                IF(COUNTIF(SkyCiv!U:U,Scores!$B258)&gt;1,
                    "MANY",
                    "ERROR"
                )
            )
        )
    )
)</f>
        <v/>
      </c>
      <c r="L258" s="160" t="str">
        <f>IF($B258="",
    "",
    IF(NOT(ISERROR(MATCH($B258,Scilympiad!$U:$U,0))),
        INDEX(Scilympiad!M:M,MATCH($B258,Scilympiad!$U:$U,0)),
        ""
    )
)</f>
        <v/>
      </c>
      <c r="M258" s="161" t="str">
        <f>IF($B258="",
    "",
    IF(NOT(ISERROR(MATCH($B258,Scilympiad!$U:$U,0))),
        INDEX(Scilympiad!N:N,MATCH($B258,Scilympiad!$U:$U,0)),
        ""
    )
)</f>
        <v/>
      </c>
      <c r="N258" s="161" t="str">
        <f>IF($B258="",
    "",
    IF(NOT(ISERROR(MATCH($B258,SkyCiv!$U:$U,0))),
        INDEX(SkyCiv!C:C,MATCH($B258,SkyCiv!$U:$U,0))+(_xlfn.NUMBERVALUE(LEFT(RIGHT(Instructions!$E$20,4),3))+6)/24,
        ""
    )
)</f>
        <v/>
      </c>
      <c r="O258" s="12" t="str">
        <f>IF(N258="",
    "",
    IF(Instructions!E$20="",
        "TIMEZONE?",
        IF(L258="",
            "START?",
            IF(N258&lt;L258,
                "NEGATIVE",
                (N258-L258)*24*60
            )
        )
    )
)</f>
        <v/>
      </c>
      <c r="P258" s="46" t="str">
        <f>IF(Instructions!$E$21="",
    "",
    IF(AND(ISNUMBER(O258),O258&gt;Instructions!E$21),
        "YES",
        IF(AND(ISNUMBER(O258),O258&lt;=Instructions!E$21),
            "NO",
            IF(O258="NEGATIVE",
                "UNCLEAR",
                ""
            )
        )
    )
)</f>
        <v/>
      </c>
      <c r="Q258" s="72" t="str">
        <f>IF(LEFT(Instructions!E$22)="Y",
    P258,
    ""
)</f>
        <v/>
      </c>
      <c r="R258" s="69" t="str">
        <f>IF($B258="",
    "",
    IF(NOT(ISERROR(MATCH($B258,SkyCiv!$U:$U,0))),
        INDEX(SkyCiv!I:I,MATCH($B258,SkyCiv!$U:$U,0)),
        ""
    )
)</f>
        <v/>
      </c>
      <c r="S258" s="12" t="str">
        <f>IF($B258="",
    "",
    IF(NOT(ISERROR(MATCH($B258,SkyCiv!$U:$U,0))),
        INDEX(SkyCiv!J:J,MATCH($B258,SkyCiv!$U:$U,0)),
        ""
    )
)</f>
        <v/>
      </c>
      <c r="T258" s="60" t="str">
        <f>IF($B258="",
    "",
    IF(NOT(ISERROR(MATCH($B258,SkyCiv!$U:$U,0))),
        INDEX(SkyCiv!K:K,MATCH($B258,SkyCiv!$U:$U,0)),
        ""
    )
)</f>
        <v/>
      </c>
      <c r="U258" s="76" t="str">
        <f>IF($B258="",
    "",
    IF(NOT(ISERROR(MATCH($B258,SkyCiv!$U:$U,0))),
        INDEX(SkyCiv!L:L,MATCH($B258,SkyCiv!$U:$U,0)),
        ""
    )
)</f>
        <v/>
      </c>
      <c r="V258" s="12" t="str">
        <f>IF($B258="",
    "",
    IF(NOT(ISERROR(MATCH($B258,SkyCiv!$U:$U,0))),
        INDEX(SkyCiv!M:M,MATCH($B258,SkyCiv!$U:$U,0)),
        ""
    )
)</f>
        <v/>
      </c>
      <c r="W258" s="77" t="str">
        <f>IF($B258="",
    "",
    IF(NOT(ISERROR(MATCH($B258,SkyCiv!$U:$U,0))),
        INDEX(SkyCiv!N:N,MATCH($B258,SkyCiv!$U:$U,0)),
        ""
    )
)</f>
        <v/>
      </c>
      <c r="X258" s="45" t="str">
        <f>IF(AND(U258=0,V258=0,W258=0),
    "-",
    IF(U258="",
        "",
        IF(LEFT($B258)="B",
            IF(Instructions!E$16="",
                "",
                IF(ROUND(U258,3)&lt;Instructions!E$16,
                    "YES",
                    "NO"
                )
            ),
            IF(LEFT($B258)="C",
                IF(Instructions!E$18="",
                    "",
                    IF(ROUND(U258,3)&lt;Instructions!E$18,
                        "YES",
                        "NO"
                    )
                ),
                "ERR"
            )
        )
    )
)</f>
        <v/>
      </c>
      <c r="Y258" s="45" t="str">
        <f t="shared" si="87"/>
        <v/>
      </c>
      <c r="Z258" s="45" t="str">
        <f>IF(AND(U258=0,V258=0,W258=0),
    "-",
    IF(W258="",
        "",
        IF(LEFT($B258)="B",
            IF(Instructions!E$17="",
                "",
                IF(ROUND(W258,3)&lt;Instructions!E$17,
                    "YES",
                    "NO"
                )
            ),
            IF(LEFT($B258)="C",
                IF(Instructions!E$19="",
                    "",
                    IF(ROUND(W258,3)&lt;Instructions!E$19,
                        "YES",
                        "NO"
                    )
                ),
                "ERR"
            )
        )
    )
)</f>
        <v/>
      </c>
      <c r="AA258" s="54" t="str">
        <f t="shared" si="88"/>
        <v/>
      </c>
      <c r="AB258" s="14" t="str">
        <f>IF(AND(NOT(ISERROR(MATCH($B258,Scilympiad!$U:$U,0))),ISNUMBER(INDEX(Scilympiad!Y:Y,MATCH($B258,Scilympiad!$U:$U,0)))),
    INDEX(Scilympiad!Y:Y,MATCH($B258,Scilympiad!$U:$U,0)),
    ""
)</f>
        <v/>
      </c>
      <c r="AC258" s="11" t="str">
        <f t="shared" si="89"/>
        <v/>
      </c>
      <c r="AD258" s="10" t="str">
        <f t="shared" si="90"/>
        <v/>
      </c>
      <c r="AE258" s="11" t="str">
        <f t="shared" si="91"/>
        <v/>
      </c>
      <c r="AF258" s="12" t="str">
        <f t="shared" si="92"/>
        <v/>
      </c>
      <c r="AG258" s="134" t="str">
        <f t="shared" si="93"/>
        <v/>
      </c>
      <c r="AH258" s="165"/>
      <c r="AI258" s="165"/>
      <c r="AJ258" s="131"/>
      <c r="AK258" s="64" t="str">
        <f t="shared" si="94"/>
        <v/>
      </c>
      <c r="AL258" s="47" t="str">
        <f t="shared" si="95"/>
        <v/>
      </c>
      <c r="AM258" s="65" t="str">
        <f t="shared" si="96"/>
        <v/>
      </c>
      <c r="AN258" s="57" t="str">
        <f t="shared" si="97"/>
        <v/>
      </c>
      <c r="AO258" s="12" t="str">
        <f t="shared" si="98"/>
        <v/>
      </c>
      <c r="AP258" s="10" t="str">
        <f t="shared" si="99"/>
        <v/>
      </c>
      <c r="AQ258" s="10" t="str">
        <f t="shared" si="100"/>
        <v/>
      </c>
      <c r="AR258" s="15" t="str">
        <f t="shared" si="101"/>
        <v/>
      </c>
      <c r="AS258" s="57" t="str">
        <f t="shared" si="102"/>
        <v/>
      </c>
      <c r="AT258" s="12" t="str">
        <f t="shared" si="103"/>
        <v/>
      </c>
      <c r="AU258" s="10" t="str">
        <f t="shared" si="104"/>
        <v/>
      </c>
      <c r="AV258" s="10" t="str">
        <f t="shared" si="105"/>
        <v/>
      </c>
      <c r="AW258" s="15" t="str">
        <f t="shared" si="106"/>
        <v/>
      </c>
    </row>
    <row r="259" spans="2:49">
      <c r="B259" s="14" t="str">
        <f>IF(Scilympiad!C258="",
    "",
    Scilympiad!C258
)</f>
        <v/>
      </c>
      <c r="C259" s="10" t="str">
        <f>IF(Scilympiad!D258="",
    "",
    Scilympiad!D258
)</f>
        <v/>
      </c>
      <c r="D259" s="10" t="str">
        <f>IF(Scilympiad!E258="",
    "",
    Scilympiad!E258
)</f>
        <v/>
      </c>
      <c r="E259" s="44" t="str">
        <f t="shared" si="82"/>
        <v/>
      </c>
      <c r="F259" s="45" t="str">
        <f t="shared" si="83"/>
        <v/>
      </c>
      <c r="G259" s="173" t="str">
        <f t="shared" si="84"/>
        <v/>
      </c>
      <c r="H259" s="45" t="str">
        <f t="shared" si="85"/>
        <v/>
      </c>
      <c r="I259" s="54" t="str">
        <f t="shared" si="86"/>
        <v/>
      </c>
      <c r="J259" s="57" t="str">
        <f>IF($B259="",
    "",
    IF(COUNTIF(Scilympiad!U:U,Scores!$B259)+COUNTIF(SkyCiv!U:U,Scores!$B259)=0,
        "",
        IF(COUNTIF(Scilympiad!U:U,Scores!$B259)=0,
            "NO",
            IF(COUNTIF(Scilympiad!U:U,Scores!$B259)=1,
                "YES",
                IF(COUNTIF(Scilympiad!U:U,Scores!$B259)&gt;1,
                    "MANY",
                    "ERROR"
                )
            )
        )
    )
)</f>
        <v/>
      </c>
      <c r="K259" s="15" t="str">
        <f>IF($B259="",
    "",
    IF(COUNTIF(Scilympiad!U:U,Scores!$B259)+COUNTIF(SkyCiv!U:U,Scores!$B259)=0,
        "",
        IF(COUNTIF(SkyCiv!U:U,Scores!$B259)=0,
            "NO",
            IF(COUNTIF(SkyCiv!U:U,Scores!$B259)=1,
                "YES",
                IF(COUNTIF(SkyCiv!U:U,Scores!$B259)&gt;1,
                    "MANY",
                    "ERROR"
                )
            )
        )
    )
)</f>
        <v/>
      </c>
      <c r="L259" s="160" t="str">
        <f>IF($B259="",
    "",
    IF(NOT(ISERROR(MATCH($B259,Scilympiad!$U:$U,0))),
        INDEX(Scilympiad!M:M,MATCH($B259,Scilympiad!$U:$U,0)),
        ""
    )
)</f>
        <v/>
      </c>
      <c r="M259" s="161" t="str">
        <f>IF($B259="",
    "",
    IF(NOT(ISERROR(MATCH($B259,Scilympiad!$U:$U,0))),
        INDEX(Scilympiad!N:N,MATCH($B259,Scilympiad!$U:$U,0)),
        ""
    )
)</f>
        <v/>
      </c>
      <c r="N259" s="161" t="str">
        <f>IF($B259="",
    "",
    IF(NOT(ISERROR(MATCH($B259,SkyCiv!$U:$U,0))),
        INDEX(SkyCiv!C:C,MATCH($B259,SkyCiv!$U:$U,0))+(_xlfn.NUMBERVALUE(LEFT(RIGHT(Instructions!$E$20,4),3))+6)/24,
        ""
    )
)</f>
        <v/>
      </c>
      <c r="O259" s="12" t="str">
        <f>IF(N259="",
    "",
    IF(Instructions!E$20="",
        "TIMEZONE?",
        IF(L259="",
            "START?",
            IF(N259&lt;L259,
                "NEGATIVE",
                (N259-L259)*24*60
            )
        )
    )
)</f>
        <v/>
      </c>
      <c r="P259" s="46" t="str">
        <f>IF(Instructions!$E$21="",
    "",
    IF(AND(ISNUMBER(O259),O259&gt;Instructions!E$21),
        "YES",
        IF(AND(ISNUMBER(O259),O259&lt;=Instructions!E$21),
            "NO",
            IF(O259="NEGATIVE",
                "UNCLEAR",
                ""
            )
        )
    )
)</f>
        <v/>
      </c>
      <c r="Q259" s="72" t="str">
        <f>IF(LEFT(Instructions!E$22)="Y",
    P259,
    ""
)</f>
        <v/>
      </c>
      <c r="R259" s="69" t="str">
        <f>IF($B259="",
    "",
    IF(NOT(ISERROR(MATCH($B259,SkyCiv!$U:$U,0))),
        INDEX(SkyCiv!I:I,MATCH($B259,SkyCiv!$U:$U,0)),
        ""
    )
)</f>
        <v/>
      </c>
      <c r="S259" s="12" t="str">
        <f>IF($B259="",
    "",
    IF(NOT(ISERROR(MATCH($B259,SkyCiv!$U:$U,0))),
        INDEX(SkyCiv!J:J,MATCH($B259,SkyCiv!$U:$U,0)),
        ""
    )
)</f>
        <v/>
      </c>
      <c r="T259" s="60" t="str">
        <f>IF($B259="",
    "",
    IF(NOT(ISERROR(MATCH($B259,SkyCiv!$U:$U,0))),
        INDEX(SkyCiv!K:K,MATCH($B259,SkyCiv!$U:$U,0)),
        ""
    )
)</f>
        <v/>
      </c>
      <c r="U259" s="76" t="str">
        <f>IF($B259="",
    "",
    IF(NOT(ISERROR(MATCH($B259,SkyCiv!$U:$U,0))),
        INDEX(SkyCiv!L:L,MATCH($B259,SkyCiv!$U:$U,0)),
        ""
    )
)</f>
        <v/>
      </c>
      <c r="V259" s="12" t="str">
        <f>IF($B259="",
    "",
    IF(NOT(ISERROR(MATCH($B259,SkyCiv!$U:$U,0))),
        INDEX(SkyCiv!M:M,MATCH($B259,SkyCiv!$U:$U,0)),
        ""
    )
)</f>
        <v/>
      </c>
      <c r="W259" s="77" t="str">
        <f>IF($B259="",
    "",
    IF(NOT(ISERROR(MATCH($B259,SkyCiv!$U:$U,0))),
        INDEX(SkyCiv!N:N,MATCH($B259,SkyCiv!$U:$U,0)),
        ""
    )
)</f>
        <v/>
      </c>
      <c r="X259" s="45" t="str">
        <f>IF(AND(U259=0,V259=0,W259=0),
    "-",
    IF(U259="",
        "",
        IF(LEFT($B259)="B",
            IF(Instructions!E$16="",
                "",
                IF(ROUND(U259,3)&lt;Instructions!E$16,
                    "YES",
                    "NO"
                )
            ),
            IF(LEFT($B259)="C",
                IF(Instructions!E$18="",
                    "",
                    IF(ROUND(U259,3)&lt;Instructions!E$18,
                        "YES",
                        "NO"
                    )
                ),
                "ERR"
            )
        )
    )
)</f>
        <v/>
      </c>
      <c r="Y259" s="45" t="str">
        <f t="shared" si="87"/>
        <v/>
      </c>
      <c r="Z259" s="45" t="str">
        <f>IF(AND(U259=0,V259=0,W259=0),
    "-",
    IF(W259="",
        "",
        IF(LEFT($B259)="B",
            IF(Instructions!E$17="",
                "",
                IF(ROUND(W259,3)&lt;Instructions!E$17,
                    "YES",
                    "NO"
                )
            ),
            IF(LEFT($B259)="C",
                IF(Instructions!E$19="",
                    "",
                    IF(ROUND(W259,3)&lt;Instructions!E$19,
                        "YES",
                        "NO"
                    )
                ),
                "ERR"
            )
        )
    )
)</f>
        <v/>
      </c>
      <c r="AA259" s="54" t="str">
        <f t="shared" si="88"/>
        <v/>
      </c>
      <c r="AB259" s="14" t="str">
        <f>IF(AND(NOT(ISERROR(MATCH($B259,Scilympiad!$U:$U,0))),ISNUMBER(INDEX(Scilympiad!Y:Y,MATCH($B259,Scilympiad!$U:$U,0)))),
    INDEX(Scilympiad!Y:Y,MATCH($B259,Scilympiad!$U:$U,0)),
    ""
)</f>
        <v/>
      </c>
      <c r="AC259" s="11" t="str">
        <f t="shared" si="89"/>
        <v/>
      </c>
      <c r="AD259" s="10" t="str">
        <f t="shared" si="90"/>
        <v/>
      </c>
      <c r="AE259" s="11" t="str">
        <f t="shared" si="91"/>
        <v/>
      </c>
      <c r="AF259" s="12" t="str">
        <f t="shared" si="92"/>
        <v/>
      </c>
      <c r="AG259" s="134" t="str">
        <f t="shared" si="93"/>
        <v/>
      </c>
      <c r="AH259" s="165"/>
      <c r="AI259" s="165"/>
      <c r="AJ259" s="131"/>
      <c r="AK259" s="64" t="str">
        <f t="shared" si="94"/>
        <v/>
      </c>
      <c r="AL259" s="47" t="str">
        <f t="shared" si="95"/>
        <v/>
      </c>
      <c r="AM259" s="65" t="str">
        <f t="shared" si="96"/>
        <v/>
      </c>
      <c r="AN259" s="57" t="str">
        <f t="shared" si="97"/>
        <v/>
      </c>
      <c r="AO259" s="12" t="str">
        <f t="shared" si="98"/>
        <v/>
      </c>
      <c r="AP259" s="10" t="str">
        <f t="shared" si="99"/>
        <v/>
      </c>
      <c r="AQ259" s="10" t="str">
        <f t="shared" si="100"/>
        <v/>
      </c>
      <c r="AR259" s="15" t="str">
        <f t="shared" si="101"/>
        <v/>
      </c>
      <c r="AS259" s="57" t="str">
        <f t="shared" si="102"/>
        <v/>
      </c>
      <c r="AT259" s="12" t="str">
        <f t="shared" si="103"/>
        <v/>
      </c>
      <c r="AU259" s="10" t="str">
        <f t="shared" si="104"/>
        <v/>
      </c>
      <c r="AV259" s="10" t="str">
        <f t="shared" si="105"/>
        <v/>
      </c>
      <c r="AW259" s="15" t="str">
        <f t="shared" si="106"/>
        <v/>
      </c>
    </row>
    <row r="260" spans="2:49">
      <c r="B260" s="14" t="str">
        <f>IF(Scilympiad!C259="",
    "",
    Scilympiad!C259
)</f>
        <v/>
      </c>
      <c r="C260" s="10" t="str">
        <f>IF(Scilympiad!D259="",
    "",
    Scilympiad!D259
)</f>
        <v/>
      </c>
      <c r="D260" s="10" t="str">
        <f>IF(Scilympiad!E259="",
    "",
    Scilympiad!E259
)</f>
        <v/>
      </c>
      <c r="E260" s="44" t="str">
        <f t="shared" si="82"/>
        <v/>
      </c>
      <c r="F260" s="45" t="str">
        <f t="shared" si="83"/>
        <v/>
      </c>
      <c r="G260" s="173" t="str">
        <f t="shared" si="84"/>
        <v/>
      </c>
      <c r="H260" s="45" t="str">
        <f t="shared" si="85"/>
        <v/>
      </c>
      <c r="I260" s="54" t="str">
        <f t="shared" si="86"/>
        <v/>
      </c>
      <c r="J260" s="57" t="str">
        <f>IF($B260="",
    "",
    IF(COUNTIF(Scilympiad!U:U,Scores!$B260)+COUNTIF(SkyCiv!U:U,Scores!$B260)=0,
        "",
        IF(COUNTIF(Scilympiad!U:U,Scores!$B260)=0,
            "NO",
            IF(COUNTIF(Scilympiad!U:U,Scores!$B260)=1,
                "YES",
                IF(COUNTIF(Scilympiad!U:U,Scores!$B260)&gt;1,
                    "MANY",
                    "ERROR"
                )
            )
        )
    )
)</f>
        <v/>
      </c>
      <c r="K260" s="15" t="str">
        <f>IF($B260="",
    "",
    IF(COUNTIF(Scilympiad!U:U,Scores!$B260)+COUNTIF(SkyCiv!U:U,Scores!$B260)=0,
        "",
        IF(COUNTIF(SkyCiv!U:U,Scores!$B260)=0,
            "NO",
            IF(COUNTIF(SkyCiv!U:U,Scores!$B260)=1,
                "YES",
                IF(COUNTIF(SkyCiv!U:U,Scores!$B260)&gt;1,
                    "MANY",
                    "ERROR"
                )
            )
        )
    )
)</f>
        <v/>
      </c>
      <c r="L260" s="160" t="str">
        <f>IF($B260="",
    "",
    IF(NOT(ISERROR(MATCH($B260,Scilympiad!$U:$U,0))),
        INDEX(Scilympiad!M:M,MATCH($B260,Scilympiad!$U:$U,0)),
        ""
    )
)</f>
        <v/>
      </c>
      <c r="M260" s="161" t="str">
        <f>IF($B260="",
    "",
    IF(NOT(ISERROR(MATCH($B260,Scilympiad!$U:$U,0))),
        INDEX(Scilympiad!N:N,MATCH($B260,Scilympiad!$U:$U,0)),
        ""
    )
)</f>
        <v/>
      </c>
      <c r="N260" s="161" t="str">
        <f>IF($B260="",
    "",
    IF(NOT(ISERROR(MATCH($B260,SkyCiv!$U:$U,0))),
        INDEX(SkyCiv!C:C,MATCH($B260,SkyCiv!$U:$U,0))+(_xlfn.NUMBERVALUE(LEFT(RIGHT(Instructions!$E$20,4),3))+6)/24,
        ""
    )
)</f>
        <v/>
      </c>
      <c r="O260" s="12" t="str">
        <f>IF(N260="",
    "",
    IF(Instructions!E$20="",
        "TIMEZONE?",
        IF(L260="",
            "START?",
            IF(N260&lt;L260,
                "NEGATIVE",
                (N260-L260)*24*60
            )
        )
    )
)</f>
        <v/>
      </c>
      <c r="P260" s="46" t="str">
        <f>IF(Instructions!$E$21="",
    "",
    IF(AND(ISNUMBER(O260),O260&gt;Instructions!E$21),
        "YES",
        IF(AND(ISNUMBER(O260),O260&lt;=Instructions!E$21),
            "NO",
            IF(O260="NEGATIVE",
                "UNCLEAR",
                ""
            )
        )
    )
)</f>
        <v/>
      </c>
      <c r="Q260" s="72" t="str">
        <f>IF(LEFT(Instructions!E$22)="Y",
    P260,
    ""
)</f>
        <v/>
      </c>
      <c r="R260" s="69" t="str">
        <f>IF($B260="",
    "",
    IF(NOT(ISERROR(MATCH($B260,SkyCiv!$U:$U,0))),
        INDEX(SkyCiv!I:I,MATCH($B260,SkyCiv!$U:$U,0)),
        ""
    )
)</f>
        <v/>
      </c>
      <c r="S260" s="12" t="str">
        <f>IF($B260="",
    "",
    IF(NOT(ISERROR(MATCH($B260,SkyCiv!$U:$U,0))),
        INDEX(SkyCiv!J:J,MATCH($B260,SkyCiv!$U:$U,0)),
        ""
    )
)</f>
        <v/>
      </c>
      <c r="T260" s="60" t="str">
        <f>IF($B260="",
    "",
    IF(NOT(ISERROR(MATCH($B260,SkyCiv!$U:$U,0))),
        INDEX(SkyCiv!K:K,MATCH($B260,SkyCiv!$U:$U,0)),
        ""
    )
)</f>
        <v/>
      </c>
      <c r="U260" s="76" t="str">
        <f>IF($B260="",
    "",
    IF(NOT(ISERROR(MATCH($B260,SkyCiv!$U:$U,0))),
        INDEX(SkyCiv!L:L,MATCH($B260,SkyCiv!$U:$U,0)),
        ""
    )
)</f>
        <v/>
      </c>
      <c r="V260" s="12" t="str">
        <f>IF($B260="",
    "",
    IF(NOT(ISERROR(MATCH($B260,SkyCiv!$U:$U,0))),
        INDEX(SkyCiv!M:M,MATCH($B260,SkyCiv!$U:$U,0)),
        ""
    )
)</f>
        <v/>
      </c>
      <c r="W260" s="77" t="str">
        <f>IF($B260="",
    "",
    IF(NOT(ISERROR(MATCH($B260,SkyCiv!$U:$U,0))),
        INDEX(SkyCiv!N:N,MATCH($B260,SkyCiv!$U:$U,0)),
        ""
    )
)</f>
        <v/>
      </c>
      <c r="X260" s="45" t="str">
        <f>IF(AND(U260=0,V260=0,W260=0),
    "-",
    IF(U260="",
        "",
        IF(LEFT($B260)="B",
            IF(Instructions!E$16="",
                "",
                IF(ROUND(U260,3)&lt;Instructions!E$16,
                    "YES",
                    "NO"
                )
            ),
            IF(LEFT($B260)="C",
                IF(Instructions!E$18="",
                    "",
                    IF(ROUND(U260,3)&lt;Instructions!E$18,
                        "YES",
                        "NO"
                    )
                ),
                "ERR"
            )
        )
    )
)</f>
        <v/>
      </c>
      <c r="Y260" s="45" t="str">
        <f t="shared" si="87"/>
        <v/>
      </c>
      <c r="Z260" s="45" t="str">
        <f>IF(AND(U260=0,V260=0,W260=0),
    "-",
    IF(W260="",
        "",
        IF(LEFT($B260)="B",
            IF(Instructions!E$17="",
                "",
                IF(ROUND(W260,3)&lt;Instructions!E$17,
                    "YES",
                    "NO"
                )
            ),
            IF(LEFT($B260)="C",
                IF(Instructions!E$19="",
                    "",
                    IF(ROUND(W260,3)&lt;Instructions!E$19,
                        "YES",
                        "NO"
                    )
                ),
                "ERR"
            )
        )
    )
)</f>
        <v/>
      </c>
      <c r="AA260" s="54" t="str">
        <f t="shared" si="88"/>
        <v/>
      </c>
      <c r="AB260" s="14" t="str">
        <f>IF(AND(NOT(ISERROR(MATCH($B260,Scilympiad!$U:$U,0))),ISNUMBER(INDEX(Scilympiad!Y:Y,MATCH($B260,Scilympiad!$U:$U,0)))),
    INDEX(Scilympiad!Y:Y,MATCH($B260,Scilympiad!$U:$U,0)),
    ""
)</f>
        <v/>
      </c>
      <c r="AC260" s="11" t="str">
        <f t="shared" si="89"/>
        <v/>
      </c>
      <c r="AD260" s="10" t="str">
        <f t="shared" si="90"/>
        <v/>
      </c>
      <c r="AE260" s="11" t="str">
        <f t="shared" si="91"/>
        <v/>
      </c>
      <c r="AF260" s="12" t="str">
        <f t="shared" si="92"/>
        <v/>
      </c>
      <c r="AG260" s="134" t="str">
        <f t="shared" si="93"/>
        <v/>
      </c>
      <c r="AH260" s="165"/>
      <c r="AI260" s="165"/>
      <c r="AJ260" s="131"/>
      <c r="AK260" s="64" t="str">
        <f t="shared" si="94"/>
        <v/>
      </c>
      <c r="AL260" s="47" t="str">
        <f t="shared" si="95"/>
        <v/>
      </c>
      <c r="AM260" s="65" t="str">
        <f t="shared" si="96"/>
        <v/>
      </c>
      <c r="AN260" s="57" t="str">
        <f t="shared" si="97"/>
        <v/>
      </c>
      <c r="AO260" s="12" t="str">
        <f t="shared" si="98"/>
        <v/>
      </c>
      <c r="AP260" s="10" t="str">
        <f t="shared" si="99"/>
        <v/>
      </c>
      <c r="AQ260" s="10" t="str">
        <f t="shared" si="100"/>
        <v/>
      </c>
      <c r="AR260" s="15" t="str">
        <f t="shared" si="101"/>
        <v/>
      </c>
      <c r="AS260" s="57" t="str">
        <f t="shared" si="102"/>
        <v/>
      </c>
      <c r="AT260" s="12" t="str">
        <f t="shared" si="103"/>
        <v/>
      </c>
      <c r="AU260" s="10" t="str">
        <f t="shared" si="104"/>
        <v/>
      </c>
      <c r="AV260" s="10" t="str">
        <f t="shared" si="105"/>
        <v/>
      </c>
      <c r="AW260" s="15" t="str">
        <f t="shared" si="106"/>
        <v/>
      </c>
    </row>
    <row r="261" spans="2:49">
      <c r="B261" s="14" t="str">
        <f>IF(Scilympiad!C260="",
    "",
    Scilympiad!C260
)</f>
        <v/>
      </c>
      <c r="C261" s="10" t="str">
        <f>IF(Scilympiad!D260="",
    "",
    Scilympiad!D260
)</f>
        <v/>
      </c>
      <c r="D261" s="10" t="str">
        <f>IF(Scilympiad!E260="",
    "",
    Scilympiad!E260
)</f>
        <v/>
      </c>
      <c r="E261" s="44" t="str">
        <f t="shared" ref="E261:E324" si="107">IF(AG261="",
    F261,
    AG261
)</f>
        <v/>
      </c>
      <c r="F261" s="45" t="str">
        <f t="shared" ref="F261:F324" si="108">IF(AN261="",
    AS261,
    AN261
)</f>
        <v/>
      </c>
      <c r="G261" s="173" t="str">
        <f t="shared" ref="G261:G324" si="109">IF(OR(AR261="?",AW261="?"),
    "?",
    IF(NOT(AR261=""),
        IF(NOT(ISNUMBER(AR261)),
            "-",
            IF(COUNTIFS(AP:AP,"&gt;="&amp;FLOOR(AP261,1),AP:AP,"&lt;"&amp;FLOOR(AP261,1)+1)&gt;1,
                (COUNTIFS(AP:AP,"&gt;="&amp;FLOOR(AP261,1),AP:AP,"&lt;"&amp;FLOOR(AP261,1)+1)-(AR261-FLOOR(AP261,1))-1)*0.01,
                "-"
            )
        ),
        IF(NOT(AW261=""),
            IF(NOT(ISNUMBER(AW261)),
                "-",
                IF(COUNTIFS(AU:AU,"&gt;="&amp;FLOOR(AU261,1),AU:AU,"&lt;"&amp;FLOOR(AU261,1)+1)&gt;1,
                    (COUNTIFS(AU:AU,"&gt;="&amp;FLOOR(AU261,1),AU:AU,"&lt;"&amp;FLOOR(AU261,1)+1)-(AW261-FLOOR(AU261,1))-1)*0.01,
                    "-"
                )
            ),
            ""
        )
    )
)</f>
        <v/>
      </c>
      <c r="H261" s="45" t="str">
        <f t="shared" ref="H261:H324" si="110">IF(AR261="",
    AW261,
    AR261
)</f>
        <v/>
      </c>
      <c r="I261" s="54" t="str">
        <f t="shared" ref="I261:I324" si="111">IF(ISNUMBER(H261),
    H261,
    IF(H261="P",
        IF(LEFT(B261)="B",COUNTIF(B$4:B$503,"B*"),COUNTIF(B$4:B$503,"C*")),
        IF(H261="NS",
            IF(LEFT(B261)="B",COUNTIF(B$4:B$503,"B*")+1,COUNTIF(B$4:B$503,"C*")+1),
            IF(H261="DQ",
                IF(LEFT(B261)="B",COUNTIF(B$4:B$503,"B*")+2,COUNTIF(B$4:B$503,"C*")+2),
                H261
            )
        )
    )
)</f>
        <v/>
      </c>
      <c r="J261" s="57" t="str">
        <f>IF($B261="",
    "",
    IF(COUNTIF(Scilympiad!U:U,Scores!$B261)+COUNTIF(SkyCiv!U:U,Scores!$B261)=0,
        "",
        IF(COUNTIF(Scilympiad!U:U,Scores!$B261)=0,
            "NO",
            IF(COUNTIF(Scilympiad!U:U,Scores!$B261)=1,
                "YES",
                IF(COUNTIF(Scilympiad!U:U,Scores!$B261)&gt;1,
                    "MANY",
                    "ERROR"
                )
            )
        )
    )
)</f>
        <v/>
      </c>
      <c r="K261" s="15" t="str">
        <f>IF($B261="",
    "",
    IF(COUNTIF(Scilympiad!U:U,Scores!$B261)+COUNTIF(SkyCiv!U:U,Scores!$B261)=0,
        "",
        IF(COUNTIF(SkyCiv!U:U,Scores!$B261)=0,
            "NO",
            IF(COUNTIF(SkyCiv!U:U,Scores!$B261)=1,
                "YES",
                IF(COUNTIF(SkyCiv!U:U,Scores!$B261)&gt;1,
                    "MANY",
                    "ERROR"
                )
            )
        )
    )
)</f>
        <v/>
      </c>
      <c r="L261" s="160" t="str">
        <f>IF($B261="",
    "",
    IF(NOT(ISERROR(MATCH($B261,Scilympiad!$U:$U,0))),
        INDEX(Scilympiad!M:M,MATCH($B261,Scilympiad!$U:$U,0)),
        ""
    )
)</f>
        <v/>
      </c>
      <c r="M261" s="161" t="str">
        <f>IF($B261="",
    "",
    IF(NOT(ISERROR(MATCH($B261,Scilympiad!$U:$U,0))),
        INDEX(Scilympiad!N:N,MATCH($B261,Scilympiad!$U:$U,0)),
        ""
    )
)</f>
        <v/>
      </c>
      <c r="N261" s="161" t="str">
        <f>IF($B261="",
    "",
    IF(NOT(ISERROR(MATCH($B261,SkyCiv!$U:$U,0))),
        INDEX(SkyCiv!C:C,MATCH($B261,SkyCiv!$U:$U,0))+(_xlfn.NUMBERVALUE(LEFT(RIGHT(Instructions!$E$20,4),3))+6)/24,
        ""
    )
)</f>
        <v/>
      </c>
      <c r="O261" s="12" t="str">
        <f>IF(N261="",
    "",
    IF(Instructions!E$20="",
        "TIMEZONE?",
        IF(L261="",
            "START?",
            IF(N261&lt;L261,
                "NEGATIVE",
                (N261-L261)*24*60
            )
        )
    )
)</f>
        <v/>
      </c>
      <c r="P261" s="46" t="str">
        <f>IF(Instructions!$E$21="",
    "",
    IF(AND(ISNUMBER(O261),O261&gt;Instructions!E$21),
        "YES",
        IF(AND(ISNUMBER(O261),O261&lt;=Instructions!E$21),
            "NO",
            IF(O261="NEGATIVE",
                "UNCLEAR",
                ""
            )
        )
    )
)</f>
        <v/>
      </c>
      <c r="Q261" s="72" t="str">
        <f>IF(LEFT(Instructions!E$22)="Y",
    P261,
    ""
)</f>
        <v/>
      </c>
      <c r="R261" s="69" t="str">
        <f>IF($B261="",
    "",
    IF(NOT(ISERROR(MATCH($B261,SkyCiv!$U:$U,0))),
        INDEX(SkyCiv!I:I,MATCH($B261,SkyCiv!$U:$U,0)),
        ""
    )
)</f>
        <v/>
      </c>
      <c r="S261" s="12" t="str">
        <f>IF($B261="",
    "",
    IF(NOT(ISERROR(MATCH($B261,SkyCiv!$U:$U,0))),
        INDEX(SkyCiv!J:J,MATCH($B261,SkyCiv!$U:$U,0)),
        ""
    )
)</f>
        <v/>
      </c>
      <c r="T261" s="60" t="str">
        <f>IF($B261="",
    "",
    IF(NOT(ISERROR(MATCH($B261,SkyCiv!$U:$U,0))),
        INDEX(SkyCiv!K:K,MATCH($B261,SkyCiv!$U:$U,0)),
        ""
    )
)</f>
        <v/>
      </c>
      <c r="U261" s="76" t="str">
        <f>IF($B261="",
    "",
    IF(NOT(ISERROR(MATCH($B261,SkyCiv!$U:$U,0))),
        INDEX(SkyCiv!L:L,MATCH($B261,SkyCiv!$U:$U,0)),
        ""
    )
)</f>
        <v/>
      </c>
      <c r="V261" s="12" t="str">
        <f>IF($B261="",
    "",
    IF(NOT(ISERROR(MATCH($B261,SkyCiv!$U:$U,0))),
        INDEX(SkyCiv!M:M,MATCH($B261,SkyCiv!$U:$U,0)),
        ""
    )
)</f>
        <v/>
      </c>
      <c r="W261" s="77" t="str">
        <f>IF($B261="",
    "",
    IF(NOT(ISERROR(MATCH($B261,SkyCiv!$U:$U,0))),
        INDEX(SkyCiv!N:N,MATCH($B261,SkyCiv!$U:$U,0)),
        ""
    )
)</f>
        <v/>
      </c>
      <c r="X261" s="45" t="str">
        <f>IF(AND(U261=0,V261=0,W261=0),
    "-",
    IF(U261="",
        "",
        IF(LEFT($B261)="B",
            IF(Instructions!E$16="",
                "",
                IF(ROUND(U261,3)&lt;Instructions!E$16,
                    "YES",
                    "NO"
                )
            ),
            IF(LEFT($B261)="C",
                IF(Instructions!E$18="",
                    "",
                    IF(ROUND(U261,3)&lt;Instructions!E$18,
                        "YES",
                        "NO"
                    )
                ),
                "ERR"
            )
        )
    )
)</f>
        <v/>
      </c>
      <c r="Y261" s="45" t="str">
        <f t="shared" ref="Y261:Y324" si="112">IF(AND(U261=0,V261=0,W261=0),
    "-",
    IF(V261="",
        "",
        IF(LEFT($B261)="B",
            IF(ROUND(V261,3)&gt;200,
                "YES",
                "NO"
            ),
            IF(LEFT($B261)="C",
                IF(ROUND(V261,3)&gt;150,
                    "YES",
                    "NO"
                ),
                "ERR"
            )
        )
    )
)</f>
        <v/>
      </c>
      <c r="Z261" s="45" t="str">
        <f>IF(AND(U261=0,V261=0,W261=0),
    "-",
    IF(W261="",
        "",
        IF(LEFT($B261)="B",
            IF(Instructions!E$17="",
                "",
                IF(ROUND(W261,3)&lt;Instructions!E$17,
                    "YES",
                    "NO"
                )
            ),
            IF(LEFT($B261)="C",
                IF(Instructions!E$19="",
                    "",
                    IF(ROUND(W261,3)&lt;Instructions!E$19,
                        "YES",
                        "NO"
                    )
                ),
                "ERR"
            )
        )
    )
)</f>
        <v/>
      </c>
      <c r="AA261" s="54" t="str">
        <f t="shared" ref="AA261:AA324" si="113">IF(AND(U261=0,V261=0,W261=0),
    "-",
    IF(COUNTIF(X261:Z261,"")+COUNTIF(X261:Z261,"ERR")=0,
        IF(COUNTIF(X261:Z261,"YES")&gt;0,
            "YES",
            "NO"
        ),
        IF(OR(COUNTIF(X261:Z261,"")&lt;3,COUNTIF(X261:Z261,"ERR")&gt;0),
            "?",
            ""
        )
    )
)</f>
        <v/>
      </c>
      <c r="AB261" s="14" t="str">
        <f>IF(AND(NOT(ISERROR(MATCH($B261,Scilympiad!$U:$U,0))),ISNUMBER(INDEX(Scilympiad!Y:Y,MATCH($B261,Scilympiad!$U:$U,0)))),
    INDEX(Scilympiad!Y:Y,MATCH($B261,Scilympiad!$U:$U,0)),
    ""
)</f>
        <v/>
      </c>
      <c r="AC261" s="11" t="str">
        <f t="shared" ref="AC261:AC324" si="114">IF(R261="",
    "",
    IF(R261&gt;15000,
        15000,
        R261
    )
)</f>
        <v/>
      </c>
      <c r="AD261" s="10" t="str">
        <f t="shared" ref="AD261:AD324" si="115">IF(AC261="",
    "",
    IF(AC261=15000,
        5000,
        0
    )
)</f>
        <v/>
      </c>
      <c r="AE261" s="11" t="str">
        <f t="shared" ref="AE261:AE324" si="116">IF(AC261="",
    "",
    AC261+AD261
)</f>
        <v/>
      </c>
      <c r="AF261" s="12" t="str">
        <f t="shared" ref="AF261:AF324" si="117">IF(S261="",
    "",
    S261
)</f>
        <v/>
      </c>
      <c r="AG261" s="134" t="str">
        <f t="shared" ref="AG261:AG324" si="118">IF(AND(AE261="",AF261=""),
    "",
    IF(OR(AE261="",AF261="",AF261=0),
        0,
        AE261/AF261
    )
)</f>
        <v/>
      </c>
      <c r="AH261" s="165"/>
      <c r="AI261" s="165"/>
      <c r="AJ261" s="131"/>
      <c r="AK261" s="64" t="str">
        <f t="shared" ref="AK261:AK324" si="119">IF(AND(AB261="",AC261=""),
    "",
    IF(OR(AB261="",AB261="N/A",AC261=""),
        -15000,
        IF((AC261-AB261)&gt;=0,
            15000-(AC261-AB261),
            AC261-AB261
        )
    )
)</f>
        <v/>
      </c>
      <c r="AL261" s="47" t="str">
        <f t="shared" ref="AL261:AL324" si="120">IF(AK261="",
    "",
    RANK(AK261,AK:AK)
)</f>
        <v/>
      </c>
      <c r="AM261" s="65" t="str">
        <f t="shared" ref="AM261:AM324" si="121">IF(AND(AF261="",AG261=""),
    "",
    IF(AF261="",
        COUNTA(AB:AG),
        RANK(AF261,AF:AF,-1)
    )
)</f>
        <v/>
      </c>
      <c r="AN261" s="57" t="str">
        <f t="shared" ref="AN261:AN324" si="122">IF(LEFT($B261)=RIGHT(AN$2),
    IF(OR(LEFT($AJ261)="Y",LEFT($AJ261)="T",$AJ261=1),
        "DQ",
        IF(AND($J261="",$K261=""),
            "NS",
            IF(OR(LEFT($AI261)="Y",LEFT($AI261)="T",$AI261=1,AND($J261="YES",$K261="NO")),
                "P",
                IF($AA261="?",
                    "?",
                    IF(AND(ISNUMBER($AH261),$AH261&gt;=1,$AH261&lt;=3),
                        $AH261,
                        IF(OR($AC261=0,$AG261=0,$AH261&gt;3),
                            3,
                            IF(OR($Q261="YES",$AA261="YES",$AH261=2),
                                2,
                                1
                            )
                        )
                    )
                )
            )
        )
    ),
    ""
)</f>
        <v/>
      </c>
      <c r="AO261" s="12" t="str">
        <f t="shared" ref="AO261:AO324" si="123">IF(ISNUMBER(AN261),
    IF(AND(LEFT($B261)=RIGHT(AN$2)),
        $AG261-(AN261-1)*POWER(10,LEN(ROUND(MAX($AG:$AG),0))),
        ""
    ),
    ""
)</f>
        <v/>
      </c>
      <c r="AP261" s="10" t="str">
        <f t="shared" ref="AP261:AP324" si="124">IF(AO261="",
    "",
    RANK(AO261,AO:AO)+$AL261*POWER(0.1,LEN(MAX($AL:$AL)))+$AM261*POWER(0.1,LEN(MAX($AL:$AL))+LEN(MAX($AM:$AM)))
)</f>
        <v/>
      </c>
      <c r="AQ261" s="10" t="str">
        <f t="shared" ref="AQ261:AQ324" si="125">IF(AP261="",
    "",
    RANK(AP261,AP:AP,1)
)</f>
        <v/>
      </c>
      <c r="AR261" s="15" t="str">
        <f t="shared" ref="AR261:AR324" si="126">IF(AND(NOT(AN261=""),COUNTIF(AN:AN,"~?")&gt;0),
    "?",
    IF(AQ261="",
        AN261,
        AQ261
    )
)</f>
        <v/>
      </c>
      <c r="AS261" s="57" t="str">
        <f t="shared" ref="AS261:AS324" si="127">IF(LEFT($B261)=RIGHT(AS$2),
    IF(OR(LEFT($AJ261)="Y",LEFT($AJ261)="T",$AJ261=1),
        "DQ",
        IF(AND($J261="",$K261=""),
            "NS",
            IF(OR(LEFT($AI261)="Y",LEFT($AI261)="T",$AI261=1,AND($J261="YES",$K261="NO")),
                "P",
                IF($AA261="?",
                    "?",
                    IF(AND(ISNUMBER($AH261),$AH261&gt;=1,$AH261&lt;=3),
                        $AH261,
                        IF(OR($AC261=0,$AG261=0,$AH261&gt;3),
                            3,
                            IF(OR($Q261="YES",$AA261="YES",$AH261=2),
                                2,
                                1
                            )
                        )
                    )
                )
            )
        )
    ),
    ""
)</f>
        <v/>
      </c>
      <c r="AT261" s="12" t="str">
        <f t="shared" ref="AT261:AT324" si="128">IF(ISNUMBER(AS261),
    IF(AND(LEFT($B261)=RIGHT(AS$2)),
        $AG261-(AS261-1)*POWER(10,LEN(ROUND(MAX($AG:$AG),0))),
        ""
    ),
    ""
)</f>
        <v/>
      </c>
      <c r="AU261" s="10" t="str">
        <f t="shared" ref="AU261:AU324" si="129">IF(AT261="",
    "",
    RANK(AT261,AT:AT)+$AL261*POWER(0.1,LEN(MAX($AL:$AL)))+$AM261*POWER(0.1,LEN(MAX($AL:$AL))+LEN(MAX($AM:$AM)))
)</f>
        <v/>
      </c>
      <c r="AV261" s="10" t="str">
        <f t="shared" ref="AV261:AV324" si="130">IF(AU261="",
    "",
    RANK(AU261,AU:AU,1)
)</f>
        <v/>
      </c>
      <c r="AW261" s="15" t="str">
        <f t="shared" ref="AW261:AW324" si="131">IF(AND(NOT(AS261=""),COUNTIF(AS:AS,"~?")&gt;0),
    "?",
    IF(AV261="",
        AS261,
        AV261
    )
)</f>
        <v/>
      </c>
    </row>
    <row r="262" spans="2:49">
      <c r="B262" s="14" t="str">
        <f>IF(Scilympiad!C261="",
    "",
    Scilympiad!C261
)</f>
        <v/>
      </c>
      <c r="C262" s="10" t="str">
        <f>IF(Scilympiad!D261="",
    "",
    Scilympiad!D261
)</f>
        <v/>
      </c>
      <c r="D262" s="10" t="str">
        <f>IF(Scilympiad!E261="",
    "",
    Scilympiad!E261
)</f>
        <v/>
      </c>
      <c r="E262" s="44" t="str">
        <f t="shared" si="107"/>
        <v/>
      </c>
      <c r="F262" s="45" t="str">
        <f t="shared" si="108"/>
        <v/>
      </c>
      <c r="G262" s="173" t="str">
        <f t="shared" si="109"/>
        <v/>
      </c>
      <c r="H262" s="45" t="str">
        <f t="shared" si="110"/>
        <v/>
      </c>
      <c r="I262" s="54" t="str">
        <f t="shared" si="111"/>
        <v/>
      </c>
      <c r="J262" s="57" t="str">
        <f>IF($B262="",
    "",
    IF(COUNTIF(Scilympiad!U:U,Scores!$B262)+COUNTIF(SkyCiv!U:U,Scores!$B262)=0,
        "",
        IF(COUNTIF(Scilympiad!U:U,Scores!$B262)=0,
            "NO",
            IF(COUNTIF(Scilympiad!U:U,Scores!$B262)=1,
                "YES",
                IF(COUNTIF(Scilympiad!U:U,Scores!$B262)&gt;1,
                    "MANY",
                    "ERROR"
                )
            )
        )
    )
)</f>
        <v/>
      </c>
      <c r="K262" s="15" t="str">
        <f>IF($B262="",
    "",
    IF(COUNTIF(Scilympiad!U:U,Scores!$B262)+COUNTIF(SkyCiv!U:U,Scores!$B262)=0,
        "",
        IF(COUNTIF(SkyCiv!U:U,Scores!$B262)=0,
            "NO",
            IF(COUNTIF(SkyCiv!U:U,Scores!$B262)=1,
                "YES",
                IF(COUNTIF(SkyCiv!U:U,Scores!$B262)&gt;1,
                    "MANY",
                    "ERROR"
                )
            )
        )
    )
)</f>
        <v/>
      </c>
      <c r="L262" s="160" t="str">
        <f>IF($B262="",
    "",
    IF(NOT(ISERROR(MATCH($B262,Scilympiad!$U:$U,0))),
        INDEX(Scilympiad!M:M,MATCH($B262,Scilympiad!$U:$U,0)),
        ""
    )
)</f>
        <v/>
      </c>
      <c r="M262" s="161" t="str">
        <f>IF($B262="",
    "",
    IF(NOT(ISERROR(MATCH($B262,Scilympiad!$U:$U,0))),
        INDEX(Scilympiad!N:N,MATCH($B262,Scilympiad!$U:$U,0)),
        ""
    )
)</f>
        <v/>
      </c>
      <c r="N262" s="161" t="str">
        <f>IF($B262="",
    "",
    IF(NOT(ISERROR(MATCH($B262,SkyCiv!$U:$U,0))),
        INDEX(SkyCiv!C:C,MATCH($B262,SkyCiv!$U:$U,0))+(_xlfn.NUMBERVALUE(LEFT(RIGHT(Instructions!$E$20,4),3))+6)/24,
        ""
    )
)</f>
        <v/>
      </c>
      <c r="O262" s="12" t="str">
        <f>IF(N262="",
    "",
    IF(Instructions!E$20="",
        "TIMEZONE?",
        IF(L262="",
            "START?",
            IF(N262&lt;L262,
                "NEGATIVE",
                (N262-L262)*24*60
            )
        )
    )
)</f>
        <v/>
      </c>
      <c r="P262" s="46" t="str">
        <f>IF(Instructions!$E$21="",
    "",
    IF(AND(ISNUMBER(O262),O262&gt;Instructions!E$21),
        "YES",
        IF(AND(ISNUMBER(O262),O262&lt;=Instructions!E$21),
            "NO",
            IF(O262="NEGATIVE",
                "UNCLEAR",
                ""
            )
        )
    )
)</f>
        <v/>
      </c>
      <c r="Q262" s="72" t="str">
        <f>IF(LEFT(Instructions!E$22)="Y",
    P262,
    ""
)</f>
        <v/>
      </c>
      <c r="R262" s="69" t="str">
        <f>IF($B262="",
    "",
    IF(NOT(ISERROR(MATCH($B262,SkyCiv!$U:$U,0))),
        INDEX(SkyCiv!I:I,MATCH($B262,SkyCiv!$U:$U,0)),
        ""
    )
)</f>
        <v/>
      </c>
      <c r="S262" s="12" t="str">
        <f>IF($B262="",
    "",
    IF(NOT(ISERROR(MATCH($B262,SkyCiv!$U:$U,0))),
        INDEX(SkyCiv!J:J,MATCH($B262,SkyCiv!$U:$U,0)),
        ""
    )
)</f>
        <v/>
      </c>
      <c r="T262" s="60" t="str">
        <f>IF($B262="",
    "",
    IF(NOT(ISERROR(MATCH($B262,SkyCiv!$U:$U,0))),
        INDEX(SkyCiv!K:K,MATCH($B262,SkyCiv!$U:$U,0)),
        ""
    )
)</f>
        <v/>
      </c>
      <c r="U262" s="76" t="str">
        <f>IF($B262="",
    "",
    IF(NOT(ISERROR(MATCH($B262,SkyCiv!$U:$U,0))),
        INDEX(SkyCiv!L:L,MATCH($B262,SkyCiv!$U:$U,0)),
        ""
    )
)</f>
        <v/>
      </c>
      <c r="V262" s="12" t="str">
        <f>IF($B262="",
    "",
    IF(NOT(ISERROR(MATCH($B262,SkyCiv!$U:$U,0))),
        INDEX(SkyCiv!M:M,MATCH($B262,SkyCiv!$U:$U,0)),
        ""
    )
)</f>
        <v/>
      </c>
      <c r="W262" s="77" t="str">
        <f>IF($B262="",
    "",
    IF(NOT(ISERROR(MATCH($B262,SkyCiv!$U:$U,0))),
        INDEX(SkyCiv!N:N,MATCH($B262,SkyCiv!$U:$U,0)),
        ""
    )
)</f>
        <v/>
      </c>
      <c r="X262" s="45" t="str">
        <f>IF(AND(U262=0,V262=0,W262=0),
    "-",
    IF(U262="",
        "",
        IF(LEFT($B262)="B",
            IF(Instructions!E$16="",
                "",
                IF(ROUND(U262,3)&lt;Instructions!E$16,
                    "YES",
                    "NO"
                )
            ),
            IF(LEFT($B262)="C",
                IF(Instructions!E$18="",
                    "",
                    IF(ROUND(U262,3)&lt;Instructions!E$18,
                        "YES",
                        "NO"
                    )
                ),
                "ERR"
            )
        )
    )
)</f>
        <v/>
      </c>
      <c r="Y262" s="45" t="str">
        <f t="shared" si="112"/>
        <v/>
      </c>
      <c r="Z262" s="45" t="str">
        <f>IF(AND(U262=0,V262=0,W262=0),
    "-",
    IF(W262="",
        "",
        IF(LEFT($B262)="B",
            IF(Instructions!E$17="",
                "",
                IF(ROUND(W262,3)&lt;Instructions!E$17,
                    "YES",
                    "NO"
                )
            ),
            IF(LEFT($B262)="C",
                IF(Instructions!E$19="",
                    "",
                    IF(ROUND(W262,3)&lt;Instructions!E$19,
                        "YES",
                        "NO"
                    )
                ),
                "ERR"
            )
        )
    )
)</f>
        <v/>
      </c>
      <c r="AA262" s="54" t="str">
        <f t="shared" si="113"/>
        <v/>
      </c>
      <c r="AB262" s="14" t="str">
        <f>IF(AND(NOT(ISERROR(MATCH($B262,Scilympiad!$U:$U,0))),ISNUMBER(INDEX(Scilympiad!Y:Y,MATCH($B262,Scilympiad!$U:$U,0)))),
    INDEX(Scilympiad!Y:Y,MATCH($B262,Scilympiad!$U:$U,0)),
    ""
)</f>
        <v/>
      </c>
      <c r="AC262" s="11" t="str">
        <f t="shared" si="114"/>
        <v/>
      </c>
      <c r="AD262" s="10" t="str">
        <f t="shared" si="115"/>
        <v/>
      </c>
      <c r="AE262" s="11" t="str">
        <f t="shared" si="116"/>
        <v/>
      </c>
      <c r="AF262" s="12" t="str">
        <f t="shared" si="117"/>
        <v/>
      </c>
      <c r="AG262" s="134" t="str">
        <f t="shared" si="118"/>
        <v/>
      </c>
      <c r="AH262" s="165"/>
      <c r="AI262" s="165"/>
      <c r="AJ262" s="131"/>
      <c r="AK262" s="64" t="str">
        <f t="shared" si="119"/>
        <v/>
      </c>
      <c r="AL262" s="47" t="str">
        <f t="shared" si="120"/>
        <v/>
      </c>
      <c r="AM262" s="65" t="str">
        <f t="shared" si="121"/>
        <v/>
      </c>
      <c r="AN262" s="57" t="str">
        <f t="shared" si="122"/>
        <v/>
      </c>
      <c r="AO262" s="12" t="str">
        <f t="shared" si="123"/>
        <v/>
      </c>
      <c r="AP262" s="10" t="str">
        <f t="shared" si="124"/>
        <v/>
      </c>
      <c r="AQ262" s="10" t="str">
        <f t="shared" si="125"/>
        <v/>
      </c>
      <c r="AR262" s="15" t="str">
        <f t="shared" si="126"/>
        <v/>
      </c>
      <c r="AS262" s="57" t="str">
        <f t="shared" si="127"/>
        <v/>
      </c>
      <c r="AT262" s="12" t="str">
        <f t="shared" si="128"/>
        <v/>
      </c>
      <c r="AU262" s="10" t="str">
        <f t="shared" si="129"/>
        <v/>
      </c>
      <c r="AV262" s="10" t="str">
        <f t="shared" si="130"/>
        <v/>
      </c>
      <c r="AW262" s="15" t="str">
        <f t="shared" si="131"/>
        <v/>
      </c>
    </row>
    <row r="263" spans="2:49">
      <c r="B263" s="14" t="str">
        <f>IF(Scilympiad!C262="",
    "",
    Scilympiad!C262
)</f>
        <v/>
      </c>
      <c r="C263" s="10" t="str">
        <f>IF(Scilympiad!D262="",
    "",
    Scilympiad!D262
)</f>
        <v/>
      </c>
      <c r="D263" s="10" t="str">
        <f>IF(Scilympiad!E262="",
    "",
    Scilympiad!E262
)</f>
        <v/>
      </c>
      <c r="E263" s="44" t="str">
        <f t="shared" si="107"/>
        <v/>
      </c>
      <c r="F263" s="45" t="str">
        <f t="shared" si="108"/>
        <v/>
      </c>
      <c r="G263" s="173" t="str">
        <f t="shared" si="109"/>
        <v/>
      </c>
      <c r="H263" s="45" t="str">
        <f t="shared" si="110"/>
        <v/>
      </c>
      <c r="I263" s="54" t="str">
        <f t="shared" si="111"/>
        <v/>
      </c>
      <c r="J263" s="57" t="str">
        <f>IF($B263="",
    "",
    IF(COUNTIF(Scilympiad!U:U,Scores!$B263)+COUNTIF(SkyCiv!U:U,Scores!$B263)=0,
        "",
        IF(COUNTIF(Scilympiad!U:U,Scores!$B263)=0,
            "NO",
            IF(COUNTIF(Scilympiad!U:U,Scores!$B263)=1,
                "YES",
                IF(COUNTIF(Scilympiad!U:U,Scores!$B263)&gt;1,
                    "MANY",
                    "ERROR"
                )
            )
        )
    )
)</f>
        <v/>
      </c>
      <c r="K263" s="15" t="str">
        <f>IF($B263="",
    "",
    IF(COUNTIF(Scilympiad!U:U,Scores!$B263)+COUNTIF(SkyCiv!U:U,Scores!$B263)=0,
        "",
        IF(COUNTIF(SkyCiv!U:U,Scores!$B263)=0,
            "NO",
            IF(COUNTIF(SkyCiv!U:U,Scores!$B263)=1,
                "YES",
                IF(COUNTIF(SkyCiv!U:U,Scores!$B263)&gt;1,
                    "MANY",
                    "ERROR"
                )
            )
        )
    )
)</f>
        <v/>
      </c>
      <c r="L263" s="160" t="str">
        <f>IF($B263="",
    "",
    IF(NOT(ISERROR(MATCH($B263,Scilympiad!$U:$U,0))),
        INDEX(Scilympiad!M:M,MATCH($B263,Scilympiad!$U:$U,0)),
        ""
    )
)</f>
        <v/>
      </c>
      <c r="M263" s="161" t="str">
        <f>IF($B263="",
    "",
    IF(NOT(ISERROR(MATCH($B263,Scilympiad!$U:$U,0))),
        INDEX(Scilympiad!N:N,MATCH($B263,Scilympiad!$U:$U,0)),
        ""
    )
)</f>
        <v/>
      </c>
      <c r="N263" s="161" t="str">
        <f>IF($B263="",
    "",
    IF(NOT(ISERROR(MATCH($B263,SkyCiv!$U:$U,0))),
        INDEX(SkyCiv!C:C,MATCH($B263,SkyCiv!$U:$U,0))+(_xlfn.NUMBERVALUE(LEFT(RIGHT(Instructions!$E$20,4),3))+6)/24,
        ""
    )
)</f>
        <v/>
      </c>
      <c r="O263" s="12" t="str">
        <f>IF(N263="",
    "",
    IF(Instructions!E$20="",
        "TIMEZONE?",
        IF(L263="",
            "START?",
            IF(N263&lt;L263,
                "NEGATIVE",
                (N263-L263)*24*60
            )
        )
    )
)</f>
        <v/>
      </c>
      <c r="P263" s="46" t="str">
        <f>IF(Instructions!$E$21="",
    "",
    IF(AND(ISNUMBER(O263),O263&gt;Instructions!E$21),
        "YES",
        IF(AND(ISNUMBER(O263),O263&lt;=Instructions!E$21),
            "NO",
            IF(O263="NEGATIVE",
                "UNCLEAR",
                ""
            )
        )
    )
)</f>
        <v/>
      </c>
      <c r="Q263" s="72" t="str">
        <f>IF(LEFT(Instructions!E$22)="Y",
    P263,
    ""
)</f>
        <v/>
      </c>
      <c r="R263" s="69" t="str">
        <f>IF($B263="",
    "",
    IF(NOT(ISERROR(MATCH($B263,SkyCiv!$U:$U,0))),
        INDEX(SkyCiv!I:I,MATCH($B263,SkyCiv!$U:$U,0)),
        ""
    )
)</f>
        <v/>
      </c>
      <c r="S263" s="12" t="str">
        <f>IF($B263="",
    "",
    IF(NOT(ISERROR(MATCH($B263,SkyCiv!$U:$U,0))),
        INDEX(SkyCiv!J:J,MATCH($B263,SkyCiv!$U:$U,0)),
        ""
    )
)</f>
        <v/>
      </c>
      <c r="T263" s="60" t="str">
        <f>IF($B263="",
    "",
    IF(NOT(ISERROR(MATCH($B263,SkyCiv!$U:$U,0))),
        INDEX(SkyCiv!K:K,MATCH($B263,SkyCiv!$U:$U,0)),
        ""
    )
)</f>
        <v/>
      </c>
      <c r="U263" s="76" t="str">
        <f>IF($B263="",
    "",
    IF(NOT(ISERROR(MATCH($B263,SkyCiv!$U:$U,0))),
        INDEX(SkyCiv!L:L,MATCH($B263,SkyCiv!$U:$U,0)),
        ""
    )
)</f>
        <v/>
      </c>
      <c r="V263" s="12" t="str">
        <f>IF($B263="",
    "",
    IF(NOT(ISERROR(MATCH($B263,SkyCiv!$U:$U,0))),
        INDEX(SkyCiv!M:M,MATCH($B263,SkyCiv!$U:$U,0)),
        ""
    )
)</f>
        <v/>
      </c>
      <c r="W263" s="77" t="str">
        <f>IF($B263="",
    "",
    IF(NOT(ISERROR(MATCH($B263,SkyCiv!$U:$U,0))),
        INDEX(SkyCiv!N:N,MATCH($B263,SkyCiv!$U:$U,0)),
        ""
    )
)</f>
        <v/>
      </c>
      <c r="X263" s="45" t="str">
        <f>IF(AND(U263=0,V263=0,W263=0),
    "-",
    IF(U263="",
        "",
        IF(LEFT($B263)="B",
            IF(Instructions!E$16="",
                "",
                IF(ROUND(U263,3)&lt;Instructions!E$16,
                    "YES",
                    "NO"
                )
            ),
            IF(LEFT($B263)="C",
                IF(Instructions!E$18="",
                    "",
                    IF(ROUND(U263,3)&lt;Instructions!E$18,
                        "YES",
                        "NO"
                    )
                ),
                "ERR"
            )
        )
    )
)</f>
        <v/>
      </c>
      <c r="Y263" s="45" t="str">
        <f t="shared" si="112"/>
        <v/>
      </c>
      <c r="Z263" s="45" t="str">
        <f>IF(AND(U263=0,V263=0,W263=0),
    "-",
    IF(W263="",
        "",
        IF(LEFT($B263)="B",
            IF(Instructions!E$17="",
                "",
                IF(ROUND(W263,3)&lt;Instructions!E$17,
                    "YES",
                    "NO"
                )
            ),
            IF(LEFT($B263)="C",
                IF(Instructions!E$19="",
                    "",
                    IF(ROUND(W263,3)&lt;Instructions!E$19,
                        "YES",
                        "NO"
                    )
                ),
                "ERR"
            )
        )
    )
)</f>
        <v/>
      </c>
      <c r="AA263" s="54" t="str">
        <f t="shared" si="113"/>
        <v/>
      </c>
      <c r="AB263" s="14" t="str">
        <f>IF(AND(NOT(ISERROR(MATCH($B263,Scilympiad!$U:$U,0))),ISNUMBER(INDEX(Scilympiad!Y:Y,MATCH($B263,Scilympiad!$U:$U,0)))),
    INDEX(Scilympiad!Y:Y,MATCH($B263,Scilympiad!$U:$U,0)),
    ""
)</f>
        <v/>
      </c>
      <c r="AC263" s="11" t="str">
        <f t="shared" si="114"/>
        <v/>
      </c>
      <c r="AD263" s="10" t="str">
        <f t="shared" si="115"/>
        <v/>
      </c>
      <c r="AE263" s="11" t="str">
        <f t="shared" si="116"/>
        <v/>
      </c>
      <c r="AF263" s="12" t="str">
        <f t="shared" si="117"/>
        <v/>
      </c>
      <c r="AG263" s="134" t="str">
        <f t="shared" si="118"/>
        <v/>
      </c>
      <c r="AH263" s="165"/>
      <c r="AI263" s="165"/>
      <c r="AJ263" s="131"/>
      <c r="AK263" s="64" t="str">
        <f t="shared" si="119"/>
        <v/>
      </c>
      <c r="AL263" s="47" t="str">
        <f t="shared" si="120"/>
        <v/>
      </c>
      <c r="AM263" s="65" t="str">
        <f t="shared" si="121"/>
        <v/>
      </c>
      <c r="AN263" s="57" t="str">
        <f t="shared" si="122"/>
        <v/>
      </c>
      <c r="AO263" s="12" t="str">
        <f t="shared" si="123"/>
        <v/>
      </c>
      <c r="AP263" s="10" t="str">
        <f t="shared" si="124"/>
        <v/>
      </c>
      <c r="AQ263" s="10" t="str">
        <f t="shared" si="125"/>
        <v/>
      </c>
      <c r="AR263" s="15" t="str">
        <f t="shared" si="126"/>
        <v/>
      </c>
      <c r="AS263" s="57" t="str">
        <f t="shared" si="127"/>
        <v/>
      </c>
      <c r="AT263" s="12" t="str">
        <f t="shared" si="128"/>
        <v/>
      </c>
      <c r="AU263" s="10" t="str">
        <f t="shared" si="129"/>
        <v/>
      </c>
      <c r="AV263" s="10" t="str">
        <f t="shared" si="130"/>
        <v/>
      </c>
      <c r="AW263" s="15" t="str">
        <f t="shared" si="131"/>
        <v/>
      </c>
    </row>
    <row r="264" spans="2:49">
      <c r="B264" s="14" t="str">
        <f>IF(Scilympiad!C263="",
    "",
    Scilympiad!C263
)</f>
        <v/>
      </c>
      <c r="C264" s="10" t="str">
        <f>IF(Scilympiad!D263="",
    "",
    Scilympiad!D263
)</f>
        <v/>
      </c>
      <c r="D264" s="10" t="str">
        <f>IF(Scilympiad!E263="",
    "",
    Scilympiad!E263
)</f>
        <v/>
      </c>
      <c r="E264" s="44" t="str">
        <f t="shared" si="107"/>
        <v/>
      </c>
      <c r="F264" s="45" t="str">
        <f t="shared" si="108"/>
        <v/>
      </c>
      <c r="G264" s="173" t="str">
        <f t="shared" si="109"/>
        <v/>
      </c>
      <c r="H264" s="45" t="str">
        <f t="shared" si="110"/>
        <v/>
      </c>
      <c r="I264" s="54" t="str">
        <f t="shared" si="111"/>
        <v/>
      </c>
      <c r="J264" s="57" t="str">
        <f>IF($B264="",
    "",
    IF(COUNTIF(Scilympiad!U:U,Scores!$B264)+COUNTIF(SkyCiv!U:U,Scores!$B264)=0,
        "",
        IF(COUNTIF(Scilympiad!U:U,Scores!$B264)=0,
            "NO",
            IF(COUNTIF(Scilympiad!U:U,Scores!$B264)=1,
                "YES",
                IF(COUNTIF(Scilympiad!U:U,Scores!$B264)&gt;1,
                    "MANY",
                    "ERROR"
                )
            )
        )
    )
)</f>
        <v/>
      </c>
      <c r="K264" s="15" t="str">
        <f>IF($B264="",
    "",
    IF(COUNTIF(Scilympiad!U:U,Scores!$B264)+COUNTIF(SkyCiv!U:U,Scores!$B264)=0,
        "",
        IF(COUNTIF(SkyCiv!U:U,Scores!$B264)=0,
            "NO",
            IF(COUNTIF(SkyCiv!U:U,Scores!$B264)=1,
                "YES",
                IF(COUNTIF(SkyCiv!U:U,Scores!$B264)&gt;1,
                    "MANY",
                    "ERROR"
                )
            )
        )
    )
)</f>
        <v/>
      </c>
      <c r="L264" s="160" t="str">
        <f>IF($B264="",
    "",
    IF(NOT(ISERROR(MATCH($B264,Scilympiad!$U:$U,0))),
        INDEX(Scilympiad!M:M,MATCH($B264,Scilympiad!$U:$U,0)),
        ""
    )
)</f>
        <v/>
      </c>
      <c r="M264" s="161" t="str">
        <f>IF($B264="",
    "",
    IF(NOT(ISERROR(MATCH($B264,Scilympiad!$U:$U,0))),
        INDEX(Scilympiad!N:N,MATCH($B264,Scilympiad!$U:$U,0)),
        ""
    )
)</f>
        <v/>
      </c>
      <c r="N264" s="161" t="str">
        <f>IF($B264="",
    "",
    IF(NOT(ISERROR(MATCH($B264,SkyCiv!$U:$U,0))),
        INDEX(SkyCiv!C:C,MATCH($B264,SkyCiv!$U:$U,0))+(_xlfn.NUMBERVALUE(LEFT(RIGHT(Instructions!$E$20,4),3))+6)/24,
        ""
    )
)</f>
        <v/>
      </c>
      <c r="O264" s="12" t="str">
        <f>IF(N264="",
    "",
    IF(Instructions!E$20="",
        "TIMEZONE?",
        IF(L264="",
            "START?",
            IF(N264&lt;L264,
                "NEGATIVE",
                (N264-L264)*24*60
            )
        )
    )
)</f>
        <v/>
      </c>
      <c r="P264" s="46" t="str">
        <f>IF(Instructions!$E$21="",
    "",
    IF(AND(ISNUMBER(O264),O264&gt;Instructions!E$21),
        "YES",
        IF(AND(ISNUMBER(O264),O264&lt;=Instructions!E$21),
            "NO",
            IF(O264="NEGATIVE",
                "UNCLEAR",
                ""
            )
        )
    )
)</f>
        <v/>
      </c>
      <c r="Q264" s="72" t="str">
        <f>IF(LEFT(Instructions!E$22)="Y",
    P264,
    ""
)</f>
        <v/>
      </c>
      <c r="R264" s="69" t="str">
        <f>IF($B264="",
    "",
    IF(NOT(ISERROR(MATCH($B264,SkyCiv!$U:$U,0))),
        INDEX(SkyCiv!I:I,MATCH($B264,SkyCiv!$U:$U,0)),
        ""
    )
)</f>
        <v/>
      </c>
      <c r="S264" s="12" t="str">
        <f>IF($B264="",
    "",
    IF(NOT(ISERROR(MATCH($B264,SkyCiv!$U:$U,0))),
        INDEX(SkyCiv!J:J,MATCH($B264,SkyCiv!$U:$U,0)),
        ""
    )
)</f>
        <v/>
      </c>
      <c r="T264" s="60" t="str">
        <f>IF($B264="",
    "",
    IF(NOT(ISERROR(MATCH($B264,SkyCiv!$U:$U,0))),
        INDEX(SkyCiv!K:K,MATCH($B264,SkyCiv!$U:$U,0)),
        ""
    )
)</f>
        <v/>
      </c>
      <c r="U264" s="76" t="str">
        <f>IF($B264="",
    "",
    IF(NOT(ISERROR(MATCH($B264,SkyCiv!$U:$U,0))),
        INDEX(SkyCiv!L:L,MATCH($B264,SkyCiv!$U:$U,0)),
        ""
    )
)</f>
        <v/>
      </c>
      <c r="V264" s="12" t="str">
        <f>IF($B264="",
    "",
    IF(NOT(ISERROR(MATCH($B264,SkyCiv!$U:$U,0))),
        INDEX(SkyCiv!M:M,MATCH($B264,SkyCiv!$U:$U,0)),
        ""
    )
)</f>
        <v/>
      </c>
      <c r="W264" s="77" t="str">
        <f>IF($B264="",
    "",
    IF(NOT(ISERROR(MATCH($B264,SkyCiv!$U:$U,0))),
        INDEX(SkyCiv!N:N,MATCH($B264,SkyCiv!$U:$U,0)),
        ""
    )
)</f>
        <v/>
      </c>
      <c r="X264" s="45" t="str">
        <f>IF(AND(U264=0,V264=0,W264=0),
    "-",
    IF(U264="",
        "",
        IF(LEFT($B264)="B",
            IF(Instructions!E$16="",
                "",
                IF(ROUND(U264,3)&lt;Instructions!E$16,
                    "YES",
                    "NO"
                )
            ),
            IF(LEFT($B264)="C",
                IF(Instructions!E$18="",
                    "",
                    IF(ROUND(U264,3)&lt;Instructions!E$18,
                        "YES",
                        "NO"
                    )
                ),
                "ERR"
            )
        )
    )
)</f>
        <v/>
      </c>
      <c r="Y264" s="45" t="str">
        <f t="shared" si="112"/>
        <v/>
      </c>
      <c r="Z264" s="45" t="str">
        <f>IF(AND(U264=0,V264=0,W264=0),
    "-",
    IF(W264="",
        "",
        IF(LEFT($B264)="B",
            IF(Instructions!E$17="",
                "",
                IF(ROUND(W264,3)&lt;Instructions!E$17,
                    "YES",
                    "NO"
                )
            ),
            IF(LEFT($B264)="C",
                IF(Instructions!E$19="",
                    "",
                    IF(ROUND(W264,3)&lt;Instructions!E$19,
                        "YES",
                        "NO"
                    )
                ),
                "ERR"
            )
        )
    )
)</f>
        <v/>
      </c>
      <c r="AA264" s="54" t="str">
        <f t="shared" si="113"/>
        <v/>
      </c>
      <c r="AB264" s="14" t="str">
        <f>IF(AND(NOT(ISERROR(MATCH($B264,Scilympiad!$U:$U,0))),ISNUMBER(INDEX(Scilympiad!Y:Y,MATCH($B264,Scilympiad!$U:$U,0)))),
    INDEX(Scilympiad!Y:Y,MATCH($B264,Scilympiad!$U:$U,0)),
    ""
)</f>
        <v/>
      </c>
      <c r="AC264" s="11" t="str">
        <f t="shared" si="114"/>
        <v/>
      </c>
      <c r="AD264" s="10" t="str">
        <f t="shared" si="115"/>
        <v/>
      </c>
      <c r="AE264" s="11" t="str">
        <f t="shared" si="116"/>
        <v/>
      </c>
      <c r="AF264" s="12" t="str">
        <f t="shared" si="117"/>
        <v/>
      </c>
      <c r="AG264" s="134" t="str">
        <f t="shared" si="118"/>
        <v/>
      </c>
      <c r="AH264" s="165"/>
      <c r="AI264" s="165"/>
      <c r="AJ264" s="131"/>
      <c r="AK264" s="64" t="str">
        <f t="shared" si="119"/>
        <v/>
      </c>
      <c r="AL264" s="47" t="str">
        <f t="shared" si="120"/>
        <v/>
      </c>
      <c r="AM264" s="65" t="str">
        <f t="shared" si="121"/>
        <v/>
      </c>
      <c r="AN264" s="57" t="str">
        <f t="shared" si="122"/>
        <v/>
      </c>
      <c r="AO264" s="12" t="str">
        <f t="shared" si="123"/>
        <v/>
      </c>
      <c r="AP264" s="10" t="str">
        <f t="shared" si="124"/>
        <v/>
      </c>
      <c r="AQ264" s="10" t="str">
        <f t="shared" si="125"/>
        <v/>
      </c>
      <c r="AR264" s="15" t="str">
        <f t="shared" si="126"/>
        <v/>
      </c>
      <c r="AS264" s="57" t="str">
        <f t="shared" si="127"/>
        <v/>
      </c>
      <c r="AT264" s="12" t="str">
        <f t="shared" si="128"/>
        <v/>
      </c>
      <c r="AU264" s="10" t="str">
        <f t="shared" si="129"/>
        <v/>
      </c>
      <c r="AV264" s="10" t="str">
        <f t="shared" si="130"/>
        <v/>
      </c>
      <c r="AW264" s="15" t="str">
        <f t="shared" si="131"/>
        <v/>
      </c>
    </row>
    <row r="265" spans="2:49">
      <c r="B265" s="14" t="str">
        <f>IF(Scilympiad!C264="",
    "",
    Scilympiad!C264
)</f>
        <v/>
      </c>
      <c r="C265" s="10" t="str">
        <f>IF(Scilympiad!D264="",
    "",
    Scilympiad!D264
)</f>
        <v/>
      </c>
      <c r="D265" s="10" t="str">
        <f>IF(Scilympiad!E264="",
    "",
    Scilympiad!E264
)</f>
        <v/>
      </c>
      <c r="E265" s="44" t="str">
        <f t="shared" si="107"/>
        <v/>
      </c>
      <c r="F265" s="45" t="str">
        <f t="shared" si="108"/>
        <v/>
      </c>
      <c r="G265" s="173" t="str">
        <f t="shared" si="109"/>
        <v/>
      </c>
      <c r="H265" s="45" t="str">
        <f t="shared" si="110"/>
        <v/>
      </c>
      <c r="I265" s="54" t="str">
        <f t="shared" si="111"/>
        <v/>
      </c>
      <c r="J265" s="57" t="str">
        <f>IF($B265="",
    "",
    IF(COUNTIF(Scilympiad!U:U,Scores!$B265)+COUNTIF(SkyCiv!U:U,Scores!$B265)=0,
        "",
        IF(COUNTIF(Scilympiad!U:U,Scores!$B265)=0,
            "NO",
            IF(COUNTIF(Scilympiad!U:U,Scores!$B265)=1,
                "YES",
                IF(COUNTIF(Scilympiad!U:U,Scores!$B265)&gt;1,
                    "MANY",
                    "ERROR"
                )
            )
        )
    )
)</f>
        <v/>
      </c>
      <c r="K265" s="15" t="str">
        <f>IF($B265="",
    "",
    IF(COUNTIF(Scilympiad!U:U,Scores!$B265)+COUNTIF(SkyCiv!U:U,Scores!$B265)=0,
        "",
        IF(COUNTIF(SkyCiv!U:U,Scores!$B265)=0,
            "NO",
            IF(COUNTIF(SkyCiv!U:U,Scores!$B265)=1,
                "YES",
                IF(COUNTIF(SkyCiv!U:U,Scores!$B265)&gt;1,
                    "MANY",
                    "ERROR"
                )
            )
        )
    )
)</f>
        <v/>
      </c>
      <c r="L265" s="160" t="str">
        <f>IF($B265="",
    "",
    IF(NOT(ISERROR(MATCH($B265,Scilympiad!$U:$U,0))),
        INDEX(Scilympiad!M:M,MATCH($B265,Scilympiad!$U:$U,0)),
        ""
    )
)</f>
        <v/>
      </c>
      <c r="M265" s="161" t="str">
        <f>IF($B265="",
    "",
    IF(NOT(ISERROR(MATCH($B265,Scilympiad!$U:$U,0))),
        INDEX(Scilympiad!N:N,MATCH($B265,Scilympiad!$U:$U,0)),
        ""
    )
)</f>
        <v/>
      </c>
      <c r="N265" s="161" t="str">
        <f>IF($B265="",
    "",
    IF(NOT(ISERROR(MATCH($B265,SkyCiv!$U:$U,0))),
        INDEX(SkyCiv!C:C,MATCH($B265,SkyCiv!$U:$U,0))+(_xlfn.NUMBERVALUE(LEFT(RIGHT(Instructions!$E$20,4),3))+6)/24,
        ""
    )
)</f>
        <v/>
      </c>
      <c r="O265" s="12" t="str">
        <f>IF(N265="",
    "",
    IF(Instructions!E$20="",
        "TIMEZONE?",
        IF(L265="",
            "START?",
            IF(N265&lt;L265,
                "NEGATIVE",
                (N265-L265)*24*60
            )
        )
    )
)</f>
        <v/>
      </c>
      <c r="P265" s="46" t="str">
        <f>IF(Instructions!$E$21="",
    "",
    IF(AND(ISNUMBER(O265),O265&gt;Instructions!E$21),
        "YES",
        IF(AND(ISNUMBER(O265),O265&lt;=Instructions!E$21),
            "NO",
            IF(O265="NEGATIVE",
                "UNCLEAR",
                ""
            )
        )
    )
)</f>
        <v/>
      </c>
      <c r="Q265" s="72" t="str">
        <f>IF(LEFT(Instructions!E$22)="Y",
    P265,
    ""
)</f>
        <v/>
      </c>
      <c r="R265" s="69" t="str">
        <f>IF($B265="",
    "",
    IF(NOT(ISERROR(MATCH($B265,SkyCiv!$U:$U,0))),
        INDEX(SkyCiv!I:I,MATCH($B265,SkyCiv!$U:$U,0)),
        ""
    )
)</f>
        <v/>
      </c>
      <c r="S265" s="12" t="str">
        <f>IF($B265="",
    "",
    IF(NOT(ISERROR(MATCH($B265,SkyCiv!$U:$U,0))),
        INDEX(SkyCiv!J:J,MATCH($B265,SkyCiv!$U:$U,0)),
        ""
    )
)</f>
        <v/>
      </c>
      <c r="T265" s="60" t="str">
        <f>IF($B265="",
    "",
    IF(NOT(ISERROR(MATCH($B265,SkyCiv!$U:$U,0))),
        INDEX(SkyCiv!K:K,MATCH($B265,SkyCiv!$U:$U,0)),
        ""
    )
)</f>
        <v/>
      </c>
      <c r="U265" s="76" t="str">
        <f>IF($B265="",
    "",
    IF(NOT(ISERROR(MATCH($B265,SkyCiv!$U:$U,0))),
        INDEX(SkyCiv!L:L,MATCH($B265,SkyCiv!$U:$U,0)),
        ""
    )
)</f>
        <v/>
      </c>
      <c r="V265" s="12" t="str">
        <f>IF($B265="",
    "",
    IF(NOT(ISERROR(MATCH($B265,SkyCiv!$U:$U,0))),
        INDEX(SkyCiv!M:M,MATCH($B265,SkyCiv!$U:$U,0)),
        ""
    )
)</f>
        <v/>
      </c>
      <c r="W265" s="77" t="str">
        <f>IF($B265="",
    "",
    IF(NOT(ISERROR(MATCH($B265,SkyCiv!$U:$U,0))),
        INDEX(SkyCiv!N:N,MATCH($B265,SkyCiv!$U:$U,0)),
        ""
    )
)</f>
        <v/>
      </c>
      <c r="X265" s="45" t="str">
        <f>IF(AND(U265=0,V265=0,W265=0),
    "-",
    IF(U265="",
        "",
        IF(LEFT($B265)="B",
            IF(Instructions!E$16="",
                "",
                IF(ROUND(U265,3)&lt;Instructions!E$16,
                    "YES",
                    "NO"
                )
            ),
            IF(LEFT($B265)="C",
                IF(Instructions!E$18="",
                    "",
                    IF(ROUND(U265,3)&lt;Instructions!E$18,
                        "YES",
                        "NO"
                    )
                ),
                "ERR"
            )
        )
    )
)</f>
        <v/>
      </c>
      <c r="Y265" s="45" t="str">
        <f t="shared" si="112"/>
        <v/>
      </c>
      <c r="Z265" s="45" t="str">
        <f>IF(AND(U265=0,V265=0,W265=0),
    "-",
    IF(W265="",
        "",
        IF(LEFT($B265)="B",
            IF(Instructions!E$17="",
                "",
                IF(ROUND(W265,3)&lt;Instructions!E$17,
                    "YES",
                    "NO"
                )
            ),
            IF(LEFT($B265)="C",
                IF(Instructions!E$19="",
                    "",
                    IF(ROUND(W265,3)&lt;Instructions!E$19,
                        "YES",
                        "NO"
                    )
                ),
                "ERR"
            )
        )
    )
)</f>
        <v/>
      </c>
      <c r="AA265" s="54" t="str">
        <f t="shared" si="113"/>
        <v/>
      </c>
      <c r="AB265" s="14" t="str">
        <f>IF(AND(NOT(ISERROR(MATCH($B265,Scilympiad!$U:$U,0))),ISNUMBER(INDEX(Scilympiad!Y:Y,MATCH($B265,Scilympiad!$U:$U,0)))),
    INDEX(Scilympiad!Y:Y,MATCH($B265,Scilympiad!$U:$U,0)),
    ""
)</f>
        <v/>
      </c>
      <c r="AC265" s="11" t="str">
        <f t="shared" si="114"/>
        <v/>
      </c>
      <c r="AD265" s="10" t="str">
        <f t="shared" si="115"/>
        <v/>
      </c>
      <c r="AE265" s="11" t="str">
        <f t="shared" si="116"/>
        <v/>
      </c>
      <c r="AF265" s="12" t="str">
        <f t="shared" si="117"/>
        <v/>
      </c>
      <c r="AG265" s="134" t="str">
        <f t="shared" si="118"/>
        <v/>
      </c>
      <c r="AH265" s="165"/>
      <c r="AI265" s="165"/>
      <c r="AJ265" s="131"/>
      <c r="AK265" s="64" t="str">
        <f t="shared" si="119"/>
        <v/>
      </c>
      <c r="AL265" s="47" t="str">
        <f t="shared" si="120"/>
        <v/>
      </c>
      <c r="AM265" s="65" t="str">
        <f t="shared" si="121"/>
        <v/>
      </c>
      <c r="AN265" s="57" t="str">
        <f t="shared" si="122"/>
        <v/>
      </c>
      <c r="AO265" s="12" t="str">
        <f t="shared" si="123"/>
        <v/>
      </c>
      <c r="AP265" s="10" t="str">
        <f t="shared" si="124"/>
        <v/>
      </c>
      <c r="AQ265" s="10" t="str">
        <f t="shared" si="125"/>
        <v/>
      </c>
      <c r="AR265" s="15" t="str">
        <f t="shared" si="126"/>
        <v/>
      </c>
      <c r="AS265" s="57" t="str">
        <f t="shared" si="127"/>
        <v/>
      </c>
      <c r="AT265" s="12" t="str">
        <f t="shared" si="128"/>
        <v/>
      </c>
      <c r="AU265" s="10" t="str">
        <f t="shared" si="129"/>
        <v/>
      </c>
      <c r="AV265" s="10" t="str">
        <f t="shared" si="130"/>
        <v/>
      </c>
      <c r="AW265" s="15" t="str">
        <f t="shared" si="131"/>
        <v/>
      </c>
    </row>
    <row r="266" spans="2:49">
      <c r="B266" s="14" t="str">
        <f>IF(Scilympiad!C265="",
    "",
    Scilympiad!C265
)</f>
        <v/>
      </c>
      <c r="C266" s="10" t="str">
        <f>IF(Scilympiad!D265="",
    "",
    Scilympiad!D265
)</f>
        <v/>
      </c>
      <c r="D266" s="10" t="str">
        <f>IF(Scilympiad!E265="",
    "",
    Scilympiad!E265
)</f>
        <v/>
      </c>
      <c r="E266" s="44" t="str">
        <f t="shared" si="107"/>
        <v/>
      </c>
      <c r="F266" s="45" t="str">
        <f t="shared" si="108"/>
        <v/>
      </c>
      <c r="G266" s="173" t="str">
        <f t="shared" si="109"/>
        <v/>
      </c>
      <c r="H266" s="45" t="str">
        <f t="shared" si="110"/>
        <v/>
      </c>
      <c r="I266" s="54" t="str">
        <f t="shared" si="111"/>
        <v/>
      </c>
      <c r="J266" s="57" t="str">
        <f>IF($B266="",
    "",
    IF(COUNTIF(Scilympiad!U:U,Scores!$B266)+COUNTIF(SkyCiv!U:U,Scores!$B266)=0,
        "",
        IF(COUNTIF(Scilympiad!U:U,Scores!$B266)=0,
            "NO",
            IF(COUNTIF(Scilympiad!U:U,Scores!$B266)=1,
                "YES",
                IF(COUNTIF(Scilympiad!U:U,Scores!$B266)&gt;1,
                    "MANY",
                    "ERROR"
                )
            )
        )
    )
)</f>
        <v/>
      </c>
      <c r="K266" s="15" t="str">
        <f>IF($B266="",
    "",
    IF(COUNTIF(Scilympiad!U:U,Scores!$B266)+COUNTIF(SkyCiv!U:U,Scores!$B266)=0,
        "",
        IF(COUNTIF(SkyCiv!U:U,Scores!$B266)=0,
            "NO",
            IF(COUNTIF(SkyCiv!U:U,Scores!$B266)=1,
                "YES",
                IF(COUNTIF(SkyCiv!U:U,Scores!$B266)&gt;1,
                    "MANY",
                    "ERROR"
                )
            )
        )
    )
)</f>
        <v/>
      </c>
      <c r="L266" s="160" t="str">
        <f>IF($B266="",
    "",
    IF(NOT(ISERROR(MATCH($B266,Scilympiad!$U:$U,0))),
        INDEX(Scilympiad!M:M,MATCH($B266,Scilympiad!$U:$U,0)),
        ""
    )
)</f>
        <v/>
      </c>
      <c r="M266" s="161" t="str">
        <f>IF($B266="",
    "",
    IF(NOT(ISERROR(MATCH($B266,Scilympiad!$U:$U,0))),
        INDEX(Scilympiad!N:N,MATCH($B266,Scilympiad!$U:$U,0)),
        ""
    )
)</f>
        <v/>
      </c>
      <c r="N266" s="161" t="str">
        <f>IF($B266="",
    "",
    IF(NOT(ISERROR(MATCH($B266,SkyCiv!$U:$U,0))),
        INDEX(SkyCiv!C:C,MATCH($B266,SkyCiv!$U:$U,0))+(_xlfn.NUMBERVALUE(LEFT(RIGHT(Instructions!$E$20,4),3))+6)/24,
        ""
    )
)</f>
        <v/>
      </c>
      <c r="O266" s="12" t="str">
        <f>IF(N266="",
    "",
    IF(Instructions!E$20="",
        "TIMEZONE?",
        IF(L266="",
            "START?",
            IF(N266&lt;L266,
                "NEGATIVE",
                (N266-L266)*24*60
            )
        )
    )
)</f>
        <v/>
      </c>
      <c r="P266" s="46" t="str">
        <f>IF(Instructions!$E$21="",
    "",
    IF(AND(ISNUMBER(O266),O266&gt;Instructions!E$21),
        "YES",
        IF(AND(ISNUMBER(O266),O266&lt;=Instructions!E$21),
            "NO",
            IF(O266="NEGATIVE",
                "UNCLEAR",
                ""
            )
        )
    )
)</f>
        <v/>
      </c>
      <c r="Q266" s="72" t="str">
        <f>IF(LEFT(Instructions!E$22)="Y",
    P266,
    ""
)</f>
        <v/>
      </c>
      <c r="R266" s="69" t="str">
        <f>IF($B266="",
    "",
    IF(NOT(ISERROR(MATCH($B266,SkyCiv!$U:$U,0))),
        INDEX(SkyCiv!I:I,MATCH($B266,SkyCiv!$U:$U,0)),
        ""
    )
)</f>
        <v/>
      </c>
      <c r="S266" s="12" t="str">
        <f>IF($B266="",
    "",
    IF(NOT(ISERROR(MATCH($B266,SkyCiv!$U:$U,0))),
        INDEX(SkyCiv!J:J,MATCH($B266,SkyCiv!$U:$U,0)),
        ""
    )
)</f>
        <v/>
      </c>
      <c r="T266" s="60" t="str">
        <f>IF($B266="",
    "",
    IF(NOT(ISERROR(MATCH($B266,SkyCiv!$U:$U,0))),
        INDEX(SkyCiv!K:K,MATCH($B266,SkyCiv!$U:$U,0)),
        ""
    )
)</f>
        <v/>
      </c>
      <c r="U266" s="76" t="str">
        <f>IF($B266="",
    "",
    IF(NOT(ISERROR(MATCH($B266,SkyCiv!$U:$U,0))),
        INDEX(SkyCiv!L:L,MATCH($B266,SkyCiv!$U:$U,0)),
        ""
    )
)</f>
        <v/>
      </c>
      <c r="V266" s="12" t="str">
        <f>IF($B266="",
    "",
    IF(NOT(ISERROR(MATCH($B266,SkyCiv!$U:$U,0))),
        INDEX(SkyCiv!M:M,MATCH($B266,SkyCiv!$U:$U,0)),
        ""
    )
)</f>
        <v/>
      </c>
      <c r="W266" s="77" t="str">
        <f>IF($B266="",
    "",
    IF(NOT(ISERROR(MATCH($B266,SkyCiv!$U:$U,0))),
        INDEX(SkyCiv!N:N,MATCH($B266,SkyCiv!$U:$U,0)),
        ""
    )
)</f>
        <v/>
      </c>
      <c r="X266" s="45" t="str">
        <f>IF(AND(U266=0,V266=0,W266=0),
    "-",
    IF(U266="",
        "",
        IF(LEFT($B266)="B",
            IF(Instructions!E$16="",
                "",
                IF(ROUND(U266,3)&lt;Instructions!E$16,
                    "YES",
                    "NO"
                )
            ),
            IF(LEFT($B266)="C",
                IF(Instructions!E$18="",
                    "",
                    IF(ROUND(U266,3)&lt;Instructions!E$18,
                        "YES",
                        "NO"
                    )
                ),
                "ERR"
            )
        )
    )
)</f>
        <v/>
      </c>
      <c r="Y266" s="45" t="str">
        <f t="shared" si="112"/>
        <v/>
      </c>
      <c r="Z266" s="45" t="str">
        <f>IF(AND(U266=0,V266=0,W266=0),
    "-",
    IF(W266="",
        "",
        IF(LEFT($B266)="B",
            IF(Instructions!E$17="",
                "",
                IF(ROUND(W266,3)&lt;Instructions!E$17,
                    "YES",
                    "NO"
                )
            ),
            IF(LEFT($B266)="C",
                IF(Instructions!E$19="",
                    "",
                    IF(ROUND(W266,3)&lt;Instructions!E$19,
                        "YES",
                        "NO"
                    )
                ),
                "ERR"
            )
        )
    )
)</f>
        <v/>
      </c>
      <c r="AA266" s="54" t="str">
        <f t="shared" si="113"/>
        <v/>
      </c>
      <c r="AB266" s="14" t="str">
        <f>IF(AND(NOT(ISERROR(MATCH($B266,Scilympiad!$U:$U,0))),ISNUMBER(INDEX(Scilympiad!Y:Y,MATCH($B266,Scilympiad!$U:$U,0)))),
    INDEX(Scilympiad!Y:Y,MATCH($B266,Scilympiad!$U:$U,0)),
    ""
)</f>
        <v/>
      </c>
      <c r="AC266" s="11" t="str">
        <f t="shared" si="114"/>
        <v/>
      </c>
      <c r="AD266" s="10" t="str">
        <f t="shared" si="115"/>
        <v/>
      </c>
      <c r="AE266" s="11" t="str">
        <f t="shared" si="116"/>
        <v/>
      </c>
      <c r="AF266" s="12" t="str">
        <f t="shared" si="117"/>
        <v/>
      </c>
      <c r="AG266" s="134" t="str">
        <f t="shared" si="118"/>
        <v/>
      </c>
      <c r="AH266" s="165"/>
      <c r="AI266" s="165"/>
      <c r="AJ266" s="131"/>
      <c r="AK266" s="64" t="str">
        <f t="shared" si="119"/>
        <v/>
      </c>
      <c r="AL266" s="47" t="str">
        <f t="shared" si="120"/>
        <v/>
      </c>
      <c r="AM266" s="65" t="str">
        <f t="shared" si="121"/>
        <v/>
      </c>
      <c r="AN266" s="57" t="str">
        <f t="shared" si="122"/>
        <v/>
      </c>
      <c r="AO266" s="12" t="str">
        <f t="shared" si="123"/>
        <v/>
      </c>
      <c r="AP266" s="10" t="str">
        <f t="shared" si="124"/>
        <v/>
      </c>
      <c r="AQ266" s="10" t="str">
        <f t="shared" si="125"/>
        <v/>
      </c>
      <c r="AR266" s="15" t="str">
        <f t="shared" si="126"/>
        <v/>
      </c>
      <c r="AS266" s="57" t="str">
        <f t="shared" si="127"/>
        <v/>
      </c>
      <c r="AT266" s="12" t="str">
        <f t="shared" si="128"/>
        <v/>
      </c>
      <c r="AU266" s="10" t="str">
        <f t="shared" si="129"/>
        <v/>
      </c>
      <c r="AV266" s="10" t="str">
        <f t="shared" si="130"/>
        <v/>
      </c>
      <c r="AW266" s="15" t="str">
        <f t="shared" si="131"/>
        <v/>
      </c>
    </row>
    <row r="267" spans="2:49">
      <c r="B267" s="14" t="str">
        <f>IF(Scilympiad!C266="",
    "",
    Scilympiad!C266
)</f>
        <v/>
      </c>
      <c r="C267" s="10" t="str">
        <f>IF(Scilympiad!D266="",
    "",
    Scilympiad!D266
)</f>
        <v/>
      </c>
      <c r="D267" s="10" t="str">
        <f>IF(Scilympiad!E266="",
    "",
    Scilympiad!E266
)</f>
        <v/>
      </c>
      <c r="E267" s="44" t="str">
        <f t="shared" si="107"/>
        <v/>
      </c>
      <c r="F267" s="45" t="str">
        <f t="shared" si="108"/>
        <v/>
      </c>
      <c r="G267" s="173" t="str">
        <f t="shared" si="109"/>
        <v/>
      </c>
      <c r="H267" s="45" t="str">
        <f t="shared" si="110"/>
        <v/>
      </c>
      <c r="I267" s="54" t="str">
        <f t="shared" si="111"/>
        <v/>
      </c>
      <c r="J267" s="57" t="str">
        <f>IF($B267="",
    "",
    IF(COUNTIF(Scilympiad!U:U,Scores!$B267)+COUNTIF(SkyCiv!U:U,Scores!$B267)=0,
        "",
        IF(COUNTIF(Scilympiad!U:U,Scores!$B267)=0,
            "NO",
            IF(COUNTIF(Scilympiad!U:U,Scores!$B267)=1,
                "YES",
                IF(COUNTIF(Scilympiad!U:U,Scores!$B267)&gt;1,
                    "MANY",
                    "ERROR"
                )
            )
        )
    )
)</f>
        <v/>
      </c>
      <c r="K267" s="15" t="str">
        <f>IF($B267="",
    "",
    IF(COUNTIF(Scilympiad!U:U,Scores!$B267)+COUNTIF(SkyCiv!U:U,Scores!$B267)=0,
        "",
        IF(COUNTIF(SkyCiv!U:U,Scores!$B267)=0,
            "NO",
            IF(COUNTIF(SkyCiv!U:U,Scores!$B267)=1,
                "YES",
                IF(COUNTIF(SkyCiv!U:U,Scores!$B267)&gt;1,
                    "MANY",
                    "ERROR"
                )
            )
        )
    )
)</f>
        <v/>
      </c>
      <c r="L267" s="160" t="str">
        <f>IF($B267="",
    "",
    IF(NOT(ISERROR(MATCH($B267,Scilympiad!$U:$U,0))),
        INDEX(Scilympiad!M:M,MATCH($B267,Scilympiad!$U:$U,0)),
        ""
    )
)</f>
        <v/>
      </c>
      <c r="M267" s="161" t="str">
        <f>IF($B267="",
    "",
    IF(NOT(ISERROR(MATCH($B267,Scilympiad!$U:$U,0))),
        INDEX(Scilympiad!N:N,MATCH($B267,Scilympiad!$U:$U,0)),
        ""
    )
)</f>
        <v/>
      </c>
      <c r="N267" s="161" t="str">
        <f>IF($B267="",
    "",
    IF(NOT(ISERROR(MATCH($B267,SkyCiv!$U:$U,0))),
        INDEX(SkyCiv!C:C,MATCH($B267,SkyCiv!$U:$U,0))+(_xlfn.NUMBERVALUE(LEFT(RIGHT(Instructions!$E$20,4),3))+6)/24,
        ""
    )
)</f>
        <v/>
      </c>
      <c r="O267" s="12" t="str">
        <f>IF(N267="",
    "",
    IF(Instructions!E$20="",
        "TIMEZONE?",
        IF(L267="",
            "START?",
            IF(N267&lt;L267,
                "NEGATIVE",
                (N267-L267)*24*60
            )
        )
    )
)</f>
        <v/>
      </c>
      <c r="P267" s="46" t="str">
        <f>IF(Instructions!$E$21="",
    "",
    IF(AND(ISNUMBER(O267),O267&gt;Instructions!E$21),
        "YES",
        IF(AND(ISNUMBER(O267),O267&lt;=Instructions!E$21),
            "NO",
            IF(O267="NEGATIVE",
                "UNCLEAR",
                ""
            )
        )
    )
)</f>
        <v/>
      </c>
      <c r="Q267" s="72" t="str">
        <f>IF(LEFT(Instructions!E$22)="Y",
    P267,
    ""
)</f>
        <v/>
      </c>
      <c r="R267" s="69" t="str">
        <f>IF($B267="",
    "",
    IF(NOT(ISERROR(MATCH($B267,SkyCiv!$U:$U,0))),
        INDEX(SkyCiv!I:I,MATCH($B267,SkyCiv!$U:$U,0)),
        ""
    )
)</f>
        <v/>
      </c>
      <c r="S267" s="12" t="str">
        <f>IF($B267="",
    "",
    IF(NOT(ISERROR(MATCH($B267,SkyCiv!$U:$U,0))),
        INDEX(SkyCiv!J:J,MATCH($B267,SkyCiv!$U:$U,0)),
        ""
    )
)</f>
        <v/>
      </c>
      <c r="T267" s="60" t="str">
        <f>IF($B267="",
    "",
    IF(NOT(ISERROR(MATCH($B267,SkyCiv!$U:$U,0))),
        INDEX(SkyCiv!K:K,MATCH($B267,SkyCiv!$U:$U,0)),
        ""
    )
)</f>
        <v/>
      </c>
      <c r="U267" s="76" t="str">
        <f>IF($B267="",
    "",
    IF(NOT(ISERROR(MATCH($B267,SkyCiv!$U:$U,0))),
        INDEX(SkyCiv!L:L,MATCH($B267,SkyCiv!$U:$U,0)),
        ""
    )
)</f>
        <v/>
      </c>
      <c r="V267" s="12" t="str">
        <f>IF($B267="",
    "",
    IF(NOT(ISERROR(MATCH($B267,SkyCiv!$U:$U,0))),
        INDEX(SkyCiv!M:M,MATCH($B267,SkyCiv!$U:$U,0)),
        ""
    )
)</f>
        <v/>
      </c>
      <c r="W267" s="77" t="str">
        <f>IF($B267="",
    "",
    IF(NOT(ISERROR(MATCH($B267,SkyCiv!$U:$U,0))),
        INDEX(SkyCiv!N:N,MATCH($B267,SkyCiv!$U:$U,0)),
        ""
    )
)</f>
        <v/>
      </c>
      <c r="X267" s="45" t="str">
        <f>IF(AND(U267=0,V267=0,W267=0),
    "-",
    IF(U267="",
        "",
        IF(LEFT($B267)="B",
            IF(Instructions!E$16="",
                "",
                IF(ROUND(U267,3)&lt;Instructions!E$16,
                    "YES",
                    "NO"
                )
            ),
            IF(LEFT($B267)="C",
                IF(Instructions!E$18="",
                    "",
                    IF(ROUND(U267,3)&lt;Instructions!E$18,
                        "YES",
                        "NO"
                    )
                ),
                "ERR"
            )
        )
    )
)</f>
        <v/>
      </c>
      <c r="Y267" s="45" t="str">
        <f t="shared" si="112"/>
        <v/>
      </c>
      <c r="Z267" s="45" t="str">
        <f>IF(AND(U267=0,V267=0,W267=0),
    "-",
    IF(W267="",
        "",
        IF(LEFT($B267)="B",
            IF(Instructions!E$17="",
                "",
                IF(ROUND(W267,3)&lt;Instructions!E$17,
                    "YES",
                    "NO"
                )
            ),
            IF(LEFT($B267)="C",
                IF(Instructions!E$19="",
                    "",
                    IF(ROUND(W267,3)&lt;Instructions!E$19,
                        "YES",
                        "NO"
                    )
                ),
                "ERR"
            )
        )
    )
)</f>
        <v/>
      </c>
      <c r="AA267" s="54" t="str">
        <f t="shared" si="113"/>
        <v/>
      </c>
      <c r="AB267" s="14" t="str">
        <f>IF(AND(NOT(ISERROR(MATCH($B267,Scilympiad!$U:$U,0))),ISNUMBER(INDEX(Scilympiad!Y:Y,MATCH($B267,Scilympiad!$U:$U,0)))),
    INDEX(Scilympiad!Y:Y,MATCH($B267,Scilympiad!$U:$U,0)),
    ""
)</f>
        <v/>
      </c>
      <c r="AC267" s="11" t="str">
        <f t="shared" si="114"/>
        <v/>
      </c>
      <c r="AD267" s="10" t="str">
        <f t="shared" si="115"/>
        <v/>
      </c>
      <c r="AE267" s="11" t="str">
        <f t="shared" si="116"/>
        <v/>
      </c>
      <c r="AF267" s="12" t="str">
        <f t="shared" si="117"/>
        <v/>
      </c>
      <c r="AG267" s="134" t="str">
        <f t="shared" si="118"/>
        <v/>
      </c>
      <c r="AH267" s="165"/>
      <c r="AI267" s="165"/>
      <c r="AJ267" s="131"/>
      <c r="AK267" s="64" t="str">
        <f t="shared" si="119"/>
        <v/>
      </c>
      <c r="AL267" s="47" t="str">
        <f t="shared" si="120"/>
        <v/>
      </c>
      <c r="AM267" s="65" t="str">
        <f t="shared" si="121"/>
        <v/>
      </c>
      <c r="AN267" s="57" t="str">
        <f t="shared" si="122"/>
        <v/>
      </c>
      <c r="AO267" s="12" t="str">
        <f t="shared" si="123"/>
        <v/>
      </c>
      <c r="AP267" s="10" t="str">
        <f t="shared" si="124"/>
        <v/>
      </c>
      <c r="AQ267" s="10" t="str">
        <f t="shared" si="125"/>
        <v/>
      </c>
      <c r="AR267" s="15" t="str">
        <f t="shared" si="126"/>
        <v/>
      </c>
      <c r="AS267" s="57" t="str">
        <f t="shared" si="127"/>
        <v/>
      </c>
      <c r="AT267" s="12" t="str">
        <f t="shared" si="128"/>
        <v/>
      </c>
      <c r="AU267" s="10" t="str">
        <f t="shared" si="129"/>
        <v/>
      </c>
      <c r="AV267" s="10" t="str">
        <f t="shared" si="130"/>
        <v/>
      </c>
      <c r="AW267" s="15" t="str">
        <f t="shared" si="131"/>
        <v/>
      </c>
    </row>
    <row r="268" spans="2:49">
      <c r="B268" s="14" t="str">
        <f>IF(Scilympiad!C267="",
    "",
    Scilympiad!C267
)</f>
        <v/>
      </c>
      <c r="C268" s="10" t="str">
        <f>IF(Scilympiad!D267="",
    "",
    Scilympiad!D267
)</f>
        <v/>
      </c>
      <c r="D268" s="10" t="str">
        <f>IF(Scilympiad!E267="",
    "",
    Scilympiad!E267
)</f>
        <v/>
      </c>
      <c r="E268" s="44" t="str">
        <f t="shared" si="107"/>
        <v/>
      </c>
      <c r="F268" s="45" t="str">
        <f t="shared" si="108"/>
        <v/>
      </c>
      <c r="G268" s="173" t="str">
        <f t="shared" si="109"/>
        <v/>
      </c>
      <c r="H268" s="45" t="str">
        <f t="shared" si="110"/>
        <v/>
      </c>
      <c r="I268" s="54" t="str">
        <f t="shared" si="111"/>
        <v/>
      </c>
      <c r="J268" s="57" t="str">
        <f>IF($B268="",
    "",
    IF(COUNTIF(Scilympiad!U:U,Scores!$B268)+COUNTIF(SkyCiv!U:U,Scores!$B268)=0,
        "",
        IF(COUNTIF(Scilympiad!U:U,Scores!$B268)=0,
            "NO",
            IF(COUNTIF(Scilympiad!U:U,Scores!$B268)=1,
                "YES",
                IF(COUNTIF(Scilympiad!U:U,Scores!$B268)&gt;1,
                    "MANY",
                    "ERROR"
                )
            )
        )
    )
)</f>
        <v/>
      </c>
      <c r="K268" s="15" t="str">
        <f>IF($B268="",
    "",
    IF(COUNTIF(Scilympiad!U:U,Scores!$B268)+COUNTIF(SkyCiv!U:U,Scores!$B268)=0,
        "",
        IF(COUNTIF(SkyCiv!U:U,Scores!$B268)=0,
            "NO",
            IF(COUNTIF(SkyCiv!U:U,Scores!$B268)=1,
                "YES",
                IF(COUNTIF(SkyCiv!U:U,Scores!$B268)&gt;1,
                    "MANY",
                    "ERROR"
                )
            )
        )
    )
)</f>
        <v/>
      </c>
      <c r="L268" s="160" t="str">
        <f>IF($B268="",
    "",
    IF(NOT(ISERROR(MATCH($B268,Scilympiad!$U:$U,0))),
        INDEX(Scilympiad!M:M,MATCH($B268,Scilympiad!$U:$U,0)),
        ""
    )
)</f>
        <v/>
      </c>
      <c r="M268" s="161" t="str">
        <f>IF($B268="",
    "",
    IF(NOT(ISERROR(MATCH($B268,Scilympiad!$U:$U,0))),
        INDEX(Scilympiad!N:N,MATCH($B268,Scilympiad!$U:$U,0)),
        ""
    )
)</f>
        <v/>
      </c>
      <c r="N268" s="161" t="str">
        <f>IF($B268="",
    "",
    IF(NOT(ISERROR(MATCH($B268,SkyCiv!$U:$U,0))),
        INDEX(SkyCiv!C:C,MATCH($B268,SkyCiv!$U:$U,0))+(_xlfn.NUMBERVALUE(LEFT(RIGHT(Instructions!$E$20,4),3))+6)/24,
        ""
    )
)</f>
        <v/>
      </c>
      <c r="O268" s="12" t="str">
        <f>IF(N268="",
    "",
    IF(Instructions!E$20="",
        "TIMEZONE?",
        IF(L268="",
            "START?",
            IF(N268&lt;L268,
                "NEGATIVE",
                (N268-L268)*24*60
            )
        )
    )
)</f>
        <v/>
      </c>
      <c r="P268" s="46" t="str">
        <f>IF(Instructions!$E$21="",
    "",
    IF(AND(ISNUMBER(O268),O268&gt;Instructions!E$21),
        "YES",
        IF(AND(ISNUMBER(O268),O268&lt;=Instructions!E$21),
            "NO",
            IF(O268="NEGATIVE",
                "UNCLEAR",
                ""
            )
        )
    )
)</f>
        <v/>
      </c>
      <c r="Q268" s="72" t="str">
        <f>IF(LEFT(Instructions!E$22)="Y",
    P268,
    ""
)</f>
        <v/>
      </c>
      <c r="R268" s="69" t="str">
        <f>IF($B268="",
    "",
    IF(NOT(ISERROR(MATCH($B268,SkyCiv!$U:$U,0))),
        INDEX(SkyCiv!I:I,MATCH($B268,SkyCiv!$U:$U,0)),
        ""
    )
)</f>
        <v/>
      </c>
      <c r="S268" s="12" t="str">
        <f>IF($B268="",
    "",
    IF(NOT(ISERROR(MATCH($B268,SkyCiv!$U:$U,0))),
        INDEX(SkyCiv!J:J,MATCH($B268,SkyCiv!$U:$U,0)),
        ""
    )
)</f>
        <v/>
      </c>
      <c r="T268" s="60" t="str">
        <f>IF($B268="",
    "",
    IF(NOT(ISERROR(MATCH($B268,SkyCiv!$U:$U,0))),
        INDEX(SkyCiv!K:K,MATCH($B268,SkyCiv!$U:$U,0)),
        ""
    )
)</f>
        <v/>
      </c>
      <c r="U268" s="76" t="str">
        <f>IF($B268="",
    "",
    IF(NOT(ISERROR(MATCH($B268,SkyCiv!$U:$U,0))),
        INDEX(SkyCiv!L:L,MATCH($B268,SkyCiv!$U:$U,0)),
        ""
    )
)</f>
        <v/>
      </c>
      <c r="V268" s="12" t="str">
        <f>IF($B268="",
    "",
    IF(NOT(ISERROR(MATCH($B268,SkyCiv!$U:$U,0))),
        INDEX(SkyCiv!M:M,MATCH($B268,SkyCiv!$U:$U,0)),
        ""
    )
)</f>
        <v/>
      </c>
      <c r="W268" s="77" t="str">
        <f>IF($B268="",
    "",
    IF(NOT(ISERROR(MATCH($B268,SkyCiv!$U:$U,0))),
        INDEX(SkyCiv!N:N,MATCH($B268,SkyCiv!$U:$U,0)),
        ""
    )
)</f>
        <v/>
      </c>
      <c r="X268" s="45" t="str">
        <f>IF(AND(U268=0,V268=0,W268=0),
    "-",
    IF(U268="",
        "",
        IF(LEFT($B268)="B",
            IF(Instructions!E$16="",
                "",
                IF(ROUND(U268,3)&lt;Instructions!E$16,
                    "YES",
                    "NO"
                )
            ),
            IF(LEFT($B268)="C",
                IF(Instructions!E$18="",
                    "",
                    IF(ROUND(U268,3)&lt;Instructions!E$18,
                        "YES",
                        "NO"
                    )
                ),
                "ERR"
            )
        )
    )
)</f>
        <v/>
      </c>
      <c r="Y268" s="45" t="str">
        <f t="shared" si="112"/>
        <v/>
      </c>
      <c r="Z268" s="45" t="str">
        <f>IF(AND(U268=0,V268=0,W268=0),
    "-",
    IF(W268="",
        "",
        IF(LEFT($B268)="B",
            IF(Instructions!E$17="",
                "",
                IF(ROUND(W268,3)&lt;Instructions!E$17,
                    "YES",
                    "NO"
                )
            ),
            IF(LEFT($B268)="C",
                IF(Instructions!E$19="",
                    "",
                    IF(ROUND(W268,3)&lt;Instructions!E$19,
                        "YES",
                        "NO"
                    )
                ),
                "ERR"
            )
        )
    )
)</f>
        <v/>
      </c>
      <c r="AA268" s="54" t="str">
        <f t="shared" si="113"/>
        <v/>
      </c>
      <c r="AB268" s="14" t="str">
        <f>IF(AND(NOT(ISERROR(MATCH($B268,Scilympiad!$U:$U,0))),ISNUMBER(INDEX(Scilympiad!Y:Y,MATCH($B268,Scilympiad!$U:$U,0)))),
    INDEX(Scilympiad!Y:Y,MATCH($B268,Scilympiad!$U:$U,0)),
    ""
)</f>
        <v/>
      </c>
      <c r="AC268" s="11" t="str">
        <f t="shared" si="114"/>
        <v/>
      </c>
      <c r="AD268" s="10" t="str">
        <f t="shared" si="115"/>
        <v/>
      </c>
      <c r="AE268" s="11" t="str">
        <f t="shared" si="116"/>
        <v/>
      </c>
      <c r="AF268" s="12" t="str">
        <f t="shared" si="117"/>
        <v/>
      </c>
      <c r="AG268" s="134" t="str">
        <f t="shared" si="118"/>
        <v/>
      </c>
      <c r="AH268" s="165"/>
      <c r="AI268" s="165"/>
      <c r="AJ268" s="131"/>
      <c r="AK268" s="64" t="str">
        <f t="shared" si="119"/>
        <v/>
      </c>
      <c r="AL268" s="47" t="str">
        <f t="shared" si="120"/>
        <v/>
      </c>
      <c r="AM268" s="65" t="str">
        <f t="shared" si="121"/>
        <v/>
      </c>
      <c r="AN268" s="57" t="str">
        <f t="shared" si="122"/>
        <v/>
      </c>
      <c r="AO268" s="12" t="str">
        <f t="shared" si="123"/>
        <v/>
      </c>
      <c r="AP268" s="10" t="str">
        <f t="shared" si="124"/>
        <v/>
      </c>
      <c r="AQ268" s="10" t="str">
        <f t="shared" si="125"/>
        <v/>
      </c>
      <c r="AR268" s="15" t="str">
        <f t="shared" si="126"/>
        <v/>
      </c>
      <c r="AS268" s="57" t="str">
        <f t="shared" si="127"/>
        <v/>
      </c>
      <c r="AT268" s="12" t="str">
        <f t="shared" si="128"/>
        <v/>
      </c>
      <c r="AU268" s="10" t="str">
        <f t="shared" si="129"/>
        <v/>
      </c>
      <c r="AV268" s="10" t="str">
        <f t="shared" si="130"/>
        <v/>
      </c>
      <c r="AW268" s="15" t="str">
        <f t="shared" si="131"/>
        <v/>
      </c>
    </row>
    <row r="269" spans="2:49">
      <c r="B269" s="14" t="str">
        <f>IF(Scilympiad!C268="",
    "",
    Scilympiad!C268
)</f>
        <v/>
      </c>
      <c r="C269" s="10" t="str">
        <f>IF(Scilympiad!D268="",
    "",
    Scilympiad!D268
)</f>
        <v/>
      </c>
      <c r="D269" s="10" t="str">
        <f>IF(Scilympiad!E268="",
    "",
    Scilympiad!E268
)</f>
        <v/>
      </c>
      <c r="E269" s="44" t="str">
        <f t="shared" si="107"/>
        <v/>
      </c>
      <c r="F269" s="45" t="str">
        <f t="shared" si="108"/>
        <v/>
      </c>
      <c r="G269" s="173" t="str">
        <f t="shared" si="109"/>
        <v/>
      </c>
      <c r="H269" s="45" t="str">
        <f t="shared" si="110"/>
        <v/>
      </c>
      <c r="I269" s="54" t="str">
        <f t="shared" si="111"/>
        <v/>
      </c>
      <c r="J269" s="57" t="str">
        <f>IF($B269="",
    "",
    IF(COUNTIF(Scilympiad!U:U,Scores!$B269)+COUNTIF(SkyCiv!U:U,Scores!$B269)=0,
        "",
        IF(COUNTIF(Scilympiad!U:U,Scores!$B269)=0,
            "NO",
            IF(COUNTIF(Scilympiad!U:U,Scores!$B269)=1,
                "YES",
                IF(COUNTIF(Scilympiad!U:U,Scores!$B269)&gt;1,
                    "MANY",
                    "ERROR"
                )
            )
        )
    )
)</f>
        <v/>
      </c>
      <c r="K269" s="15" t="str">
        <f>IF($B269="",
    "",
    IF(COUNTIF(Scilympiad!U:U,Scores!$B269)+COUNTIF(SkyCiv!U:U,Scores!$B269)=0,
        "",
        IF(COUNTIF(SkyCiv!U:U,Scores!$B269)=0,
            "NO",
            IF(COUNTIF(SkyCiv!U:U,Scores!$B269)=1,
                "YES",
                IF(COUNTIF(SkyCiv!U:U,Scores!$B269)&gt;1,
                    "MANY",
                    "ERROR"
                )
            )
        )
    )
)</f>
        <v/>
      </c>
      <c r="L269" s="160" t="str">
        <f>IF($B269="",
    "",
    IF(NOT(ISERROR(MATCH($B269,Scilympiad!$U:$U,0))),
        INDEX(Scilympiad!M:M,MATCH($B269,Scilympiad!$U:$U,0)),
        ""
    )
)</f>
        <v/>
      </c>
      <c r="M269" s="161" t="str">
        <f>IF($B269="",
    "",
    IF(NOT(ISERROR(MATCH($B269,Scilympiad!$U:$U,0))),
        INDEX(Scilympiad!N:N,MATCH($B269,Scilympiad!$U:$U,0)),
        ""
    )
)</f>
        <v/>
      </c>
      <c r="N269" s="161" t="str">
        <f>IF($B269="",
    "",
    IF(NOT(ISERROR(MATCH($B269,SkyCiv!$U:$U,0))),
        INDEX(SkyCiv!C:C,MATCH($B269,SkyCiv!$U:$U,0))+(_xlfn.NUMBERVALUE(LEFT(RIGHT(Instructions!$E$20,4),3))+6)/24,
        ""
    )
)</f>
        <v/>
      </c>
      <c r="O269" s="12" t="str">
        <f>IF(N269="",
    "",
    IF(Instructions!E$20="",
        "TIMEZONE?",
        IF(L269="",
            "START?",
            IF(N269&lt;L269,
                "NEGATIVE",
                (N269-L269)*24*60
            )
        )
    )
)</f>
        <v/>
      </c>
      <c r="P269" s="46" t="str">
        <f>IF(Instructions!$E$21="",
    "",
    IF(AND(ISNUMBER(O269),O269&gt;Instructions!E$21),
        "YES",
        IF(AND(ISNUMBER(O269),O269&lt;=Instructions!E$21),
            "NO",
            IF(O269="NEGATIVE",
                "UNCLEAR",
                ""
            )
        )
    )
)</f>
        <v/>
      </c>
      <c r="Q269" s="72" t="str">
        <f>IF(LEFT(Instructions!E$22)="Y",
    P269,
    ""
)</f>
        <v/>
      </c>
      <c r="R269" s="69" t="str">
        <f>IF($B269="",
    "",
    IF(NOT(ISERROR(MATCH($B269,SkyCiv!$U:$U,0))),
        INDEX(SkyCiv!I:I,MATCH($B269,SkyCiv!$U:$U,0)),
        ""
    )
)</f>
        <v/>
      </c>
      <c r="S269" s="12" t="str">
        <f>IF($B269="",
    "",
    IF(NOT(ISERROR(MATCH($B269,SkyCiv!$U:$U,0))),
        INDEX(SkyCiv!J:J,MATCH($B269,SkyCiv!$U:$U,0)),
        ""
    )
)</f>
        <v/>
      </c>
      <c r="T269" s="60" t="str">
        <f>IF($B269="",
    "",
    IF(NOT(ISERROR(MATCH($B269,SkyCiv!$U:$U,0))),
        INDEX(SkyCiv!K:K,MATCH($B269,SkyCiv!$U:$U,0)),
        ""
    )
)</f>
        <v/>
      </c>
      <c r="U269" s="76" t="str">
        <f>IF($B269="",
    "",
    IF(NOT(ISERROR(MATCH($B269,SkyCiv!$U:$U,0))),
        INDEX(SkyCiv!L:L,MATCH($B269,SkyCiv!$U:$U,0)),
        ""
    )
)</f>
        <v/>
      </c>
      <c r="V269" s="12" t="str">
        <f>IF($B269="",
    "",
    IF(NOT(ISERROR(MATCH($B269,SkyCiv!$U:$U,0))),
        INDEX(SkyCiv!M:M,MATCH($B269,SkyCiv!$U:$U,0)),
        ""
    )
)</f>
        <v/>
      </c>
      <c r="W269" s="77" t="str">
        <f>IF($B269="",
    "",
    IF(NOT(ISERROR(MATCH($B269,SkyCiv!$U:$U,0))),
        INDEX(SkyCiv!N:N,MATCH($B269,SkyCiv!$U:$U,0)),
        ""
    )
)</f>
        <v/>
      </c>
      <c r="X269" s="45" t="str">
        <f>IF(AND(U269=0,V269=0,W269=0),
    "-",
    IF(U269="",
        "",
        IF(LEFT($B269)="B",
            IF(Instructions!E$16="",
                "",
                IF(ROUND(U269,3)&lt;Instructions!E$16,
                    "YES",
                    "NO"
                )
            ),
            IF(LEFT($B269)="C",
                IF(Instructions!E$18="",
                    "",
                    IF(ROUND(U269,3)&lt;Instructions!E$18,
                        "YES",
                        "NO"
                    )
                ),
                "ERR"
            )
        )
    )
)</f>
        <v/>
      </c>
      <c r="Y269" s="45" t="str">
        <f t="shared" si="112"/>
        <v/>
      </c>
      <c r="Z269" s="45" t="str">
        <f>IF(AND(U269=0,V269=0,W269=0),
    "-",
    IF(W269="",
        "",
        IF(LEFT($B269)="B",
            IF(Instructions!E$17="",
                "",
                IF(ROUND(W269,3)&lt;Instructions!E$17,
                    "YES",
                    "NO"
                )
            ),
            IF(LEFT($B269)="C",
                IF(Instructions!E$19="",
                    "",
                    IF(ROUND(W269,3)&lt;Instructions!E$19,
                        "YES",
                        "NO"
                    )
                ),
                "ERR"
            )
        )
    )
)</f>
        <v/>
      </c>
      <c r="AA269" s="54" t="str">
        <f t="shared" si="113"/>
        <v/>
      </c>
      <c r="AB269" s="14" t="str">
        <f>IF(AND(NOT(ISERROR(MATCH($B269,Scilympiad!$U:$U,0))),ISNUMBER(INDEX(Scilympiad!Y:Y,MATCH($B269,Scilympiad!$U:$U,0)))),
    INDEX(Scilympiad!Y:Y,MATCH($B269,Scilympiad!$U:$U,0)),
    ""
)</f>
        <v/>
      </c>
      <c r="AC269" s="11" t="str">
        <f t="shared" si="114"/>
        <v/>
      </c>
      <c r="AD269" s="10" t="str">
        <f t="shared" si="115"/>
        <v/>
      </c>
      <c r="AE269" s="11" t="str">
        <f t="shared" si="116"/>
        <v/>
      </c>
      <c r="AF269" s="12" t="str">
        <f t="shared" si="117"/>
        <v/>
      </c>
      <c r="AG269" s="134" t="str">
        <f t="shared" si="118"/>
        <v/>
      </c>
      <c r="AH269" s="165"/>
      <c r="AI269" s="165"/>
      <c r="AJ269" s="131"/>
      <c r="AK269" s="64" t="str">
        <f t="shared" si="119"/>
        <v/>
      </c>
      <c r="AL269" s="47" t="str">
        <f t="shared" si="120"/>
        <v/>
      </c>
      <c r="AM269" s="65" t="str">
        <f t="shared" si="121"/>
        <v/>
      </c>
      <c r="AN269" s="57" t="str">
        <f t="shared" si="122"/>
        <v/>
      </c>
      <c r="AO269" s="12" t="str">
        <f t="shared" si="123"/>
        <v/>
      </c>
      <c r="AP269" s="10" t="str">
        <f t="shared" si="124"/>
        <v/>
      </c>
      <c r="AQ269" s="10" t="str">
        <f t="shared" si="125"/>
        <v/>
      </c>
      <c r="AR269" s="15" t="str">
        <f t="shared" si="126"/>
        <v/>
      </c>
      <c r="AS269" s="57" t="str">
        <f t="shared" si="127"/>
        <v/>
      </c>
      <c r="AT269" s="12" t="str">
        <f t="shared" si="128"/>
        <v/>
      </c>
      <c r="AU269" s="10" t="str">
        <f t="shared" si="129"/>
        <v/>
      </c>
      <c r="AV269" s="10" t="str">
        <f t="shared" si="130"/>
        <v/>
      </c>
      <c r="AW269" s="15" t="str">
        <f t="shared" si="131"/>
        <v/>
      </c>
    </row>
    <row r="270" spans="2:49">
      <c r="B270" s="14" t="str">
        <f>IF(Scilympiad!C269="",
    "",
    Scilympiad!C269
)</f>
        <v/>
      </c>
      <c r="C270" s="10" t="str">
        <f>IF(Scilympiad!D269="",
    "",
    Scilympiad!D269
)</f>
        <v/>
      </c>
      <c r="D270" s="10" t="str">
        <f>IF(Scilympiad!E269="",
    "",
    Scilympiad!E269
)</f>
        <v/>
      </c>
      <c r="E270" s="44" t="str">
        <f t="shared" si="107"/>
        <v/>
      </c>
      <c r="F270" s="45" t="str">
        <f t="shared" si="108"/>
        <v/>
      </c>
      <c r="G270" s="173" t="str">
        <f t="shared" si="109"/>
        <v/>
      </c>
      <c r="H270" s="45" t="str">
        <f t="shared" si="110"/>
        <v/>
      </c>
      <c r="I270" s="54" t="str">
        <f t="shared" si="111"/>
        <v/>
      </c>
      <c r="J270" s="57" t="str">
        <f>IF($B270="",
    "",
    IF(COUNTIF(Scilympiad!U:U,Scores!$B270)+COUNTIF(SkyCiv!U:U,Scores!$B270)=0,
        "",
        IF(COUNTIF(Scilympiad!U:U,Scores!$B270)=0,
            "NO",
            IF(COUNTIF(Scilympiad!U:U,Scores!$B270)=1,
                "YES",
                IF(COUNTIF(Scilympiad!U:U,Scores!$B270)&gt;1,
                    "MANY",
                    "ERROR"
                )
            )
        )
    )
)</f>
        <v/>
      </c>
      <c r="K270" s="15" t="str">
        <f>IF($B270="",
    "",
    IF(COUNTIF(Scilympiad!U:U,Scores!$B270)+COUNTIF(SkyCiv!U:U,Scores!$B270)=0,
        "",
        IF(COUNTIF(SkyCiv!U:U,Scores!$B270)=0,
            "NO",
            IF(COUNTIF(SkyCiv!U:U,Scores!$B270)=1,
                "YES",
                IF(COUNTIF(SkyCiv!U:U,Scores!$B270)&gt;1,
                    "MANY",
                    "ERROR"
                )
            )
        )
    )
)</f>
        <v/>
      </c>
      <c r="L270" s="160" t="str">
        <f>IF($B270="",
    "",
    IF(NOT(ISERROR(MATCH($B270,Scilympiad!$U:$U,0))),
        INDEX(Scilympiad!M:M,MATCH($B270,Scilympiad!$U:$U,0)),
        ""
    )
)</f>
        <v/>
      </c>
      <c r="M270" s="161" t="str">
        <f>IF($B270="",
    "",
    IF(NOT(ISERROR(MATCH($B270,Scilympiad!$U:$U,0))),
        INDEX(Scilympiad!N:N,MATCH($B270,Scilympiad!$U:$U,0)),
        ""
    )
)</f>
        <v/>
      </c>
      <c r="N270" s="161" t="str">
        <f>IF($B270="",
    "",
    IF(NOT(ISERROR(MATCH($B270,SkyCiv!$U:$U,0))),
        INDEX(SkyCiv!C:C,MATCH($B270,SkyCiv!$U:$U,0))+(_xlfn.NUMBERVALUE(LEFT(RIGHT(Instructions!$E$20,4),3))+6)/24,
        ""
    )
)</f>
        <v/>
      </c>
      <c r="O270" s="12" t="str">
        <f>IF(N270="",
    "",
    IF(Instructions!E$20="",
        "TIMEZONE?",
        IF(L270="",
            "START?",
            IF(N270&lt;L270,
                "NEGATIVE",
                (N270-L270)*24*60
            )
        )
    )
)</f>
        <v/>
      </c>
      <c r="P270" s="46" t="str">
        <f>IF(Instructions!$E$21="",
    "",
    IF(AND(ISNUMBER(O270),O270&gt;Instructions!E$21),
        "YES",
        IF(AND(ISNUMBER(O270),O270&lt;=Instructions!E$21),
            "NO",
            IF(O270="NEGATIVE",
                "UNCLEAR",
                ""
            )
        )
    )
)</f>
        <v/>
      </c>
      <c r="Q270" s="72" t="str">
        <f>IF(LEFT(Instructions!E$22)="Y",
    P270,
    ""
)</f>
        <v/>
      </c>
      <c r="R270" s="69" t="str">
        <f>IF($B270="",
    "",
    IF(NOT(ISERROR(MATCH($B270,SkyCiv!$U:$U,0))),
        INDEX(SkyCiv!I:I,MATCH($B270,SkyCiv!$U:$U,0)),
        ""
    )
)</f>
        <v/>
      </c>
      <c r="S270" s="12" t="str">
        <f>IF($B270="",
    "",
    IF(NOT(ISERROR(MATCH($B270,SkyCiv!$U:$U,0))),
        INDEX(SkyCiv!J:J,MATCH($B270,SkyCiv!$U:$U,0)),
        ""
    )
)</f>
        <v/>
      </c>
      <c r="T270" s="60" t="str">
        <f>IF($B270="",
    "",
    IF(NOT(ISERROR(MATCH($B270,SkyCiv!$U:$U,0))),
        INDEX(SkyCiv!K:K,MATCH($B270,SkyCiv!$U:$U,0)),
        ""
    )
)</f>
        <v/>
      </c>
      <c r="U270" s="76" t="str">
        <f>IF($B270="",
    "",
    IF(NOT(ISERROR(MATCH($B270,SkyCiv!$U:$U,0))),
        INDEX(SkyCiv!L:L,MATCH($B270,SkyCiv!$U:$U,0)),
        ""
    )
)</f>
        <v/>
      </c>
      <c r="V270" s="12" t="str">
        <f>IF($B270="",
    "",
    IF(NOT(ISERROR(MATCH($B270,SkyCiv!$U:$U,0))),
        INDEX(SkyCiv!M:M,MATCH($B270,SkyCiv!$U:$U,0)),
        ""
    )
)</f>
        <v/>
      </c>
      <c r="W270" s="77" t="str">
        <f>IF($B270="",
    "",
    IF(NOT(ISERROR(MATCH($B270,SkyCiv!$U:$U,0))),
        INDEX(SkyCiv!N:N,MATCH($B270,SkyCiv!$U:$U,0)),
        ""
    )
)</f>
        <v/>
      </c>
      <c r="X270" s="45" t="str">
        <f>IF(AND(U270=0,V270=0,W270=0),
    "-",
    IF(U270="",
        "",
        IF(LEFT($B270)="B",
            IF(Instructions!E$16="",
                "",
                IF(ROUND(U270,3)&lt;Instructions!E$16,
                    "YES",
                    "NO"
                )
            ),
            IF(LEFT($B270)="C",
                IF(Instructions!E$18="",
                    "",
                    IF(ROUND(U270,3)&lt;Instructions!E$18,
                        "YES",
                        "NO"
                    )
                ),
                "ERR"
            )
        )
    )
)</f>
        <v/>
      </c>
      <c r="Y270" s="45" t="str">
        <f t="shared" si="112"/>
        <v/>
      </c>
      <c r="Z270" s="45" t="str">
        <f>IF(AND(U270=0,V270=0,W270=0),
    "-",
    IF(W270="",
        "",
        IF(LEFT($B270)="B",
            IF(Instructions!E$17="",
                "",
                IF(ROUND(W270,3)&lt;Instructions!E$17,
                    "YES",
                    "NO"
                )
            ),
            IF(LEFT($B270)="C",
                IF(Instructions!E$19="",
                    "",
                    IF(ROUND(W270,3)&lt;Instructions!E$19,
                        "YES",
                        "NO"
                    )
                ),
                "ERR"
            )
        )
    )
)</f>
        <v/>
      </c>
      <c r="AA270" s="54" t="str">
        <f t="shared" si="113"/>
        <v/>
      </c>
      <c r="AB270" s="14" t="str">
        <f>IF(AND(NOT(ISERROR(MATCH($B270,Scilympiad!$U:$U,0))),ISNUMBER(INDEX(Scilympiad!Y:Y,MATCH($B270,Scilympiad!$U:$U,0)))),
    INDEX(Scilympiad!Y:Y,MATCH($B270,Scilympiad!$U:$U,0)),
    ""
)</f>
        <v/>
      </c>
      <c r="AC270" s="11" t="str">
        <f t="shared" si="114"/>
        <v/>
      </c>
      <c r="AD270" s="10" t="str">
        <f t="shared" si="115"/>
        <v/>
      </c>
      <c r="AE270" s="11" t="str">
        <f t="shared" si="116"/>
        <v/>
      </c>
      <c r="AF270" s="12" t="str">
        <f t="shared" si="117"/>
        <v/>
      </c>
      <c r="AG270" s="134" t="str">
        <f t="shared" si="118"/>
        <v/>
      </c>
      <c r="AH270" s="165"/>
      <c r="AI270" s="165"/>
      <c r="AJ270" s="131"/>
      <c r="AK270" s="64" t="str">
        <f t="shared" si="119"/>
        <v/>
      </c>
      <c r="AL270" s="47" t="str">
        <f t="shared" si="120"/>
        <v/>
      </c>
      <c r="AM270" s="65" t="str">
        <f t="shared" si="121"/>
        <v/>
      </c>
      <c r="AN270" s="57" t="str">
        <f t="shared" si="122"/>
        <v/>
      </c>
      <c r="AO270" s="12" t="str">
        <f t="shared" si="123"/>
        <v/>
      </c>
      <c r="AP270" s="10" t="str">
        <f t="shared" si="124"/>
        <v/>
      </c>
      <c r="AQ270" s="10" t="str">
        <f t="shared" si="125"/>
        <v/>
      </c>
      <c r="AR270" s="15" t="str">
        <f t="shared" si="126"/>
        <v/>
      </c>
      <c r="AS270" s="57" t="str">
        <f t="shared" si="127"/>
        <v/>
      </c>
      <c r="AT270" s="12" t="str">
        <f t="shared" si="128"/>
        <v/>
      </c>
      <c r="AU270" s="10" t="str">
        <f t="shared" si="129"/>
        <v/>
      </c>
      <c r="AV270" s="10" t="str">
        <f t="shared" si="130"/>
        <v/>
      </c>
      <c r="AW270" s="15" t="str">
        <f t="shared" si="131"/>
        <v/>
      </c>
    </row>
    <row r="271" spans="2:49">
      <c r="B271" s="14" t="str">
        <f>IF(Scilympiad!C270="",
    "",
    Scilympiad!C270
)</f>
        <v/>
      </c>
      <c r="C271" s="10" t="str">
        <f>IF(Scilympiad!D270="",
    "",
    Scilympiad!D270
)</f>
        <v/>
      </c>
      <c r="D271" s="10" t="str">
        <f>IF(Scilympiad!E270="",
    "",
    Scilympiad!E270
)</f>
        <v/>
      </c>
      <c r="E271" s="44" t="str">
        <f t="shared" si="107"/>
        <v/>
      </c>
      <c r="F271" s="45" t="str">
        <f t="shared" si="108"/>
        <v/>
      </c>
      <c r="G271" s="173" t="str">
        <f t="shared" si="109"/>
        <v/>
      </c>
      <c r="H271" s="45" t="str">
        <f t="shared" si="110"/>
        <v/>
      </c>
      <c r="I271" s="54" t="str">
        <f t="shared" si="111"/>
        <v/>
      </c>
      <c r="J271" s="57" t="str">
        <f>IF($B271="",
    "",
    IF(COUNTIF(Scilympiad!U:U,Scores!$B271)+COUNTIF(SkyCiv!U:U,Scores!$B271)=0,
        "",
        IF(COUNTIF(Scilympiad!U:U,Scores!$B271)=0,
            "NO",
            IF(COUNTIF(Scilympiad!U:U,Scores!$B271)=1,
                "YES",
                IF(COUNTIF(Scilympiad!U:U,Scores!$B271)&gt;1,
                    "MANY",
                    "ERROR"
                )
            )
        )
    )
)</f>
        <v/>
      </c>
      <c r="K271" s="15" t="str">
        <f>IF($B271="",
    "",
    IF(COUNTIF(Scilympiad!U:U,Scores!$B271)+COUNTIF(SkyCiv!U:U,Scores!$B271)=0,
        "",
        IF(COUNTIF(SkyCiv!U:U,Scores!$B271)=0,
            "NO",
            IF(COUNTIF(SkyCiv!U:U,Scores!$B271)=1,
                "YES",
                IF(COUNTIF(SkyCiv!U:U,Scores!$B271)&gt;1,
                    "MANY",
                    "ERROR"
                )
            )
        )
    )
)</f>
        <v/>
      </c>
      <c r="L271" s="160" t="str">
        <f>IF($B271="",
    "",
    IF(NOT(ISERROR(MATCH($B271,Scilympiad!$U:$U,0))),
        INDEX(Scilympiad!M:M,MATCH($B271,Scilympiad!$U:$U,0)),
        ""
    )
)</f>
        <v/>
      </c>
      <c r="M271" s="161" t="str">
        <f>IF($B271="",
    "",
    IF(NOT(ISERROR(MATCH($B271,Scilympiad!$U:$U,0))),
        INDEX(Scilympiad!N:N,MATCH($B271,Scilympiad!$U:$U,0)),
        ""
    )
)</f>
        <v/>
      </c>
      <c r="N271" s="161" t="str">
        <f>IF($B271="",
    "",
    IF(NOT(ISERROR(MATCH($B271,SkyCiv!$U:$U,0))),
        INDEX(SkyCiv!C:C,MATCH($B271,SkyCiv!$U:$U,0))+(_xlfn.NUMBERVALUE(LEFT(RIGHT(Instructions!$E$20,4),3))+6)/24,
        ""
    )
)</f>
        <v/>
      </c>
      <c r="O271" s="12" t="str">
        <f>IF(N271="",
    "",
    IF(Instructions!E$20="",
        "TIMEZONE?",
        IF(L271="",
            "START?",
            IF(N271&lt;L271,
                "NEGATIVE",
                (N271-L271)*24*60
            )
        )
    )
)</f>
        <v/>
      </c>
      <c r="P271" s="46" t="str">
        <f>IF(Instructions!$E$21="",
    "",
    IF(AND(ISNUMBER(O271),O271&gt;Instructions!E$21),
        "YES",
        IF(AND(ISNUMBER(O271),O271&lt;=Instructions!E$21),
            "NO",
            IF(O271="NEGATIVE",
                "UNCLEAR",
                ""
            )
        )
    )
)</f>
        <v/>
      </c>
      <c r="Q271" s="72" t="str">
        <f>IF(LEFT(Instructions!E$22)="Y",
    P271,
    ""
)</f>
        <v/>
      </c>
      <c r="R271" s="69" t="str">
        <f>IF($B271="",
    "",
    IF(NOT(ISERROR(MATCH($B271,SkyCiv!$U:$U,0))),
        INDEX(SkyCiv!I:I,MATCH($B271,SkyCiv!$U:$U,0)),
        ""
    )
)</f>
        <v/>
      </c>
      <c r="S271" s="12" t="str">
        <f>IF($B271="",
    "",
    IF(NOT(ISERROR(MATCH($B271,SkyCiv!$U:$U,0))),
        INDEX(SkyCiv!J:J,MATCH($B271,SkyCiv!$U:$U,0)),
        ""
    )
)</f>
        <v/>
      </c>
      <c r="T271" s="60" t="str">
        <f>IF($B271="",
    "",
    IF(NOT(ISERROR(MATCH($B271,SkyCiv!$U:$U,0))),
        INDEX(SkyCiv!K:K,MATCH($B271,SkyCiv!$U:$U,0)),
        ""
    )
)</f>
        <v/>
      </c>
      <c r="U271" s="76" t="str">
        <f>IF($B271="",
    "",
    IF(NOT(ISERROR(MATCH($B271,SkyCiv!$U:$U,0))),
        INDEX(SkyCiv!L:L,MATCH($B271,SkyCiv!$U:$U,0)),
        ""
    )
)</f>
        <v/>
      </c>
      <c r="V271" s="12" t="str">
        <f>IF($B271="",
    "",
    IF(NOT(ISERROR(MATCH($B271,SkyCiv!$U:$U,0))),
        INDEX(SkyCiv!M:M,MATCH($B271,SkyCiv!$U:$U,0)),
        ""
    )
)</f>
        <v/>
      </c>
      <c r="W271" s="77" t="str">
        <f>IF($B271="",
    "",
    IF(NOT(ISERROR(MATCH($B271,SkyCiv!$U:$U,0))),
        INDEX(SkyCiv!N:N,MATCH($B271,SkyCiv!$U:$U,0)),
        ""
    )
)</f>
        <v/>
      </c>
      <c r="X271" s="45" t="str">
        <f>IF(AND(U271=0,V271=0,W271=0),
    "-",
    IF(U271="",
        "",
        IF(LEFT($B271)="B",
            IF(Instructions!E$16="",
                "",
                IF(ROUND(U271,3)&lt;Instructions!E$16,
                    "YES",
                    "NO"
                )
            ),
            IF(LEFT($B271)="C",
                IF(Instructions!E$18="",
                    "",
                    IF(ROUND(U271,3)&lt;Instructions!E$18,
                        "YES",
                        "NO"
                    )
                ),
                "ERR"
            )
        )
    )
)</f>
        <v/>
      </c>
      <c r="Y271" s="45" t="str">
        <f t="shared" si="112"/>
        <v/>
      </c>
      <c r="Z271" s="45" t="str">
        <f>IF(AND(U271=0,V271=0,W271=0),
    "-",
    IF(W271="",
        "",
        IF(LEFT($B271)="B",
            IF(Instructions!E$17="",
                "",
                IF(ROUND(W271,3)&lt;Instructions!E$17,
                    "YES",
                    "NO"
                )
            ),
            IF(LEFT($B271)="C",
                IF(Instructions!E$19="",
                    "",
                    IF(ROUND(W271,3)&lt;Instructions!E$19,
                        "YES",
                        "NO"
                    )
                ),
                "ERR"
            )
        )
    )
)</f>
        <v/>
      </c>
      <c r="AA271" s="54" t="str">
        <f t="shared" si="113"/>
        <v/>
      </c>
      <c r="AB271" s="14" t="str">
        <f>IF(AND(NOT(ISERROR(MATCH($B271,Scilympiad!$U:$U,0))),ISNUMBER(INDEX(Scilympiad!Y:Y,MATCH($B271,Scilympiad!$U:$U,0)))),
    INDEX(Scilympiad!Y:Y,MATCH($B271,Scilympiad!$U:$U,0)),
    ""
)</f>
        <v/>
      </c>
      <c r="AC271" s="11" t="str">
        <f t="shared" si="114"/>
        <v/>
      </c>
      <c r="AD271" s="10" t="str">
        <f t="shared" si="115"/>
        <v/>
      </c>
      <c r="AE271" s="11" t="str">
        <f t="shared" si="116"/>
        <v/>
      </c>
      <c r="AF271" s="12" t="str">
        <f t="shared" si="117"/>
        <v/>
      </c>
      <c r="AG271" s="134" t="str">
        <f t="shared" si="118"/>
        <v/>
      </c>
      <c r="AH271" s="165"/>
      <c r="AI271" s="165"/>
      <c r="AJ271" s="131"/>
      <c r="AK271" s="64" t="str">
        <f t="shared" si="119"/>
        <v/>
      </c>
      <c r="AL271" s="47" t="str">
        <f t="shared" si="120"/>
        <v/>
      </c>
      <c r="AM271" s="65" t="str">
        <f t="shared" si="121"/>
        <v/>
      </c>
      <c r="AN271" s="57" t="str">
        <f t="shared" si="122"/>
        <v/>
      </c>
      <c r="AO271" s="12" t="str">
        <f t="shared" si="123"/>
        <v/>
      </c>
      <c r="AP271" s="10" t="str">
        <f t="shared" si="124"/>
        <v/>
      </c>
      <c r="AQ271" s="10" t="str">
        <f t="shared" si="125"/>
        <v/>
      </c>
      <c r="AR271" s="15" t="str">
        <f t="shared" si="126"/>
        <v/>
      </c>
      <c r="AS271" s="57" t="str">
        <f t="shared" si="127"/>
        <v/>
      </c>
      <c r="AT271" s="12" t="str">
        <f t="shared" si="128"/>
        <v/>
      </c>
      <c r="AU271" s="10" t="str">
        <f t="shared" si="129"/>
        <v/>
      </c>
      <c r="AV271" s="10" t="str">
        <f t="shared" si="130"/>
        <v/>
      </c>
      <c r="AW271" s="15" t="str">
        <f t="shared" si="131"/>
        <v/>
      </c>
    </row>
    <row r="272" spans="2:49">
      <c r="B272" s="14" t="str">
        <f>IF(Scilympiad!C271="",
    "",
    Scilympiad!C271
)</f>
        <v/>
      </c>
      <c r="C272" s="10" t="str">
        <f>IF(Scilympiad!D271="",
    "",
    Scilympiad!D271
)</f>
        <v/>
      </c>
      <c r="D272" s="10" t="str">
        <f>IF(Scilympiad!E271="",
    "",
    Scilympiad!E271
)</f>
        <v/>
      </c>
      <c r="E272" s="44" t="str">
        <f t="shared" si="107"/>
        <v/>
      </c>
      <c r="F272" s="45" t="str">
        <f t="shared" si="108"/>
        <v/>
      </c>
      <c r="G272" s="173" t="str">
        <f t="shared" si="109"/>
        <v/>
      </c>
      <c r="H272" s="45" t="str">
        <f t="shared" si="110"/>
        <v/>
      </c>
      <c r="I272" s="54" t="str">
        <f t="shared" si="111"/>
        <v/>
      </c>
      <c r="J272" s="57" t="str">
        <f>IF($B272="",
    "",
    IF(COUNTIF(Scilympiad!U:U,Scores!$B272)+COUNTIF(SkyCiv!U:U,Scores!$B272)=0,
        "",
        IF(COUNTIF(Scilympiad!U:U,Scores!$B272)=0,
            "NO",
            IF(COUNTIF(Scilympiad!U:U,Scores!$B272)=1,
                "YES",
                IF(COUNTIF(Scilympiad!U:U,Scores!$B272)&gt;1,
                    "MANY",
                    "ERROR"
                )
            )
        )
    )
)</f>
        <v/>
      </c>
      <c r="K272" s="15" t="str">
        <f>IF($B272="",
    "",
    IF(COUNTIF(Scilympiad!U:U,Scores!$B272)+COUNTIF(SkyCiv!U:U,Scores!$B272)=0,
        "",
        IF(COUNTIF(SkyCiv!U:U,Scores!$B272)=0,
            "NO",
            IF(COUNTIF(SkyCiv!U:U,Scores!$B272)=1,
                "YES",
                IF(COUNTIF(SkyCiv!U:U,Scores!$B272)&gt;1,
                    "MANY",
                    "ERROR"
                )
            )
        )
    )
)</f>
        <v/>
      </c>
      <c r="L272" s="160" t="str">
        <f>IF($B272="",
    "",
    IF(NOT(ISERROR(MATCH($B272,Scilympiad!$U:$U,0))),
        INDEX(Scilympiad!M:M,MATCH($B272,Scilympiad!$U:$U,0)),
        ""
    )
)</f>
        <v/>
      </c>
      <c r="M272" s="161" t="str">
        <f>IF($B272="",
    "",
    IF(NOT(ISERROR(MATCH($B272,Scilympiad!$U:$U,0))),
        INDEX(Scilympiad!N:N,MATCH($B272,Scilympiad!$U:$U,0)),
        ""
    )
)</f>
        <v/>
      </c>
      <c r="N272" s="161" t="str">
        <f>IF($B272="",
    "",
    IF(NOT(ISERROR(MATCH($B272,SkyCiv!$U:$U,0))),
        INDEX(SkyCiv!C:C,MATCH($B272,SkyCiv!$U:$U,0))+(_xlfn.NUMBERVALUE(LEFT(RIGHT(Instructions!$E$20,4),3))+6)/24,
        ""
    )
)</f>
        <v/>
      </c>
      <c r="O272" s="12" t="str">
        <f>IF(N272="",
    "",
    IF(Instructions!E$20="",
        "TIMEZONE?",
        IF(L272="",
            "START?",
            IF(N272&lt;L272,
                "NEGATIVE",
                (N272-L272)*24*60
            )
        )
    )
)</f>
        <v/>
      </c>
      <c r="P272" s="46" t="str">
        <f>IF(Instructions!$E$21="",
    "",
    IF(AND(ISNUMBER(O272),O272&gt;Instructions!E$21),
        "YES",
        IF(AND(ISNUMBER(O272),O272&lt;=Instructions!E$21),
            "NO",
            IF(O272="NEGATIVE",
                "UNCLEAR",
                ""
            )
        )
    )
)</f>
        <v/>
      </c>
      <c r="Q272" s="72" t="str">
        <f>IF(LEFT(Instructions!E$22)="Y",
    P272,
    ""
)</f>
        <v/>
      </c>
      <c r="R272" s="69" t="str">
        <f>IF($B272="",
    "",
    IF(NOT(ISERROR(MATCH($B272,SkyCiv!$U:$U,0))),
        INDEX(SkyCiv!I:I,MATCH($B272,SkyCiv!$U:$U,0)),
        ""
    )
)</f>
        <v/>
      </c>
      <c r="S272" s="12" t="str">
        <f>IF($B272="",
    "",
    IF(NOT(ISERROR(MATCH($B272,SkyCiv!$U:$U,0))),
        INDEX(SkyCiv!J:J,MATCH($B272,SkyCiv!$U:$U,0)),
        ""
    )
)</f>
        <v/>
      </c>
      <c r="T272" s="60" t="str">
        <f>IF($B272="",
    "",
    IF(NOT(ISERROR(MATCH($B272,SkyCiv!$U:$U,0))),
        INDEX(SkyCiv!K:K,MATCH($B272,SkyCiv!$U:$U,0)),
        ""
    )
)</f>
        <v/>
      </c>
      <c r="U272" s="76" t="str">
        <f>IF($B272="",
    "",
    IF(NOT(ISERROR(MATCH($B272,SkyCiv!$U:$U,0))),
        INDEX(SkyCiv!L:L,MATCH($B272,SkyCiv!$U:$U,0)),
        ""
    )
)</f>
        <v/>
      </c>
      <c r="V272" s="12" t="str">
        <f>IF($B272="",
    "",
    IF(NOT(ISERROR(MATCH($B272,SkyCiv!$U:$U,0))),
        INDEX(SkyCiv!M:M,MATCH($B272,SkyCiv!$U:$U,0)),
        ""
    )
)</f>
        <v/>
      </c>
      <c r="W272" s="77" t="str">
        <f>IF($B272="",
    "",
    IF(NOT(ISERROR(MATCH($B272,SkyCiv!$U:$U,0))),
        INDEX(SkyCiv!N:N,MATCH($B272,SkyCiv!$U:$U,0)),
        ""
    )
)</f>
        <v/>
      </c>
      <c r="X272" s="45" t="str">
        <f>IF(AND(U272=0,V272=0,W272=0),
    "-",
    IF(U272="",
        "",
        IF(LEFT($B272)="B",
            IF(Instructions!E$16="",
                "",
                IF(ROUND(U272,3)&lt;Instructions!E$16,
                    "YES",
                    "NO"
                )
            ),
            IF(LEFT($B272)="C",
                IF(Instructions!E$18="",
                    "",
                    IF(ROUND(U272,3)&lt;Instructions!E$18,
                        "YES",
                        "NO"
                    )
                ),
                "ERR"
            )
        )
    )
)</f>
        <v/>
      </c>
      <c r="Y272" s="45" t="str">
        <f t="shared" si="112"/>
        <v/>
      </c>
      <c r="Z272" s="45" t="str">
        <f>IF(AND(U272=0,V272=0,W272=0),
    "-",
    IF(W272="",
        "",
        IF(LEFT($B272)="B",
            IF(Instructions!E$17="",
                "",
                IF(ROUND(W272,3)&lt;Instructions!E$17,
                    "YES",
                    "NO"
                )
            ),
            IF(LEFT($B272)="C",
                IF(Instructions!E$19="",
                    "",
                    IF(ROUND(W272,3)&lt;Instructions!E$19,
                        "YES",
                        "NO"
                    )
                ),
                "ERR"
            )
        )
    )
)</f>
        <v/>
      </c>
      <c r="AA272" s="54" t="str">
        <f t="shared" si="113"/>
        <v/>
      </c>
      <c r="AB272" s="14" t="str">
        <f>IF(AND(NOT(ISERROR(MATCH($B272,Scilympiad!$U:$U,0))),ISNUMBER(INDEX(Scilympiad!Y:Y,MATCH($B272,Scilympiad!$U:$U,0)))),
    INDEX(Scilympiad!Y:Y,MATCH($B272,Scilympiad!$U:$U,0)),
    ""
)</f>
        <v/>
      </c>
      <c r="AC272" s="11" t="str">
        <f t="shared" si="114"/>
        <v/>
      </c>
      <c r="AD272" s="10" t="str">
        <f t="shared" si="115"/>
        <v/>
      </c>
      <c r="AE272" s="11" t="str">
        <f t="shared" si="116"/>
        <v/>
      </c>
      <c r="AF272" s="12" t="str">
        <f t="shared" si="117"/>
        <v/>
      </c>
      <c r="AG272" s="134" t="str">
        <f t="shared" si="118"/>
        <v/>
      </c>
      <c r="AH272" s="165"/>
      <c r="AI272" s="165"/>
      <c r="AJ272" s="131"/>
      <c r="AK272" s="64" t="str">
        <f t="shared" si="119"/>
        <v/>
      </c>
      <c r="AL272" s="47" t="str">
        <f t="shared" si="120"/>
        <v/>
      </c>
      <c r="AM272" s="65" t="str">
        <f t="shared" si="121"/>
        <v/>
      </c>
      <c r="AN272" s="57" t="str">
        <f t="shared" si="122"/>
        <v/>
      </c>
      <c r="AO272" s="12" t="str">
        <f t="shared" si="123"/>
        <v/>
      </c>
      <c r="AP272" s="10" t="str">
        <f t="shared" si="124"/>
        <v/>
      </c>
      <c r="AQ272" s="10" t="str">
        <f t="shared" si="125"/>
        <v/>
      </c>
      <c r="AR272" s="15" t="str">
        <f t="shared" si="126"/>
        <v/>
      </c>
      <c r="AS272" s="57" t="str">
        <f t="shared" si="127"/>
        <v/>
      </c>
      <c r="AT272" s="12" t="str">
        <f t="shared" si="128"/>
        <v/>
      </c>
      <c r="AU272" s="10" t="str">
        <f t="shared" si="129"/>
        <v/>
      </c>
      <c r="AV272" s="10" t="str">
        <f t="shared" si="130"/>
        <v/>
      </c>
      <c r="AW272" s="15" t="str">
        <f t="shared" si="131"/>
        <v/>
      </c>
    </row>
    <row r="273" spans="2:49">
      <c r="B273" s="14" t="str">
        <f>IF(Scilympiad!C272="",
    "",
    Scilympiad!C272
)</f>
        <v/>
      </c>
      <c r="C273" s="10" t="str">
        <f>IF(Scilympiad!D272="",
    "",
    Scilympiad!D272
)</f>
        <v/>
      </c>
      <c r="D273" s="10" t="str">
        <f>IF(Scilympiad!E272="",
    "",
    Scilympiad!E272
)</f>
        <v/>
      </c>
      <c r="E273" s="44" t="str">
        <f t="shared" si="107"/>
        <v/>
      </c>
      <c r="F273" s="45" t="str">
        <f t="shared" si="108"/>
        <v/>
      </c>
      <c r="G273" s="173" t="str">
        <f t="shared" si="109"/>
        <v/>
      </c>
      <c r="H273" s="45" t="str">
        <f t="shared" si="110"/>
        <v/>
      </c>
      <c r="I273" s="54" t="str">
        <f t="shared" si="111"/>
        <v/>
      </c>
      <c r="J273" s="57" t="str">
        <f>IF($B273="",
    "",
    IF(COUNTIF(Scilympiad!U:U,Scores!$B273)+COUNTIF(SkyCiv!U:U,Scores!$B273)=0,
        "",
        IF(COUNTIF(Scilympiad!U:U,Scores!$B273)=0,
            "NO",
            IF(COUNTIF(Scilympiad!U:U,Scores!$B273)=1,
                "YES",
                IF(COUNTIF(Scilympiad!U:U,Scores!$B273)&gt;1,
                    "MANY",
                    "ERROR"
                )
            )
        )
    )
)</f>
        <v/>
      </c>
      <c r="K273" s="15" t="str">
        <f>IF($B273="",
    "",
    IF(COUNTIF(Scilympiad!U:U,Scores!$B273)+COUNTIF(SkyCiv!U:U,Scores!$B273)=0,
        "",
        IF(COUNTIF(SkyCiv!U:U,Scores!$B273)=0,
            "NO",
            IF(COUNTIF(SkyCiv!U:U,Scores!$B273)=1,
                "YES",
                IF(COUNTIF(SkyCiv!U:U,Scores!$B273)&gt;1,
                    "MANY",
                    "ERROR"
                )
            )
        )
    )
)</f>
        <v/>
      </c>
      <c r="L273" s="160" t="str">
        <f>IF($B273="",
    "",
    IF(NOT(ISERROR(MATCH($B273,Scilympiad!$U:$U,0))),
        INDEX(Scilympiad!M:M,MATCH($B273,Scilympiad!$U:$U,0)),
        ""
    )
)</f>
        <v/>
      </c>
      <c r="M273" s="161" t="str">
        <f>IF($B273="",
    "",
    IF(NOT(ISERROR(MATCH($B273,Scilympiad!$U:$U,0))),
        INDEX(Scilympiad!N:N,MATCH($B273,Scilympiad!$U:$U,0)),
        ""
    )
)</f>
        <v/>
      </c>
      <c r="N273" s="161" t="str">
        <f>IF($B273="",
    "",
    IF(NOT(ISERROR(MATCH($B273,SkyCiv!$U:$U,0))),
        INDEX(SkyCiv!C:C,MATCH($B273,SkyCiv!$U:$U,0))+(_xlfn.NUMBERVALUE(LEFT(RIGHT(Instructions!$E$20,4),3))+6)/24,
        ""
    )
)</f>
        <v/>
      </c>
      <c r="O273" s="12" t="str">
        <f>IF(N273="",
    "",
    IF(Instructions!E$20="",
        "TIMEZONE?",
        IF(L273="",
            "START?",
            IF(N273&lt;L273,
                "NEGATIVE",
                (N273-L273)*24*60
            )
        )
    )
)</f>
        <v/>
      </c>
      <c r="P273" s="46" t="str">
        <f>IF(Instructions!$E$21="",
    "",
    IF(AND(ISNUMBER(O273),O273&gt;Instructions!E$21),
        "YES",
        IF(AND(ISNUMBER(O273),O273&lt;=Instructions!E$21),
            "NO",
            IF(O273="NEGATIVE",
                "UNCLEAR",
                ""
            )
        )
    )
)</f>
        <v/>
      </c>
      <c r="Q273" s="72" t="str">
        <f>IF(LEFT(Instructions!E$22)="Y",
    P273,
    ""
)</f>
        <v/>
      </c>
      <c r="R273" s="69" t="str">
        <f>IF($B273="",
    "",
    IF(NOT(ISERROR(MATCH($B273,SkyCiv!$U:$U,0))),
        INDEX(SkyCiv!I:I,MATCH($B273,SkyCiv!$U:$U,0)),
        ""
    )
)</f>
        <v/>
      </c>
      <c r="S273" s="12" t="str">
        <f>IF($B273="",
    "",
    IF(NOT(ISERROR(MATCH($B273,SkyCiv!$U:$U,0))),
        INDEX(SkyCiv!J:J,MATCH($B273,SkyCiv!$U:$U,0)),
        ""
    )
)</f>
        <v/>
      </c>
      <c r="T273" s="60" t="str">
        <f>IF($B273="",
    "",
    IF(NOT(ISERROR(MATCH($B273,SkyCiv!$U:$U,0))),
        INDEX(SkyCiv!K:K,MATCH($B273,SkyCiv!$U:$U,0)),
        ""
    )
)</f>
        <v/>
      </c>
      <c r="U273" s="76" t="str">
        <f>IF($B273="",
    "",
    IF(NOT(ISERROR(MATCH($B273,SkyCiv!$U:$U,0))),
        INDEX(SkyCiv!L:L,MATCH($B273,SkyCiv!$U:$U,0)),
        ""
    )
)</f>
        <v/>
      </c>
      <c r="V273" s="12" t="str">
        <f>IF($B273="",
    "",
    IF(NOT(ISERROR(MATCH($B273,SkyCiv!$U:$U,0))),
        INDEX(SkyCiv!M:M,MATCH($B273,SkyCiv!$U:$U,0)),
        ""
    )
)</f>
        <v/>
      </c>
      <c r="W273" s="77" t="str">
        <f>IF($B273="",
    "",
    IF(NOT(ISERROR(MATCH($B273,SkyCiv!$U:$U,0))),
        INDEX(SkyCiv!N:N,MATCH($B273,SkyCiv!$U:$U,0)),
        ""
    )
)</f>
        <v/>
      </c>
      <c r="X273" s="45" t="str">
        <f>IF(AND(U273=0,V273=0,W273=0),
    "-",
    IF(U273="",
        "",
        IF(LEFT($B273)="B",
            IF(Instructions!E$16="",
                "",
                IF(ROUND(U273,3)&lt;Instructions!E$16,
                    "YES",
                    "NO"
                )
            ),
            IF(LEFT($B273)="C",
                IF(Instructions!E$18="",
                    "",
                    IF(ROUND(U273,3)&lt;Instructions!E$18,
                        "YES",
                        "NO"
                    )
                ),
                "ERR"
            )
        )
    )
)</f>
        <v/>
      </c>
      <c r="Y273" s="45" t="str">
        <f t="shared" si="112"/>
        <v/>
      </c>
      <c r="Z273" s="45" t="str">
        <f>IF(AND(U273=0,V273=0,W273=0),
    "-",
    IF(W273="",
        "",
        IF(LEFT($B273)="B",
            IF(Instructions!E$17="",
                "",
                IF(ROUND(W273,3)&lt;Instructions!E$17,
                    "YES",
                    "NO"
                )
            ),
            IF(LEFT($B273)="C",
                IF(Instructions!E$19="",
                    "",
                    IF(ROUND(W273,3)&lt;Instructions!E$19,
                        "YES",
                        "NO"
                    )
                ),
                "ERR"
            )
        )
    )
)</f>
        <v/>
      </c>
      <c r="AA273" s="54" t="str">
        <f t="shared" si="113"/>
        <v/>
      </c>
      <c r="AB273" s="14" t="str">
        <f>IF(AND(NOT(ISERROR(MATCH($B273,Scilympiad!$U:$U,0))),ISNUMBER(INDEX(Scilympiad!Y:Y,MATCH($B273,Scilympiad!$U:$U,0)))),
    INDEX(Scilympiad!Y:Y,MATCH($B273,Scilympiad!$U:$U,0)),
    ""
)</f>
        <v/>
      </c>
      <c r="AC273" s="11" t="str">
        <f t="shared" si="114"/>
        <v/>
      </c>
      <c r="AD273" s="10" t="str">
        <f t="shared" si="115"/>
        <v/>
      </c>
      <c r="AE273" s="11" t="str">
        <f t="shared" si="116"/>
        <v/>
      </c>
      <c r="AF273" s="12" t="str">
        <f t="shared" si="117"/>
        <v/>
      </c>
      <c r="AG273" s="134" t="str">
        <f t="shared" si="118"/>
        <v/>
      </c>
      <c r="AH273" s="165"/>
      <c r="AI273" s="165"/>
      <c r="AJ273" s="131"/>
      <c r="AK273" s="64" t="str">
        <f t="shared" si="119"/>
        <v/>
      </c>
      <c r="AL273" s="47" t="str">
        <f t="shared" si="120"/>
        <v/>
      </c>
      <c r="AM273" s="65" t="str">
        <f t="shared" si="121"/>
        <v/>
      </c>
      <c r="AN273" s="57" t="str">
        <f t="shared" si="122"/>
        <v/>
      </c>
      <c r="AO273" s="12" t="str">
        <f t="shared" si="123"/>
        <v/>
      </c>
      <c r="AP273" s="10" t="str">
        <f t="shared" si="124"/>
        <v/>
      </c>
      <c r="AQ273" s="10" t="str">
        <f t="shared" si="125"/>
        <v/>
      </c>
      <c r="AR273" s="15" t="str">
        <f t="shared" si="126"/>
        <v/>
      </c>
      <c r="AS273" s="57" t="str">
        <f t="shared" si="127"/>
        <v/>
      </c>
      <c r="AT273" s="12" t="str">
        <f t="shared" si="128"/>
        <v/>
      </c>
      <c r="AU273" s="10" t="str">
        <f t="shared" si="129"/>
        <v/>
      </c>
      <c r="AV273" s="10" t="str">
        <f t="shared" si="130"/>
        <v/>
      </c>
      <c r="AW273" s="15" t="str">
        <f t="shared" si="131"/>
        <v/>
      </c>
    </row>
    <row r="274" spans="2:49">
      <c r="B274" s="14" t="str">
        <f>IF(Scilympiad!C273="",
    "",
    Scilympiad!C273
)</f>
        <v/>
      </c>
      <c r="C274" s="10" t="str">
        <f>IF(Scilympiad!D273="",
    "",
    Scilympiad!D273
)</f>
        <v/>
      </c>
      <c r="D274" s="10" t="str">
        <f>IF(Scilympiad!E273="",
    "",
    Scilympiad!E273
)</f>
        <v/>
      </c>
      <c r="E274" s="44" t="str">
        <f t="shared" si="107"/>
        <v/>
      </c>
      <c r="F274" s="45" t="str">
        <f t="shared" si="108"/>
        <v/>
      </c>
      <c r="G274" s="173" t="str">
        <f t="shared" si="109"/>
        <v/>
      </c>
      <c r="H274" s="45" t="str">
        <f t="shared" si="110"/>
        <v/>
      </c>
      <c r="I274" s="54" t="str">
        <f t="shared" si="111"/>
        <v/>
      </c>
      <c r="J274" s="57" t="str">
        <f>IF($B274="",
    "",
    IF(COUNTIF(Scilympiad!U:U,Scores!$B274)+COUNTIF(SkyCiv!U:U,Scores!$B274)=0,
        "",
        IF(COUNTIF(Scilympiad!U:U,Scores!$B274)=0,
            "NO",
            IF(COUNTIF(Scilympiad!U:U,Scores!$B274)=1,
                "YES",
                IF(COUNTIF(Scilympiad!U:U,Scores!$B274)&gt;1,
                    "MANY",
                    "ERROR"
                )
            )
        )
    )
)</f>
        <v/>
      </c>
      <c r="K274" s="15" t="str">
        <f>IF($B274="",
    "",
    IF(COUNTIF(Scilympiad!U:U,Scores!$B274)+COUNTIF(SkyCiv!U:U,Scores!$B274)=0,
        "",
        IF(COUNTIF(SkyCiv!U:U,Scores!$B274)=0,
            "NO",
            IF(COUNTIF(SkyCiv!U:U,Scores!$B274)=1,
                "YES",
                IF(COUNTIF(SkyCiv!U:U,Scores!$B274)&gt;1,
                    "MANY",
                    "ERROR"
                )
            )
        )
    )
)</f>
        <v/>
      </c>
      <c r="L274" s="160" t="str">
        <f>IF($B274="",
    "",
    IF(NOT(ISERROR(MATCH($B274,Scilympiad!$U:$U,0))),
        INDEX(Scilympiad!M:M,MATCH($B274,Scilympiad!$U:$U,0)),
        ""
    )
)</f>
        <v/>
      </c>
      <c r="M274" s="161" t="str">
        <f>IF($B274="",
    "",
    IF(NOT(ISERROR(MATCH($B274,Scilympiad!$U:$U,0))),
        INDEX(Scilympiad!N:N,MATCH($B274,Scilympiad!$U:$U,0)),
        ""
    )
)</f>
        <v/>
      </c>
      <c r="N274" s="161" t="str">
        <f>IF($B274="",
    "",
    IF(NOT(ISERROR(MATCH($B274,SkyCiv!$U:$U,0))),
        INDEX(SkyCiv!C:C,MATCH($B274,SkyCiv!$U:$U,0))+(_xlfn.NUMBERVALUE(LEFT(RIGHT(Instructions!$E$20,4),3))+6)/24,
        ""
    )
)</f>
        <v/>
      </c>
      <c r="O274" s="12" t="str">
        <f>IF(N274="",
    "",
    IF(Instructions!E$20="",
        "TIMEZONE?",
        IF(L274="",
            "START?",
            IF(N274&lt;L274,
                "NEGATIVE",
                (N274-L274)*24*60
            )
        )
    )
)</f>
        <v/>
      </c>
      <c r="P274" s="46" t="str">
        <f>IF(Instructions!$E$21="",
    "",
    IF(AND(ISNUMBER(O274),O274&gt;Instructions!E$21),
        "YES",
        IF(AND(ISNUMBER(O274),O274&lt;=Instructions!E$21),
            "NO",
            IF(O274="NEGATIVE",
                "UNCLEAR",
                ""
            )
        )
    )
)</f>
        <v/>
      </c>
      <c r="Q274" s="72" t="str">
        <f>IF(LEFT(Instructions!E$22)="Y",
    P274,
    ""
)</f>
        <v/>
      </c>
      <c r="R274" s="69" t="str">
        <f>IF($B274="",
    "",
    IF(NOT(ISERROR(MATCH($B274,SkyCiv!$U:$U,0))),
        INDEX(SkyCiv!I:I,MATCH($B274,SkyCiv!$U:$U,0)),
        ""
    )
)</f>
        <v/>
      </c>
      <c r="S274" s="12" t="str">
        <f>IF($B274="",
    "",
    IF(NOT(ISERROR(MATCH($B274,SkyCiv!$U:$U,0))),
        INDEX(SkyCiv!J:J,MATCH($B274,SkyCiv!$U:$U,0)),
        ""
    )
)</f>
        <v/>
      </c>
      <c r="T274" s="60" t="str">
        <f>IF($B274="",
    "",
    IF(NOT(ISERROR(MATCH($B274,SkyCiv!$U:$U,0))),
        INDEX(SkyCiv!K:K,MATCH($B274,SkyCiv!$U:$U,0)),
        ""
    )
)</f>
        <v/>
      </c>
      <c r="U274" s="76" t="str">
        <f>IF($B274="",
    "",
    IF(NOT(ISERROR(MATCH($B274,SkyCiv!$U:$U,0))),
        INDEX(SkyCiv!L:L,MATCH($B274,SkyCiv!$U:$U,0)),
        ""
    )
)</f>
        <v/>
      </c>
      <c r="V274" s="12" t="str">
        <f>IF($B274="",
    "",
    IF(NOT(ISERROR(MATCH($B274,SkyCiv!$U:$U,0))),
        INDEX(SkyCiv!M:M,MATCH($B274,SkyCiv!$U:$U,0)),
        ""
    )
)</f>
        <v/>
      </c>
      <c r="W274" s="77" t="str">
        <f>IF($B274="",
    "",
    IF(NOT(ISERROR(MATCH($B274,SkyCiv!$U:$U,0))),
        INDEX(SkyCiv!N:N,MATCH($B274,SkyCiv!$U:$U,0)),
        ""
    )
)</f>
        <v/>
      </c>
      <c r="X274" s="45" t="str">
        <f>IF(AND(U274=0,V274=0,W274=0),
    "-",
    IF(U274="",
        "",
        IF(LEFT($B274)="B",
            IF(Instructions!E$16="",
                "",
                IF(ROUND(U274,3)&lt;Instructions!E$16,
                    "YES",
                    "NO"
                )
            ),
            IF(LEFT($B274)="C",
                IF(Instructions!E$18="",
                    "",
                    IF(ROUND(U274,3)&lt;Instructions!E$18,
                        "YES",
                        "NO"
                    )
                ),
                "ERR"
            )
        )
    )
)</f>
        <v/>
      </c>
      <c r="Y274" s="45" t="str">
        <f t="shared" si="112"/>
        <v/>
      </c>
      <c r="Z274" s="45" t="str">
        <f>IF(AND(U274=0,V274=0,W274=0),
    "-",
    IF(W274="",
        "",
        IF(LEFT($B274)="B",
            IF(Instructions!E$17="",
                "",
                IF(ROUND(W274,3)&lt;Instructions!E$17,
                    "YES",
                    "NO"
                )
            ),
            IF(LEFT($B274)="C",
                IF(Instructions!E$19="",
                    "",
                    IF(ROUND(W274,3)&lt;Instructions!E$19,
                        "YES",
                        "NO"
                    )
                ),
                "ERR"
            )
        )
    )
)</f>
        <v/>
      </c>
      <c r="AA274" s="54" t="str">
        <f t="shared" si="113"/>
        <v/>
      </c>
      <c r="AB274" s="14" t="str">
        <f>IF(AND(NOT(ISERROR(MATCH($B274,Scilympiad!$U:$U,0))),ISNUMBER(INDEX(Scilympiad!Y:Y,MATCH($B274,Scilympiad!$U:$U,0)))),
    INDEX(Scilympiad!Y:Y,MATCH($B274,Scilympiad!$U:$U,0)),
    ""
)</f>
        <v/>
      </c>
      <c r="AC274" s="11" t="str">
        <f t="shared" si="114"/>
        <v/>
      </c>
      <c r="AD274" s="10" t="str">
        <f t="shared" si="115"/>
        <v/>
      </c>
      <c r="AE274" s="11" t="str">
        <f t="shared" si="116"/>
        <v/>
      </c>
      <c r="AF274" s="12" t="str">
        <f t="shared" si="117"/>
        <v/>
      </c>
      <c r="AG274" s="134" t="str">
        <f t="shared" si="118"/>
        <v/>
      </c>
      <c r="AH274" s="165"/>
      <c r="AI274" s="165"/>
      <c r="AJ274" s="131"/>
      <c r="AK274" s="64" t="str">
        <f t="shared" si="119"/>
        <v/>
      </c>
      <c r="AL274" s="47" t="str">
        <f t="shared" si="120"/>
        <v/>
      </c>
      <c r="AM274" s="65" t="str">
        <f t="shared" si="121"/>
        <v/>
      </c>
      <c r="AN274" s="57" t="str">
        <f t="shared" si="122"/>
        <v/>
      </c>
      <c r="AO274" s="12" t="str">
        <f t="shared" si="123"/>
        <v/>
      </c>
      <c r="AP274" s="10" t="str">
        <f t="shared" si="124"/>
        <v/>
      </c>
      <c r="AQ274" s="10" t="str">
        <f t="shared" si="125"/>
        <v/>
      </c>
      <c r="AR274" s="15" t="str">
        <f t="shared" si="126"/>
        <v/>
      </c>
      <c r="AS274" s="57" t="str">
        <f t="shared" si="127"/>
        <v/>
      </c>
      <c r="AT274" s="12" t="str">
        <f t="shared" si="128"/>
        <v/>
      </c>
      <c r="AU274" s="10" t="str">
        <f t="shared" si="129"/>
        <v/>
      </c>
      <c r="AV274" s="10" t="str">
        <f t="shared" si="130"/>
        <v/>
      </c>
      <c r="AW274" s="15" t="str">
        <f t="shared" si="131"/>
        <v/>
      </c>
    </row>
    <row r="275" spans="2:49">
      <c r="B275" s="14" t="str">
        <f>IF(Scilympiad!C274="",
    "",
    Scilympiad!C274
)</f>
        <v/>
      </c>
      <c r="C275" s="10" t="str">
        <f>IF(Scilympiad!D274="",
    "",
    Scilympiad!D274
)</f>
        <v/>
      </c>
      <c r="D275" s="10" t="str">
        <f>IF(Scilympiad!E274="",
    "",
    Scilympiad!E274
)</f>
        <v/>
      </c>
      <c r="E275" s="44" t="str">
        <f t="shared" si="107"/>
        <v/>
      </c>
      <c r="F275" s="45" t="str">
        <f t="shared" si="108"/>
        <v/>
      </c>
      <c r="G275" s="173" t="str">
        <f t="shared" si="109"/>
        <v/>
      </c>
      <c r="H275" s="45" t="str">
        <f t="shared" si="110"/>
        <v/>
      </c>
      <c r="I275" s="54" t="str">
        <f t="shared" si="111"/>
        <v/>
      </c>
      <c r="J275" s="57" t="str">
        <f>IF($B275="",
    "",
    IF(COUNTIF(Scilympiad!U:U,Scores!$B275)+COUNTIF(SkyCiv!U:U,Scores!$B275)=0,
        "",
        IF(COUNTIF(Scilympiad!U:U,Scores!$B275)=0,
            "NO",
            IF(COUNTIF(Scilympiad!U:U,Scores!$B275)=1,
                "YES",
                IF(COUNTIF(Scilympiad!U:U,Scores!$B275)&gt;1,
                    "MANY",
                    "ERROR"
                )
            )
        )
    )
)</f>
        <v/>
      </c>
      <c r="K275" s="15" t="str">
        <f>IF($B275="",
    "",
    IF(COUNTIF(Scilympiad!U:U,Scores!$B275)+COUNTIF(SkyCiv!U:U,Scores!$B275)=0,
        "",
        IF(COUNTIF(SkyCiv!U:U,Scores!$B275)=0,
            "NO",
            IF(COUNTIF(SkyCiv!U:U,Scores!$B275)=1,
                "YES",
                IF(COUNTIF(SkyCiv!U:U,Scores!$B275)&gt;1,
                    "MANY",
                    "ERROR"
                )
            )
        )
    )
)</f>
        <v/>
      </c>
      <c r="L275" s="160" t="str">
        <f>IF($B275="",
    "",
    IF(NOT(ISERROR(MATCH($B275,Scilympiad!$U:$U,0))),
        INDEX(Scilympiad!M:M,MATCH($B275,Scilympiad!$U:$U,0)),
        ""
    )
)</f>
        <v/>
      </c>
      <c r="M275" s="161" t="str">
        <f>IF($B275="",
    "",
    IF(NOT(ISERROR(MATCH($B275,Scilympiad!$U:$U,0))),
        INDEX(Scilympiad!N:N,MATCH($B275,Scilympiad!$U:$U,0)),
        ""
    )
)</f>
        <v/>
      </c>
      <c r="N275" s="161" t="str">
        <f>IF($B275="",
    "",
    IF(NOT(ISERROR(MATCH($B275,SkyCiv!$U:$U,0))),
        INDEX(SkyCiv!C:C,MATCH($B275,SkyCiv!$U:$U,0))+(_xlfn.NUMBERVALUE(LEFT(RIGHT(Instructions!$E$20,4),3))+6)/24,
        ""
    )
)</f>
        <v/>
      </c>
      <c r="O275" s="12" t="str">
        <f>IF(N275="",
    "",
    IF(Instructions!E$20="",
        "TIMEZONE?",
        IF(L275="",
            "START?",
            IF(N275&lt;L275,
                "NEGATIVE",
                (N275-L275)*24*60
            )
        )
    )
)</f>
        <v/>
      </c>
      <c r="P275" s="46" t="str">
        <f>IF(Instructions!$E$21="",
    "",
    IF(AND(ISNUMBER(O275),O275&gt;Instructions!E$21),
        "YES",
        IF(AND(ISNUMBER(O275),O275&lt;=Instructions!E$21),
            "NO",
            IF(O275="NEGATIVE",
                "UNCLEAR",
                ""
            )
        )
    )
)</f>
        <v/>
      </c>
      <c r="Q275" s="72" t="str">
        <f>IF(LEFT(Instructions!E$22)="Y",
    P275,
    ""
)</f>
        <v/>
      </c>
      <c r="R275" s="69" t="str">
        <f>IF($B275="",
    "",
    IF(NOT(ISERROR(MATCH($B275,SkyCiv!$U:$U,0))),
        INDEX(SkyCiv!I:I,MATCH($B275,SkyCiv!$U:$U,0)),
        ""
    )
)</f>
        <v/>
      </c>
      <c r="S275" s="12" t="str">
        <f>IF($B275="",
    "",
    IF(NOT(ISERROR(MATCH($B275,SkyCiv!$U:$U,0))),
        INDEX(SkyCiv!J:J,MATCH($B275,SkyCiv!$U:$U,0)),
        ""
    )
)</f>
        <v/>
      </c>
      <c r="T275" s="60" t="str">
        <f>IF($B275="",
    "",
    IF(NOT(ISERROR(MATCH($B275,SkyCiv!$U:$U,0))),
        INDEX(SkyCiv!K:K,MATCH($B275,SkyCiv!$U:$U,0)),
        ""
    )
)</f>
        <v/>
      </c>
      <c r="U275" s="76" t="str">
        <f>IF($B275="",
    "",
    IF(NOT(ISERROR(MATCH($B275,SkyCiv!$U:$U,0))),
        INDEX(SkyCiv!L:L,MATCH($B275,SkyCiv!$U:$U,0)),
        ""
    )
)</f>
        <v/>
      </c>
      <c r="V275" s="12" t="str">
        <f>IF($B275="",
    "",
    IF(NOT(ISERROR(MATCH($B275,SkyCiv!$U:$U,0))),
        INDEX(SkyCiv!M:M,MATCH($B275,SkyCiv!$U:$U,0)),
        ""
    )
)</f>
        <v/>
      </c>
      <c r="W275" s="77" t="str">
        <f>IF($B275="",
    "",
    IF(NOT(ISERROR(MATCH($B275,SkyCiv!$U:$U,0))),
        INDEX(SkyCiv!N:N,MATCH($B275,SkyCiv!$U:$U,0)),
        ""
    )
)</f>
        <v/>
      </c>
      <c r="X275" s="45" t="str">
        <f>IF(AND(U275=0,V275=0,W275=0),
    "-",
    IF(U275="",
        "",
        IF(LEFT($B275)="B",
            IF(Instructions!E$16="",
                "",
                IF(ROUND(U275,3)&lt;Instructions!E$16,
                    "YES",
                    "NO"
                )
            ),
            IF(LEFT($B275)="C",
                IF(Instructions!E$18="",
                    "",
                    IF(ROUND(U275,3)&lt;Instructions!E$18,
                        "YES",
                        "NO"
                    )
                ),
                "ERR"
            )
        )
    )
)</f>
        <v/>
      </c>
      <c r="Y275" s="45" t="str">
        <f t="shared" si="112"/>
        <v/>
      </c>
      <c r="Z275" s="45" t="str">
        <f>IF(AND(U275=0,V275=0,W275=0),
    "-",
    IF(W275="",
        "",
        IF(LEFT($B275)="B",
            IF(Instructions!E$17="",
                "",
                IF(ROUND(W275,3)&lt;Instructions!E$17,
                    "YES",
                    "NO"
                )
            ),
            IF(LEFT($B275)="C",
                IF(Instructions!E$19="",
                    "",
                    IF(ROUND(W275,3)&lt;Instructions!E$19,
                        "YES",
                        "NO"
                    )
                ),
                "ERR"
            )
        )
    )
)</f>
        <v/>
      </c>
      <c r="AA275" s="54" t="str">
        <f t="shared" si="113"/>
        <v/>
      </c>
      <c r="AB275" s="14" t="str">
        <f>IF(AND(NOT(ISERROR(MATCH($B275,Scilympiad!$U:$U,0))),ISNUMBER(INDEX(Scilympiad!Y:Y,MATCH($B275,Scilympiad!$U:$U,0)))),
    INDEX(Scilympiad!Y:Y,MATCH($B275,Scilympiad!$U:$U,0)),
    ""
)</f>
        <v/>
      </c>
      <c r="AC275" s="11" t="str">
        <f t="shared" si="114"/>
        <v/>
      </c>
      <c r="AD275" s="10" t="str">
        <f t="shared" si="115"/>
        <v/>
      </c>
      <c r="AE275" s="11" t="str">
        <f t="shared" si="116"/>
        <v/>
      </c>
      <c r="AF275" s="12" t="str">
        <f t="shared" si="117"/>
        <v/>
      </c>
      <c r="AG275" s="134" t="str">
        <f t="shared" si="118"/>
        <v/>
      </c>
      <c r="AH275" s="165"/>
      <c r="AI275" s="165"/>
      <c r="AJ275" s="131"/>
      <c r="AK275" s="64" t="str">
        <f t="shared" si="119"/>
        <v/>
      </c>
      <c r="AL275" s="47" t="str">
        <f t="shared" si="120"/>
        <v/>
      </c>
      <c r="AM275" s="65" t="str">
        <f t="shared" si="121"/>
        <v/>
      </c>
      <c r="AN275" s="57" t="str">
        <f t="shared" si="122"/>
        <v/>
      </c>
      <c r="AO275" s="12" t="str">
        <f t="shared" si="123"/>
        <v/>
      </c>
      <c r="AP275" s="10" t="str">
        <f t="shared" si="124"/>
        <v/>
      </c>
      <c r="AQ275" s="10" t="str">
        <f t="shared" si="125"/>
        <v/>
      </c>
      <c r="AR275" s="15" t="str">
        <f t="shared" si="126"/>
        <v/>
      </c>
      <c r="AS275" s="57" t="str">
        <f t="shared" si="127"/>
        <v/>
      </c>
      <c r="AT275" s="12" t="str">
        <f t="shared" si="128"/>
        <v/>
      </c>
      <c r="AU275" s="10" t="str">
        <f t="shared" si="129"/>
        <v/>
      </c>
      <c r="AV275" s="10" t="str">
        <f t="shared" si="130"/>
        <v/>
      </c>
      <c r="AW275" s="15" t="str">
        <f t="shared" si="131"/>
        <v/>
      </c>
    </row>
    <row r="276" spans="2:49">
      <c r="B276" s="14" t="str">
        <f>IF(Scilympiad!C275="",
    "",
    Scilympiad!C275
)</f>
        <v/>
      </c>
      <c r="C276" s="10" t="str">
        <f>IF(Scilympiad!D275="",
    "",
    Scilympiad!D275
)</f>
        <v/>
      </c>
      <c r="D276" s="10" t="str">
        <f>IF(Scilympiad!E275="",
    "",
    Scilympiad!E275
)</f>
        <v/>
      </c>
      <c r="E276" s="44" t="str">
        <f t="shared" si="107"/>
        <v/>
      </c>
      <c r="F276" s="45" t="str">
        <f t="shared" si="108"/>
        <v/>
      </c>
      <c r="G276" s="173" t="str">
        <f t="shared" si="109"/>
        <v/>
      </c>
      <c r="H276" s="45" t="str">
        <f t="shared" si="110"/>
        <v/>
      </c>
      <c r="I276" s="54" t="str">
        <f t="shared" si="111"/>
        <v/>
      </c>
      <c r="J276" s="57" t="str">
        <f>IF($B276="",
    "",
    IF(COUNTIF(Scilympiad!U:U,Scores!$B276)+COUNTIF(SkyCiv!U:U,Scores!$B276)=0,
        "",
        IF(COUNTIF(Scilympiad!U:U,Scores!$B276)=0,
            "NO",
            IF(COUNTIF(Scilympiad!U:U,Scores!$B276)=1,
                "YES",
                IF(COUNTIF(Scilympiad!U:U,Scores!$B276)&gt;1,
                    "MANY",
                    "ERROR"
                )
            )
        )
    )
)</f>
        <v/>
      </c>
      <c r="K276" s="15" t="str">
        <f>IF($B276="",
    "",
    IF(COUNTIF(Scilympiad!U:U,Scores!$B276)+COUNTIF(SkyCiv!U:U,Scores!$B276)=0,
        "",
        IF(COUNTIF(SkyCiv!U:U,Scores!$B276)=0,
            "NO",
            IF(COUNTIF(SkyCiv!U:U,Scores!$B276)=1,
                "YES",
                IF(COUNTIF(SkyCiv!U:U,Scores!$B276)&gt;1,
                    "MANY",
                    "ERROR"
                )
            )
        )
    )
)</f>
        <v/>
      </c>
      <c r="L276" s="160" t="str">
        <f>IF($B276="",
    "",
    IF(NOT(ISERROR(MATCH($B276,Scilympiad!$U:$U,0))),
        INDEX(Scilympiad!M:M,MATCH($B276,Scilympiad!$U:$U,0)),
        ""
    )
)</f>
        <v/>
      </c>
      <c r="M276" s="161" t="str">
        <f>IF($B276="",
    "",
    IF(NOT(ISERROR(MATCH($B276,Scilympiad!$U:$U,0))),
        INDEX(Scilympiad!N:N,MATCH($B276,Scilympiad!$U:$U,0)),
        ""
    )
)</f>
        <v/>
      </c>
      <c r="N276" s="161" t="str">
        <f>IF($B276="",
    "",
    IF(NOT(ISERROR(MATCH($B276,SkyCiv!$U:$U,0))),
        INDEX(SkyCiv!C:C,MATCH($B276,SkyCiv!$U:$U,0))+(_xlfn.NUMBERVALUE(LEFT(RIGHT(Instructions!$E$20,4),3))+6)/24,
        ""
    )
)</f>
        <v/>
      </c>
      <c r="O276" s="12" t="str">
        <f>IF(N276="",
    "",
    IF(Instructions!E$20="",
        "TIMEZONE?",
        IF(L276="",
            "START?",
            IF(N276&lt;L276,
                "NEGATIVE",
                (N276-L276)*24*60
            )
        )
    )
)</f>
        <v/>
      </c>
      <c r="P276" s="46" t="str">
        <f>IF(Instructions!$E$21="",
    "",
    IF(AND(ISNUMBER(O276),O276&gt;Instructions!E$21),
        "YES",
        IF(AND(ISNUMBER(O276),O276&lt;=Instructions!E$21),
            "NO",
            IF(O276="NEGATIVE",
                "UNCLEAR",
                ""
            )
        )
    )
)</f>
        <v/>
      </c>
      <c r="Q276" s="72" t="str">
        <f>IF(LEFT(Instructions!E$22)="Y",
    P276,
    ""
)</f>
        <v/>
      </c>
      <c r="R276" s="69" t="str">
        <f>IF($B276="",
    "",
    IF(NOT(ISERROR(MATCH($B276,SkyCiv!$U:$U,0))),
        INDEX(SkyCiv!I:I,MATCH($B276,SkyCiv!$U:$U,0)),
        ""
    )
)</f>
        <v/>
      </c>
      <c r="S276" s="12" t="str">
        <f>IF($B276="",
    "",
    IF(NOT(ISERROR(MATCH($B276,SkyCiv!$U:$U,0))),
        INDEX(SkyCiv!J:J,MATCH($B276,SkyCiv!$U:$U,0)),
        ""
    )
)</f>
        <v/>
      </c>
      <c r="T276" s="60" t="str">
        <f>IF($B276="",
    "",
    IF(NOT(ISERROR(MATCH($B276,SkyCiv!$U:$U,0))),
        INDEX(SkyCiv!K:K,MATCH($B276,SkyCiv!$U:$U,0)),
        ""
    )
)</f>
        <v/>
      </c>
      <c r="U276" s="76" t="str">
        <f>IF($B276="",
    "",
    IF(NOT(ISERROR(MATCH($B276,SkyCiv!$U:$U,0))),
        INDEX(SkyCiv!L:L,MATCH($B276,SkyCiv!$U:$U,0)),
        ""
    )
)</f>
        <v/>
      </c>
      <c r="V276" s="12" t="str">
        <f>IF($B276="",
    "",
    IF(NOT(ISERROR(MATCH($B276,SkyCiv!$U:$U,0))),
        INDEX(SkyCiv!M:M,MATCH($B276,SkyCiv!$U:$U,0)),
        ""
    )
)</f>
        <v/>
      </c>
      <c r="W276" s="77" t="str">
        <f>IF($B276="",
    "",
    IF(NOT(ISERROR(MATCH($B276,SkyCiv!$U:$U,0))),
        INDEX(SkyCiv!N:N,MATCH($B276,SkyCiv!$U:$U,0)),
        ""
    )
)</f>
        <v/>
      </c>
      <c r="X276" s="45" t="str">
        <f>IF(AND(U276=0,V276=0,W276=0),
    "-",
    IF(U276="",
        "",
        IF(LEFT($B276)="B",
            IF(Instructions!E$16="",
                "",
                IF(ROUND(U276,3)&lt;Instructions!E$16,
                    "YES",
                    "NO"
                )
            ),
            IF(LEFT($B276)="C",
                IF(Instructions!E$18="",
                    "",
                    IF(ROUND(U276,3)&lt;Instructions!E$18,
                        "YES",
                        "NO"
                    )
                ),
                "ERR"
            )
        )
    )
)</f>
        <v/>
      </c>
      <c r="Y276" s="45" t="str">
        <f t="shared" si="112"/>
        <v/>
      </c>
      <c r="Z276" s="45" t="str">
        <f>IF(AND(U276=0,V276=0,W276=0),
    "-",
    IF(W276="",
        "",
        IF(LEFT($B276)="B",
            IF(Instructions!E$17="",
                "",
                IF(ROUND(W276,3)&lt;Instructions!E$17,
                    "YES",
                    "NO"
                )
            ),
            IF(LEFT($B276)="C",
                IF(Instructions!E$19="",
                    "",
                    IF(ROUND(W276,3)&lt;Instructions!E$19,
                        "YES",
                        "NO"
                    )
                ),
                "ERR"
            )
        )
    )
)</f>
        <v/>
      </c>
      <c r="AA276" s="54" t="str">
        <f t="shared" si="113"/>
        <v/>
      </c>
      <c r="AB276" s="14" t="str">
        <f>IF(AND(NOT(ISERROR(MATCH($B276,Scilympiad!$U:$U,0))),ISNUMBER(INDEX(Scilympiad!Y:Y,MATCH($B276,Scilympiad!$U:$U,0)))),
    INDEX(Scilympiad!Y:Y,MATCH($B276,Scilympiad!$U:$U,0)),
    ""
)</f>
        <v/>
      </c>
      <c r="AC276" s="11" t="str">
        <f t="shared" si="114"/>
        <v/>
      </c>
      <c r="AD276" s="10" t="str">
        <f t="shared" si="115"/>
        <v/>
      </c>
      <c r="AE276" s="11" t="str">
        <f t="shared" si="116"/>
        <v/>
      </c>
      <c r="AF276" s="12" t="str">
        <f t="shared" si="117"/>
        <v/>
      </c>
      <c r="AG276" s="134" t="str">
        <f t="shared" si="118"/>
        <v/>
      </c>
      <c r="AH276" s="165"/>
      <c r="AI276" s="165"/>
      <c r="AJ276" s="131"/>
      <c r="AK276" s="64" t="str">
        <f t="shared" si="119"/>
        <v/>
      </c>
      <c r="AL276" s="47" t="str">
        <f t="shared" si="120"/>
        <v/>
      </c>
      <c r="AM276" s="65" t="str">
        <f t="shared" si="121"/>
        <v/>
      </c>
      <c r="AN276" s="57" t="str">
        <f t="shared" si="122"/>
        <v/>
      </c>
      <c r="AO276" s="12" t="str">
        <f t="shared" si="123"/>
        <v/>
      </c>
      <c r="AP276" s="10" t="str">
        <f t="shared" si="124"/>
        <v/>
      </c>
      <c r="AQ276" s="10" t="str">
        <f t="shared" si="125"/>
        <v/>
      </c>
      <c r="AR276" s="15" t="str">
        <f t="shared" si="126"/>
        <v/>
      </c>
      <c r="AS276" s="57" t="str">
        <f t="shared" si="127"/>
        <v/>
      </c>
      <c r="AT276" s="12" t="str">
        <f t="shared" si="128"/>
        <v/>
      </c>
      <c r="AU276" s="10" t="str">
        <f t="shared" si="129"/>
        <v/>
      </c>
      <c r="AV276" s="10" t="str">
        <f t="shared" si="130"/>
        <v/>
      </c>
      <c r="AW276" s="15" t="str">
        <f t="shared" si="131"/>
        <v/>
      </c>
    </row>
    <row r="277" spans="2:49">
      <c r="B277" s="14" t="str">
        <f>IF(Scilympiad!C276="",
    "",
    Scilympiad!C276
)</f>
        <v/>
      </c>
      <c r="C277" s="10" t="str">
        <f>IF(Scilympiad!D276="",
    "",
    Scilympiad!D276
)</f>
        <v/>
      </c>
      <c r="D277" s="10" t="str">
        <f>IF(Scilympiad!E276="",
    "",
    Scilympiad!E276
)</f>
        <v/>
      </c>
      <c r="E277" s="44" t="str">
        <f t="shared" si="107"/>
        <v/>
      </c>
      <c r="F277" s="45" t="str">
        <f t="shared" si="108"/>
        <v/>
      </c>
      <c r="G277" s="173" t="str">
        <f t="shared" si="109"/>
        <v/>
      </c>
      <c r="H277" s="45" t="str">
        <f t="shared" si="110"/>
        <v/>
      </c>
      <c r="I277" s="54" t="str">
        <f t="shared" si="111"/>
        <v/>
      </c>
      <c r="J277" s="57" t="str">
        <f>IF($B277="",
    "",
    IF(COUNTIF(Scilympiad!U:U,Scores!$B277)+COUNTIF(SkyCiv!U:U,Scores!$B277)=0,
        "",
        IF(COUNTIF(Scilympiad!U:U,Scores!$B277)=0,
            "NO",
            IF(COUNTIF(Scilympiad!U:U,Scores!$B277)=1,
                "YES",
                IF(COUNTIF(Scilympiad!U:U,Scores!$B277)&gt;1,
                    "MANY",
                    "ERROR"
                )
            )
        )
    )
)</f>
        <v/>
      </c>
      <c r="K277" s="15" t="str">
        <f>IF($B277="",
    "",
    IF(COUNTIF(Scilympiad!U:U,Scores!$B277)+COUNTIF(SkyCiv!U:U,Scores!$B277)=0,
        "",
        IF(COUNTIF(SkyCiv!U:U,Scores!$B277)=0,
            "NO",
            IF(COUNTIF(SkyCiv!U:U,Scores!$B277)=1,
                "YES",
                IF(COUNTIF(SkyCiv!U:U,Scores!$B277)&gt;1,
                    "MANY",
                    "ERROR"
                )
            )
        )
    )
)</f>
        <v/>
      </c>
      <c r="L277" s="160" t="str">
        <f>IF($B277="",
    "",
    IF(NOT(ISERROR(MATCH($B277,Scilympiad!$U:$U,0))),
        INDEX(Scilympiad!M:M,MATCH($B277,Scilympiad!$U:$U,0)),
        ""
    )
)</f>
        <v/>
      </c>
      <c r="M277" s="161" t="str">
        <f>IF($B277="",
    "",
    IF(NOT(ISERROR(MATCH($B277,Scilympiad!$U:$U,0))),
        INDEX(Scilympiad!N:N,MATCH($B277,Scilympiad!$U:$U,0)),
        ""
    )
)</f>
        <v/>
      </c>
      <c r="N277" s="161" t="str">
        <f>IF($B277="",
    "",
    IF(NOT(ISERROR(MATCH($B277,SkyCiv!$U:$U,0))),
        INDEX(SkyCiv!C:C,MATCH($B277,SkyCiv!$U:$U,0))+(_xlfn.NUMBERVALUE(LEFT(RIGHT(Instructions!$E$20,4),3))+6)/24,
        ""
    )
)</f>
        <v/>
      </c>
      <c r="O277" s="12" t="str">
        <f>IF(N277="",
    "",
    IF(Instructions!E$20="",
        "TIMEZONE?",
        IF(L277="",
            "START?",
            IF(N277&lt;L277,
                "NEGATIVE",
                (N277-L277)*24*60
            )
        )
    )
)</f>
        <v/>
      </c>
      <c r="P277" s="46" t="str">
        <f>IF(Instructions!$E$21="",
    "",
    IF(AND(ISNUMBER(O277),O277&gt;Instructions!E$21),
        "YES",
        IF(AND(ISNUMBER(O277),O277&lt;=Instructions!E$21),
            "NO",
            IF(O277="NEGATIVE",
                "UNCLEAR",
                ""
            )
        )
    )
)</f>
        <v/>
      </c>
      <c r="Q277" s="72" t="str">
        <f>IF(LEFT(Instructions!E$22)="Y",
    P277,
    ""
)</f>
        <v/>
      </c>
      <c r="R277" s="69" t="str">
        <f>IF($B277="",
    "",
    IF(NOT(ISERROR(MATCH($B277,SkyCiv!$U:$U,0))),
        INDEX(SkyCiv!I:I,MATCH($B277,SkyCiv!$U:$U,0)),
        ""
    )
)</f>
        <v/>
      </c>
      <c r="S277" s="12" t="str">
        <f>IF($B277="",
    "",
    IF(NOT(ISERROR(MATCH($B277,SkyCiv!$U:$U,0))),
        INDEX(SkyCiv!J:J,MATCH($B277,SkyCiv!$U:$U,0)),
        ""
    )
)</f>
        <v/>
      </c>
      <c r="T277" s="60" t="str">
        <f>IF($B277="",
    "",
    IF(NOT(ISERROR(MATCH($B277,SkyCiv!$U:$U,0))),
        INDEX(SkyCiv!K:K,MATCH($B277,SkyCiv!$U:$U,0)),
        ""
    )
)</f>
        <v/>
      </c>
      <c r="U277" s="76" t="str">
        <f>IF($B277="",
    "",
    IF(NOT(ISERROR(MATCH($B277,SkyCiv!$U:$U,0))),
        INDEX(SkyCiv!L:L,MATCH($B277,SkyCiv!$U:$U,0)),
        ""
    )
)</f>
        <v/>
      </c>
      <c r="V277" s="12" t="str">
        <f>IF($B277="",
    "",
    IF(NOT(ISERROR(MATCH($B277,SkyCiv!$U:$U,0))),
        INDEX(SkyCiv!M:M,MATCH($B277,SkyCiv!$U:$U,0)),
        ""
    )
)</f>
        <v/>
      </c>
      <c r="W277" s="77" t="str">
        <f>IF($B277="",
    "",
    IF(NOT(ISERROR(MATCH($B277,SkyCiv!$U:$U,0))),
        INDEX(SkyCiv!N:N,MATCH($B277,SkyCiv!$U:$U,0)),
        ""
    )
)</f>
        <v/>
      </c>
      <c r="X277" s="45" t="str">
        <f>IF(AND(U277=0,V277=0,W277=0),
    "-",
    IF(U277="",
        "",
        IF(LEFT($B277)="B",
            IF(Instructions!E$16="",
                "",
                IF(ROUND(U277,3)&lt;Instructions!E$16,
                    "YES",
                    "NO"
                )
            ),
            IF(LEFT($B277)="C",
                IF(Instructions!E$18="",
                    "",
                    IF(ROUND(U277,3)&lt;Instructions!E$18,
                        "YES",
                        "NO"
                    )
                ),
                "ERR"
            )
        )
    )
)</f>
        <v/>
      </c>
      <c r="Y277" s="45" t="str">
        <f t="shared" si="112"/>
        <v/>
      </c>
      <c r="Z277" s="45" t="str">
        <f>IF(AND(U277=0,V277=0,W277=0),
    "-",
    IF(W277="",
        "",
        IF(LEFT($B277)="B",
            IF(Instructions!E$17="",
                "",
                IF(ROUND(W277,3)&lt;Instructions!E$17,
                    "YES",
                    "NO"
                )
            ),
            IF(LEFT($B277)="C",
                IF(Instructions!E$19="",
                    "",
                    IF(ROUND(W277,3)&lt;Instructions!E$19,
                        "YES",
                        "NO"
                    )
                ),
                "ERR"
            )
        )
    )
)</f>
        <v/>
      </c>
      <c r="AA277" s="54" t="str">
        <f t="shared" si="113"/>
        <v/>
      </c>
      <c r="AB277" s="14" t="str">
        <f>IF(AND(NOT(ISERROR(MATCH($B277,Scilympiad!$U:$U,0))),ISNUMBER(INDEX(Scilympiad!Y:Y,MATCH($B277,Scilympiad!$U:$U,0)))),
    INDEX(Scilympiad!Y:Y,MATCH($B277,Scilympiad!$U:$U,0)),
    ""
)</f>
        <v/>
      </c>
      <c r="AC277" s="11" t="str">
        <f t="shared" si="114"/>
        <v/>
      </c>
      <c r="AD277" s="10" t="str">
        <f t="shared" si="115"/>
        <v/>
      </c>
      <c r="AE277" s="11" t="str">
        <f t="shared" si="116"/>
        <v/>
      </c>
      <c r="AF277" s="12" t="str">
        <f t="shared" si="117"/>
        <v/>
      </c>
      <c r="AG277" s="134" t="str">
        <f t="shared" si="118"/>
        <v/>
      </c>
      <c r="AH277" s="165"/>
      <c r="AI277" s="165"/>
      <c r="AJ277" s="131"/>
      <c r="AK277" s="64" t="str">
        <f t="shared" si="119"/>
        <v/>
      </c>
      <c r="AL277" s="47" t="str">
        <f t="shared" si="120"/>
        <v/>
      </c>
      <c r="AM277" s="65" t="str">
        <f t="shared" si="121"/>
        <v/>
      </c>
      <c r="AN277" s="57" t="str">
        <f t="shared" si="122"/>
        <v/>
      </c>
      <c r="AO277" s="12" t="str">
        <f t="shared" si="123"/>
        <v/>
      </c>
      <c r="AP277" s="10" t="str">
        <f t="shared" si="124"/>
        <v/>
      </c>
      <c r="AQ277" s="10" t="str">
        <f t="shared" si="125"/>
        <v/>
      </c>
      <c r="AR277" s="15" t="str">
        <f t="shared" si="126"/>
        <v/>
      </c>
      <c r="AS277" s="57" t="str">
        <f t="shared" si="127"/>
        <v/>
      </c>
      <c r="AT277" s="12" t="str">
        <f t="shared" si="128"/>
        <v/>
      </c>
      <c r="AU277" s="10" t="str">
        <f t="shared" si="129"/>
        <v/>
      </c>
      <c r="AV277" s="10" t="str">
        <f t="shared" si="130"/>
        <v/>
      </c>
      <c r="AW277" s="15" t="str">
        <f t="shared" si="131"/>
        <v/>
      </c>
    </row>
    <row r="278" spans="2:49">
      <c r="B278" s="14" t="str">
        <f>IF(Scilympiad!C277="",
    "",
    Scilympiad!C277
)</f>
        <v/>
      </c>
      <c r="C278" s="10" t="str">
        <f>IF(Scilympiad!D277="",
    "",
    Scilympiad!D277
)</f>
        <v/>
      </c>
      <c r="D278" s="10" t="str">
        <f>IF(Scilympiad!E277="",
    "",
    Scilympiad!E277
)</f>
        <v/>
      </c>
      <c r="E278" s="44" t="str">
        <f t="shared" si="107"/>
        <v/>
      </c>
      <c r="F278" s="45" t="str">
        <f t="shared" si="108"/>
        <v/>
      </c>
      <c r="G278" s="173" t="str">
        <f t="shared" si="109"/>
        <v/>
      </c>
      <c r="H278" s="45" t="str">
        <f t="shared" si="110"/>
        <v/>
      </c>
      <c r="I278" s="54" t="str">
        <f t="shared" si="111"/>
        <v/>
      </c>
      <c r="J278" s="57" t="str">
        <f>IF($B278="",
    "",
    IF(COUNTIF(Scilympiad!U:U,Scores!$B278)+COUNTIF(SkyCiv!U:U,Scores!$B278)=0,
        "",
        IF(COUNTIF(Scilympiad!U:U,Scores!$B278)=0,
            "NO",
            IF(COUNTIF(Scilympiad!U:U,Scores!$B278)=1,
                "YES",
                IF(COUNTIF(Scilympiad!U:U,Scores!$B278)&gt;1,
                    "MANY",
                    "ERROR"
                )
            )
        )
    )
)</f>
        <v/>
      </c>
      <c r="K278" s="15" t="str">
        <f>IF($B278="",
    "",
    IF(COUNTIF(Scilympiad!U:U,Scores!$B278)+COUNTIF(SkyCiv!U:U,Scores!$B278)=0,
        "",
        IF(COUNTIF(SkyCiv!U:U,Scores!$B278)=0,
            "NO",
            IF(COUNTIF(SkyCiv!U:U,Scores!$B278)=1,
                "YES",
                IF(COUNTIF(SkyCiv!U:U,Scores!$B278)&gt;1,
                    "MANY",
                    "ERROR"
                )
            )
        )
    )
)</f>
        <v/>
      </c>
      <c r="L278" s="160" t="str">
        <f>IF($B278="",
    "",
    IF(NOT(ISERROR(MATCH($B278,Scilympiad!$U:$U,0))),
        INDEX(Scilympiad!M:M,MATCH($B278,Scilympiad!$U:$U,0)),
        ""
    )
)</f>
        <v/>
      </c>
      <c r="M278" s="161" t="str">
        <f>IF($B278="",
    "",
    IF(NOT(ISERROR(MATCH($B278,Scilympiad!$U:$U,0))),
        INDEX(Scilympiad!N:N,MATCH($B278,Scilympiad!$U:$U,0)),
        ""
    )
)</f>
        <v/>
      </c>
      <c r="N278" s="161" t="str">
        <f>IF($B278="",
    "",
    IF(NOT(ISERROR(MATCH($B278,SkyCiv!$U:$U,0))),
        INDEX(SkyCiv!C:C,MATCH($B278,SkyCiv!$U:$U,0))+(_xlfn.NUMBERVALUE(LEFT(RIGHT(Instructions!$E$20,4),3))+6)/24,
        ""
    )
)</f>
        <v/>
      </c>
      <c r="O278" s="12" t="str">
        <f>IF(N278="",
    "",
    IF(Instructions!E$20="",
        "TIMEZONE?",
        IF(L278="",
            "START?",
            IF(N278&lt;L278,
                "NEGATIVE",
                (N278-L278)*24*60
            )
        )
    )
)</f>
        <v/>
      </c>
      <c r="P278" s="46" t="str">
        <f>IF(Instructions!$E$21="",
    "",
    IF(AND(ISNUMBER(O278),O278&gt;Instructions!E$21),
        "YES",
        IF(AND(ISNUMBER(O278),O278&lt;=Instructions!E$21),
            "NO",
            IF(O278="NEGATIVE",
                "UNCLEAR",
                ""
            )
        )
    )
)</f>
        <v/>
      </c>
      <c r="Q278" s="72" t="str">
        <f>IF(LEFT(Instructions!E$22)="Y",
    P278,
    ""
)</f>
        <v/>
      </c>
      <c r="R278" s="69" t="str">
        <f>IF($B278="",
    "",
    IF(NOT(ISERROR(MATCH($B278,SkyCiv!$U:$U,0))),
        INDEX(SkyCiv!I:I,MATCH($B278,SkyCiv!$U:$U,0)),
        ""
    )
)</f>
        <v/>
      </c>
      <c r="S278" s="12" t="str">
        <f>IF($B278="",
    "",
    IF(NOT(ISERROR(MATCH($B278,SkyCiv!$U:$U,0))),
        INDEX(SkyCiv!J:J,MATCH($B278,SkyCiv!$U:$U,0)),
        ""
    )
)</f>
        <v/>
      </c>
      <c r="T278" s="60" t="str">
        <f>IF($B278="",
    "",
    IF(NOT(ISERROR(MATCH($B278,SkyCiv!$U:$U,0))),
        INDEX(SkyCiv!K:K,MATCH($B278,SkyCiv!$U:$U,0)),
        ""
    )
)</f>
        <v/>
      </c>
      <c r="U278" s="76" t="str">
        <f>IF($B278="",
    "",
    IF(NOT(ISERROR(MATCH($B278,SkyCiv!$U:$U,0))),
        INDEX(SkyCiv!L:L,MATCH($B278,SkyCiv!$U:$U,0)),
        ""
    )
)</f>
        <v/>
      </c>
      <c r="V278" s="12" t="str">
        <f>IF($B278="",
    "",
    IF(NOT(ISERROR(MATCH($B278,SkyCiv!$U:$U,0))),
        INDEX(SkyCiv!M:M,MATCH($B278,SkyCiv!$U:$U,0)),
        ""
    )
)</f>
        <v/>
      </c>
      <c r="W278" s="77" t="str">
        <f>IF($B278="",
    "",
    IF(NOT(ISERROR(MATCH($B278,SkyCiv!$U:$U,0))),
        INDEX(SkyCiv!N:N,MATCH($B278,SkyCiv!$U:$U,0)),
        ""
    )
)</f>
        <v/>
      </c>
      <c r="X278" s="45" t="str">
        <f>IF(AND(U278=0,V278=0,W278=0),
    "-",
    IF(U278="",
        "",
        IF(LEFT($B278)="B",
            IF(Instructions!E$16="",
                "",
                IF(ROUND(U278,3)&lt;Instructions!E$16,
                    "YES",
                    "NO"
                )
            ),
            IF(LEFT($B278)="C",
                IF(Instructions!E$18="",
                    "",
                    IF(ROUND(U278,3)&lt;Instructions!E$18,
                        "YES",
                        "NO"
                    )
                ),
                "ERR"
            )
        )
    )
)</f>
        <v/>
      </c>
      <c r="Y278" s="45" t="str">
        <f t="shared" si="112"/>
        <v/>
      </c>
      <c r="Z278" s="45" t="str">
        <f>IF(AND(U278=0,V278=0,W278=0),
    "-",
    IF(W278="",
        "",
        IF(LEFT($B278)="B",
            IF(Instructions!E$17="",
                "",
                IF(ROUND(W278,3)&lt;Instructions!E$17,
                    "YES",
                    "NO"
                )
            ),
            IF(LEFT($B278)="C",
                IF(Instructions!E$19="",
                    "",
                    IF(ROUND(W278,3)&lt;Instructions!E$19,
                        "YES",
                        "NO"
                    )
                ),
                "ERR"
            )
        )
    )
)</f>
        <v/>
      </c>
      <c r="AA278" s="54" t="str">
        <f t="shared" si="113"/>
        <v/>
      </c>
      <c r="AB278" s="14" t="str">
        <f>IF(AND(NOT(ISERROR(MATCH($B278,Scilympiad!$U:$U,0))),ISNUMBER(INDEX(Scilympiad!Y:Y,MATCH($B278,Scilympiad!$U:$U,0)))),
    INDEX(Scilympiad!Y:Y,MATCH($B278,Scilympiad!$U:$U,0)),
    ""
)</f>
        <v/>
      </c>
      <c r="AC278" s="11" t="str">
        <f t="shared" si="114"/>
        <v/>
      </c>
      <c r="AD278" s="10" t="str">
        <f t="shared" si="115"/>
        <v/>
      </c>
      <c r="AE278" s="11" t="str">
        <f t="shared" si="116"/>
        <v/>
      </c>
      <c r="AF278" s="12" t="str">
        <f t="shared" si="117"/>
        <v/>
      </c>
      <c r="AG278" s="134" t="str">
        <f t="shared" si="118"/>
        <v/>
      </c>
      <c r="AH278" s="165"/>
      <c r="AI278" s="165"/>
      <c r="AJ278" s="131"/>
      <c r="AK278" s="64" t="str">
        <f t="shared" si="119"/>
        <v/>
      </c>
      <c r="AL278" s="47" t="str">
        <f t="shared" si="120"/>
        <v/>
      </c>
      <c r="AM278" s="65" t="str">
        <f t="shared" si="121"/>
        <v/>
      </c>
      <c r="AN278" s="57" t="str">
        <f t="shared" si="122"/>
        <v/>
      </c>
      <c r="AO278" s="12" t="str">
        <f t="shared" si="123"/>
        <v/>
      </c>
      <c r="AP278" s="10" t="str">
        <f t="shared" si="124"/>
        <v/>
      </c>
      <c r="AQ278" s="10" t="str">
        <f t="shared" si="125"/>
        <v/>
      </c>
      <c r="AR278" s="15" t="str">
        <f t="shared" si="126"/>
        <v/>
      </c>
      <c r="AS278" s="57" t="str">
        <f t="shared" si="127"/>
        <v/>
      </c>
      <c r="AT278" s="12" t="str">
        <f t="shared" si="128"/>
        <v/>
      </c>
      <c r="AU278" s="10" t="str">
        <f t="shared" si="129"/>
        <v/>
      </c>
      <c r="AV278" s="10" t="str">
        <f t="shared" si="130"/>
        <v/>
      </c>
      <c r="AW278" s="15" t="str">
        <f t="shared" si="131"/>
        <v/>
      </c>
    </row>
    <row r="279" spans="2:49">
      <c r="B279" s="14" t="str">
        <f>IF(Scilympiad!C278="",
    "",
    Scilympiad!C278
)</f>
        <v/>
      </c>
      <c r="C279" s="10" t="str">
        <f>IF(Scilympiad!D278="",
    "",
    Scilympiad!D278
)</f>
        <v/>
      </c>
      <c r="D279" s="10" t="str">
        <f>IF(Scilympiad!E278="",
    "",
    Scilympiad!E278
)</f>
        <v/>
      </c>
      <c r="E279" s="44" t="str">
        <f t="shared" si="107"/>
        <v/>
      </c>
      <c r="F279" s="45" t="str">
        <f t="shared" si="108"/>
        <v/>
      </c>
      <c r="G279" s="173" t="str">
        <f t="shared" si="109"/>
        <v/>
      </c>
      <c r="H279" s="45" t="str">
        <f t="shared" si="110"/>
        <v/>
      </c>
      <c r="I279" s="54" t="str">
        <f t="shared" si="111"/>
        <v/>
      </c>
      <c r="J279" s="57" t="str">
        <f>IF($B279="",
    "",
    IF(COUNTIF(Scilympiad!U:U,Scores!$B279)+COUNTIF(SkyCiv!U:U,Scores!$B279)=0,
        "",
        IF(COUNTIF(Scilympiad!U:U,Scores!$B279)=0,
            "NO",
            IF(COUNTIF(Scilympiad!U:U,Scores!$B279)=1,
                "YES",
                IF(COUNTIF(Scilympiad!U:U,Scores!$B279)&gt;1,
                    "MANY",
                    "ERROR"
                )
            )
        )
    )
)</f>
        <v/>
      </c>
      <c r="K279" s="15" t="str">
        <f>IF($B279="",
    "",
    IF(COUNTIF(Scilympiad!U:U,Scores!$B279)+COUNTIF(SkyCiv!U:U,Scores!$B279)=0,
        "",
        IF(COUNTIF(SkyCiv!U:U,Scores!$B279)=0,
            "NO",
            IF(COUNTIF(SkyCiv!U:U,Scores!$B279)=1,
                "YES",
                IF(COUNTIF(SkyCiv!U:U,Scores!$B279)&gt;1,
                    "MANY",
                    "ERROR"
                )
            )
        )
    )
)</f>
        <v/>
      </c>
      <c r="L279" s="160" t="str">
        <f>IF($B279="",
    "",
    IF(NOT(ISERROR(MATCH($B279,Scilympiad!$U:$U,0))),
        INDEX(Scilympiad!M:M,MATCH($B279,Scilympiad!$U:$U,0)),
        ""
    )
)</f>
        <v/>
      </c>
      <c r="M279" s="161" t="str">
        <f>IF($B279="",
    "",
    IF(NOT(ISERROR(MATCH($B279,Scilympiad!$U:$U,0))),
        INDEX(Scilympiad!N:N,MATCH($B279,Scilympiad!$U:$U,0)),
        ""
    )
)</f>
        <v/>
      </c>
      <c r="N279" s="161" t="str">
        <f>IF($B279="",
    "",
    IF(NOT(ISERROR(MATCH($B279,SkyCiv!$U:$U,0))),
        INDEX(SkyCiv!C:C,MATCH($B279,SkyCiv!$U:$U,0))+(_xlfn.NUMBERVALUE(LEFT(RIGHT(Instructions!$E$20,4),3))+6)/24,
        ""
    )
)</f>
        <v/>
      </c>
      <c r="O279" s="12" t="str">
        <f>IF(N279="",
    "",
    IF(Instructions!E$20="",
        "TIMEZONE?",
        IF(L279="",
            "START?",
            IF(N279&lt;L279,
                "NEGATIVE",
                (N279-L279)*24*60
            )
        )
    )
)</f>
        <v/>
      </c>
      <c r="P279" s="46" t="str">
        <f>IF(Instructions!$E$21="",
    "",
    IF(AND(ISNUMBER(O279),O279&gt;Instructions!E$21),
        "YES",
        IF(AND(ISNUMBER(O279),O279&lt;=Instructions!E$21),
            "NO",
            IF(O279="NEGATIVE",
                "UNCLEAR",
                ""
            )
        )
    )
)</f>
        <v/>
      </c>
      <c r="Q279" s="72" t="str">
        <f>IF(LEFT(Instructions!E$22)="Y",
    P279,
    ""
)</f>
        <v/>
      </c>
      <c r="R279" s="69" t="str">
        <f>IF($B279="",
    "",
    IF(NOT(ISERROR(MATCH($B279,SkyCiv!$U:$U,0))),
        INDEX(SkyCiv!I:I,MATCH($B279,SkyCiv!$U:$U,0)),
        ""
    )
)</f>
        <v/>
      </c>
      <c r="S279" s="12" t="str">
        <f>IF($B279="",
    "",
    IF(NOT(ISERROR(MATCH($B279,SkyCiv!$U:$U,0))),
        INDEX(SkyCiv!J:J,MATCH($B279,SkyCiv!$U:$U,0)),
        ""
    )
)</f>
        <v/>
      </c>
      <c r="T279" s="60" t="str">
        <f>IF($B279="",
    "",
    IF(NOT(ISERROR(MATCH($B279,SkyCiv!$U:$U,0))),
        INDEX(SkyCiv!K:K,MATCH($B279,SkyCiv!$U:$U,0)),
        ""
    )
)</f>
        <v/>
      </c>
      <c r="U279" s="76" t="str">
        <f>IF($B279="",
    "",
    IF(NOT(ISERROR(MATCH($B279,SkyCiv!$U:$U,0))),
        INDEX(SkyCiv!L:L,MATCH($B279,SkyCiv!$U:$U,0)),
        ""
    )
)</f>
        <v/>
      </c>
      <c r="V279" s="12" t="str">
        <f>IF($B279="",
    "",
    IF(NOT(ISERROR(MATCH($B279,SkyCiv!$U:$U,0))),
        INDEX(SkyCiv!M:M,MATCH($B279,SkyCiv!$U:$U,0)),
        ""
    )
)</f>
        <v/>
      </c>
      <c r="W279" s="77" t="str">
        <f>IF($B279="",
    "",
    IF(NOT(ISERROR(MATCH($B279,SkyCiv!$U:$U,0))),
        INDEX(SkyCiv!N:N,MATCH($B279,SkyCiv!$U:$U,0)),
        ""
    )
)</f>
        <v/>
      </c>
      <c r="X279" s="45" t="str">
        <f>IF(AND(U279=0,V279=0,W279=0),
    "-",
    IF(U279="",
        "",
        IF(LEFT($B279)="B",
            IF(Instructions!E$16="",
                "",
                IF(ROUND(U279,3)&lt;Instructions!E$16,
                    "YES",
                    "NO"
                )
            ),
            IF(LEFT($B279)="C",
                IF(Instructions!E$18="",
                    "",
                    IF(ROUND(U279,3)&lt;Instructions!E$18,
                        "YES",
                        "NO"
                    )
                ),
                "ERR"
            )
        )
    )
)</f>
        <v/>
      </c>
      <c r="Y279" s="45" t="str">
        <f t="shared" si="112"/>
        <v/>
      </c>
      <c r="Z279" s="45" t="str">
        <f>IF(AND(U279=0,V279=0,W279=0),
    "-",
    IF(W279="",
        "",
        IF(LEFT($B279)="B",
            IF(Instructions!E$17="",
                "",
                IF(ROUND(W279,3)&lt;Instructions!E$17,
                    "YES",
                    "NO"
                )
            ),
            IF(LEFT($B279)="C",
                IF(Instructions!E$19="",
                    "",
                    IF(ROUND(W279,3)&lt;Instructions!E$19,
                        "YES",
                        "NO"
                    )
                ),
                "ERR"
            )
        )
    )
)</f>
        <v/>
      </c>
      <c r="AA279" s="54" t="str">
        <f t="shared" si="113"/>
        <v/>
      </c>
      <c r="AB279" s="14" t="str">
        <f>IF(AND(NOT(ISERROR(MATCH($B279,Scilympiad!$U:$U,0))),ISNUMBER(INDEX(Scilympiad!Y:Y,MATCH($B279,Scilympiad!$U:$U,0)))),
    INDEX(Scilympiad!Y:Y,MATCH($B279,Scilympiad!$U:$U,0)),
    ""
)</f>
        <v/>
      </c>
      <c r="AC279" s="11" t="str">
        <f t="shared" si="114"/>
        <v/>
      </c>
      <c r="AD279" s="10" t="str">
        <f t="shared" si="115"/>
        <v/>
      </c>
      <c r="AE279" s="11" t="str">
        <f t="shared" si="116"/>
        <v/>
      </c>
      <c r="AF279" s="12" t="str">
        <f t="shared" si="117"/>
        <v/>
      </c>
      <c r="AG279" s="134" t="str">
        <f t="shared" si="118"/>
        <v/>
      </c>
      <c r="AH279" s="165"/>
      <c r="AI279" s="165"/>
      <c r="AJ279" s="131"/>
      <c r="AK279" s="64" t="str">
        <f t="shared" si="119"/>
        <v/>
      </c>
      <c r="AL279" s="47" t="str">
        <f t="shared" si="120"/>
        <v/>
      </c>
      <c r="AM279" s="65" t="str">
        <f t="shared" si="121"/>
        <v/>
      </c>
      <c r="AN279" s="57" t="str">
        <f t="shared" si="122"/>
        <v/>
      </c>
      <c r="AO279" s="12" t="str">
        <f t="shared" si="123"/>
        <v/>
      </c>
      <c r="AP279" s="10" t="str">
        <f t="shared" si="124"/>
        <v/>
      </c>
      <c r="AQ279" s="10" t="str">
        <f t="shared" si="125"/>
        <v/>
      </c>
      <c r="AR279" s="15" t="str">
        <f t="shared" si="126"/>
        <v/>
      </c>
      <c r="AS279" s="57" t="str">
        <f t="shared" si="127"/>
        <v/>
      </c>
      <c r="AT279" s="12" t="str">
        <f t="shared" si="128"/>
        <v/>
      </c>
      <c r="AU279" s="10" t="str">
        <f t="shared" si="129"/>
        <v/>
      </c>
      <c r="AV279" s="10" t="str">
        <f t="shared" si="130"/>
        <v/>
      </c>
      <c r="AW279" s="15" t="str">
        <f t="shared" si="131"/>
        <v/>
      </c>
    </row>
    <row r="280" spans="2:49">
      <c r="B280" s="14" t="str">
        <f>IF(Scilympiad!C279="",
    "",
    Scilympiad!C279
)</f>
        <v/>
      </c>
      <c r="C280" s="10" t="str">
        <f>IF(Scilympiad!D279="",
    "",
    Scilympiad!D279
)</f>
        <v/>
      </c>
      <c r="D280" s="10" t="str">
        <f>IF(Scilympiad!E279="",
    "",
    Scilympiad!E279
)</f>
        <v/>
      </c>
      <c r="E280" s="44" t="str">
        <f t="shared" si="107"/>
        <v/>
      </c>
      <c r="F280" s="45" t="str">
        <f t="shared" si="108"/>
        <v/>
      </c>
      <c r="G280" s="173" t="str">
        <f t="shared" si="109"/>
        <v/>
      </c>
      <c r="H280" s="45" t="str">
        <f t="shared" si="110"/>
        <v/>
      </c>
      <c r="I280" s="54" t="str">
        <f t="shared" si="111"/>
        <v/>
      </c>
      <c r="J280" s="57" t="str">
        <f>IF($B280="",
    "",
    IF(COUNTIF(Scilympiad!U:U,Scores!$B280)+COUNTIF(SkyCiv!U:U,Scores!$B280)=0,
        "",
        IF(COUNTIF(Scilympiad!U:U,Scores!$B280)=0,
            "NO",
            IF(COUNTIF(Scilympiad!U:U,Scores!$B280)=1,
                "YES",
                IF(COUNTIF(Scilympiad!U:U,Scores!$B280)&gt;1,
                    "MANY",
                    "ERROR"
                )
            )
        )
    )
)</f>
        <v/>
      </c>
      <c r="K280" s="15" t="str">
        <f>IF($B280="",
    "",
    IF(COUNTIF(Scilympiad!U:U,Scores!$B280)+COUNTIF(SkyCiv!U:U,Scores!$B280)=0,
        "",
        IF(COUNTIF(SkyCiv!U:U,Scores!$B280)=0,
            "NO",
            IF(COUNTIF(SkyCiv!U:U,Scores!$B280)=1,
                "YES",
                IF(COUNTIF(SkyCiv!U:U,Scores!$B280)&gt;1,
                    "MANY",
                    "ERROR"
                )
            )
        )
    )
)</f>
        <v/>
      </c>
      <c r="L280" s="160" t="str">
        <f>IF($B280="",
    "",
    IF(NOT(ISERROR(MATCH($B280,Scilympiad!$U:$U,0))),
        INDEX(Scilympiad!M:M,MATCH($B280,Scilympiad!$U:$U,0)),
        ""
    )
)</f>
        <v/>
      </c>
      <c r="M280" s="161" t="str">
        <f>IF($B280="",
    "",
    IF(NOT(ISERROR(MATCH($B280,Scilympiad!$U:$U,0))),
        INDEX(Scilympiad!N:N,MATCH($B280,Scilympiad!$U:$U,0)),
        ""
    )
)</f>
        <v/>
      </c>
      <c r="N280" s="161" t="str">
        <f>IF($B280="",
    "",
    IF(NOT(ISERROR(MATCH($B280,SkyCiv!$U:$U,0))),
        INDEX(SkyCiv!C:C,MATCH($B280,SkyCiv!$U:$U,0))+(_xlfn.NUMBERVALUE(LEFT(RIGHT(Instructions!$E$20,4),3))+6)/24,
        ""
    )
)</f>
        <v/>
      </c>
      <c r="O280" s="12" t="str">
        <f>IF(N280="",
    "",
    IF(Instructions!E$20="",
        "TIMEZONE?",
        IF(L280="",
            "START?",
            IF(N280&lt;L280,
                "NEGATIVE",
                (N280-L280)*24*60
            )
        )
    )
)</f>
        <v/>
      </c>
      <c r="P280" s="46" t="str">
        <f>IF(Instructions!$E$21="",
    "",
    IF(AND(ISNUMBER(O280),O280&gt;Instructions!E$21),
        "YES",
        IF(AND(ISNUMBER(O280),O280&lt;=Instructions!E$21),
            "NO",
            IF(O280="NEGATIVE",
                "UNCLEAR",
                ""
            )
        )
    )
)</f>
        <v/>
      </c>
      <c r="Q280" s="72" t="str">
        <f>IF(LEFT(Instructions!E$22)="Y",
    P280,
    ""
)</f>
        <v/>
      </c>
      <c r="R280" s="69" t="str">
        <f>IF($B280="",
    "",
    IF(NOT(ISERROR(MATCH($B280,SkyCiv!$U:$U,0))),
        INDEX(SkyCiv!I:I,MATCH($B280,SkyCiv!$U:$U,0)),
        ""
    )
)</f>
        <v/>
      </c>
      <c r="S280" s="12" t="str">
        <f>IF($B280="",
    "",
    IF(NOT(ISERROR(MATCH($B280,SkyCiv!$U:$U,0))),
        INDEX(SkyCiv!J:J,MATCH($B280,SkyCiv!$U:$U,0)),
        ""
    )
)</f>
        <v/>
      </c>
      <c r="T280" s="60" t="str">
        <f>IF($B280="",
    "",
    IF(NOT(ISERROR(MATCH($B280,SkyCiv!$U:$U,0))),
        INDEX(SkyCiv!K:K,MATCH($B280,SkyCiv!$U:$U,0)),
        ""
    )
)</f>
        <v/>
      </c>
      <c r="U280" s="76" t="str">
        <f>IF($B280="",
    "",
    IF(NOT(ISERROR(MATCH($B280,SkyCiv!$U:$U,0))),
        INDEX(SkyCiv!L:L,MATCH($B280,SkyCiv!$U:$U,0)),
        ""
    )
)</f>
        <v/>
      </c>
      <c r="V280" s="12" t="str">
        <f>IF($B280="",
    "",
    IF(NOT(ISERROR(MATCH($B280,SkyCiv!$U:$U,0))),
        INDEX(SkyCiv!M:M,MATCH($B280,SkyCiv!$U:$U,0)),
        ""
    )
)</f>
        <v/>
      </c>
      <c r="W280" s="77" t="str">
        <f>IF($B280="",
    "",
    IF(NOT(ISERROR(MATCH($B280,SkyCiv!$U:$U,0))),
        INDEX(SkyCiv!N:N,MATCH($B280,SkyCiv!$U:$U,0)),
        ""
    )
)</f>
        <v/>
      </c>
      <c r="X280" s="45" t="str">
        <f>IF(AND(U280=0,V280=0,W280=0),
    "-",
    IF(U280="",
        "",
        IF(LEFT($B280)="B",
            IF(Instructions!E$16="",
                "",
                IF(ROUND(U280,3)&lt;Instructions!E$16,
                    "YES",
                    "NO"
                )
            ),
            IF(LEFT($B280)="C",
                IF(Instructions!E$18="",
                    "",
                    IF(ROUND(U280,3)&lt;Instructions!E$18,
                        "YES",
                        "NO"
                    )
                ),
                "ERR"
            )
        )
    )
)</f>
        <v/>
      </c>
      <c r="Y280" s="45" t="str">
        <f t="shared" si="112"/>
        <v/>
      </c>
      <c r="Z280" s="45" t="str">
        <f>IF(AND(U280=0,V280=0,W280=0),
    "-",
    IF(W280="",
        "",
        IF(LEFT($B280)="B",
            IF(Instructions!E$17="",
                "",
                IF(ROUND(W280,3)&lt;Instructions!E$17,
                    "YES",
                    "NO"
                )
            ),
            IF(LEFT($B280)="C",
                IF(Instructions!E$19="",
                    "",
                    IF(ROUND(W280,3)&lt;Instructions!E$19,
                        "YES",
                        "NO"
                    )
                ),
                "ERR"
            )
        )
    )
)</f>
        <v/>
      </c>
      <c r="AA280" s="54" t="str">
        <f t="shared" si="113"/>
        <v/>
      </c>
      <c r="AB280" s="14" t="str">
        <f>IF(AND(NOT(ISERROR(MATCH($B280,Scilympiad!$U:$U,0))),ISNUMBER(INDEX(Scilympiad!Y:Y,MATCH($B280,Scilympiad!$U:$U,0)))),
    INDEX(Scilympiad!Y:Y,MATCH($B280,Scilympiad!$U:$U,0)),
    ""
)</f>
        <v/>
      </c>
      <c r="AC280" s="11" t="str">
        <f t="shared" si="114"/>
        <v/>
      </c>
      <c r="AD280" s="10" t="str">
        <f t="shared" si="115"/>
        <v/>
      </c>
      <c r="AE280" s="11" t="str">
        <f t="shared" si="116"/>
        <v/>
      </c>
      <c r="AF280" s="12" t="str">
        <f t="shared" si="117"/>
        <v/>
      </c>
      <c r="AG280" s="134" t="str">
        <f t="shared" si="118"/>
        <v/>
      </c>
      <c r="AH280" s="165"/>
      <c r="AI280" s="165"/>
      <c r="AJ280" s="131"/>
      <c r="AK280" s="64" t="str">
        <f t="shared" si="119"/>
        <v/>
      </c>
      <c r="AL280" s="47" t="str">
        <f t="shared" si="120"/>
        <v/>
      </c>
      <c r="AM280" s="65" t="str">
        <f t="shared" si="121"/>
        <v/>
      </c>
      <c r="AN280" s="57" t="str">
        <f t="shared" si="122"/>
        <v/>
      </c>
      <c r="AO280" s="12" t="str">
        <f t="shared" si="123"/>
        <v/>
      </c>
      <c r="AP280" s="10" t="str">
        <f t="shared" si="124"/>
        <v/>
      </c>
      <c r="AQ280" s="10" t="str">
        <f t="shared" si="125"/>
        <v/>
      </c>
      <c r="AR280" s="15" t="str">
        <f t="shared" si="126"/>
        <v/>
      </c>
      <c r="AS280" s="57" t="str">
        <f t="shared" si="127"/>
        <v/>
      </c>
      <c r="AT280" s="12" t="str">
        <f t="shared" si="128"/>
        <v/>
      </c>
      <c r="AU280" s="10" t="str">
        <f t="shared" si="129"/>
        <v/>
      </c>
      <c r="AV280" s="10" t="str">
        <f t="shared" si="130"/>
        <v/>
      </c>
      <c r="AW280" s="15" t="str">
        <f t="shared" si="131"/>
        <v/>
      </c>
    </row>
    <row r="281" spans="2:49">
      <c r="B281" s="14" t="str">
        <f>IF(Scilympiad!C280="",
    "",
    Scilympiad!C280
)</f>
        <v/>
      </c>
      <c r="C281" s="10" t="str">
        <f>IF(Scilympiad!D280="",
    "",
    Scilympiad!D280
)</f>
        <v/>
      </c>
      <c r="D281" s="10" t="str">
        <f>IF(Scilympiad!E280="",
    "",
    Scilympiad!E280
)</f>
        <v/>
      </c>
      <c r="E281" s="44" t="str">
        <f t="shared" si="107"/>
        <v/>
      </c>
      <c r="F281" s="45" t="str">
        <f t="shared" si="108"/>
        <v/>
      </c>
      <c r="G281" s="173" t="str">
        <f t="shared" si="109"/>
        <v/>
      </c>
      <c r="H281" s="45" t="str">
        <f t="shared" si="110"/>
        <v/>
      </c>
      <c r="I281" s="54" t="str">
        <f t="shared" si="111"/>
        <v/>
      </c>
      <c r="J281" s="57" t="str">
        <f>IF($B281="",
    "",
    IF(COUNTIF(Scilympiad!U:U,Scores!$B281)+COUNTIF(SkyCiv!U:U,Scores!$B281)=0,
        "",
        IF(COUNTIF(Scilympiad!U:U,Scores!$B281)=0,
            "NO",
            IF(COUNTIF(Scilympiad!U:U,Scores!$B281)=1,
                "YES",
                IF(COUNTIF(Scilympiad!U:U,Scores!$B281)&gt;1,
                    "MANY",
                    "ERROR"
                )
            )
        )
    )
)</f>
        <v/>
      </c>
      <c r="K281" s="15" t="str">
        <f>IF($B281="",
    "",
    IF(COUNTIF(Scilympiad!U:U,Scores!$B281)+COUNTIF(SkyCiv!U:U,Scores!$B281)=0,
        "",
        IF(COUNTIF(SkyCiv!U:U,Scores!$B281)=0,
            "NO",
            IF(COUNTIF(SkyCiv!U:U,Scores!$B281)=1,
                "YES",
                IF(COUNTIF(SkyCiv!U:U,Scores!$B281)&gt;1,
                    "MANY",
                    "ERROR"
                )
            )
        )
    )
)</f>
        <v/>
      </c>
      <c r="L281" s="160" t="str">
        <f>IF($B281="",
    "",
    IF(NOT(ISERROR(MATCH($B281,Scilympiad!$U:$U,0))),
        INDEX(Scilympiad!M:M,MATCH($B281,Scilympiad!$U:$U,0)),
        ""
    )
)</f>
        <v/>
      </c>
      <c r="M281" s="161" t="str">
        <f>IF($B281="",
    "",
    IF(NOT(ISERROR(MATCH($B281,Scilympiad!$U:$U,0))),
        INDEX(Scilympiad!N:N,MATCH($B281,Scilympiad!$U:$U,0)),
        ""
    )
)</f>
        <v/>
      </c>
      <c r="N281" s="161" t="str">
        <f>IF($B281="",
    "",
    IF(NOT(ISERROR(MATCH($B281,SkyCiv!$U:$U,0))),
        INDEX(SkyCiv!C:C,MATCH($B281,SkyCiv!$U:$U,0))+(_xlfn.NUMBERVALUE(LEFT(RIGHT(Instructions!$E$20,4),3))+6)/24,
        ""
    )
)</f>
        <v/>
      </c>
      <c r="O281" s="12" t="str">
        <f>IF(N281="",
    "",
    IF(Instructions!E$20="",
        "TIMEZONE?",
        IF(L281="",
            "START?",
            IF(N281&lt;L281,
                "NEGATIVE",
                (N281-L281)*24*60
            )
        )
    )
)</f>
        <v/>
      </c>
      <c r="P281" s="46" t="str">
        <f>IF(Instructions!$E$21="",
    "",
    IF(AND(ISNUMBER(O281),O281&gt;Instructions!E$21),
        "YES",
        IF(AND(ISNUMBER(O281),O281&lt;=Instructions!E$21),
            "NO",
            IF(O281="NEGATIVE",
                "UNCLEAR",
                ""
            )
        )
    )
)</f>
        <v/>
      </c>
      <c r="Q281" s="72" t="str">
        <f>IF(LEFT(Instructions!E$22)="Y",
    P281,
    ""
)</f>
        <v/>
      </c>
      <c r="R281" s="69" t="str">
        <f>IF($B281="",
    "",
    IF(NOT(ISERROR(MATCH($B281,SkyCiv!$U:$U,0))),
        INDEX(SkyCiv!I:I,MATCH($B281,SkyCiv!$U:$U,0)),
        ""
    )
)</f>
        <v/>
      </c>
      <c r="S281" s="12" t="str">
        <f>IF($B281="",
    "",
    IF(NOT(ISERROR(MATCH($B281,SkyCiv!$U:$U,0))),
        INDEX(SkyCiv!J:J,MATCH($B281,SkyCiv!$U:$U,0)),
        ""
    )
)</f>
        <v/>
      </c>
      <c r="T281" s="60" t="str">
        <f>IF($B281="",
    "",
    IF(NOT(ISERROR(MATCH($B281,SkyCiv!$U:$U,0))),
        INDEX(SkyCiv!K:K,MATCH($B281,SkyCiv!$U:$U,0)),
        ""
    )
)</f>
        <v/>
      </c>
      <c r="U281" s="76" t="str">
        <f>IF($B281="",
    "",
    IF(NOT(ISERROR(MATCH($B281,SkyCiv!$U:$U,0))),
        INDEX(SkyCiv!L:L,MATCH($B281,SkyCiv!$U:$U,0)),
        ""
    )
)</f>
        <v/>
      </c>
      <c r="V281" s="12" t="str">
        <f>IF($B281="",
    "",
    IF(NOT(ISERROR(MATCH($B281,SkyCiv!$U:$U,0))),
        INDEX(SkyCiv!M:M,MATCH($B281,SkyCiv!$U:$U,0)),
        ""
    )
)</f>
        <v/>
      </c>
      <c r="W281" s="77" t="str">
        <f>IF($B281="",
    "",
    IF(NOT(ISERROR(MATCH($B281,SkyCiv!$U:$U,0))),
        INDEX(SkyCiv!N:N,MATCH($B281,SkyCiv!$U:$U,0)),
        ""
    )
)</f>
        <v/>
      </c>
      <c r="X281" s="45" t="str">
        <f>IF(AND(U281=0,V281=0,W281=0),
    "-",
    IF(U281="",
        "",
        IF(LEFT($B281)="B",
            IF(Instructions!E$16="",
                "",
                IF(ROUND(U281,3)&lt;Instructions!E$16,
                    "YES",
                    "NO"
                )
            ),
            IF(LEFT($B281)="C",
                IF(Instructions!E$18="",
                    "",
                    IF(ROUND(U281,3)&lt;Instructions!E$18,
                        "YES",
                        "NO"
                    )
                ),
                "ERR"
            )
        )
    )
)</f>
        <v/>
      </c>
      <c r="Y281" s="45" t="str">
        <f t="shared" si="112"/>
        <v/>
      </c>
      <c r="Z281" s="45" t="str">
        <f>IF(AND(U281=0,V281=0,W281=0),
    "-",
    IF(W281="",
        "",
        IF(LEFT($B281)="B",
            IF(Instructions!E$17="",
                "",
                IF(ROUND(W281,3)&lt;Instructions!E$17,
                    "YES",
                    "NO"
                )
            ),
            IF(LEFT($B281)="C",
                IF(Instructions!E$19="",
                    "",
                    IF(ROUND(W281,3)&lt;Instructions!E$19,
                        "YES",
                        "NO"
                    )
                ),
                "ERR"
            )
        )
    )
)</f>
        <v/>
      </c>
      <c r="AA281" s="54" t="str">
        <f t="shared" si="113"/>
        <v/>
      </c>
      <c r="AB281" s="14" t="str">
        <f>IF(AND(NOT(ISERROR(MATCH($B281,Scilympiad!$U:$U,0))),ISNUMBER(INDEX(Scilympiad!Y:Y,MATCH($B281,Scilympiad!$U:$U,0)))),
    INDEX(Scilympiad!Y:Y,MATCH($B281,Scilympiad!$U:$U,0)),
    ""
)</f>
        <v/>
      </c>
      <c r="AC281" s="11" t="str">
        <f t="shared" si="114"/>
        <v/>
      </c>
      <c r="AD281" s="10" t="str">
        <f t="shared" si="115"/>
        <v/>
      </c>
      <c r="AE281" s="11" t="str">
        <f t="shared" si="116"/>
        <v/>
      </c>
      <c r="AF281" s="12" t="str">
        <f t="shared" si="117"/>
        <v/>
      </c>
      <c r="AG281" s="134" t="str">
        <f t="shared" si="118"/>
        <v/>
      </c>
      <c r="AH281" s="165"/>
      <c r="AI281" s="165"/>
      <c r="AJ281" s="131"/>
      <c r="AK281" s="64" t="str">
        <f t="shared" si="119"/>
        <v/>
      </c>
      <c r="AL281" s="47" t="str">
        <f t="shared" si="120"/>
        <v/>
      </c>
      <c r="AM281" s="65" t="str">
        <f t="shared" si="121"/>
        <v/>
      </c>
      <c r="AN281" s="57" t="str">
        <f t="shared" si="122"/>
        <v/>
      </c>
      <c r="AO281" s="12" t="str">
        <f t="shared" si="123"/>
        <v/>
      </c>
      <c r="AP281" s="10" t="str">
        <f t="shared" si="124"/>
        <v/>
      </c>
      <c r="AQ281" s="10" t="str">
        <f t="shared" si="125"/>
        <v/>
      </c>
      <c r="AR281" s="15" t="str">
        <f t="shared" si="126"/>
        <v/>
      </c>
      <c r="AS281" s="57" t="str">
        <f t="shared" si="127"/>
        <v/>
      </c>
      <c r="AT281" s="12" t="str">
        <f t="shared" si="128"/>
        <v/>
      </c>
      <c r="AU281" s="10" t="str">
        <f t="shared" si="129"/>
        <v/>
      </c>
      <c r="AV281" s="10" t="str">
        <f t="shared" si="130"/>
        <v/>
      </c>
      <c r="AW281" s="15" t="str">
        <f t="shared" si="131"/>
        <v/>
      </c>
    </row>
    <row r="282" spans="2:49">
      <c r="B282" s="14" t="str">
        <f>IF(Scilympiad!C281="",
    "",
    Scilympiad!C281
)</f>
        <v/>
      </c>
      <c r="C282" s="10" t="str">
        <f>IF(Scilympiad!D281="",
    "",
    Scilympiad!D281
)</f>
        <v/>
      </c>
      <c r="D282" s="10" t="str">
        <f>IF(Scilympiad!E281="",
    "",
    Scilympiad!E281
)</f>
        <v/>
      </c>
      <c r="E282" s="44" t="str">
        <f t="shared" si="107"/>
        <v/>
      </c>
      <c r="F282" s="45" t="str">
        <f t="shared" si="108"/>
        <v/>
      </c>
      <c r="G282" s="173" t="str">
        <f t="shared" si="109"/>
        <v/>
      </c>
      <c r="H282" s="45" t="str">
        <f t="shared" si="110"/>
        <v/>
      </c>
      <c r="I282" s="54" t="str">
        <f t="shared" si="111"/>
        <v/>
      </c>
      <c r="J282" s="57" t="str">
        <f>IF($B282="",
    "",
    IF(COUNTIF(Scilympiad!U:U,Scores!$B282)+COUNTIF(SkyCiv!U:U,Scores!$B282)=0,
        "",
        IF(COUNTIF(Scilympiad!U:U,Scores!$B282)=0,
            "NO",
            IF(COUNTIF(Scilympiad!U:U,Scores!$B282)=1,
                "YES",
                IF(COUNTIF(Scilympiad!U:U,Scores!$B282)&gt;1,
                    "MANY",
                    "ERROR"
                )
            )
        )
    )
)</f>
        <v/>
      </c>
      <c r="K282" s="15" t="str">
        <f>IF($B282="",
    "",
    IF(COUNTIF(Scilympiad!U:U,Scores!$B282)+COUNTIF(SkyCiv!U:U,Scores!$B282)=0,
        "",
        IF(COUNTIF(SkyCiv!U:U,Scores!$B282)=0,
            "NO",
            IF(COUNTIF(SkyCiv!U:U,Scores!$B282)=1,
                "YES",
                IF(COUNTIF(SkyCiv!U:U,Scores!$B282)&gt;1,
                    "MANY",
                    "ERROR"
                )
            )
        )
    )
)</f>
        <v/>
      </c>
      <c r="L282" s="160" t="str">
        <f>IF($B282="",
    "",
    IF(NOT(ISERROR(MATCH($B282,Scilympiad!$U:$U,0))),
        INDEX(Scilympiad!M:M,MATCH($B282,Scilympiad!$U:$U,0)),
        ""
    )
)</f>
        <v/>
      </c>
      <c r="M282" s="161" t="str">
        <f>IF($B282="",
    "",
    IF(NOT(ISERROR(MATCH($B282,Scilympiad!$U:$U,0))),
        INDEX(Scilympiad!N:N,MATCH($B282,Scilympiad!$U:$U,0)),
        ""
    )
)</f>
        <v/>
      </c>
      <c r="N282" s="161" t="str">
        <f>IF($B282="",
    "",
    IF(NOT(ISERROR(MATCH($B282,SkyCiv!$U:$U,0))),
        INDEX(SkyCiv!C:C,MATCH($B282,SkyCiv!$U:$U,0))+(_xlfn.NUMBERVALUE(LEFT(RIGHT(Instructions!$E$20,4),3))+6)/24,
        ""
    )
)</f>
        <v/>
      </c>
      <c r="O282" s="12" t="str">
        <f>IF(N282="",
    "",
    IF(Instructions!E$20="",
        "TIMEZONE?",
        IF(L282="",
            "START?",
            IF(N282&lt;L282,
                "NEGATIVE",
                (N282-L282)*24*60
            )
        )
    )
)</f>
        <v/>
      </c>
      <c r="P282" s="46" t="str">
        <f>IF(Instructions!$E$21="",
    "",
    IF(AND(ISNUMBER(O282),O282&gt;Instructions!E$21),
        "YES",
        IF(AND(ISNUMBER(O282),O282&lt;=Instructions!E$21),
            "NO",
            IF(O282="NEGATIVE",
                "UNCLEAR",
                ""
            )
        )
    )
)</f>
        <v/>
      </c>
      <c r="Q282" s="72" t="str">
        <f>IF(LEFT(Instructions!E$22)="Y",
    P282,
    ""
)</f>
        <v/>
      </c>
      <c r="R282" s="69" t="str">
        <f>IF($B282="",
    "",
    IF(NOT(ISERROR(MATCH($B282,SkyCiv!$U:$U,0))),
        INDEX(SkyCiv!I:I,MATCH($B282,SkyCiv!$U:$U,0)),
        ""
    )
)</f>
        <v/>
      </c>
      <c r="S282" s="12" t="str">
        <f>IF($B282="",
    "",
    IF(NOT(ISERROR(MATCH($B282,SkyCiv!$U:$U,0))),
        INDEX(SkyCiv!J:J,MATCH($B282,SkyCiv!$U:$U,0)),
        ""
    )
)</f>
        <v/>
      </c>
      <c r="T282" s="60" t="str">
        <f>IF($B282="",
    "",
    IF(NOT(ISERROR(MATCH($B282,SkyCiv!$U:$U,0))),
        INDEX(SkyCiv!K:K,MATCH($B282,SkyCiv!$U:$U,0)),
        ""
    )
)</f>
        <v/>
      </c>
      <c r="U282" s="76" t="str">
        <f>IF($B282="",
    "",
    IF(NOT(ISERROR(MATCH($B282,SkyCiv!$U:$U,0))),
        INDEX(SkyCiv!L:L,MATCH($B282,SkyCiv!$U:$U,0)),
        ""
    )
)</f>
        <v/>
      </c>
      <c r="V282" s="12" t="str">
        <f>IF($B282="",
    "",
    IF(NOT(ISERROR(MATCH($B282,SkyCiv!$U:$U,0))),
        INDEX(SkyCiv!M:M,MATCH($B282,SkyCiv!$U:$U,0)),
        ""
    )
)</f>
        <v/>
      </c>
      <c r="W282" s="77" t="str">
        <f>IF($B282="",
    "",
    IF(NOT(ISERROR(MATCH($B282,SkyCiv!$U:$U,0))),
        INDEX(SkyCiv!N:N,MATCH($B282,SkyCiv!$U:$U,0)),
        ""
    )
)</f>
        <v/>
      </c>
      <c r="X282" s="45" t="str">
        <f>IF(AND(U282=0,V282=0,W282=0),
    "-",
    IF(U282="",
        "",
        IF(LEFT($B282)="B",
            IF(Instructions!E$16="",
                "",
                IF(ROUND(U282,3)&lt;Instructions!E$16,
                    "YES",
                    "NO"
                )
            ),
            IF(LEFT($B282)="C",
                IF(Instructions!E$18="",
                    "",
                    IF(ROUND(U282,3)&lt;Instructions!E$18,
                        "YES",
                        "NO"
                    )
                ),
                "ERR"
            )
        )
    )
)</f>
        <v/>
      </c>
      <c r="Y282" s="45" t="str">
        <f t="shared" si="112"/>
        <v/>
      </c>
      <c r="Z282" s="45" t="str">
        <f>IF(AND(U282=0,V282=0,W282=0),
    "-",
    IF(W282="",
        "",
        IF(LEFT($B282)="B",
            IF(Instructions!E$17="",
                "",
                IF(ROUND(W282,3)&lt;Instructions!E$17,
                    "YES",
                    "NO"
                )
            ),
            IF(LEFT($B282)="C",
                IF(Instructions!E$19="",
                    "",
                    IF(ROUND(W282,3)&lt;Instructions!E$19,
                        "YES",
                        "NO"
                    )
                ),
                "ERR"
            )
        )
    )
)</f>
        <v/>
      </c>
      <c r="AA282" s="54" t="str">
        <f t="shared" si="113"/>
        <v/>
      </c>
      <c r="AB282" s="14" t="str">
        <f>IF(AND(NOT(ISERROR(MATCH($B282,Scilympiad!$U:$U,0))),ISNUMBER(INDEX(Scilympiad!Y:Y,MATCH($B282,Scilympiad!$U:$U,0)))),
    INDEX(Scilympiad!Y:Y,MATCH($B282,Scilympiad!$U:$U,0)),
    ""
)</f>
        <v/>
      </c>
      <c r="AC282" s="11" t="str">
        <f t="shared" si="114"/>
        <v/>
      </c>
      <c r="AD282" s="10" t="str">
        <f t="shared" si="115"/>
        <v/>
      </c>
      <c r="AE282" s="11" t="str">
        <f t="shared" si="116"/>
        <v/>
      </c>
      <c r="AF282" s="12" t="str">
        <f t="shared" si="117"/>
        <v/>
      </c>
      <c r="AG282" s="134" t="str">
        <f t="shared" si="118"/>
        <v/>
      </c>
      <c r="AH282" s="165"/>
      <c r="AI282" s="165"/>
      <c r="AJ282" s="131"/>
      <c r="AK282" s="64" t="str">
        <f t="shared" si="119"/>
        <v/>
      </c>
      <c r="AL282" s="47" t="str">
        <f t="shared" si="120"/>
        <v/>
      </c>
      <c r="AM282" s="65" t="str">
        <f t="shared" si="121"/>
        <v/>
      </c>
      <c r="AN282" s="57" t="str">
        <f t="shared" si="122"/>
        <v/>
      </c>
      <c r="AO282" s="12" t="str">
        <f t="shared" si="123"/>
        <v/>
      </c>
      <c r="AP282" s="10" t="str">
        <f t="shared" si="124"/>
        <v/>
      </c>
      <c r="AQ282" s="10" t="str">
        <f t="shared" si="125"/>
        <v/>
      </c>
      <c r="AR282" s="15" t="str">
        <f t="shared" si="126"/>
        <v/>
      </c>
      <c r="AS282" s="57" t="str">
        <f t="shared" si="127"/>
        <v/>
      </c>
      <c r="AT282" s="12" t="str">
        <f t="shared" si="128"/>
        <v/>
      </c>
      <c r="AU282" s="10" t="str">
        <f t="shared" si="129"/>
        <v/>
      </c>
      <c r="AV282" s="10" t="str">
        <f t="shared" si="130"/>
        <v/>
      </c>
      <c r="AW282" s="15" t="str">
        <f t="shared" si="131"/>
        <v/>
      </c>
    </row>
    <row r="283" spans="2:49">
      <c r="B283" s="14" t="str">
        <f>IF(Scilympiad!C282="",
    "",
    Scilympiad!C282
)</f>
        <v/>
      </c>
      <c r="C283" s="10" t="str">
        <f>IF(Scilympiad!D282="",
    "",
    Scilympiad!D282
)</f>
        <v/>
      </c>
      <c r="D283" s="10" t="str">
        <f>IF(Scilympiad!E282="",
    "",
    Scilympiad!E282
)</f>
        <v/>
      </c>
      <c r="E283" s="44" t="str">
        <f t="shared" si="107"/>
        <v/>
      </c>
      <c r="F283" s="45" t="str">
        <f t="shared" si="108"/>
        <v/>
      </c>
      <c r="G283" s="173" t="str">
        <f t="shared" si="109"/>
        <v/>
      </c>
      <c r="H283" s="45" t="str">
        <f t="shared" si="110"/>
        <v/>
      </c>
      <c r="I283" s="54" t="str">
        <f t="shared" si="111"/>
        <v/>
      </c>
      <c r="J283" s="57" t="str">
        <f>IF($B283="",
    "",
    IF(COUNTIF(Scilympiad!U:U,Scores!$B283)+COUNTIF(SkyCiv!U:U,Scores!$B283)=0,
        "",
        IF(COUNTIF(Scilympiad!U:U,Scores!$B283)=0,
            "NO",
            IF(COUNTIF(Scilympiad!U:U,Scores!$B283)=1,
                "YES",
                IF(COUNTIF(Scilympiad!U:U,Scores!$B283)&gt;1,
                    "MANY",
                    "ERROR"
                )
            )
        )
    )
)</f>
        <v/>
      </c>
      <c r="K283" s="15" t="str">
        <f>IF($B283="",
    "",
    IF(COUNTIF(Scilympiad!U:U,Scores!$B283)+COUNTIF(SkyCiv!U:U,Scores!$B283)=0,
        "",
        IF(COUNTIF(SkyCiv!U:U,Scores!$B283)=0,
            "NO",
            IF(COUNTIF(SkyCiv!U:U,Scores!$B283)=1,
                "YES",
                IF(COUNTIF(SkyCiv!U:U,Scores!$B283)&gt;1,
                    "MANY",
                    "ERROR"
                )
            )
        )
    )
)</f>
        <v/>
      </c>
      <c r="L283" s="160" t="str">
        <f>IF($B283="",
    "",
    IF(NOT(ISERROR(MATCH($B283,Scilympiad!$U:$U,0))),
        INDEX(Scilympiad!M:M,MATCH($B283,Scilympiad!$U:$U,0)),
        ""
    )
)</f>
        <v/>
      </c>
      <c r="M283" s="161" t="str">
        <f>IF($B283="",
    "",
    IF(NOT(ISERROR(MATCH($B283,Scilympiad!$U:$U,0))),
        INDEX(Scilympiad!N:N,MATCH($B283,Scilympiad!$U:$U,0)),
        ""
    )
)</f>
        <v/>
      </c>
      <c r="N283" s="161" t="str">
        <f>IF($B283="",
    "",
    IF(NOT(ISERROR(MATCH($B283,SkyCiv!$U:$U,0))),
        INDEX(SkyCiv!C:C,MATCH($B283,SkyCiv!$U:$U,0))+(_xlfn.NUMBERVALUE(LEFT(RIGHT(Instructions!$E$20,4),3))+6)/24,
        ""
    )
)</f>
        <v/>
      </c>
      <c r="O283" s="12" t="str">
        <f>IF(N283="",
    "",
    IF(Instructions!E$20="",
        "TIMEZONE?",
        IF(L283="",
            "START?",
            IF(N283&lt;L283,
                "NEGATIVE",
                (N283-L283)*24*60
            )
        )
    )
)</f>
        <v/>
      </c>
      <c r="P283" s="46" t="str">
        <f>IF(Instructions!$E$21="",
    "",
    IF(AND(ISNUMBER(O283),O283&gt;Instructions!E$21),
        "YES",
        IF(AND(ISNUMBER(O283),O283&lt;=Instructions!E$21),
            "NO",
            IF(O283="NEGATIVE",
                "UNCLEAR",
                ""
            )
        )
    )
)</f>
        <v/>
      </c>
      <c r="Q283" s="72" t="str">
        <f>IF(LEFT(Instructions!E$22)="Y",
    P283,
    ""
)</f>
        <v/>
      </c>
      <c r="R283" s="69" t="str">
        <f>IF($B283="",
    "",
    IF(NOT(ISERROR(MATCH($B283,SkyCiv!$U:$U,0))),
        INDEX(SkyCiv!I:I,MATCH($B283,SkyCiv!$U:$U,0)),
        ""
    )
)</f>
        <v/>
      </c>
      <c r="S283" s="12" t="str">
        <f>IF($B283="",
    "",
    IF(NOT(ISERROR(MATCH($B283,SkyCiv!$U:$U,0))),
        INDEX(SkyCiv!J:J,MATCH($B283,SkyCiv!$U:$U,0)),
        ""
    )
)</f>
        <v/>
      </c>
      <c r="T283" s="60" t="str">
        <f>IF($B283="",
    "",
    IF(NOT(ISERROR(MATCH($B283,SkyCiv!$U:$U,0))),
        INDEX(SkyCiv!K:K,MATCH($B283,SkyCiv!$U:$U,0)),
        ""
    )
)</f>
        <v/>
      </c>
      <c r="U283" s="76" t="str">
        <f>IF($B283="",
    "",
    IF(NOT(ISERROR(MATCH($B283,SkyCiv!$U:$U,0))),
        INDEX(SkyCiv!L:L,MATCH($B283,SkyCiv!$U:$U,0)),
        ""
    )
)</f>
        <v/>
      </c>
      <c r="V283" s="12" t="str">
        <f>IF($B283="",
    "",
    IF(NOT(ISERROR(MATCH($B283,SkyCiv!$U:$U,0))),
        INDEX(SkyCiv!M:M,MATCH($B283,SkyCiv!$U:$U,0)),
        ""
    )
)</f>
        <v/>
      </c>
      <c r="W283" s="77" t="str">
        <f>IF($B283="",
    "",
    IF(NOT(ISERROR(MATCH($B283,SkyCiv!$U:$U,0))),
        INDEX(SkyCiv!N:N,MATCH($B283,SkyCiv!$U:$U,0)),
        ""
    )
)</f>
        <v/>
      </c>
      <c r="X283" s="45" t="str">
        <f>IF(AND(U283=0,V283=0,W283=0),
    "-",
    IF(U283="",
        "",
        IF(LEFT($B283)="B",
            IF(Instructions!E$16="",
                "",
                IF(ROUND(U283,3)&lt;Instructions!E$16,
                    "YES",
                    "NO"
                )
            ),
            IF(LEFT($B283)="C",
                IF(Instructions!E$18="",
                    "",
                    IF(ROUND(U283,3)&lt;Instructions!E$18,
                        "YES",
                        "NO"
                    )
                ),
                "ERR"
            )
        )
    )
)</f>
        <v/>
      </c>
      <c r="Y283" s="45" t="str">
        <f t="shared" si="112"/>
        <v/>
      </c>
      <c r="Z283" s="45" t="str">
        <f>IF(AND(U283=0,V283=0,W283=0),
    "-",
    IF(W283="",
        "",
        IF(LEFT($B283)="B",
            IF(Instructions!E$17="",
                "",
                IF(ROUND(W283,3)&lt;Instructions!E$17,
                    "YES",
                    "NO"
                )
            ),
            IF(LEFT($B283)="C",
                IF(Instructions!E$19="",
                    "",
                    IF(ROUND(W283,3)&lt;Instructions!E$19,
                        "YES",
                        "NO"
                    )
                ),
                "ERR"
            )
        )
    )
)</f>
        <v/>
      </c>
      <c r="AA283" s="54" t="str">
        <f t="shared" si="113"/>
        <v/>
      </c>
      <c r="AB283" s="14" t="str">
        <f>IF(AND(NOT(ISERROR(MATCH($B283,Scilympiad!$U:$U,0))),ISNUMBER(INDEX(Scilympiad!Y:Y,MATCH($B283,Scilympiad!$U:$U,0)))),
    INDEX(Scilympiad!Y:Y,MATCH($B283,Scilympiad!$U:$U,0)),
    ""
)</f>
        <v/>
      </c>
      <c r="AC283" s="11" t="str">
        <f t="shared" si="114"/>
        <v/>
      </c>
      <c r="AD283" s="10" t="str">
        <f t="shared" si="115"/>
        <v/>
      </c>
      <c r="AE283" s="11" t="str">
        <f t="shared" si="116"/>
        <v/>
      </c>
      <c r="AF283" s="12" t="str">
        <f t="shared" si="117"/>
        <v/>
      </c>
      <c r="AG283" s="134" t="str">
        <f t="shared" si="118"/>
        <v/>
      </c>
      <c r="AH283" s="165"/>
      <c r="AI283" s="165"/>
      <c r="AJ283" s="131"/>
      <c r="AK283" s="64" t="str">
        <f t="shared" si="119"/>
        <v/>
      </c>
      <c r="AL283" s="47" t="str">
        <f t="shared" si="120"/>
        <v/>
      </c>
      <c r="AM283" s="65" t="str">
        <f t="shared" si="121"/>
        <v/>
      </c>
      <c r="AN283" s="57" t="str">
        <f t="shared" si="122"/>
        <v/>
      </c>
      <c r="AO283" s="12" t="str">
        <f t="shared" si="123"/>
        <v/>
      </c>
      <c r="AP283" s="10" t="str">
        <f t="shared" si="124"/>
        <v/>
      </c>
      <c r="AQ283" s="10" t="str">
        <f t="shared" si="125"/>
        <v/>
      </c>
      <c r="AR283" s="15" t="str">
        <f t="shared" si="126"/>
        <v/>
      </c>
      <c r="AS283" s="57" t="str">
        <f t="shared" si="127"/>
        <v/>
      </c>
      <c r="AT283" s="12" t="str">
        <f t="shared" si="128"/>
        <v/>
      </c>
      <c r="AU283" s="10" t="str">
        <f t="shared" si="129"/>
        <v/>
      </c>
      <c r="AV283" s="10" t="str">
        <f t="shared" si="130"/>
        <v/>
      </c>
      <c r="AW283" s="15" t="str">
        <f t="shared" si="131"/>
        <v/>
      </c>
    </row>
    <row r="284" spans="2:49">
      <c r="B284" s="14" t="str">
        <f>IF(Scilympiad!C283="",
    "",
    Scilympiad!C283
)</f>
        <v/>
      </c>
      <c r="C284" s="10" t="str">
        <f>IF(Scilympiad!D283="",
    "",
    Scilympiad!D283
)</f>
        <v/>
      </c>
      <c r="D284" s="10" t="str">
        <f>IF(Scilympiad!E283="",
    "",
    Scilympiad!E283
)</f>
        <v/>
      </c>
      <c r="E284" s="44" t="str">
        <f t="shared" si="107"/>
        <v/>
      </c>
      <c r="F284" s="45" t="str">
        <f t="shared" si="108"/>
        <v/>
      </c>
      <c r="G284" s="173" t="str">
        <f t="shared" si="109"/>
        <v/>
      </c>
      <c r="H284" s="45" t="str">
        <f t="shared" si="110"/>
        <v/>
      </c>
      <c r="I284" s="54" t="str">
        <f t="shared" si="111"/>
        <v/>
      </c>
      <c r="J284" s="57" t="str">
        <f>IF($B284="",
    "",
    IF(COUNTIF(Scilympiad!U:U,Scores!$B284)+COUNTIF(SkyCiv!U:U,Scores!$B284)=0,
        "",
        IF(COUNTIF(Scilympiad!U:U,Scores!$B284)=0,
            "NO",
            IF(COUNTIF(Scilympiad!U:U,Scores!$B284)=1,
                "YES",
                IF(COUNTIF(Scilympiad!U:U,Scores!$B284)&gt;1,
                    "MANY",
                    "ERROR"
                )
            )
        )
    )
)</f>
        <v/>
      </c>
      <c r="K284" s="15" t="str">
        <f>IF($B284="",
    "",
    IF(COUNTIF(Scilympiad!U:U,Scores!$B284)+COUNTIF(SkyCiv!U:U,Scores!$B284)=0,
        "",
        IF(COUNTIF(SkyCiv!U:U,Scores!$B284)=0,
            "NO",
            IF(COUNTIF(SkyCiv!U:U,Scores!$B284)=1,
                "YES",
                IF(COUNTIF(SkyCiv!U:U,Scores!$B284)&gt;1,
                    "MANY",
                    "ERROR"
                )
            )
        )
    )
)</f>
        <v/>
      </c>
      <c r="L284" s="160" t="str">
        <f>IF($B284="",
    "",
    IF(NOT(ISERROR(MATCH($B284,Scilympiad!$U:$U,0))),
        INDEX(Scilympiad!M:M,MATCH($B284,Scilympiad!$U:$U,0)),
        ""
    )
)</f>
        <v/>
      </c>
      <c r="M284" s="161" t="str">
        <f>IF($B284="",
    "",
    IF(NOT(ISERROR(MATCH($B284,Scilympiad!$U:$U,0))),
        INDEX(Scilympiad!N:N,MATCH($B284,Scilympiad!$U:$U,0)),
        ""
    )
)</f>
        <v/>
      </c>
      <c r="N284" s="161" t="str">
        <f>IF($B284="",
    "",
    IF(NOT(ISERROR(MATCH($B284,SkyCiv!$U:$U,0))),
        INDEX(SkyCiv!C:C,MATCH($B284,SkyCiv!$U:$U,0))+(_xlfn.NUMBERVALUE(LEFT(RIGHT(Instructions!$E$20,4),3))+6)/24,
        ""
    )
)</f>
        <v/>
      </c>
      <c r="O284" s="12" t="str">
        <f>IF(N284="",
    "",
    IF(Instructions!E$20="",
        "TIMEZONE?",
        IF(L284="",
            "START?",
            IF(N284&lt;L284,
                "NEGATIVE",
                (N284-L284)*24*60
            )
        )
    )
)</f>
        <v/>
      </c>
      <c r="P284" s="46" t="str">
        <f>IF(Instructions!$E$21="",
    "",
    IF(AND(ISNUMBER(O284),O284&gt;Instructions!E$21),
        "YES",
        IF(AND(ISNUMBER(O284),O284&lt;=Instructions!E$21),
            "NO",
            IF(O284="NEGATIVE",
                "UNCLEAR",
                ""
            )
        )
    )
)</f>
        <v/>
      </c>
      <c r="Q284" s="72" t="str">
        <f>IF(LEFT(Instructions!E$22)="Y",
    P284,
    ""
)</f>
        <v/>
      </c>
      <c r="R284" s="69" t="str">
        <f>IF($B284="",
    "",
    IF(NOT(ISERROR(MATCH($B284,SkyCiv!$U:$U,0))),
        INDEX(SkyCiv!I:I,MATCH($B284,SkyCiv!$U:$U,0)),
        ""
    )
)</f>
        <v/>
      </c>
      <c r="S284" s="12" t="str">
        <f>IF($B284="",
    "",
    IF(NOT(ISERROR(MATCH($B284,SkyCiv!$U:$U,0))),
        INDEX(SkyCiv!J:J,MATCH($B284,SkyCiv!$U:$U,0)),
        ""
    )
)</f>
        <v/>
      </c>
      <c r="T284" s="60" t="str">
        <f>IF($B284="",
    "",
    IF(NOT(ISERROR(MATCH($B284,SkyCiv!$U:$U,0))),
        INDEX(SkyCiv!K:K,MATCH($B284,SkyCiv!$U:$U,0)),
        ""
    )
)</f>
        <v/>
      </c>
      <c r="U284" s="76" t="str">
        <f>IF($B284="",
    "",
    IF(NOT(ISERROR(MATCH($B284,SkyCiv!$U:$U,0))),
        INDEX(SkyCiv!L:L,MATCH($B284,SkyCiv!$U:$U,0)),
        ""
    )
)</f>
        <v/>
      </c>
      <c r="V284" s="12" t="str">
        <f>IF($B284="",
    "",
    IF(NOT(ISERROR(MATCH($B284,SkyCiv!$U:$U,0))),
        INDEX(SkyCiv!M:M,MATCH($B284,SkyCiv!$U:$U,0)),
        ""
    )
)</f>
        <v/>
      </c>
      <c r="W284" s="77" t="str">
        <f>IF($B284="",
    "",
    IF(NOT(ISERROR(MATCH($B284,SkyCiv!$U:$U,0))),
        INDEX(SkyCiv!N:N,MATCH($B284,SkyCiv!$U:$U,0)),
        ""
    )
)</f>
        <v/>
      </c>
      <c r="X284" s="45" t="str">
        <f>IF(AND(U284=0,V284=0,W284=0),
    "-",
    IF(U284="",
        "",
        IF(LEFT($B284)="B",
            IF(Instructions!E$16="",
                "",
                IF(ROUND(U284,3)&lt;Instructions!E$16,
                    "YES",
                    "NO"
                )
            ),
            IF(LEFT($B284)="C",
                IF(Instructions!E$18="",
                    "",
                    IF(ROUND(U284,3)&lt;Instructions!E$18,
                        "YES",
                        "NO"
                    )
                ),
                "ERR"
            )
        )
    )
)</f>
        <v/>
      </c>
      <c r="Y284" s="45" t="str">
        <f t="shared" si="112"/>
        <v/>
      </c>
      <c r="Z284" s="45" t="str">
        <f>IF(AND(U284=0,V284=0,W284=0),
    "-",
    IF(W284="",
        "",
        IF(LEFT($B284)="B",
            IF(Instructions!E$17="",
                "",
                IF(ROUND(W284,3)&lt;Instructions!E$17,
                    "YES",
                    "NO"
                )
            ),
            IF(LEFT($B284)="C",
                IF(Instructions!E$19="",
                    "",
                    IF(ROUND(W284,3)&lt;Instructions!E$19,
                        "YES",
                        "NO"
                    )
                ),
                "ERR"
            )
        )
    )
)</f>
        <v/>
      </c>
      <c r="AA284" s="54" t="str">
        <f t="shared" si="113"/>
        <v/>
      </c>
      <c r="AB284" s="14" t="str">
        <f>IF(AND(NOT(ISERROR(MATCH($B284,Scilympiad!$U:$U,0))),ISNUMBER(INDEX(Scilympiad!Y:Y,MATCH($B284,Scilympiad!$U:$U,0)))),
    INDEX(Scilympiad!Y:Y,MATCH($B284,Scilympiad!$U:$U,0)),
    ""
)</f>
        <v/>
      </c>
      <c r="AC284" s="11" t="str">
        <f t="shared" si="114"/>
        <v/>
      </c>
      <c r="AD284" s="10" t="str">
        <f t="shared" si="115"/>
        <v/>
      </c>
      <c r="AE284" s="11" t="str">
        <f t="shared" si="116"/>
        <v/>
      </c>
      <c r="AF284" s="12" t="str">
        <f t="shared" si="117"/>
        <v/>
      </c>
      <c r="AG284" s="134" t="str">
        <f t="shared" si="118"/>
        <v/>
      </c>
      <c r="AH284" s="165"/>
      <c r="AI284" s="165"/>
      <c r="AJ284" s="131"/>
      <c r="AK284" s="64" t="str">
        <f t="shared" si="119"/>
        <v/>
      </c>
      <c r="AL284" s="47" t="str">
        <f t="shared" si="120"/>
        <v/>
      </c>
      <c r="AM284" s="65" t="str">
        <f t="shared" si="121"/>
        <v/>
      </c>
      <c r="AN284" s="57" t="str">
        <f t="shared" si="122"/>
        <v/>
      </c>
      <c r="AO284" s="12" t="str">
        <f t="shared" si="123"/>
        <v/>
      </c>
      <c r="AP284" s="10" t="str">
        <f t="shared" si="124"/>
        <v/>
      </c>
      <c r="AQ284" s="10" t="str">
        <f t="shared" si="125"/>
        <v/>
      </c>
      <c r="AR284" s="15" t="str">
        <f t="shared" si="126"/>
        <v/>
      </c>
      <c r="AS284" s="57" t="str">
        <f t="shared" si="127"/>
        <v/>
      </c>
      <c r="AT284" s="12" t="str">
        <f t="shared" si="128"/>
        <v/>
      </c>
      <c r="AU284" s="10" t="str">
        <f t="shared" si="129"/>
        <v/>
      </c>
      <c r="AV284" s="10" t="str">
        <f t="shared" si="130"/>
        <v/>
      </c>
      <c r="AW284" s="15" t="str">
        <f t="shared" si="131"/>
        <v/>
      </c>
    </row>
    <row r="285" spans="2:49">
      <c r="B285" s="14" t="str">
        <f>IF(Scilympiad!C284="",
    "",
    Scilympiad!C284
)</f>
        <v/>
      </c>
      <c r="C285" s="10" t="str">
        <f>IF(Scilympiad!D284="",
    "",
    Scilympiad!D284
)</f>
        <v/>
      </c>
      <c r="D285" s="10" t="str">
        <f>IF(Scilympiad!E284="",
    "",
    Scilympiad!E284
)</f>
        <v/>
      </c>
      <c r="E285" s="44" t="str">
        <f t="shared" si="107"/>
        <v/>
      </c>
      <c r="F285" s="45" t="str">
        <f t="shared" si="108"/>
        <v/>
      </c>
      <c r="G285" s="173" t="str">
        <f t="shared" si="109"/>
        <v/>
      </c>
      <c r="H285" s="45" t="str">
        <f t="shared" si="110"/>
        <v/>
      </c>
      <c r="I285" s="54" t="str">
        <f t="shared" si="111"/>
        <v/>
      </c>
      <c r="J285" s="57" t="str">
        <f>IF($B285="",
    "",
    IF(COUNTIF(Scilympiad!U:U,Scores!$B285)+COUNTIF(SkyCiv!U:U,Scores!$B285)=0,
        "",
        IF(COUNTIF(Scilympiad!U:U,Scores!$B285)=0,
            "NO",
            IF(COUNTIF(Scilympiad!U:U,Scores!$B285)=1,
                "YES",
                IF(COUNTIF(Scilympiad!U:U,Scores!$B285)&gt;1,
                    "MANY",
                    "ERROR"
                )
            )
        )
    )
)</f>
        <v/>
      </c>
      <c r="K285" s="15" t="str">
        <f>IF($B285="",
    "",
    IF(COUNTIF(Scilympiad!U:U,Scores!$B285)+COUNTIF(SkyCiv!U:U,Scores!$B285)=0,
        "",
        IF(COUNTIF(SkyCiv!U:U,Scores!$B285)=0,
            "NO",
            IF(COUNTIF(SkyCiv!U:U,Scores!$B285)=1,
                "YES",
                IF(COUNTIF(SkyCiv!U:U,Scores!$B285)&gt;1,
                    "MANY",
                    "ERROR"
                )
            )
        )
    )
)</f>
        <v/>
      </c>
      <c r="L285" s="160" t="str">
        <f>IF($B285="",
    "",
    IF(NOT(ISERROR(MATCH($B285,Scilympiad!$U:$U,0))),
        INDEX(Scilympiad!M:M,MATCH($B285,Scilympiad!$U:$U,0)),
        ""
    )
)</f>
        <v/>
      </c>
      <c r="M285" s="161" t="str">
        <f>IF($B285="",
    "",
    IF(NOT(ISERROR(MATCH($B285,Scilympiad!$U:$U,0))),
        INDEX(Scilympiad!N:N,MATCH($B285,Scilympiad!$U:$U,0)),
        ""
    )
)</f>
        <v/>
      </c>
      <c r="N285" s="161" t="str">
        <f>IF($B285="",
    "",
    IF(NOT(ISERROR(MATCH($B285,SkyCiv!$U:$U,0))),
        INDEX(SkyCiv!C:C,MATCH($B285,SkyCiv!$U:$U,0))+(_xlfn.NUMBERVALUE(LEFT(RIGHT(Instructions!$E$20,4),3))+6)/24,
        ""
    )
)</f>
        <v/>
      </c>
      <c r="O285" s="12" t="str">
        <f>IF(N285="",
    "",
    IF(Instructions!E$20="",
        "TIMEZONE?",
        IF(L285="",
            "START?",
            IF(N285&lt;L285,
                "NEGATIVE",
                (N285-L285)*24*60
            )
        )
    )
)</f>
        <v/>
      </c>
      <c r="P285" s="46" t="str">
        <f>IF(Instructions!$E$21="",
    "",
    IF(AND(ISNUMBER(O285),O285&gt;Instructions!E$21),
        "YES",
        IF(AND(ISNUMBER(O285),O285&lt;=Instructions!E$21),
            "NO",
            IF(O285="NEGATIVE",
                "UNCLEAR",
                ""
            )
        )
    )
)</f>
        <v/>
      </c>
      <c r="Q285" s="72" t="str">
        <f>IF(LEFT(Instructions!E$22)="Y",
    P285,
    ""
)</f>
        <v/>
      </c>
      <c r="R285" s="69" t="str">
        <f>IF($B285="",
    "",
    IF(NOT(ISERROR(MATCH($B285,SkyCiv!$U:$U,0))),
        INDEX(SkyCiv!I:I,MATCH($B285,SkyCiv!$U:$U,0)),
        ""
    )
)</f>
        <v/>
      </c>
      <c r="S285" s="12" t="str">
        <f>IF($B285="",
    "",
    IF(NOT(ISERROR(MATCH($B285,SkyCiv!$U:$U,0))),
        INDEX(SkyCiv!J:J,MATCH($B285,SkyCiv!$U:$U,0)),
        ""
    )
)</f>
        <v/>
      </c>
      <c r="T285" s="60" t="str">
        <f>IF($B285="",
    "",
    IF(NOT(ISERROR(MATCH($B285,SkyCiv!$U:$U,0))),
        INDEX(SkyCiv!K:K,MATCH($B285,SkyCiv!$U:$U,0)),
        ""
    )
)</f>
        <v/>
      </c>
      <c r="U285" s="76" t="str">
        <f>IF($B285="",
    "",
    IF(NOT(ISERROR(MATCH($B285,SkyCiv!$U:$U,0))),
        INDEX(SkyCiv!L:L,MATCH($B285,SkyCiv!$U:$U,0)),
        ""
    )
)</f>
        <v/>
      </c>
      <c r="V285" s="12" t="str">
        <f>IF($B285="",
    "",
    IF(NOT(ISERROR(MATCH($B285,SkyCiv!$U:$U,0))),
        INDEX(SkyCiv!M:M,MATCH($B285,SkyCiv!$U:$U,0)),
        ""
    )
)</f>
        <v/>
      </c>
      <c r="W285" s="77" t="str">
        <f>IF($B285="",
    "",
    IF(NOT(ISERROR(MATCH($B285,SkyCiv!$U:$U,0))),
        INDEX(SkyCiv!N:N,MATCH($B285,SkyCiv!$U:$U,0)),
        ""
    )
)</f>
        <v/>
      </c>
      <c r="X285" s="45" t="str">
        <f>IF(AND(U285=0,V285=0,W285=0),
    "-",
    IF(U285="",
        "",
        IF(LEFT($B285)="B",
            IF(Instructions!E$16="",
                "",
                IF(ROUND(U285,3)&lt;Instructions!E$16,
                    "YES",
                    "NO"
                )
            ),
            IF(LEFT($B285)="C",
                IF(Instructions!E$18="",
                    "",
                    IF(ROUND(U285,3)&lt;Instructions!E$18,
                        "YES",
                        "NO"
                    )
                ),
                "ERR"
            )
        )
    )
)</f>
        <v/>
      </c>
      <c r="Y285" s="45" t="str">
        <f t="shared" si="112"/>
        <v/>
      </c>
      <c r="Z285" s="45" t="str">
        <f>IF(AND(U285=0,V285=0,W285=0),
    "-",
    IF(W285="",
        "",
        IF(LEFT($B285)="B",
            IF(Instructions!E$17="",
                "",
                IF(ROUND(W285,3)&lt;Instructions!E$17,
                    "YES",
                    "NO"
                )
            ),
            IF(LEFT($B285)="C",
                IF(Instructions!E$19="",
                    "",
                    IF(ROUND(W285,3)&lt;Instructions!E$19,
                        "YES",
                        "NO"
                    )
                ),
                "ERR"
            )
        )
    )
)</f>
        <v/>
      </c>
      <c r="AA285" s="54" t="str">
        <f t="shared" si="113"/>
        <v/>
      </c>
      <c r="AB285" s="14" t="str">
        <f>IF(AND(NOT(ISERROR(MATCH($B285,Scilympiad!$U:$U,0))),ISNUMBER(INDEX(Scilympiad!Y:Y,MATCH($B285,Scilympiad!$U:$U,0)))),
    INDEX(Scilympiad!Y:Y,MATCH($B285,Scilympiad!$U:$U,0)),
    ""
)</f>
        <v/>
      </c>
      <c r="AC285" s="11" t="str">
        <f t="shared" si="114"/>
        <v/>
      </c>
      <c r="AD285" s="10" t="str">
        <f t="shared" si="115"/>
        <v/>
      </c>
      <c r="AE285" s="11" t="str">
        <f t="shared" si="116"/>
        <v/>
      </c>
      <c r="AF285" s="12" t="str">
        <f t="shared" si="117"/>
        <v/>
      </c>
      <c r="AG285" s="134" t="str">
        <f t="shared" si="118"/>
        <v/>
      </c>
      <c r="AH285" s="165"/>
      <c r="AI285" s="165"/>
      <c r="AJ285" s="131"/>
      <c r="AK285" s="64" t="str">
        <f t="shared" si="119"/>
        <v/>
      </c>
      <c r="AL285" s="47" t="str">
        <f t="shared" si="120"/>
        <v/>
      </c>
      <c r="AM285" s="65" t="str">
        <f t="shared" si="121"/>
        <v/>
      </c>
      <c r="AN285" s="57" t="str">
        <f t="shared" si="122"/>
        <v/>
      </c>
      <c r="AO285" s="12" t="str">
        <f t="shared" si="123"/>
        <v/>
      </c>
      <c r="AP285" s="10" t="str">
        <f t="shared" si="124"/>
        <v/>
      </c>
      <c r="AQ285" s="10" t="str">
        <f t="shared" si="125"/>
        <v/>
      </c>
      <c r="AR285" s="15" t="str">
        <f t="shared" si="126"/>
        <v/>
      </c>
      <c r="AS285" s="57" t="str">
        <f t="shared" si="127"/>
        <v/>
      </c>
      <c r="AT285" s="12" t="str">
        <f t="shared" si="128"/>
        <v/>
      </c>
      <c r="AU285" s="10" t="str">
        <f t="shared" si="129"/>
        <v/>
      </c>
      <c r="AV285" s="10" t="str">
        <f t="shared" si="130"/>
        <v/>
      </c>
      <c r="AW285" s="15" t="str">
        <f t="shared" si="131"/>
        <v/>
      </c>
    </row>
    <row r="286" spans="2:49">
      <c r="B286" s="14" t="str">
        <f>IF(Scilympiad!C285="",
    "",
    Scilympiad!C285
)</f>
        <v/>
      </c>
      <c r="C286" s="10" t="str">
        <f>IF(Scilympiad!D285="",
    "",
    Scilympiad!D285
)</f>
        <v/>
      </c>
      <c r="D286" s="10" t="str">
        <f>IF(Scilympiad!E285="",
    "",
    Scilympiad!E285
)</f>
        <v/>
      </c>
      <c r="E286" s="44" t="str">
        <f t="shared" si="107"/>
        <v/>
      </c>
      <c r="F286" s="45" t="str">
        <f t="shared" si="108"/>
        <v/>
      </c>
      <c r="G286" s="173" t="str">
        <f t="shared" si="109"/>
        <v/>
      </c>
      <c r="H286" s="45" t="str">
        <f t="shared" si="110"/>
        <v/>
      </c>
      <c r="I286" s="54" t="str">
        <f t="shared" si="111"/>
        <v/>
      </c>
      <c r="J286" s="57" t="str">
        <f>IF($B286="",
    "",
    IF(COUNTIF(Scilympiad!U:U,Scores!$B286)+COUNTIF(SkyCiv!U:U,Scores!$B286)=0,
        "",
        IF(COUNTIF(Scilympiad!U:U,Scores!$B286)=0,
            "NO",
            IF(COUNTIF(Scilympiad!U:U,Scores!$B286)=1,
                "YES",
                IF(COUNTIF(Scilympiad!U:U,Scores!$B286)&gt;1,
                    "MANY",
                    "ERROR"
                )
            )
        )
    )
)</f>
        <v/>
      </c>
      <c r="K286" s="15" t="str">
        <f>IF($B286="",
    "",
    IF(COUNTIF(Scilympiad!U:U,Scores!$B286)+COUNTIF(SkyCiv!U:U,Scores!$B286)=0,
        "",
        IF(COUNTIF(SkyCiv!U:U,Scores!$B286)=0,
            "NO",
            IF(COUNTIF(SkyCiv!U:U,Scores!$B286)=1,
                "YES",
                IF(COUNTIF(SkyCiv!U:U,Scores!$B286)&gt;1,
                    "MANY",
                    "ERROR"
                )
            )
        )
    )
)</f>
        <v/>
      </c>
      <c r="L286" s="160" t="str">
        <f>IF($B286="",
    "",
    IF(NOT(ISERROR(MATCH($B286,Scilympiad!$U:$U,0))),
        INDEX(Scilympiad!M:M,MATCH($B286,Scilympiad!$U:$U,0)),
        ""
    )
)</f>
        <v/>
      </c>
      <c r="M286" s="161" t="str">
        <f>IF($B286="",
    "",
    IF(NOT(ISERROR(MATCH($B286,Scilympiad!$U:$U,0))),
        INDEX(Scilympiad!N:N,MATCH($B286,Scilympiad!$U:$U,0)),
        ""
    )
)</f>
        <v/>
      </c>
      <c r="N286" s="161" t="str">
        <f>IF($B286="",
    "",
    IF(NOT(ISERROR(MATCH($B286,SkyCiv!$U:$U,0))),
        INDEX(SkyCiv!C:C,MATCH($B286,SkyCiv!$U:$U,0))+(_xlfn.NUMBERVALUE(LEFT(RIGHT(Instructions!$E$20,4),3))+6)/24,
        ""
    )
)</f>
        <v/>
      </c>
      <c r="O286" s="12" t="str">
        <f>IF(N286="",
    "",
    IF(Instructions!E$20="",
        "TIMEZONE?",
        IF(L286="",
            "START?",
            IF(N286&lt;L286,
                "NEGATIVE",
                (N286-L286)*24*60
            )
        )
    )
)</f>
        <v/>
      </c>
      <c r="P286" s="46" t="str">
        <f>IF(Instructions!$E$21="",
    "",
    IF(AND(ISNUMBER(O286),O286&gt;Instructions!E$21),
        "YES",
        IF(AND(ISNUMBER(O286),O286&lt;=Instructions!E$21),
            "NO",
            IF(O286="NEGATIVE",
                "UNCLEAR",
                ""
            )
        )
    )
)</f>
        <v/>
      </c>
      <c r="Q286" s="72" t="str">
        <f>IF(LEFT(Instructions!E$22)="Y",
    P286,
    ""
)</f>
        <v/>
      </c>
      <c r="R286" s="69" t="str">
        <f>IF($B286="",
    "",
    IF(NOT(ISERROR(MATCH($B286,SkyCiv!$U:$U,0))),
        INDEX(SkyCiv!I:I,MATCH($B286,SkyCiv!$U:$U,0)),
        ""
    )
)</f>
        <v/>
      </c>
      <c r="S286" s="12" t="str">
        <f>IF($B286="",
    "",
    IF(NOT(ISERROR(MATCH($B286,SkyCiv!$U:$U,0))),
        INDEX(SkyCiv!J:J,MATCH($B286,SkyCiv!$U:$U,0)),
        ""
    )
)</f>
        <v/>
      </c>
      <c r="T286" s="60" t="str">
        <f>IF($B286="",
    "",
    IF(NOT(ISERROR(MATCH($B286,SkyCiv!$U:$U,0))),
        INDEX(SkyCiv!K:K,MATCH($B286,SkyCiv!$U:$U,0)),
        ""
    )
)</f>
        <v/>
      </c>
      <c r="U286" s="76" t="str">
        <f>IF($B286="",
    "",
    IF(NOT(ISERROR(MATCH($B286,SkyCiv!$U:$U,0))),
        INDEX(SkyCiv!L:L,MATCH($B286,SkyCiv!$U:$U,0)),
        ""
    )
)</f>
        <v/>
      </c>
      <c r="V286" s="12" t="str">
        <f>IF($B286="",
    "",
    IF(NOT(ISERROR(MATCH($B286,SkyCiv!$U:$U,0))),
        INDEX(SkyCiv!M:M,MATCH($B286,SkyCiv!$U:$U,0)),
        ""
    )
)</f>
        <v/>
      </c>
      <c r="W286" s="77" t="str">
        <f>IF($B286="",
    "",
    IF(NOT(ISERROR(MATCH($B286,SkyCiv!$U:$U,0))),
        INDEX(SkyCiv!N:N,MATCH($B286,SkyCiv!$U:$U,0)),
        ""
    )
)</f>
        <v/>
      </c>
      <c r="X286" s="45" t="str">
        <f>IF(AND(U286=0,V286=0,W286=0),
    "-",
    IF(U286="",
        "",
        IF(LEFT($B286)="B",
            IF(Instructions!E$16="",
                "",
                IF(ROUND(U286,3)&lt;Instructions!E$16,
                    "YES",
                    "NO"
                )
            ),
            IF(LEFT($B286)="C",
                IF(Instructions!E$18="",
                    "",
                    IF(ROUND(U286,3)&lt;Instructions!E$18,
                        "YES",
                        "NO"
                    )
                ),
                "ERR"
            )
        )
    )
)</f>
        <v/>
      </c>
      <c r="Y286" s="45" t="str">
        <f t="shared" si="112"/>
        <v/>
      </c>
      <c r="Z286" s="45" t="str">
        <f>IF(AND(U286=0,V286=0,W286=0),
    "-",
    IF(W286="",
        "",
        IF(LEFT($B286)="B",
            IF(Instructions!E$17="",
                "",
                IF(ROUND(W286,3)&lt;Instructions!E$17,
                    "YES",
                    "NO"
                )
            ),
            IF(LEFT($B286)="C",
                IF(Instructions!E$19="",
                    "",
                    IF(ROUND(W286,3)&lt;Instructions!E$19,
                        "YES",
                        "NO"
                    )
                ),
                "ERR"
            )
        )
    )
)</f>
        <v/>
      </c>
      <c r="AA286" s="54" t="str">
        <f t="shared" si="113"/>
        <v/>
      </c>
      <c r="AB286" s="14" t="str">
        <f>IF(AND(NOT(ISERROR(MATCH($B286,Scilympiad!$U:$U,0))),ISNUMBER(INDEX(Scilympiad!Y:Y,MATCH($B286,Scilympiad!$U:$U,0)))),
    INDEX(Scilympiad!Y:Y,MATCH($B286,Scilympiad!$U:$U,0)),
    ""
)</f>
        <v/>
      </c>
      <c r="AC286" s="11" t="str">
        <f t="shared" si="114"/>
        <v/>
      </c>
      <c r="AD286" s="10" t="str">
        <f t="shared" si="115"/>
        <v/>
      </c>
      <c r="AE286" s="11" t="str">
        <f t="shared" si="116"/>
        <v/>
      </c>
      <c r="AF286" s="12" t="str">
        <f t="shared" si="117"/>
        <v/>
      </c>
      <c r="AG286" s="134" t="str">
        <f t="shared" si="118"/>
        <v/>
      </c>
      <c r="AH286" s="165"/>
      <c r="AI286" s="165"/>
      <c r="AJ286" s="131"/>
      <c r="AK286" s="64" t="str">
        <f t="shared" si="119"/>
        <v/>
      </c>
      <c r="AL286" s="47" t="str">
        <f t="shared" si="120"/>
        <v/>
      </c>
      <c r="AM286" s="65" t="str">
        <f t="shared" si="121"/>
        <v/>
      </c>
      <c r="AN286" s="57" t="str">
        <f t="shared" si="122"/>
        <v/>
      </c>
      <c r="AO286" s="12" t="str">
        <f t="shared" si="123"/>
        <v/>
      </c>
      <c r="AP286" s="10" t="str">
        <f t="shared" si="124"/>
        <v/>
      </c>
      <c r="AQ286" s="10" t="str">
        <f t="shared" si="125"/>
        <v/>
      </c>
      <c r="AR286" s="15" t="str">
        <f t="shared" si="126"/>
        <v/>
      </c>
      <c r="AS286" s="57" t="str">
        <f t="shared" si="127"/>
        <v/>
      </c>
      <c r="AT286" s="12" t="str">
        <f t="shared" si="128"/>
        <v/>
      </c>
      <c r="AU286" s="10" t="str">
        <f t="shared" si="129"/>
        <v/>
      </c>
      <c r="AV286" s="10" t="str">
        <f t="shared" si="130"/>
        <v/>
      </c>
      <c r="AW286" s="15" t="str">
        <f t="shared" si="131"/>
        <v/>
      </c>
    </row>
    <row r="287" spans="2:49">
      <c r="B287" s="14" t="str">
        <f>IF(Scilympiad!C286="",
    "",
    Scilympiad!C286
)</f>
        <v/>
      </c>
      <c r="C287" s="10" t="str">
        <f>IF(Scilympiad!D286="",
    "",
    Scilympiad!D286
)</f>
        <v/>
      </c>
      <c r="D287" s="10" t="str">
        <f>IF(Scilympiad!E286="",
    "",
    Scilympiad!E286
)</f>
        <v/>
      </c>
      <c r="E287" s="44" t="str">
        <f t="shared" si="107"/>
        <v/>
      </c>
      <c r="F287" s="45" t="str">
        <f t="shared" si="108"/>
        <v/>
      </c>
      <c r="G287" s="173" t="str">
        <f t="shared" si="109"/>
        <v/>
      </c>
      <c r="H287" s="45" t="str">
        <f t="shared" si="110"/>
        <v/>
      </c>
      <c r="I287" s="54" t="str">
        <f t="shared" si="111"/>
        <v/>
      </c>
      <c r="J287" s="57" t="str">
        <f>IF($B287="",
    "",
    IF(COUNTIF(Scilympiad!U:U,Scores!$B287)+COUNTIF(SkyCiv!U:U,Scores!$B287)=0,
        "",
        IF(COUNTIF(Scilympiad!U:U,Scores!$B287)=0,
            "NO",
            IF(COUNTIF(Scilympiad!U:U,Scores!$B287)=1,
                "YES",
                IF(COUNTIF(Scilympiad!U:U,Scores!$B287)&gt;1,
                    "MANY",
                    "ERROR"
                )
            )
        )
    )
)</f>
        <v/>
      </c>
      <c r="K287" s="15" t="str">
        <f>IF($B287="",
    "",
    IF(COUNTIF(Scilympiad!U:U,Scores!$B287)+COUNTIF(SkyCiv!U:U,Scores!$B287)=0,
        "",
        IF(COUNTIF(SkyCiv!U:U,Scores!$B287)=0,
            "NO",
            IF(COUNTIF(SkyCiv!U:U,Scores!$B287)=1,
                "YES",
                IF(COUNTIF(SkyCiv!U:U,Scores!$B287)&gt;1,
                    "MANY",
                    "ERROR"
                )
            )
        )
    )
)</f>
        <v/>
      </c>
      <c r="L287" s="160" t="str">
        <f>IF($B287="",
    "",
    IF(NOT(ISERROR(MATCH($B287,Scilympiad!$U:$U,0))),
        INDEX(Scilympiad!M:M,MATCH($B287,Scilympiad!$U:$U,0)),
        ""
    )
)</f>
        <v/>
      </c>
      <c r="M287" s="161" t="str">
        <f>IF($B287="",
    "",
    IF(NOT(ISERROR(MATCH($B287,Scilympiad!$U:$U,0))),
        INDEX(Scilympiad!N:N,MATCH($B287,Scilympiad!$U:$U,0)),
        ""
    )
)</f>
        <v/>
      </c>
      <c r="N287" s="161" t="str">
        <f>IF($B287="",
    "",
    IF(NOT(ISERROR(MATCH($B287,SkyCiv!$U:$U,0))),
        INDEX(SkyCiv!C:C,MATCH($B287,SkyCiv!$U:$U,0))+(_xlfn.NUMBERVALUE(LEFT(RIGHT(Instructions!$E$20,4),3))+6)/24,
        ""
    )
)</f>
        <v/>
      </c>
      <c r="O287" s="12" t="str">
        <f>IF(N287="",
    "",
    IF(Instructions!E$20="",
        "TIMEZONE?",
        IF(L287="",
            "START?",
            IF(N287&lt;L287,
                "NEGATIVE",
                (N287-L287)*24*60
            )
        )
    )
)</f>
        <v/>
      </c>
      <c r="P287" s="46" t="str">
        <f>IF(Instructions!$E$21="",
    "",
    IF(AND(ISNUMBER(O287),O287&gt;Instructions!E$21),
        "YES",
        IF(AND(ISNUMBER(O287),O287&lt;=Instructions!E$21),
            "NO",
            IF(O287="NEGATIVE",
                "UNCLEAR",
                ""
            )
        )
    )
)</f>
        <v/>
      </c>
      <c r="Q287" s="72" t="str">
        <f>IF(LEFT(Instructions!E$22)="Y",
    P287,
    ""
)</f>
        <v/>
      </c>
      <c r="R287" s="69" t="str">
        <f>IF($B287="",
    "",
    IF(NOT(ISERROR(MATCH($B287,SkyCiv!$U:$U,0))),
        INDEX(SkyCiv!I:I,MATCH($B287,SkyCiv!$U:$U,0)),
        ""
    )
)</f>
        <v/>
      </c>
      <c r="S287" s="12" t="str">
        <f>IF($B287="",
    "",
    IF(NOT(ISERROR(MATCH($B287,SkyCiv!$U:$U,0))),
        INDEX(SkyCiv!J:J,MATCH($B287,SkyCiv!$U:$U,0)),
        ""
    )
)</f>
        <v/>
      </c>
      <c r="T287" s="60" t="str">
        <f>IF($B287="",
    "",
    IF(NOT(ISERROR(MATCH($B287,SkyCiv!$U:$U,0))),
        INDEX(SkyCiv!K:K,MATCH($B287,SkyCiv!$U:$U,0)),
        ""
    )
)</f>
        <v/>
      </c>
      <c r="U287" s="76" t="str">
        <f>IF($B287="",
    "",
    IF(NOT(ISERROR(MATCH($B287,SkyCiv!$U:$U,0))),
        INDEX(SkyCiv!L:L,MATCH($B287,SkyCiv!$U:$U,0)),
        ""
    )
)</f>
        <v/>
      </c>
      <c r="V287" s="12" t="str">
        <f>IF($B287="",
    "",
    IF(NOT(ISERROR(MATCH($B287,SkyCiv!$U:$U,0))),
        INDEX(SkyCiv!M:M,MATCH($B287,SkyCiv!$U:$U,0)),
        ""
    )
)</f>
        <v/>
      </c>
      <c r="W287" s="77" t="str">
        <f>IF($B287="",
    "",
    IF(NOT(ISERROR(MATCH($B287,SkyCiv!$U:$U,0))),
        INDEX(SkyCiv!N:N,MATCH($B287,SkyCiv!$U:$U,0)),
        ""
    )
)</f>
        <v/>
      </c>
      <c r="X287" s="45" t="str">
        <f>IF(AND(U287=0,V287=0,W287=0),
    "-",
    IF(U287="",
        "",
        IF(LEFT($B287)="B",
            IF(Instructions!E$16="",
                "",
                IF(ROUND(U287,3)&lt;Instructions!E$16,
                    "YES",
                    "NO"
                )
            ),
            IF(LEFT($B287)="C",
                IF(Instructions!E$18="",
                    "",
                    IF(ROUND(U287,3)&lt;Instructions!E$18,
                        "YES",
                        "NO"
                    )
                ),
                "ERR"
            )
        )
    )
)</f>
        <v/>
      </c>
      <c r="Y287" s="45" t="str">
        <f t="shared" si="112"/>
        <v/>
      </c>
      <c r="Z287" s="45" t="str">
        <f>IF(AND(U287=0,V287=0,W287=0),
    "-",
    IF(W287="",
        "",
        IF(LEFT($B287)="B",
            IF(Instructions!E$17="",
                "",
                IF(ROUND(W287,3)&lt;Instructions!E$17,
                    "YES",
                    "NO"
                )
            ),
            IF(LEFT($B287)="C",
                IF(Instructions!E$19="",
                    "",
                    IF(ROUND(W287,3)&lt;Instructions!E$19,
                        "YES",
                        "NO"
                    )
                ),
                "ERR"
            )
        )
    )
)</f>
        <v/>
      </c>
      <c r="AA287" s="54" t="str">
        <f t="shared" si="113"/>
        <v/>
      </c>
      <c r="AB287" s="14" t="str">
        <f>IF(AND(NOT(ISERROR(MATCH($B287,Scilympiad!$U:$U,0))),ISNUMBER(INDEX(Scilympiad!Y:Y,MATCH($B287,Scilympiad!$U:$U,0)))),
    INDEX(Scilympiad!Y:Y,MATCH($B287,Scilympiad!$U:$U,0)),
    ""
)</f>
        <v/>
      </c>
      <c r="AC287" s="11" t="str">
        <f t="shared" si="114"/>
        <v/>
      </c>
      <c r="AD287" s="10" t="str">
        <f t="shared" si="115"/>
        <v/>
      </c>
      <c r="AE287" s="11" t="str">
        <f t="shared" si="116"/>
        <v/>
      </c>
      <c r="AF287" s="12" t="str">
        <f t="shared" si="117"/>
        <v/>
      </c>
      <c r="AG287" s="134" t="str">
        <f t="shared" si="118"/>
        <v/>
      </c>
      <c r="AH287" s="165"/>
      <c r="AI287" s="165"/>
      <c r="AJ287" s="131"/>
      <c r="AK287" s="64" t="str">
        <f t="shared" si="119"/>
        <v/>
      </c>
      <c r="AL287" s="47" t="str">
        <f t="shared" si="120"/>
        <v/>
      </c>
      <c r="AM287" s="65" t="str">
        <f t="shared" si="121"/>
        <v/>
      </c>
      <c r="AN287" s="57" t="str">
        <f t="shared" si="122"/>
        <v/>
      </c>
      <c r="AO287" s="12" t="str">
        <f t="shared" si="123"/>
        <v/>
      </c>
      <c r="AP287" s="10" t="str">
        <f t="shared" si="124"/>
        <v/>
      </c>
      <c r="AQ287" s="10" t="str">
        <f t="shared" si="125"/>
        <v/>
      </c>
      <c r="AR287" s="15" t="str">
        <f t="shared" si="126"/>
        <v/>
      </c>
      <c r="AS287" s="57" t="str">
        <f t="shared" si="127"/>
        <v/>
      </c>
      <c r="AT287" s="12" t="str">
        <f t="shared" si="128"/>
        <v/>
      </c>
      <c r="AU287" s="10" t="str">
        <f t="shared" si="129"/>
        <v/>
      </c>
      <c r="AV287" s="10" t="str">
        <f t="shared" si="130"/>
        <v/>
      </c>
      <c r="AW287" s="15" t="str">
        <f t="shared" si="131"/>
        <v/>
      </c>
    </row>
    <row r="288" spans="2:49">
      <c r="B288" s="14" t="str">
        <f>IF(Scilympiad!C287="",
    "",
    Scilympiad!C287
)</f>
        <v/>
      </c>
      <c r="C288" s="10" t="str">
        <f>IF(Scilympiad!D287="",
    "",
    Scilympiad!D287
)</f>
        <v/>
      </c>
      <c r="D288" s="10" t="str">
        <f>IF(Scilympiad!E287="",
    "",
    Scilympiad!E287
)</f>
        <v/>
      </c>
      <c r="E288" s="44" t="str">
        <f t="shared" si="107"/>
        <v/>
      </c>
      <c r="F288" s="45" t="str">
        <f t="shared" si="108"/>
        <v/>
      </c>
      <c r="G288" s="173" t="str">
        <f t="shared" si="109"/>
        <v/>
      </c>
      <c r="H288" s="45" t="str">
        <f t="shared" si="110"/>
        <v/>
      </c>
      <c r="I288" s="54" t="str">
        <f t="shared" si="111"/>
        <v/>
      </c>
      <c r="J288" s="57" t="str">
        <f>IF($B288="",
    "",
    IF(COUNTIF(Scilympiad!U:U,Scores!$B288)+COUNTIF(SkyCiv!U:U,Scores!$B288)=0,
        "",
        IF(COUNTIF(Scilympiad!U:U,Scores!$B288)=0,
            "NO",
            IF(COUNTIF(Scilympiad!U:U,Scores!$B288)=1,
                "YES",
                IF(COUNTIF(Scilympiad!U:U,Scores!$B288)&gt;1,
                    "MANY",
                    "ERROR"
                )
            )
        )
    )
)</f>
        <v/>
      </c>
      <c r="K288" s="15" t="str">
        <f>IF($B288="",
    "",
    IF(COUNTIF(Scilympiad!U:U,Scores!$B288)+COUNTIF(SkyCiv!U:U,Scores!$B288)=0,
        "",
        IF(COUNTIF(SkyCiv!U:U,Scores!$B288)=0,
            "NO",
            IF(COUNTIF(SkyCiv!U:U,Scores!$B288)=1,
                "YES",
                IF(COUNTIF(SkyCiv!U:U,Scores!$B288)&gt;1,
                    "MANY",
                    "ERROR"
                )
            )
        )
    )
)</f>
        <v/>
      </c>
      <c r="L288" s="160" t="str">
        <f>IF($B288="",
    "",
    IF(NOT(ISERROR(MATCH($B288,Scilympiad!$U:$U,0))),
        INDEX(Scilympiad!M:M,MATCH($B288,Scilympiad!$U:$U,0)),
        ""
    )
)</f>
        <v/>
      </c>
      <c r="M288" s="161" t="str">
        <f>IF($B288="",
    "",
    IF(NOT(ISERROR(MATCH($B288,Scilympiad!$U:$U,0))),
        INDEX(Scilympiad!N:N,MATCH($B288,Scilympiad!$U:$U,0)),
        ""
    )
)</f>
        <v/>
      </c>
      <c r="N288" s="161" t="str">
        <f>IF($B288="",
    "",
    IF(NOT(ISERROR(MATCH($B288,SkyCiv!$U:$U,0))),
        INDEX(SkyCiv!C:C,MATCH($B288,SkyCiv!$U:$U,0))+(_xlfn.NUMBERVALUE(LEFT(RIGHT(Instructions!$E$20,4),3))+6)/24,
        ""
    )
)</f>
        <v/>
      </c>
      <c r="O288" s="12" t="str">
        <f>IF(N288="",
    "",
    IF(Instructions!E$20="",
        "TIMEZONE?",
        IF(L288="",
            "START?",
            IF(N288&lt;L288,
                "NEGATIVE",
                (N288-L288)*24*60
            )
        )
    )
)</f>
        <v/>
      </c>
      <c r="P288" s="46" t="str">
        <f>IF(Instructions!$E$21="",
    "",
    IF(AND(ISNUMBER(O288),O288&gt;Instructions!E$21),
        "YES",
        IF(AND(ISNUMBER(O288),O288&lt;=Instructions!E$21),
            "NO",
            IF(O288="NEGATIVE",
                "UNCLEAR",
                ""
            )
        )
    )
)</f>
        <v/>
      </c>
      <c r="Q288" s="72" t="str">
        <f>IF(LEFT(Instructions!E$22)="Y",
    P288,
    ""
)</f>
        <v/>
      </c>
      <c r="R288" s="69" t="str">
        <f>IF($B288="",
    "",
    IF(NOT(ISERROR(MATCH($B288,SkyCiv!$U:$U,0))),
        INDEX(SkyCiv!I:I,MATCH($B288,SkyCiv!$U:$U,0)),
        ""
    )
)</f>
        <v/>
      </c>
      <c r="S288" s="12" t="str">
        <f>IF($B288="",
    "",
    IF(NOT(ISERROR(MATCH($B288,SkyCiv!$U:$U,0))),
        INDEX(SkyCiv!J:J,MATCH($B288,SkyCiv!$U:$U,0)),
        ""
    )
)</f>
        <v/>
      </c>
      <c r="T288" s="60" t="str">
        <f>IF($B288="",
    "",
    IF(NOT(ISERROR(MATCH($B288,SkyCiv!$U:$U,0))),
        INDEX(SkyCiv!K:K,MATCH($B288,SkyCiv!$U:$U,0)),
        ""
    )
)</f>
        <v/>
      </c>
      <c r="U288" s="76" t="str">
        <f>IF($B288="",
    "",
    IF(NOT(ISERROR(MATCH($B288,SkyCiv!$U:$U,0))),
        INDEX(SkyCiv!L:L,MATCH($B288,SkyCiv!$U:$U,0)),
        ""
    )
)</f>
        <v/>
      </c>
      <c r="V288" s="12" t="str">
        <f>IF($B288="",
    "",
    IF(NOT(ISERROR(MATCH($B288,SkyCiv!$U:$U,0))),
        INDEX(SkyCiv!M:M,MATCH($B288,SkyCiv!$U:$U,0)),
        ""
    )
)</f>
        <v/>
      </c>
      <c r="W288" s="77" t="str">
        <f>IF($B288="",
    "",
    IF(NOT(ISERROR(MATCH($B288,SkyCiv!$U:$U,0))),
        INDEX(SkyCiv!N:N,MATCH($B288,SkyCiv!$U:$U,0)),
        ""
    )
)</f>
        <v/>
      </c>
      <c r="X288" s="45" t="str">
        <f>IF(AND(U288=0,V288=0,W288=0),
    "-",
    IF(U288="",
        "",
        IF(LEFT($B288)="B",
            IF(Instructions!E$16="",
                "",
                IF(ROUND(U288,3)&lt;Instructions!E$16,
                    "YES",
                    "NO"
                )
            ),
            IF(LEFT($B288)="C",
                IF(Instructions!E$18="",
                    "",
                    IF(ROUND(U288,3)&lt;Instructions!E$18,
                        "YES",
                        "NO"
                    )
                ),
                "ERR"
            )
        )
    )
)</f>
        <v/>
      </c>
      <c r="Y288" s="45" t="str">
        <f t="shared" si="112"/>
        <v/>
      </c>
      <c r="Z288" s="45" t="str">
        <f>IF(AND(U288=0,V288=0,W288=0),
    "-",
    IF(W288="",
        "",
        IF(LEFT($B288)="B",
            IF(Instructions!E$17="",
                "",
                IF(ROUND(W288,3)&lt;Instructions!E$17,
                    "YES",
                    "NO"
                )
            ),
            IF(LEFT($B288)="C",
                IF(Instructions!E$19="",
                    "",
                    IF(ROUND(W288,3)&lt;Instructions!E$19,
                        "YES",
                        "NO"
                    )
                ),
                "ERR"
            )
        )
    )
)</f>
        <v/>
      </c>
      <c r="AA288" s="54" t="str">
        <f t="shared" si="113"/>
        <v/>
      </c>
      <c r="AB288" s="14" t="str">
        <f>IF(AND(NOT(ISERROR(MATCH($B288,Scilympiad!$U:$U,0))),ISNUMBER(INDEX(Scilympiad!Y:Y,MATCH($B288,Scilympiad!$U:$U,0)))),
    INDEX(Scilympiad!Y:Y,MATCH($B288,Scilympiad!$U:$U,0)),
    ""
)</f>
        <v/>
      </c>
      <c r="AC288" s="11" t="str">
        <f t="shared" si="114"/>
        <v/>
      </c>
      <c r="AD288" s="10" t="str">
        <f t="shared" si="115"/>
        <v/>
      </c>
      <c r="AE288" s="11" t="str">
        <f t="shared" si="116"/>
        <v/>
      </c>
      <c r="AF288" s="12" t="str">
        <f t="shared" si="117"/>
        <v/>
      </c>
      <c r="AG288" s="134" t="str">
        <f t="shared" si="118"/>
        <v/>
      </c>
      <c r="AH288" s="165"/>
      <c r="AI288" s="165"/>
      <c r="AJ288" s="131"/>
      <c r="AK288" s="64" t="str">
        <f t="shared" si="119"/>
        <v/>
      </c>
      <c r="AL288" s="47" t="str">
        <f t="shared" si="120"/>
        <v/>
      </c>
      <c r="AM288" s="65" t="str">
        <f t="shared" si="121"/>
        <v/>
      </c>
      <c r="AN288" s="57" t="str">
        <f t="shared" si="122"/>
        <v/>
      </c>
      <c r="AO288" s="12" t="str">
        <f t="shared" si="123"/>
        <v/>
      </c>
      <c r="AP288" s="10" t="str">
        <f t="shared" si="124"/>
        <v/>
      </c>
      <c r="AQ288" s="10" t="str">
        <f t="shared" si="125"/>
        <v/>
      </c>
      <c r="AR288" s="15" t="str">
        <f t="shared" si="126"/>
        <v/>
      </c>
      <c r="AS288" s="57" t="str">
        <f t="shared" si="127"/>
        <v/>
      </c>
      <c r="AT288" s="12" t="str">
        <f t="shared" si="128"/>
        <v/>
      </c>
      <c r="AU288" s="10" t="str">
        <f t="shared" si="129"/>
        <v/>
      </c>
      <c r="AV288" s="10" t="str">
        <f t="shared" si="130"/>
        <v/>
      </c>
      <c r="AW288" s="15" t="str">
        <f t="shared" si="131"/>
        <v/>
      </c>
    </row>
    <row r="289" spans="2:49">
      <c r="B289" s="14" t="str">
        <f>IF(Scilympiad!C288="",
    "",
    Scilympiad!C288
)</f>
        <v/>
      </c>
      <c r="C289" s="10" t="str">
        <f>IF(Scilympiad!D288="",
    "",
    Scilympiad!D288
)</f>
        <v/>
      </c>
      <c r="D289" s="10" t="str">
        <f>IF(Scilympiad!E288="",
    "",
    Scilympiad!E288
)</f>
        <v/>
      </c>
      <c r="E289" s="44" t="str">
        <f t="shared" si="107"/>
        <v/>
      </c>
      <c r="F289" s="45" t="str">
        <f t="shared" si="108"/>
        <v/>
      </c>
      <c r="G289" s="173" t="str">
        <f t="shared" si="109"/>
        <v/>
      </c>
      <c r="H289" s="45" t="str">
        <f t="shared" si="110"/>
        <v/>
      </c>
      <c r="I289" s="54" t="str">
        <f t="shared" si="111"/>
        <v/>
      </c>
      <c r="J289" s="57" t="str">
        <f>IF($B289="",
    "",
    IF(COUNTIF(Scilympiad!U:U,Scores!$B289)+COUNTIF(SkyCiv!U:U,Scores!$B289)=0,
        "",
        IF(COUNTIF(Scilympiad!U:U,Scores!$B289)=0,
            "NO",
            IF(COUNTIF(Scilympiad!U:U,Scores!$B289)=1,
                "YES",
                IF(COUNTIF(Scilympiad!U:U,Scores!$B289)&gt;1,
                    "MANY",
                    "ERROR"
                )
            )
        )
    )
)</f>
        <v/>
      </c>
      <c r="K289" s="15" t="str">
        <f>IF($B289="",
    "",
    IF(COUNTIF(Scilympiad!U:U,Scores!$B289)+COUNTIF(SkyCiv!U:U,Scores!$B289)=0,
        "",
        IF(COUNTIF(SkyCiv!U:U,Scores!$B289)=0,
            "NO",
            IF(COUNTIF(SkyCiv!U:U,Scores!$B289)=1,
                "YES",
                IF(COUNTIF(SkyCiv!U:U,Scores!$B289)&gt;1,
                    "MANY",
                    "ERROR"
                )
            )
        )
    )
)</f>
        <v/>
      </c>
      <c r="L289" s="160" t="str">
        <f>IF($B289="",
    "",
    IF(NOT(ISERROR(MATCH($B289,Scilympiad!$U:$U,0))),
        INDEX(Scilympiad!M:M,MATCH($B289,Scilympiad!$U:$U,0)),
        ""
    )
)</f>
        <v/>
      </c>
      <c r="M289" s="161" t="str">
        <f>IF($B289="",
    "",
    IF(NOT(ISERROR(MATCH($B289,Scilympiad!$U:$U,0))),
        INDEX(Scilympiad!N:N,MATCH($B289,Scilympiad!$U:$U,0)),
        ""
    )
)</f>
        <v/>
      </c>
      <c r="N289" s="161" t="str">
        <f>IF($B289="",
    "",
    IF(NOT(ISERROR(MATCH($B289,SkyCiv!$U:$U,0))),
        INDEX(SkyCiv!C:C,MATCH($B289,SkyCiv!$U:$U,0))+(_xlfn.NUMBERVALUE(LEFT(RIGHT(Instructions!$E$20,4),3))+6)/24,
        ""
    )
)</f>
        <v/>
      </c>
      <c r="O289" s="12" t="str">
        <f>IF(N289="",
    "",
    IF(Instructions!E$20="",
        "TIMEZONE?",
        IF(L289="",
            "START?",
            IF(N289&lt;L289,
                "NEGATIVE",
                (N289-L289)*24*60
            )
        )
    )
)</f>
        <v/>
      </c>
      <c r="P289" s="46" t="str">
        <f>IF(Instructions!$E$21="",
    "",
    IF(AND(ISNUMBER(O289),O289&gt;Instructions!E$21),
        "YES",
        IF(AND(ISNUMBER(O289),O289&lt;=Instructions!E$21),
            "NO",
            IF(O289="NEGATIVE",
                "UNCLEAR",
                ""
            )
        )
    )
)</f>
        <v/>
      </c>
      <c r="Q289" s="72" t="str">
        <f>IF(LEFT(Instructions!E$22)="Y",
    P289,
    ""
)</f>
        <v/>
      </c>
      <c r="R289" s="69" t="str">
        <f>IF($B289="",
    "",
    IF(NOT(ISERROR(MATCH($B289,SkyCiv!$U:$U,0))),
        INDEX(SkyCiv!I:I,MATCH($B289,SkyCiv!$U:$U,0)),
        ""
    )
)</f>
        <v/>
      </c>
      <c r="S289" s="12" t="str">
        <f>IF($B289="",
    "",
    IF(NOT(ISERROR(MATCH($B289,SkyCiv!$U:$U,0))),
        INDEX(SkyCiv!J:J,MATCH($B289,SkyCiv!$U:$U,0)),
        ""
    )
)</f>
        <v/>
      </c>
      <c r="T289" s="60" t="str">
        <f>IF($B289="",
    "",
    IF(NOT(ISERROR(MATCH($B289,SkyCiv!$U:$U,0))),
        INDEX(SkyCiv!K:K,MATCH($B289,SkyCiv!$U:$U,0)),
        ""
    )
)</f>
        <v/>
      </c>
      <c r="U289" s="76" t="str">
        <f>IF($B289="",
    "",
    IF(NOT(ISERROR(MATCH($B289,SkyCiv!$U:$U,0))),
        INDEX(SkyCiv!L:L,MATCH($B289,SkyCiv!$U:$U,0)),
        ""
    )
)</f>
        <v/>
      </c>
      <c r="V289" s="12" t="str">
        <f>IF($B289="",
    "",
    IF(NOT(ISERROR(MATCH($B289,SkyCiv!$U:$U,0))),
        INDEX(SkyCiv!M:M,MATCH($B289,SkyCiv!$U:$U,0)),
        ""
    )
)</f>
        <v/>
      </c>
      <c r="W289" s="77" t="str">
        <f>IF($B289="",
    "",
    IF(NOT(ISERROR(MATCH($B289,SkyCiv!$U:$U,0))),
        INDEX(SkyCiv!N:N,MATCH($B289,SkyCiv!$U:$U,0)),
        ""
    )
)</f>
        <v/>
      </c>
      <c r="X289" s="45" t="str">
        <f>IF(AND(U289=0,V289=0,W289=0),
    "-",
    IF(U289="",
        "",
        IF(LEFT($B289)="B",
            IF(Instructions!E$16="",
                "",
                IF(ROUND(U289,3)&lt;Instructions!E$16,
                    "YES",
                    "NO"
                )
            ),
            IF(LEFT($B289)="C",
                IF(Instructions!E$18="",
                    "",
                    IF(ROUND(U289,3)&lt;Instructions!E$18,
                        "YES",
                        "NO"
                    )
                ),
                "ERR"
            )
        )
    )
)</f>
        <v/>
      </c>
      <c r="Y289" s="45" t="str">
        <f t="shared" si="112"/>
        <v/>
      </c>
      <c r="Z289" s="45" t="str">
        <f>IF(AND(U289=0,V289=0,W289=0),
    "-",
    IF(W289="",
        "",
        IF(LEFT($B289)="B",
            IF(Instructions!E$17="",
                "",
                IF(ROUND(W289,3)&lt;Instructions!E$17,
                    "YES",
                    "NO"
                )
            ),
            IF(LEFT($B289)="C",
                IF(Instructions!E$19="",
                    "",
                    IF(ROUND(W289,3)&lt;Instructions!E$19,
                        "YES",
                        "NO"
                    )
                ),
                "ERR"
            )
        )
    )
)</f>
        <v/>
      </c>
      <c r="AA289" s="54" t="str">
        <f t="shared" si="113"/>
        <v/>
      </c>
      <c r="AB289" s="14" t="str">
        <f>IF(AND(NOT(ISERROR(MATCH($B289,Scilympiad!$U:$U,0))),ISNUMBER(INDEX(Scilympiad!Y:Y,MATCH($B289,Scilympiad!$U:$U,0)))),
    INDEX(Scilympiad!Y:Y,MATCH($B289,Scilympiad!$U:$U,0)),
    ""
)</f>
        <v/>
      </c>
      <c r="AC289" s="11" t="str">
        <f t="shared" si="114"/>
        <v/>
      </c>
      <c r="AD289" s="10" t="str">
        <f t="shared" si="115"/>
        <v/>
      </c>
      <c r="AE289" s="11" t="str">
        <f t="shared" si="116"/>
        <v/>
      </c>
      <c r="AF289" s="12" t="str">
        <f t="shared" si="117"/>
        <v/>
      </c>
      <c r="AG289" s="134" t="str">
        <f t="shared" si="118"/>
        <v/>
      </c>
      <c r="AH289" s="165"/>
      <c r="AI289" s="165"/>
      <c r="AJ289" s="131"/>
      <c r="AK289" s="64" t="str">
        <f t="shared" si="119"/>
        <v/>
      </c>
      <c r="AL289" s="47" t="str">
        <f t="shared" si="120"/>
        <v/>
      </c>
      <c r="AM289" s="65" t="str">
        <f t="shared" si="121"/>
        <v/>
      </c>
      <c r="AN289" s="57" t="str">
        <f t="shared" si="122"/>
        <v/>
      </c>
      <c r="AO289" s="12" t="str">
        <f t="shared" si="123"/>
        <v/>
      </c>
      <c r="AP289" s="10" t="str">
        <f t="shared" si="124"/>
        <v/>
      </c>
      <c r="AQ289" s="10" t="str">
        <f t="shared" si="125"/>
        <v/>
      </c>
      <c r="AR289" s="15" t="str">
        <f t="shared" si="126"/>
        <v/>
      </c>
      <c r="AS289" s="57" t="str">
        <f t="shared" si="127"/>
        <v/>
      </c>
      <c r="AT289" s="12" t="str">
        <f t="shared" si="128"/>
        <v/>
      </c>
      <c r="AU289" s="10" t="str">
        <f t="shared" si="129"/>
        <v/>
      </c>
      <c r="AV289" s="10" t="str">
        <f t="shared" si="130"/>
        <v/>
      </c>
      <c r="AW289" s="15" t="str">
        <f t="shared" si="131"/>
        <v/>
      </c>
    </row>
    <row r="290" spans="2:49">
      <c r="B290" s="14" t="str">
        <f>IF(Scilympiad!C289="",
    "",
    Scilympiad!C289
)</f>
        <v/>
      </c>
      <c r="C290" s="10" t="str">
        <f>IF(Scilympiad!D289="",
    "",
    Scilympiad!D289
)</f>
        <v/>
      </c>
      <c r="D290" s="10" t="str">
        <f>IF(Scilympiad!E289="",
    "",
    Scilympiad!E289
)</f>
        <v/>
      </c>
      <c r="E290" s="44" t="str">
        <f t="shared" si="107"/>
        <v/>
      </c>
      <c r="F290" s="45" t="str">
        <f t="shared" si="108"/>
        <v/>
      </c>
      <c r="G290" s="173" t="str">
        <f t="shared" si="109"/>
        <v/>
      </c>
      <c r="H290" s="45" t="str">
        <f t="shared" si="110"/>
        <v/>
      </c>
      <c r="I290" s="54" t="str">
        <f t="shared" si="111"/>
        <v/>
      </c>
      <c r="J290" s="57" t="str">
        <f>IF($B290="",
    "",
    IF(COUNTIF(Scilympiad!U:U,Scores!$B290)+COUNTIF(SkyCiv!U:U,Scores!$B290)=0,
        "",
        IF(COUNTIF(Scilympiad!U:U,Scores!$B290)=0,
            "NO",
            IF(COUNTIF(Scilympiad!U:U,Scores!$B290)=1,
                "YES",
                IF(COUNTIF(Scilympiad!U:U,Scores!$B290)&gt;1,
                    "MANY",
                    "ERROR"
                )
            )
        )
    )
)</f>
        <v/>
      </c>
      <c r="K290" s="15" t="str">
        <f>IF($B290="",
    "",
    IF(COUNTIF(Scilympiad!U:U,Scores!$B290)+COUNTIF(SkyCiv!U:U,Scores!$B290)=0,
        "",
        IF(COUNTIF(SkyCiv!U:U,Scores!$B290)=0,
            "NO",
            IF(COUNTIF(SkyCiv!U:U,Scores!$B290)=1,
                "YES",
                IF(COUNTIF(SkyCiv!U:U,Scores!$B290)&gt;1,
                    "MANY",
                    "ERROR"
                )
            )
        )
    )
)</f>
        <v/>
      </c>
      <c r="L290" s="160" t="str">
        <f>IF($B290="",
    "",
    IF(NOT(ISERROR(MATCH($B290,Scilympiad!$U:$U,0))),
        INDEX(Scilympiad!M:M,MATCH($B290,Scilympiad!$U:$U,0)),
        ""
    )
)</f>
        <v/>
      </c>
      <c r="M290" s="161" t="str">
        <f>IF($B290="",
    "",
    IF(NOT(ISERROR(MATCH($B290,Scilympiad!$U:$U,0))),
        INDEX(Scilympiad!N:N,MATCH($B290,Scilympiad!$U:$U,0)),
        ""
    )
)</f>
        <v/>
      </c>
      <c r="N290" s="161" t="str">
        <f>IF($B290="",
    "",
    IF(NOT(ISERROR(MATCH($B290,SkyCiv!$U:$U,0))),
        INDEX(SkyCiv!C:C,MATCH($B290,SkyCiv!$U:$U,0))+(_xlfn.NUMBERVALUE(LEFT(RIGHT(Instructions!$E$20,4),3))+6)/24,
        ""
    )
)</f>
        <v/>
      </c>
      <c r="O290" s="12" t="str">
        <f>IF(N290="",
    "",
    IF(Instructions!E$20="",
        "TIMEZONE?",
        IF(L290="",
            "START?",
            IF(N290&lt;L290,
                "NEGATIVE",
                (N290-L290)*24*60
            )
        )
    )
)</f>
        <v/>
      </c>
      <c r="P290" s="46" t="str">
        <f>IF(Instructions!$E$21="",
    "",
    IF(AND(ISNUMBER(O290),O290&gt;Instructions!E$21),
        "YES",
        IF(AND(ISNUMBER(O290),O290&lt;=Instructions!E$21),
            "NO",
            IF(O290="NEGATIVE",
                "UNCLEAR",
                ""
            )
        )
    )
)</f>
        <v/>
      </c>
      <c r="Q290" s="72" t="str">
        <f>IF(LEFT(Instructions!E$22)="Y",
    P290,
    ""
)</f>
        <v/>
      </c>
      <c r="R290" s="69" t="str">
        <f>IF($B290="",
    "",
    IF(NOT(ISERROR(MATCH($B290,SkyCiv!$U:$U,0))),
        INDEX(SkyCiv!I:I,MATCH($B290,SkyCiv!$U:$U,0)),
        ""
    )
)</f>
        <v/>
      </c>
      <c r="S290" s="12" t="str">
        <f>IF($B290="",
    "",
    IF(NOT(ISERROR(MATCH($B290,SkyCiv!$U:$U,0))),
        INDEX(SkyCiv!J:J,MATCH($B290,SkyCiv!$U:$U,0)),
        ""
    )
)</f>
        <v/>
      </c>
      <c r="T290" s="60" t="str">
        <f>IF($B290="",
    "",
    IF(NOT(ISERROR(MATCH($B290,SkyCiv!$U:$U,0))),
        INDEX(SkyCiv!K:K,MATCH($B290,SkyCiv!$U:$U,0)),
        ""
    )
)</f>
        <v/>
      </c>
      <c r="U290" s="76" t="str">
        <f>IF($B290="",
    "",
    IF(NOT(ISERROR(MATCH($B290,SkyCiv!$U:$U,0))),
        INDEX(SkyCiv!L:L,MATCH($B290,SkyCiv!$U:$U,0)),
        ""
    )
)</f>
        <v/>
      </c>
      <c r="V290" s="12" t="str">
        <f>IF($B290="",
    "",
    IF(NOT(ISERROR(MATCH($B290,SkyCiv!$U:$U,0))),
        INDEX(SkyCiv!M:M,MATCH($B290,SkyCiv!$U:$U,0)),
        ""
    )
)</f>
        <v/>
      </c>
      <c r="W290" s="77" t="str">
        <f>IF($B290="",
    "",
    IF(NOT(ISERROR(MATCH($B290,SkyCiv!$U:$U,0))),
        INDEX(SkyCiv!N:N,MATCH($B290,SkyCiv!$U:$U,0)),
        ""
    )
)</f>
        <v/>
      </c>
      <c r="X290" s="45" t="str">
        <f>IF(AND(U290=0,V290=0,W290=0),
    "-",
    IF(U290="",
        "",
        IF(LEFT($B290)="B",
            IF(Instructions!E$16="",
                "",
                IF(ROUND(U290,3)&lt;Instructions!E$16,
                    "YES",
                    "NO"
                )
            ),
            IF(LEFT($B290)="C",
                IF(Instructions!E$18="",
                    "",
                    IF(ROUND(U290,3)&lt;Instructions!E$18,
                        "YES",
                        "NO"
                    )
                ),
                "ERR"
            )
        )
    )
)</f>
        <v/>
      </c>
      <c r="Y290" s="45" t="str">
        <f t="shared" si="112"/>
        <v/>
      </c>
      <c r="Z290" s="45" t="str">
        <f>IF(AND(U290=0,V290=0,W290=0),
    "-",
    IF(W290="",
        "",
        IF(LEFT($B290)="B",
            IF(Instructions!E$17="",
                "",
                IF(ROUND(W290,3)&lt;Instructions!E$17,
                    "YES",
                    "NO"
                )
            ),
            IF(LEFT($B290)="C",
                IF(Instructions!E$19="",
                    "",
                    IF(ROUND(W290,3)&lt;Instructions!E$19,
                        "YES",
                        "NO"
                    )
                ),
                "ERR"
            )
        )
    )
)</f>
        <v/>
      </c>
      <c r="AA290" s="54" t="str">
        <f t="shared" si="113"/>
        <v/>
      </c>
      <c r="AB290" s="14" t="str">
        <f>IF(AND(NOT(ISERROR(MATCH($B290,Scilympiad!$U:$U,0))),ISNUMBER(INDEX(Scilympiad!Y:Y,MATCH($B290,Scilympiad!$U:$U,0)))),
    INDEX(Scilympiad!Y:Y,MATCH($B290,Scilympiad!$U:$U,0)),
    ""
)</f>
        <v/>
      </c>
      <c r="AC290" s="11" t="str">
        <f t="shared" si="114"/>
        <v/>
      </c>
      <c r="AD290" s="10" t="str">
        <f t="shared" si="115"/>
        <v/>
      </c>
      <c r="AE290" s="11" t="str">
        <f t="shared" si="116"/>
        <v/>
      </c>
      <c r="AF290" s="12" t="str">
        <f t="shared" si="117"/>
        <v/>
      </c>
      <c r="AG290" s="134" t="str">
        <f t="shared" si="118"/>
        <v/>
      </c>
      <c r="AH290" s="165"/>
      <c r="AI290" s="165"/>
      <c r="AJ290" s="131"/>
      <c r="AK290" s="64" t="str">
        <f t="shared" si="119"/>
        <v/>
      </c>
      <c r="AL290" s="47" t="str">
        <f t="shared" si="120"/>
        <v/>
      </c>
      <c r="AM290" s="65" t="str">
        <f t="shared" si="121"/>
        <v/>
      </c>
      <c r="AN290" s="57" t="str">
        <f t="shared" si="122"/>
        <v/>
      </c>
      <c r="AO290" s="12" t="str">
        <f t="shared" si="123"/>
        <v/>
      </c>
      <c r="AP290" s="10" t="str">
        <f t="shared" si="124"/>
        <v/>
      </c>
      <c r="AQ290" s="10" t="str">
        <f t="shared" si="125"/>
        <v/>
      </c>
      <c r="AR290" s="15" t="str">
        <f t="shared" si="126"/>
        <v/>
      </c>
      <c r="AS290" s="57" t="str">
        <f t="shared" si="127"/>
        <v/>
      </c>
      <c r="AT290" s="12" t="str">
        <f t="shared" si="128"/>
        <v/>
      </c>
      <c r="AU290" s="10" t="str">
        <f t="shared" si="129"/>
        <v/>
      </c>
      <c r="AV290" s="10" t="str">
        <f t="shared" si="130"/>
        <v/>
      </c>
      <c r="AW290" s="15" t="str">
        <f t="shared" si="131"/>
        <v/>
      </c>
    </row>
    <row r="291" spans="2:49">
      <c r="B291" s="14" t="str">
        <f>IF(Scilympiad!C290="",
    "",
    Scilympiad!C290
)</f>
        <v/>
      </c>
      <c r="C291" s="10" t="str">
        <f>IF(Scilympiad!D290="",
    "",
    Scilympiad!D290
)</f>
        <v/>
      </c>
      <c r="D291" s="10" t="str">
        <f>IF(Scilympiad!E290="",
    "",
    Scilympiad!E290
)</f>
        <v/>
      </c>
      <c r="E291" s="44" t="str">
        <f t="shared" si="107"/>
        <v/>
      </c>
      <c r="F291" s="45" t="str">
        <f t="shared" si="108"/>
        <v/>
      </c>
      <c r="G291" s="173" t="str">
        <f t="shared" si="109"/>
        <v/>
      </c>
      <c r="H291" s="45" t="str">
        <f t="shared" si="110"/>
        <v/>
      </c>
      <c r="I291" s="54" t="str">
        <f t="shared" si="111"/>
        <v/>
      </c>
      <c r="J291" s="57" t="str">
        <f>IF($B291="",
    "",
    IF(COUNTIF(Scilympiad!U:U,Scores!$B291)+COUNTIF(SkyCiv!U:U,Scores!$B291)=0,
        "",
        IF(COUNTIF(Scilympiad!U:U,Scores!$B291)=0,
            "NO",
            IF(COUNTIF(Scilympiad!U:U,Scores!$B291)=1,
                "YES",
                IF(COUNTIF(Scilympiad!U:U,Scores!$B291)&gt;1,
                    "MANY",
                    "ERROR"
                )
            )
        )
    )
)</f>
        <v/>
      </c>
      <c r="K291" s="15" t="str">
        <f>IF($B291="",
    "",
    IF(COUNTIF(Scilympiad!U:U,Scores!$B291)+COUNTIF(SkyCiv!U:U,Scores!$B291)=0,
        "",
        IF(COUNTIF(SkyCiv!U:U,Scores!$B291)=0,
            "NO",
            IF(COUNTIF(SkyCiv!U:U,Scores!$B291)=1,
                "YES",
                IF(COUNTIF(SkyCiv!U:U,Scores!$B291)&gt;1,
                    "MANY",
                    "ERROR"
                )
            )
        )
    )
)</f>
        <v/>
      </c>
      <c r="L291" s="160" t="str">
        <f>IF($B291="",
    "",
    IF(NOT(ISERROR(MATCH($B291,Scilympiad!$U:$U,0))),
        INDEX(Scilympiad!M:M,MATCH($B291,Scilympiad!$U:$U,0)),
        ""
    )
)</f>
        <v/>
      </c>
      <c r="M291" s="161" t="str">
        <f>IF($B291="",
    "",
    IF(NOT(ISERROR(MATCH($B291,Scilympiad!$U:$U,0))),
        INDEX(Scilympiad!N:N,MATCH($B291,Scilympiad!$U:$U,0)),
        ""
    )
)</f>
        <v/>
      </c>
      <c r="N291" s="161" t="str">
        <f>IF($B291="",
    "",
    IF(NOT(ISERROR(MATCH($B291,SkyCiv!$U:$U,0))),
        INDEX(SkyCiv!C:C,MATCH($B291,SkyCiv!$U:$U,0))+(_xlfn.NUMBERVALUE(LEFT(RIGHT(Instructions!$E$20,4),3))+6)/24,
        ""
    )
)</f>
        <v/>
      </c>
      <c r="O291" s="12" t="str">
        <f>IF(N291="",
    "",
    IF(Instructions!E$20="",
        "TIMEZONE?",
        IF(L291="",
            "START?",
            IF(N291&lt;L291,
                "NEGATIVE",
                (N291-L291)*24*60
            )
        )
    )
)</f>
        <v/>
      </c>
      <c r="P291" s="46" t="str">
        <f>IF(Instructions!$E$21="",
    "",
    IF(AND(ISNUMBER(O291),O291&gt;Instructions!E$21),
        "YES",
        IF(AND(ISNUMBER(O291),O291&lt;=Instructions!E$21),
            "NO",
            IF(O291="NEGATIVE",
                "UNCLEAR",
                ""
            )
        )
    )
)</f>
        <v/>
      </c>
      <c r="Q291" s="72" t="str">
        <f>IF(LEFT(Instructions!E$22)="Y",
    P291,
    ""
)</f>
        <v/>
      </c>
      <c r="R291" s="69" t="str">
        <f>IF($B291="",
    "",
    IF(NOT(ISERROR(MATCH($B291,SkyCiv!$U:$U,0))),
        INDEX(SkyCiv!I:I,MATCH($B291,SkyCiv!$U:$U,0)),
        ""
    )
)</f>
        <v/>
      </c>
      <c r="S291" s="12" t="str">
        <f>IF($B291="",
    "",
    IF(NOT(ISERROR(MATCH($B291,SkyCiv!$U:$U,0))),
        INDEX(SkyCiv!J:J,MATCH($B291,SkyCiv!$U:$U,0)),
        ""
    )
)</f>
        <v/>
      </c>
      <c r="T291" s="60" t="str">
        <f>IF($B291="",
    "",
    IF(NOT(ISERROR(MATCH($B291,SkyCiv!$U:$U,0))),
        INDEX(SkyCiv!K:K,MATCH($B291,SkyCiv!$U:$U,0)),
        ""
    )
)</f>
        <v/>
      </c>
      <c r="U291" s="76" t="str">
        <f>IF($B291="",
    "",
    IF(NOT(ISERROR(MATCH($B291,SkyCiv!$U:$U,0))),
        INDEX(SkyCiv!L:L,MATCH($B291,SkyCiv!$U:$U,0)),
        ""
    )
)</f>
        <v/>
      </c>
      <c r="V291" s="12" t="str">
        <f>IF($B291="",
    "",
    IF(NOT(ISERROR(MATCH($B291,SkyCiv!$U:$U,0))),
        INDEX(SkyCiv!M:M,MATCH($B291,SkyCiv!$U:$U,0)),
        ""
    )
)</f>
        <v/>
      </c>
      <c r="W291" s="77" t="str">
        <f>IF($B291="",
    "",
    IF(NOT(ISERROR(MATCH($B291,SkyCiv!$U:$U,0))),
        INDEX(SkyCiv!N:N,MATCH($B291,SkyCiv!$U:$U,0)),
        ""
    )
)</f>
        <v/>
      </c>
      <c r="X291" s="45" t="str">
        <f>IF(AND(U291=0,V291=0,W291=0),
    "-",
    IF(U291="",
        "",
        IF(LEFT($B291)="B",
            IF(Instructions!E$16="",
                "",
                IF(ROUND(U291,3)&lt;Instructions!E$16,
                    "YES",
                    "NO"
                )
            ),
            IF(LEFT($B291)="C",
                IF(Instructions!E$18="",
                    "",
                    IF(ROUND(U291,3)&lt;Instructions!E$18,
                        "YES",
                        "NO"
                    )
                ),
                "ERR"
            )
        )
    )
)</f>
        <v/>
      </c>
      <c r="Y291" s="45" t="str">
        <f t="shared" si="112"/>
        <v/>
      </c>
      <c r="Z291" s="45" t="str">
        <f>IF(AND(U291=0,V291=0,W291=0),
    "-",
    IF(W291="",
        "",
        IF(LEFT($B291)="B",
            IF(Instructions!E$17="",
                "",
                IF(ROUND(W291,3)&lt;Instructions!E$17,
                    "YES",
                    "NO"
                )
            ),
            IF(LEFT($B291)="C",
                IF(Instructions!E$19="",
                    "",
                    IF(ROUND(W291,3)&lt;Instructions!E$19,
                        "YES",
                        "NO"
                    )
                ),
                "ERR"
            )
        )
    )
)</f>
        <v/>
      </c>
      <c r="AA291" s="54" t="str">
        <f t="shared" si="113"/>
        <v/>
      </c>
      <c r="AB291" s="14" t="str">
        <f>IF(AND(NOT(ISERROR(MATCH($B291,Scilympiad!$U:$U,0))),ISNUMBER(INDEX(Scilympiad!Y:Y,MATCH($B291,Scilympiad!$U:$U,0)))),
    INDEX(Scilympiad!Y:Y,MATCH($B291,Scilympiad!$U:$U,0)),
    ""
)</f>
        <v/>
      </c>
      <c r="AC291" s="11" t="str">
        <f t="shared" si="114"/>
        <v/>
      </c>
      <c r="AD291" s="10" t="str">
        <f t="shared" si="115"/>
        <v/>
      </c>
      <c r="AE291" s="11" t="str">
        <f t="shared" si="116"/>
        <v/>
      </c>
      <c r="AF291" s="12" t="str">
        <f t="shared" si="117"/>
        <v/>
      </c>
      <c r="AG291" s="134" t="str">
        <f t="shared" si="118"/>
        <v/>
      </c>
      <c r="AH291" s="165"/>
      <c r="AI291" s="165"/>
      <c r="AJ291" s="131"/>
      <c r="AK291" s="64" t="str">
        <f t="shared" si="119"/>
        <v/>
      </c>
      <c r="AL291" s="47" t="str">
        <f t="shared" si="120"/>
        <v/>
      </c>
      <c r="AM291" s="65" t="str">
        <f t="shared" si="121"/>
        <v/>
      </c>
      <c r="AN291" s="57" t="str">
        <f t="shared" si="122"/>
        <v/>
      </c>
      <c r="AO291" s="12" t="str">
        <f t="shared" si="123"/>
        <v/>
      </c>
      <c r="AP291" s="10" t="str">
        <f t="shared" si="124"/>
        <v/>
      </c>
      <c r="AQ291" s="10" t="str">
        <f t="shared" si="125"/>
        <v/>
      </c>
      <c r="AR291" s="15" t="str">
        <f t="shared" si="126"/>
        <v/>
      </c>
      <c r="AS291" s="57" t="str">
        <f t="shared" si="127"/>
        <v/>
      </c>
      <c r="AT291" s="12" t="str">
        <f t="shared" si="128"/>
        <v/>
      </c>
      <c r="AU291" s="10" t="str">
        <f t="shared" si="129"/>
        <v/>
      </c>
      <c r="AV291" s="10" t="str">
        <f t="shared" si="130"/>
        <v/>
      </c>
      <c r="AW291" s="15" t="str">
        <f t="shared" si="131"/>
        <v/>
      </c>
    </row>
    <row r="292" spans="2:49">
      <c r="B292" s="14" t="str">
        <f>IF(Scilympiad!C291="",
    "",
    Scilympiad!C291
)</f>
        <v/>
      </c>
      <c r="C292" s="10" t="str">
        <f>IF(Scilympiad!D291="",
    "",
    Scilympiad!D291
)</f>
        <v/>
      </c>
      <c r="D292" s="10" t="str">
        <f>IF(Scilympiad!E291="",
    "",
    Scilympiad!E291
)</f>
        <v/>
      </c>
      <c r="E292" s="44" t="str">
        <f t="shared" si="107"/>
        <v/>
      </c>
      <c r="F292" s="45" t="str">
        <f t="shared" si="108"/>
        <v/>
      </c>
      <c r="G292" s="173" t="str">
        <f t="shared" si="109"/>
        <v/>
      </c>
      <c r="H292" s="45" t="str">
        <f t="shared" si="110"/>
        <v/>
      </c>
      <c r="I292" s="54" t="str">
        <f t="shared" si="111"/>
        <v/>
      </c>
      <c r="J292" s="57" t="str">
        <f>IF($B292="",
    "",
    IF(COUNTIF(Scilympiad!U:U,Scores!$B292)+COUNTIF(SkyCiv!U:U,Scores!$B292)=0,
        "",
        IF(COUNTIF(Scilympiad!U:U,Scores!$B292)=0,
            "NO",
            IF(COUNTIF(Scilympiad!U:U,Scores!$B292)=1,
                "YES",
                IF(COUNTIF(Scilympiad!U:U,Scores!$B292)&gt;1,
                    "MANY",
                    "ERROR"
                )
            )
        )
    )
)</f>
        <v/>
      </c>
      <c r="K292" s="15" t="str">
        <f>IF($B292="",
    "",
    IF(COUNTIF(Scilympiad!U:U,Scores!$B292)+COUNTIF(SkyCiv!U:U,Scores!$B292)=0,
        "",
        IF(COUNTIF(SkyCiv!U:U,Scores!$B292)=0,
            "NO",
            IF(COUNTIF(SkyCiv!U:U,Scores!$B292)=1,
                "YES",
                IF(COUNTIF(SkyCiv!U:U,Scores!$B292)&gt;1,
                    "MANY",
                    "ERROR"
                )
            )
        )
    )
)</f>
        <v/>
      </c>
      <c r="L292" s="160" t="str">
        <f>IF($B292="",
    "",
    IF(NOT(ISERROR(MATCH($B292,Scilympiad!$U:$U,0))),
        INDEX(Scilympiad!M:M,MATCH($B292,Scilympiad!$U:$U,0)),
        ""
    )
)</f>
        <v/>
      </c>
      <c r="M292" s="161" t="str">
        <f>IF($B292="",
    "",
    IF(NOT(ISERROR(MATCH($B292,Scilympiad!$U:$U,0))),
        INDEX(Scilympiad!N:N,MATCH($B292,Scilympiad!$U:$U,0)),
        ""
    )
)</f>
        <v/>
      </c>
      <c r="N292" s="161" t="str">
        <f>IF($B292="",
    "",
    IF(NOT(ISERROR(MATCH($B292,SkyCiv!$U:$U,0))),
        INDEX(SkyCiv!C:C,MATCH($B292,SkyCiv!$U:$U,0))+(_xlfn.NUMBERVALUE(LEFT(RIGHT(Instructions!$E$20,4),3))+6)/24,
        ""
    )
)</f>
        <v/>
      </c>
      <c r="O292" s="12" t="str">
        <f>IF(N292="",
    "",
    IF(Instructions!E$20="",
        "TIMEZONE?",
        IF(L292="",
            "START?",
            IF(N292&lt;L292,
                "NEGATIVE",
                (N292-L292)*24*60
            )
        )
    )
)</f>
        <v/>
      </c>
      <c r="P292" s="46" t="str">
        <f>IF(Instructions!$E$21="",
    "",
    IF(AND(ISNUMBER(O292),O292&gt;Instructions!E$21),
        "YES",
        IF(AND(ISNUMBER(O292),O292&lt;=Instructions!E$21),
            "NO",
            IF(O292="NEGATIVE",
                "UNCLEAR",
                ""
            )
        )
    )
)</f>
        <v/>
      </c>
      <c r="Q292" s="72" t="str">
        <f>IF(LEFT(Instructions!E$22)="Y",
    P292,
    ""
)</f>
        <v/>
      </c>
      <c r="R292" s="69" t="str">
        <f>IF($B292="",
    "",
    IF(NOT(ISERROR(MATCH($B292,SkyCiv!$U:$U,0))),
        INDEX(SkyCiv!I:I,MATCH($B292,SkyCiv!$U:$U,0)),
        ""
    )
)</f>
        <v/>
      </c>
      <c r="S292" s="12" t="str">
        <f>IF($B292="",
    "",
    IF(NOT(ISERROR(MATCH($B292,SkyCiv!$U:$U,0))),
        INDEX(SkyCiv!J:J,MATCH($B292,SkyCiv!$U:$U,0)),
        ""
    )
)</f>
        <v/>
      </c>
      <c r="T292" s="60" t="str">
        <f>IF($B292="",
    "",
    IF(NOT(ISERROR(MATCH($B292,SkyCiv!$U:$U,0))),
        INDEX(SkyCiv!K:K,MATCH($B292,SkyCiv!$U:$U,0)),
        ""
    )
)</f>
        <v/>
      </c>
      <c r="U292" s="76" t="str">
        <f>IF($B292="",
    "",
    IF(NOT(ISERROR(MATCH($B292,SkyCiv!$U:$U,0))),
        INDEX(SkyCiv!L:L,MATCH($B292,SkyCiv!$U:$U,0)),
        ""
    )
)</f>
        <v/>
      </c>
      <c r="V292" s="12" t="str">
        <f>IF($B292="",
    "",
    IF(NOT(ISERROR(MATCH($B292,SkyCiv!$U:$U,0))),
        INDEX(SkyCiv!M:M,MATCH($B292,SkyCiv!$U:$U,0)),
        ""
    )
)</f>
        <v/>
      </c>
      <c r="W292" s="77" t="str">
        <f>IF($B292="",
    "",
    IF(NOT(ISERROR(MATCH($B292,SkyCiv!$U:$U,0))),
        INDEX(SkyCiv!N:N,MATCH($B292,SkyCiv!$U:$U,0)),
        ""
    )
)</f>
        <v/>
      </c>
      <c r="X292" s="45" t="str">
        <f>IF(AND(U292=0,V292=0,W292=0),
    "-",
    IF(U292="",
        "",
        IF(LEFT($B292)="B",
            IF(Instructions!E$16="",
                "",
                IF(ROUND(U292,3)&lt;Instructions!E$16,
                    "YES",
                    "NO"
                )
            ),
            IF(LEFT($B292)="C",
                IF(Instructions!E$18="",
                    "",
                    IF(ROUND(U292,3)&lt;Instructions!E$18,
                        "YES",
                        "NO"
                    )
                ),
                "ERR"
            )
        )
    )
)</f>
        <v/>
      </c>
      <c r="Y292" s="45" t="str">
        <f t="shared" si="112"/>
        <v/>
      </c>
      <c r="Z292" s="45" t="str">
        <f>IF(AND(U292=0,V292=0,W292=0),
    "-",
    IF(W292="",
        "",
        IF(LEFT($B292)="B",
            IF(Instructions!E$17="",
                "",
                IF(ROUND(W292,3)&lt;Instructions!E$17,
                    "YES",
                    "NO"
                )
            ),
            IF(LEFT($B292)="C",
                IF(Instructions!E$19="",
                    "",
                    IF(ROUND(W292,3)&lt;Instructions!E$19,
                        "YES",
                        "NO"
                    )
                ),
                "ERR"
            )
        )
    )
)</f>
        <v/>
      </c>
      <c r="AA292" s="54" t="str">
        <f t="shared" si="113"/>
        <v/>
      </c>
      <c r="AB292" s="14" t="str">
        <f>IF(AND(NOT(ISERROR(MATCH($B292,Scilympiad!$U:$U,0))),ISNUMBER(INDEX(Scilympiad!Y:Y,MATCH($B292,Scilympiad!$U:$U,0)))),
    INDEX(Scilympiad!Y:Y,MATCH($B292,Scilympiad!$U:$U,0)),
    ""
)</f>
        <v/>
      </c>
      <c r="AC292" s="11" t="str">
        <f t="shared" si="114"/>
        <v/>
      </c>
      <c r="AD292" s="10" t="str">
        <f t="shared" si="115"/>
        <v/>
      </c>
      <c r="AE292" s="11" t="str">
        <f t="shared" si="116"/>
        <v/>
      </c>
      <c r="AF292" s="12" t="str">
        <f t="shared" si="117"/>
        <v/>
      </c>
      <c r="AG292" s="134" t="str">
        <f t="shared" si="118"/>
        <v/>
      </c>
      <c r="AH292" s="165"/>
      <c r="AI292" s="165"/>
      <c r="AJ292" s="131"/>
      <c r="AK292" s="64" t="str">
        <f t="shared" si="119"/>
        <v/>
      </c>
      <c r="AL292" s="47" t="str">
        <f t="shared" si="120"/>
        <v/>
      </c>
      <c r="AM292" s="65" t="str">
        <f t="shared" si="121"/>
        <v/>
      </c>
      <c r="AN292" s="57" t="str">
        <f t="shared" si="122"/>
        <v/>
      </c>
      <c r="AO292" s="12" t="str">
        <f t="shared" si="123"/>
        <v/>
      </c>
      <c r="AP292" s="10" t="str">
        <f t="shared" si="124"/>
        <v/>
      </c>
      <c r="AQ292" s="10" t="str">
        <f t="shared" si="125"/>
        <v/>
      </c>
      <c r="AR292" s="15" t="str">
        <f t="shared" si="126"/>
        <v/>
      </c>
      <c r="AS292" s="57" t="str">
        <f t="shared" si="127"/>
        <v/>
      </c>
      <c r="AT292" s="12" t="str">
        <f t="shared" si="128"/>
        <v/>
      </c>
      <c r="AU292" s="10" t="str">
        <f t="shared" si="129"/>
        <v/>
      </c>
      <c r="AV292" s="10" t="str">
        <f t="shared" si="130"/>
        <v/>
      </c>
      <c r="AW292" s="15" t="str">
        <f t="shared" si="131"/>
        <v/>
      </c>
    </row>
    <row r="293" spans="2:49">
      <c r="B293" s="14" t="str">
        <f>IF(Scilympiad!C292="",
    "",
    Scilympiad!C292
)</f>
        <v/>
      </c>
      <c r="C293" s="10" t="str">
        <f>IF(Scilympiad!D292="",
    "",
    Scilympiad!D292
)</f>
        <v/>
      </c>
      <c r="D293" s="10" t="str">
        <f>IF(Scilympiad!E292="",
    "",
    Scilympiad!E292
)</f>
        <v/>
      </c>
      <c r="E293" s="44" t="str">
        <f t="shared" si="107"/>
        <v/>
      </c>
      <c r="F293" s="45" t="str">
        <f t="shared" si="108"/>
        <v/>
      </c>
      <c r="G293" s="173" t="str">
        <f t="shared" si="109"/>
        <v/>
      </c>
      <c r="H293" s="45" t="str">
        <f t="shared" si="110"/>
        <v/>
      </c>
      <c r="I293" s="54" t="str">
        <f t="shared" si="111"/>
        <v/>
      </c>
      <c r="J293" s="57" t="str">
        <f>IF($B293="",
    "",
    IF(COUNTIF(Scilympiad!U:U,Scores!$B293)+COUNTIF(SkyCiv!U:U,Scores!$B293)=0,
        "",
        IF(COUNTIF(Scilympiad!U:U,Scores!$B293)=0,
            "NO",
            IF(COUNTIF(Scilympiad!U:U,Scores!$B293)=1,
                "YES",
                IF(COUNTIF(Scilympiad!U:U,Scores!$B293)&gt;1,
                    "MANY",
                    "ERROR"
                )
            )
        )
    )
)</f>
        <v/>
      </c>
      <c r="K293" s="15" t="str">
        <f>IF($B293="",
    "",
    IF(COUNTIF(Scilympiad!U:U,Scores!$B293)+COUNTIF(SkyCiv!U:U,Scores!$B293)=0,
        "",
        IF(COUNTIF(SkyCiv!U:U,Scores!$B293)=0,
            "NO",
            IF(COUNTIF(SkyCiv!U:U,Scores!$B293)=1,
                "YES",
                IF(COUNTIF(SkyCiv!U:U,Scores!$B293)&gt;1,
                    "MANY",
                    "ERROR"
                )
            )
        )
    )
)</f>
        <v/>
      </c>
      <c r="L293" s="160" t="str">
        <f>IF($B293="",
    "",
    IF(NOT(ISERROR(MATCH($B293,Scilympiad!$U:$U,0))),
        INDEX(Scilympiad!M:M,MATCH($B293,Scilympiad!$U:$U,0)),
        ""
    )
)</f>
        <v/>
      </c>
      <c r="M293" s="161" t="str">
        <f>IF($B293="",
    "",
    IF(NOT(ISERROR(MATCH($B293,Scilympiad!$U:$U,0))),
        INDEX(Scilympiad!N:N,MATCH($B293,Scilympiad!$U:$U,0)),
        ""
    )
)</f>
        <v/>
      </c>
      <c r="N293" s="161" t="str">
        <f>IF($B293="",
    "",
    IF(NOT(ISERROR(MATCH($B293,SkyCiv!$U:$U,0))),
        INDEX(SkyCiv!C:C,MATCH($B293,SkyCiv!$U:$U,0))+(_xlfn.NUMBERVALUE(LEFT(RIGHT(Instructions!$E$20,4),3))+6)/24,
        ""
    )
)</f>
        <v/>
      </c>
      <c r="O293" s="12" t="str">
        <f>IF(N293="",
    "",
    IF(Instructions!E$20="",
        "TIMEZONE?",
        IF(L293="",
            "START?",
            IF(N293&lt;L293,
                "NEGATIVE",
                (N293-L293)*24*60
            )
        )
    )
)</f>
        <v/>
      </c>
      <c r="P293" s="46" t="str">
        <f>IF(Instructions!$E$21="",
    "",
    IF(AND(ISNUMBER(O293),O293&gt;Instructions!E$21),
        "YES",
        IF(AND(ISNUMBER(O293),O293&lt;=Instructions!E$21),
            "NO",
            IF(O293="NEGATIVE",
                "UNCLEAR",
                ""
            )
        )
    )
)</f>
        <v/>
      </c>
      <c r="Q293" s="72" t="str">
        <f>IF(LEFT(Instructions!E$22)="Y",
    P293,
    ""
)</f>
        <v/>
      </c>
      <c r="R293" s="69" t="str">
        <f>IF($B293="",
    "",
    IF(NOT(ISERROR(MATCH($B293,SkyCiv!$U:$U,0))),
        INDEX(SkyCiv!I:I,MATCH($B293,SkyCiv!$U:$U,0)),
        ""
    )
)</f>
        <v/>
      </c>
      <c r="S293" s="12" t="str">
        <f>IF($B293="",
    "",
    IF(NOT(ISERROR(MATCH($B293,SkyCiv!$U:$U,0))),
        INDEX(SkyCiv!J:J,MATCH($B293,SkyCiv!$U:$U,0)),
        ""
    )
)</f>
        <v/>
      </c>
      <c r="T293" s="60" t="str">
        <f>IF($B293="",
    "",
    IF(NOT(ISERROR(MATCH($B293,SkyCiv!$U:$U,0))),
        INDEX(SkyCiv!K:K,MATCH($B293,SkyCiv!$U:$U,0)),
        ""
    )
)</f>
        <v/>
      </c>
      <c r="U293" s="76" t="str">
        <f>IF($B293="",
    "",
    IF(NOT(ISERROR(MATCH($B293,SkyCiv!$U:$U,0))),
        INDEX(SkyCiv!L:L,MATCH($B293,SkyCiv!$U:$U,0)),
        ""
    )
)</f>
        <v/>
      </c>
      <c r="V293" s="12" t="str">
        <f>IF($B293="",
    "",
    IF(NOT(ISERROR(MATCH($B293,SkyCiv!$U:$U,0))),
        INDEX(SkyCiv!M:M,MATCH($B293,SkyCiv!$U:$U,0)),
        ""
    )
)</f>
        <v/>
      </c>
      <c r="W293" s="77" t="str">
        <f>IF($B293="",
    "",
    IF(NOT(ISERROR(MATCH($B293,SkyCiv!$U:$U,0))),
        INDEX(SkyCiv!N:N,MATCH($B293,SkyCiv!$U:$U,0)),
        ""
    )
)</f>
        <v/>
      </c>
      <c r="X293" s="45" t="str">
        <f>IF(AND(U293=0,V293=0,W293=0),
    "-",
    IF(U293="",
        "",
        IF(LEFT($B293)="B",
            IF(Instructions!E$16="",
                "",
                IF(ROUND(U293,3)&lt;Instructions!E$16,
                    "YES",
                    "NO"
                )
            ),
            IF(LEFT($B293)="C",
                IF(Instructions!E$18="",
                    "",
                    IF(ROUND(U293,3)&lt;Instructions!E$18,
                        "YES",
                        "NO"
                    )
                ),
                "ERR"
            )
        )
    )
)</f>
        <v/>
      </c>
      <c r="Y293" s="45" t="str">
        <f t="shared" si="112"/>
        <v/>
      </c>
      <c r="Z293" s="45" t="str">
        <f>IF(AND(U293=0,V293=0,W293=0),
    "-",
    IF(W293="",
        "",
        IF(LEFT($B293)="B",
            IF(Instructions!E$17="",
                "",
                IF(ROUND(W293,3)&lt;Instructions!E$17,
                    "YES",
                    "NO"
                )
            ),
            IF(LEFT($B293)="C",
                IF(Instructions!E$19="",
                    "",
                    IF(ROUND(W293,3)&lt;Instructions!E$19,
                        "YES",
                        "NO"
                    )
                ),
                "ERR"
            )
        )
    )
)</f>
        <v/>
      </c>
      <c r="AA293" s="54" t="str">
        <f t="shared" si="113"/>
        <v/>
      </c>
      <c r="AB293" s="14" t="str">
        <f>IF(AND(NOT(ISERROR(MATCH($B293,Scilympiad!$U:$U,0))),ISNUMBER(INDEX(Scilympiad!Y:Y,MATCH($B293,Scilympiad!$U:$U,0)))),
    INDEX(Scilympiad!Y:Y,MATCH($B293,Scilympiad!$U:$U,0)),
    ""
)</f>
        <v/>
      </c>
      <c r="AC293" s="11" t="str">
        <f t="shared" si="114"/>
        <v/>
      </c>
      <c r="AD293" s="10" t="str">
        <f t="shared" si="115"/>
        <v/>
      </c>
      <c r="AE293" s="11" t="str">
        <f t="shared" si="116"/>
        <v/>
      </c>
      <c r="AF293" s="12" t="str">
        <f t="shared" si="117"/>
        <v/>
      </c>
      <c r="AG293" s="134" t="str">
        <f t="shared" si="118"/>
        <v/>
      </c>
      <c r="AH293" s="165"/>
      <c r="AI293" s="165"/>
      <c r="AJ293" s="131"/>
      <c r="AK293" s="64" t="str">
        <f t="shared" si="119"/>
        <v/>
      </c>
      <c r="AL293" s="47" t="str">
        <f t="shared" si="120"/>
        <v/>
      </c>
      <c r="AM293" s="65" t="str">
        <f t="shared" si="121"/>
        <v/>
      </c>
      <c r="AN293" s="57" t="str">
        <f t="shared" si="122"/>
        <v/>
      </c>
      <c r="AO293" s="12" t="str">
        <f t="shared" si="123"/>
        <v/>
      </c>
      <c r="AP293" s="10" t="str">
        <f t="shared" si="124"/>
        <v/>
      </c>
      <c r="AQ293" s="10" t="str">
        <f t="shared" si="125"/>
        <v/>
      </c>
      <c r="AR293" s="15" t="str">
        <f t="shared" si="126"/>
        <v/>
      </c>
      <c r="AS293" s="57" t="str">
        <f t="shared" si="127"/>
        <v/>
      </c>
      <c r="AT293" s="12" t="str">
        <f t="shared" si="128"/>
        <v/>
      </c>
      <c r="AU293" s="10" t="str">
        <f t="shared" si="129"/>
        <v/>
      </c>
      <c r="AV293" s="10" t="str">
        <f t="shared" si="130"/>
        <v/>
      </c>
      <c r="AW293" s="15" t="str">
        <f t="shared" si="131"/>
        <v/>
      </c>
    </row>
    <row r="294" spans="2:49">
      <c r="B294" s="14" t="str">
        <f>IF(Scilympiad!C293="",
    "",
    Scilympiad!C293
)</f>
        <v/>
      </c>
      <c r="C294" s="10" t="str">
        <f>IF(Scilympiad!D293="",
    "",
    Scilympiad!D293
)</f>
        <v/>
      </c>
      <c r="D294" s="10" t="str">
        <f>IF(Scilympiad!E293="",
    "",
    Scilympiad!E293
)</f>
        <v/>
      </c>
      <c r="E294" s="44" t="str">
        <f t="shared" si="107"/>
        <v/>
      </c>
      <c r="F294" s="45" t="str">
        <f t="shared" si="108"/>
        <v/>
      </c>
      <c r="G294" s="173" t="str">
        <f t="shared" si="109"/>
        <v/>
      </c>
      <c r="H294" s="45" t="str">
        <f t="shared" si="110"/>
        <v/>
      </c>
      <c r="I294" s="54" t="str">
        <f t="shared" si="111"/>
        <v/>
      </c>
      <c r="J294" s="57" t="str">
        <f>IF($B294="",
    "",
    IF(COUNTIF(Scilympiad!U:U,Scores!$B294)+COUNTIF(SkyCiv!U:U,Scores!$B294)=0,
        "",
        IF(COUNTIF(Scilympiad!U:U,Scores!$B294)=0,
            "NO",
            IF(COUNTIF(Scilympiad!U:U,Scores!$B294)=1,
                "YES",
                IF(COUNTIF(Scilympiad!U:U,Scores!$B294)&gt;1,
                    "MANY",
                    "ERROR"
                )
            )
        )
    )
)</f>
        <v/>
      </c>
      <c r="K294" s="15" t="str">
        <f>IF($B294="",
    "",
    IF(COUNTIF(Scilympiad!U:U,Scores!$B294)+COUNTIF(SkyCiv!U:U,Scores!$B294)=0,
        "",
        IF(COUNTIF(SkyCiv!U:U,Scores!$B294)=0,
            "NO",
            IF(COUNTIF(SkyCiv!U:U,Scores!$B294)=1,
                "YES",
                IF(COUNTIF(SkyCiv!U:U,Scores!$B294)&gt;1,
                    "MANY",
                    "ERROR"
                )
            )
        )
    )
)</f>
        <v/>
      </c>
      <c r="L294" s="160" t="str">
        <f>IF($B294="",
    "",
    IF(NOT(ISERROR(MATCH($B294,Scilympiad!$U:$U,0))),
        INDEX(Scilympiad!M:M,MATCH($B294,Scilympiad!$U:$U,0)),
        ""
    )
)</f>
        <v/>
      </c>
      <c r="M294" s="161" t="str">
        <f>IF($B294="",
    "",
    IF(NOT(ISERROR(MATCH($B294,Scilympiad!$U:$U,0))),
        INDEX(Scilympiad!N:N,MATCH($B294,Scilympiad!$U:$U,0)),
        ""
    )
)</f>
        <v/>
      </c>
      <c r="N294" s="161" t="str">
        <f>IF($B294="",
    "",
    IF(NOT(ISERROR(MATCH($B294,SkyCiv!$U:$U,0))),
        INDEX(SkyCiv!C:C,MATCH($B294,SkyCiv!$U:$U,0))+(_xlfn.NUMBERVALUE(LEFT(RIGHT(Instructions!$E$20,4),3))+6)/24,
        ""
    )
)</f>
        <v/>
      </c>
      <c r="O294" s="12" t="str">
        <f>IF(N294="",
    "",
    IF(Instructions!E$20="",
        "TIMEZONE?",
        IF(L294="",
            "START?",
            IF(N294&lt;L294,
                "NEGATIVE",
                (N294-L294)*24*60
            )
        )
    )
)</f>
        <v/>
      </c>
      <c r="P294" s="46" t="str">
        <f>IF(Instructions!$E$21="",
    "",
    IF(AND(ISNUMBER(O294),O294&gt;Instructions!E$21),
        "YES",
        IF(AND(ISNUMBER(O294),O294&lt;=Instructions!E$21),
            "NO",
            IF(O294="NEGATIVE",
                "UNCLEAR",
                ""
            )
        )
    )
)</f>
        <v/>
      </c>
      <c r="Q294" s="72" t="str">
        <f>IF(LEFT(Instructions!E$22)="Y",
    P294,
    ""
)</f>
        <v/>
      </c>
      <c r="R294" s="69" t="str">
        <f>IF($B294="",
    "",
    IF(NOT(ISERROR(MATCH($B294,SkyCiv!$U:$U,0))),
        INDEX(SkyCiv!I:I,MATCH($B294,SkyCiv!$U:$U,0)),
        ""
    )
)</f>
        <v/>
      </c>
      <c r="S294" s="12" t="str">
        <f>IF($B294="",
    "",
    IF(NOT(ISERROR(MATCH($B294,SkyCiv!$U:$U,0))),
        INDEX(SkyCiv!J:J,MATCH($B294,SkyCiv!$U:$U,0)),
        ""
    )
)</f>
        <v/>
      </c>
      <c r="T294" s="60" t="str">
        <f>IF($B294="",
    "",
    IF(NOT(ISERROR(MATCH($B294,SkyCiv!$U:$U,0))),
        INDEX(SkyCiv!K:K,MATCH($B294,SkyCiv!$U:$U,0)),
        ""
    )
)</f>
        <v/>
      </c>
      <c r="U294" s="76" t="str">
        <f>IF($B294="",
    "",
    IF(NOT(ISERROR(MATCH($B294,SkyCiv!$U:$U,0))),
        INDEX(SkyCiv!L:L,MATCH($B294,SkyCiv!$U:$U,0)),
        ""
    )
)</f>
        <v/>
      </c>
      <c r="V294" s="12" t="str">
        <f>IF($B294="",
    "",
    IF(NOT(ISERROR(MATCH($B294,SkyCiv!$U:$U,0))),
        INDEX(SkyCiv!M:M,MATCH($B294,SkyCiv!$U:$U,0)),
        ""
    )
)</f>
        <v/>
      </c>
      <c r="W294" s="77" t="str">
        <f>IF($B294="",
    "",
    IF(NOT(ISERROR(MATCH($B294,SkyCiv!$U:$U,0))),
        INDEX(SkyCiv!N:N,MATCH($B294,SkyCiv!$U:$U,0)),
        ""
    )
)</f>
        <v/>
      </c>
      <c r="X294" s="45" t="str">
        <f>IF(AND(U294=0,V294=0,W294=0),
    "-",
    IF(U294="",
        "",
        IF(LEFT($B294)="B",
            IF(Instructions!E$16="",
                "",
                IF(ROUND(U294,3)&lt;Instructions!E$16,
                    "YES",
                    "NO"
                )
            ),
            IF(LEFT($B294)="C",
                IF(Instructions!E$18="",
                    "",
                    IF(ROUND(U294,3)&lt;Instructions!E$18,
                        "YES",
                        "NO"
                    )
                ),
                "ERR"
            )
        )
    )
)</f>
        <v/>
      </c>
      <c r="Y294" s="45" t="str">
        <f t="shared" si="112"/>
        <v/>
      </c>
      <c r="Z294" s="45" t="str">
        <f>IF(AND(U294=0,V294=0,W294=0),
    "-",
    IF(W294="",
        "",
        IF(LEFT($B294)="B",
            IF(Instructions!E$17="",
                "",
                IF(ROUND(W294,3)&lt;Instructions!E$17,
                    "YES",
                    "NO"
                )
            ),
            IF(LEFT($B294)="C",
                IF(Instructions!E$19="",
                    "",
                    IF(ROUND(W294,3)&lt;Instructions!E$19,
                        "YES",
                        "NO"
                    )
                ),
                "ERR"
            )
        )
    )
)</f>
        <v/>
      </c>
      <c r="AA294" s="54" t="str">
        <f t="shared" si="113"/>
        <v/>
      </c>
      <c r="AB294" s="14" t="str">
        <f>IF(AND(NOT(ISERROR(MATCH($B294,Scilympiad!$U:$U,0))),ISNUMBER(INDEX(Scilympiad!Y:Y,MATCH($B294,Scilympiad!$U:$U,0)))),
    INDEX(Scilympiad!Y:Y,MATCH($B294,Scilympiad!$U:$U,0)),
    ""
)</f>
        <v/>
      </c>
      <c r="AC294" s="11" t="str">
        <f t="shared" si="114"/>
        <v/>
      </c>
      <c r="AD294" s="10" t="str">
        <f t="shared" si="115"/>
        <v/>
      </c>
      <c r="AE294" s="11" t="str">
        <f t="shared" si="116"/>
        <v/>
      </c>
      <c r="AF294" s="12" t="str">
        <f t="shared" si="117"/>
        <v/>
      </c>
      <c r="AG294" s="134" t="str">
        <f t="shared" si="118"/>
        <v/>
      </c>
      <c r="AH294" s="165"/>
      <c r="AI294" s="165"/>
      <c r="AJ294" s="131"/>
      <c r="AK294" s="64" t="str">
        <f t="shared" si="119"/>
        <v/>
      </c>
      <c r="AL294" s="47" t="str">
        <f t="shared" si="120"/>
        <v/>
      </c>
      <c r="AM294" s="65" t="str">
        <f t="shared" si="121"/>
        <v/>
      </c>
      <c r="AN294" s="57" t="str">
        <f t="shared" si="122"/>
        <v/>
      </c>
      <c r="AO294" s="12" t="str">
        <f t="shared" si="123"/>
        <v/>
      </c>
      <c r="AP294" s="10" t="str">
        <f t="shared" si="124"/>
        <v/>
      </c>
      <c r="AQ294" s="10" t="str">
        <f t="shared" si="125"/>
        <v/>
      </c>
      <c r="AR294" s="15" t="str">
        <f t="shared" si="126"/>
        <v/>
      </c>
      <c r="AS294" s="57" t="str">
        <f t="shared" si="127"/>
        <v/>
      </c>
      <c r="AT294" s="12" t="str">
        <f t="shared" si="128"/>
        <v/>
      </c>
      <c r="AU294" s="10" t="str">
        <f t="shared" si="129"/>
        <v/>
      </c>
      <c r="AV294" s="10" t="str">
        <f t="shared" si="130"/>
        <v/>
      </c>
      <c r="AW294" s="15" t="str">
        <f t="shared" si="131"/>
        <v/>
      </c>
    </row>
    <row r="295" spans="2:49">
      <c r="B295" s="14" t="str">
        <f>IF(Scilympiad!C294="",
    "",
    Scilympiad!C294
)</f>
        <v/>
      </c>
      <c r="C295" s="10" t="str">
        <f>IF(Scilympiad!D294="",
    "",
    Scilympiad!D294
)</f>
        <v/>
      </c>
      <c r="D295" s="10" t="str">
        <f>IF(Scilympiad!E294="",
    "",
    Scilympiad!E294
)</f>
        <v/>
      </c>
      <c r="E295" s="44" t="str">
        <f t="shared" si="107"/>
        <v/>
      </c>
      <c r="F295" s="45" t="str">
        <f t="shared" si="108"/>
        <v/>
      </c>
      <c r="G295" s="173" t="str">
        <f t="shared" si="109"/>
        <v/>
      </c>
      <c r="H295" s="45" t="str">
        <f t="shared" si="110"/>
        <v/>
      </c>
      <c r="I295" s="54" t="str">
        <f t="shared" si="111"/>
        <v/>
      </c>
      <c r="J295" s="57" t="str">
        <f>IF($B295="",
    "",
    IF(COUNTIF(Scilympiad!U:U,Scores!$B295)+COUNTIF(SkyCiv!U:U,Scores!$B295)=0,
        "",
        IF(COUNTIF(Scilympiad!U:U,Scores!$B295)=0,
            "NO",
            IF(COUNTIF(Scilympiad!U:U,Scores!$B295)=1,
                "YES",
                IF(COUNTIF(Scilympiad!U:U,Scores!$B295)&gt;1,
                    "MANY",
                    "ERROR"
                )
            )
        )
    )
)</f>
        <v/>
      </c>
      <c r="K295" s="15" t="str">
        <f>IF($B295="",
    "",
    IF(COUNTIF(Scilympiad!U:U,Scores!$B295)+COUNTIF(SkyCiv!U:U,Scores!$B295)=0,
        "",
        IF(COUNTIF(SkyCiv!U:U,Scores!$B295)=0,
            "NO",
            IF(COUNTIF(SkyCiv!U:U,Scores!$B295)=1,
                "YES",
                IF(COUNTIF(SkyCiv!U:U,Scores!$B295)&gt;1,
                    "MANY",
                    "ERROR"
                )
            )
        )
    )
)</f>
        <v/>
      </c>
      <c r="L295" s="160" t="str">
        <f>IF($B295="",
    "",
    IF(NOT(ISERROR(MATCH($B295,Scilympiad!$U:$U,0))),
        INDEX(Scilympiad!M:M,MATCH($B295,Scilympiad!$U:$U,0)),
        ""
    )
)</f>
        <v/>
      </c>
      <c r="M295" s="161" t="str">
        <f>IF($B295="",
    "",
    IF(NOT(ISERROR(MATCH($B295,Scilympiad!$U:$U,0))),
        INDEX(Scilympiad!N:N,MATCH($B295,Scilympiad!$U:$U,0)),
        ""
    )
)</f>
        <v/>
      </c>
      <c r="N295" s="161" t="str">
        <f>IF($B295="",
    "",
    IF(NOT(ISERROR(MATCH($B295,SkyCiv!$U:$U,0))),
        INDEX(SkyCiv!C:C,MATCH($B295,SkyCiv!$U:$U,0))+(_xlfn.NUMBERVALUE(LEFT(RIGHT(Instructions!$E$20,4),3))+6)/24,
        ""
    )
)</f>
        <v/>
      </c>
      <c r="O295" s="12" t="str">
        <f>IF(N295="",
    "",
    IF(Instructions!E$20="",
        "TIMEZONE?",
        IF(L295="",
            "START?",
            IF(N295&lt;L295,
                "NEGATIVE",
                (N295-L295)*24*60
            )
        )
    )
)</f>
        <v/>
      </c>
      <c r="P295" s="46" t="str">
        <f>IF(Instructions!$E$21="",
    "",
    IF(AND(ISNUMBER(O295),O295&gt;Instructions!E$21),
        "YES",
        IF(AND(ISNUMBER(O295),O295&lt;=Instructions!E$21),
            "NO",
            IF(O295="NEGATIVE",
                "UNCLEAR",
                ""
            )
        )
    )
)</f>
        <v/>
      </c>
      <c r="Q295" s="72" t="str">
        <f>IF(LEFT(Instructions!E$22)="Y",
    P295,
    ""
)</f>
        <v/>
      </c>
      <c r="R295" s="69" t="str">
        <f>IF($B295="",
    "",
    IF(NOT(ISERROR(MATCH($B295,SkyCiv!$U:$U,0))),
        INDEX(SkyCiv!I:I,MATCH($B295,SkyCiv!$U:$U,0)),
        ""
    )
)</f>
        <v/>
      </c>
      <c r="S295" s="12" t="str">
        <f>IF($B295="",
    "",
    IF(NOT(ISERROR(MATCH($B295,SkyCiv!$U:$U,0))),
        INDEX(SkyCiv!J:J,MATCH($B295,SkyCiv!$U:$U,0)),
        ""
    )
)</f>
        <v/>
      </c>
      <c r="T295" s="60" t="str">
        <f>IF($B295="",
    "",
    IF(NOT(ISERROR(MATCH($B295,SkyCiv!$U:$U,0))),
        INDEX(SkyCiv!K:K,MATCH($B295,SkyCiv!$U:$U,0)),
        ""
    )
)</f>
        <v/>
      </c>
      <c r="U295" s="76" t="str">
        <f>IF($B295="",
    "",
    IF(NOT(ISERROR(MATCH($B295,SkyCiv!$U:$U,0))),
        INDEX(SkyCiv!L:L,MATCH($B295,SkyCiv!$U:$U,0)),
        ""
    )
)</f>
        <v/>
      </c>
      <c r="V295" s="12" t="str">
        <f>IF($B295="",
    "",
    IF(NOT(ISERROR(MATCH($B295,SkyCiv!$U:$U,0))),
        INDEX(SkyCiv!M:M,MATCH($B295,SkyCiv!$U:$U,0)),
        ""
    )
)</f>
        <v/>
      </c>
      <c r="W295" s="77" t="str">
        <f>IF($B295="",
    "",
    IF(NOT(ISERROR(MATCH($B295,SkyCiv!$U:$U,0))),
        INDEX(SkyCiv!N:N,MATCH($B295,SkyCiv!$U:$U,0)),
        ""
    )
)</f>
        <v/>
      </c>
      <c r="X295" s="45" t="str">
        <f>IF(AND(U295=0,V295=0,W295=0),
    "-",
    IF(U295="",
        "",
        IF(LEFT($B295)="B",
            IF(Instructions!E$16="",
                "",
                IF(ROUND(U295,3)&lt;Instructions!E$16,
                    "YES",
                    "NO"
                )
            ),
            IF(LEFT($B295)="C",
                IF(Instructions!E$18="",
                    "",
                    IF(ROUND(U295,3)&lt;Instructions!E$18,
                        "YES",
                        "NO"
                    )
                ),
                "ERR"
            )
        )
    )
)</f>
        <v/>
      </c>
      <c r="Y295" s="45" t="str">
        <f t="shared" si="112"/>
        <v/>
      </c>
      <c r="Z295" s="45" t="str">
        <f>IF(AND(U295=0,V295=0,W295=0),
    "-",
    IF(W295="",
        "",
        IF(LEFT($B295)="B",
            IF(Instructions!E$17="",
                "",
                IF(ROUND(W295,3)&lt;Instructions!E$17,
                    "YES",
                    "NO"
                )
            ),
            IF(LEFT($B295)="C",
                IF(Instructions!E$19="",
                    "",
                    IF(ROUND(W295,3)&lt;Instructions!E$19,
                        "YES",
                        "NO"
                    )
                ),
                "ERR"
            )
        )
    )
)</f>
        <v/>
      </c>
      <c r="AA295" s="54" t="str">
        <f t="shared" si="113"/>
        <v/>
      </c>
      <c r="AB295" s="14" t="str">
        <f>IF(AND(NOT(ISERROR(MATCH($B295,Scilympiad!$U:$U,0))),ISNUMBER(INDEX(Scilympiad!Y:Y,MATCH($B295,Scilympiad!$U:$U,0)))),
    INDEX(Scilympiad!Y:Y,MATCH($B295,Scilympiad!$U:$U,0)),
    ""
)</f>
        <v/>
      </c>
      <c r="AC295" s="11" t="str">
        <f t="shared" si="114"/>
        <v/>
      </c>
      <c r="AD295" s="10" t="str">
        <f t="shared" si="115"/>
        <v/>
      </c>
      <c r="AE295" s="11" t="str">
        <f t="shared" si="116"/>
        <v/>
      </c>
      <c r="AF295" s="12" t="str">
        <f t="shared" si="117"/>
        <v/>
      </c>
      <c r="AG295" s="134" t="str">
        <f t="shared" si="118"/>
        <v/>
      </c>
      <c r="AH295" s="165"/>
      <c r="AI295" s="165"/>
      <c r="AJ295" s="131"/>
      <c r="AK295" s="64" t="str">
        <f t="shared" si="119"/>
        <v/>
      </c>
      <c r="AL295" s="47" t="str">
        <f t="shared" si="120"/>
        <v/>
      </c>
      <c r="AM295" s="65" t="str">
        <f t="shared" si="121"/>
        <v/>
      </c>
      <c r="AN295" s="57" t="str">
        <f t="shared" si="122"/>
        <v/>
      </c>
      <c r="AO295" s="12" t="str">
        <f t="shared" si="123"/>
        <v/>
      </c>
      <c r="AP295" s="10" t="str">
        <f t="shared" si="124"/>
        <v/>
      </c>
      <c r="AQ295" s="10" t="str">
        <f t="shared" si="125"/>
        <v/>
      </c>
      <c r="AR295" s="15" t="str">
        <f t="shared" si="126"/>
        <v/>
      </c>
      <c r="AS295" s="57" t="str">
        <f t="shared" si="127"/>
        <v/>
      </c>
      <c r="AT295" s="12" t="str">
        <f t="shared" si="128"/>
        <v/>
      </c>
      <c r="AU295" s="10" t="str">
        <f t="shared" si="129"/>
        <v/>
      </c>
      <c r="AV295" s="10" t="str">
        <f t="shared" si="130"/>
        <v/>
      </c>
      <c r="AW295" s="15" t="str">
        <f t="shared" si="131"/>
        <v/>
      </c>
    </row>
    <row r="296" spans="2:49">
      <c r="B296" s="14" t="str">
        <f>IF(Scilympiad!C295="",
    "",
    Scilympiad!C295
)</f>
        <v/>
      </c>
      <c r="C296" s="10" t="str">
        <f>IF(Scilympiad!D295="",
    "",
    Scilympiad!D295
)</f>
        <v/>
      </c>
      <c r="D296" s="10" t="str">
        <f>IF(Scilympiad!E295="",
    "",
    Scilympiad!E295
)</f>
        <v/>
      </c>
      <c r="E296" s="44" t="str">
        <f t="shared" si="107"/>
        <v/>
      </c>
      <c r="F296" s="45" t="str">
        <f t="shared" si="108"/>
        <v/>
      </c>
      <c r="G296" s="173" t="str">
        <f t="shared" si="109"/>
        <v/>
      </c>
      <c r="H296" s="45" t="str">
        <f t="shared" si="110"/>
        <v/>
      </c>
      <c r="I296" s="54" t="str">
        <f t="shared" si="111"/>
        <v/>
      </c>
      <c r="J296" s="57" t="str">
        <f>IF($B296="",
    "",
    IF(COUNTIF(Scilympiad!U:U,Scores!$B296)+COUNTIF(SkyCiv!U:U,Scores!$B296)=0,
        "",
        IF(COUNTIF(Scilympiad!U:U,Scores!$B296)=0,
            "NO",
            IF(COUNTIF(Scilympiad!U:U,Scores!$B296)=1,
                "YES",
                IF(COUNTIF(Scilympiad!U:U,Scores!$B296)&gt;1,
                    "MANY",
                    "ERROR"
                )
            )
        )
    )
)</f>
        <v/>
      </c>
      <c r="K296" s="15" t="str">
        <f>IF($B296="",
    "",
    IF(COUNTIF(Scilympiad!U:U,Scores!$B296)+COUNTIF(SkyCiv!U:U,Scores!$B296)=0,
        "",
        IF(COUNTIF(SkyCiv!U:U,Scores!$B296)=0,
            "NO",
            IF(COUNTIF(SkyCiv!U:U,Scores!$B296)=1,
                "YES",
                IF(COUNTIF(SkyCiv!U:U,Scores!$B296)&gt;1,
                    "MANY",
                    "ERROR"
                )
            )
        )
    )
)</f>
        <v/>
      </c>
      <c r="L296" s="160" t="str">
        <f>IF($B296="",
    "",
    IF(NOT(ISERROR(MATCH($B296,Scilympiad!$U:$U,0))),
        INDEX(Scilympiad!M:M,MATCH($B296,Scilympiad!$U:$U,0)),
        ""
    )
)</f>
        <v/>
      </c>
      <c r="M296" s="161" t="str">
        <f>IF($B296="",
    "",
    IF(NOT(ISERROR(MATCH($B296,Scilympiad!$U:$U,0))),
        INDEX(Scilympiad!N:N,MATCH($B296,Scilympiad!$U:$U,0)),
        ""
    )
)</f>
        <v/>
      </c>
      <c r="N296" s="161" t="str">
        <f>IF($B296="",
    "",
    IF(NOT(ISERROR(MATCH($B296,SkyCiv!$U:$U,0))),
        INDEX(SkyCiv!C:C,MATCH($B296,SkyCiv!$U:$U,0))+(_xlfn.NUMBERVALUE(LEFT(RIGHT(Instructions!$E$20,4),3))+6)/24,
        ""
    )
)</f>
        <v/>
      </c>
      <c r="O296" s="12" t="str">
        <f>IF(N296="",
    "",
    IF(Instructions!E$20="",
        "TIMEZONE?",
        IF(L296="",
            "START?",
            IF(N296&lt;L296,
                "NEGATIVE",
                (N296-L296)*24*60
            )
        )
    )
)</f>
        <v/>
      </c>
      <c r="P296" s="46" t="str">
        <f>IF(Instructions!$E$21="",
    "",
    IF(AND(ISNUMBER(O296),O296&gt;Instructions!E$21),
        "YES",
        IF(AND(ISNUMBER(O296),O296&lt;=Instructions!E$21),
            "NO",
            IF(O296="NEGATIVE",
                "UNCLEAR",
                ""
            )
        )
    )
)</f>
        <v/>
      </c>
      <c r="Q296" s="72" t="str">
        <f>IF(LEFT(Instructions!E$22)="Y",
    P296,
    ""
)</f>
        <v/>
      </c>
      <c r="R296" s="69" t="str">
        <f>IF($B296="",
    "",
    IF(NOT(ISERROR(MATCH($B296,SkyCiv!$U:$U,0))),
        INDEX(SkyCiv!I:I,MATCH($B296,SkyCiv!$U:$U,0)),
        ""
    )
)</f>
        <v/>
      </c>
      <c r="S296" s="12" t="str">
        <f>IF($B296="",
    "",
    IF(NOT(ISERROR(MATCH($B296,SkyCiv!$U:$U,0))),
        INDEX(SkyCiv!J:J,MATCH($B296,SkyCiv!$U:$U,0)),
        ""
    )
)</f>
        <v/>
      </c>
      <c r="T296" s="60" t="str">
        <f>IF($B296="",
    "",
    IF(NOT(ISERROR(MATCH($B296,SkyCiv!$U:$U,0))),
        INDEX(SkyCiv!K:K,MATCH($B296,SkyCiv!$U:$U,0)),
        ""
    )
)</f>
        <v/>
      </c>
      <c r="U296" s="76" t="str">
        <f>IF($B296="",
    "",
    IF(NOT(ISERROR(MATCH($B296,SkyCiv!$U:$U,0))),
        INDEX(SkyCiv!L:L,MATCH($B296,SkyCiv!$U:$U,0)),
        ""
    )
)</f>
        <v/>
      </c>
      <c r="V296" s="12" t="str">
        <f>IF($B296="",
    "",
    IF(NOT(ISERROR(MATCH($B296,SkyCiv!$U:$U,0))),
        INDEX(SkyCiv!M:M,MATCH($B296,SkyCiv!$U:$U,0)),
        ""
    )
)</f>
        <v/>
      </c>
      <c r="W296" s="77" t="str">
        <f>IF($B296="",
    "",
    IF(NOT(ISERROR(MATCH($B296,SkyCiv!$U:$U,0))),
        INDEX(SkyCiv!N:N,MATCH($B296,SkyCiv!$U:$U,0)),
        ""
    )
)</f>
        <v/>
      </c>
      <c r="X296" s="45" t="str">
        <f>IF(AND(U296=0,V296=0,W296=0),
    "-",
    IF(U296="",
        "",
        IF(LEFT($B296)="B",
            IF(Instructions!E$16="",
                "",
                IF(ROUND(U296,3)&lt;Instructions!E$16,
                    "YES",
                    "NO"
                )
            ),
            IF(LEFT($B296)="C",
                IF(Instructions!E$18="",
                    "",
                    IF(ROUND(U296,3)&lt;Instructions!E$18,
                        "YES",
                        "NO"
                    )
                ),
                "ERR"
            )
        )
    )
)</f>
        <v/>
      </c>
      <c r="Y296" s="45" t="str">
        <f t="shared" si="112"/>
        <v/>
      </c>
      <c r="Z296" s="45" t="str">
        <f>IF(AND(U296=0,V296=0,W296=0),
    "-",
    IF(W296="",
        "",
        IF(LEFT($B296)="B",
            IF(Instructions!E$17="",
                "",
                IF(ROUND(W296,3)&lt;Instructions!E$17,
                    "YES",
                    "NO"
                )
            ),
            IF(LEFT($B296)="C",
                IF(Instructions!E$19="",
                    "",
                    IF(ROUND(W296,3)&lt;Instructions!E$19,
                        "YES",
                        "NO"
                    )
                ),
                "ERR"
            )
        )
    )
)</f>
        <v/>
      </c>
      <c r="AA296" s="54" t="str">
        <f t="shared" si="113"/>
        <v/>
      </c>
      <c r="AB296" s="14" t="str">
        <f>IF(AND(NOT(ISERROR(MATCH($B296,Scilympiad!$U:$U,0))),ISNUMBER(INDEX(Scilympiad!Y:Y,MATCH($B296,Scilympiad!$U:$U,0)))),
    INDEX(Scilympiad!Y:Y,MATCH($B296,Scilympiad!$U:$U,0)),
    ""
)</f>
        <v/>
      </c>
      <c r="AC296" s="11" t="str">
        <f t="shared" si="114"/>
        <v/>
      </c>
      <c r="AD296" s="10" t="str">
        <f t="shared" si="115"/>
        <v/>
      </c>
      <c r="AE296" s="11" t="str">
        <f t="shared" si="116"/>
        <v/>
      </c>
      <c r="AF296" s="12" t="str">
        <f t="shared" si="117"/>
        <v/>
      </c>
      <c r="AG296" s="134" t="str">
        <f t="shared" si="118"/>
        <v/>
      </c>
      <c r="AH296" s="165"/>
      <c r="AI296" s="165"/>
      <c r="AJ296" s="131"/>
      <c r="AK296" s="64" t="str">
        <f t="shared" si="119"/>
        <v/>
      </c>
      <c r="AL296" s="47" t="str">
        <f t="shared" si="120"/>
        <v/>
      </c>
      <c r="AM296" s="65" t="str">
        <f t="shared" si="121"/>
        <v/>
      </c>
      <c r="AN296" s="57" t="str">
        <f t="shared" si="122"/>
        <v/>
      </c>
      <c r="AO296" s="12" t="str">
        <f t="shared" si="123"/>
        <v/>
      </c>
      <c r="AP296" s="10" t="str">
        <f t="shared" si="124"/>
        <v/>
      </c>
      <c r="AQ296" s="10" t="str">
        <f t="shared" si="125"/>
        <v/>
      </c>
      <c r="AR296" s="15" t="str">
        <f t="shared" si="126"/>
        <v/>
      </c>
      <c r="AS296" s="57" t="str">
        <f t="shared" si="127"/>
        <v/>
      </c>
      <c r="AT296" s="12" t="str">
        <f t="shared" si="128"/>
        <v/>
      </c>
      <c r="AU296" s="10" t="str">
        <f t="shared" si="129"/>
        <v/>
      </c>
      <c r="AV296" s="10" t="str">
        <f t="shared" si="130"/>
        <v/>
      </c>
      <c r="AW296" s="15" t="str">
        <f t="shared" si="131"/>
        <v/>
      </c>
    </row>
    <row r="297" spans="2:49">
      <c r="B297" s="14" t="str">
        <f>IF(Scilympiad!C296="",
    "",
    Scilympiad!C296
)</f>
        <v/>
      </c>
      <c r="C297" s="10" t="str">
        <f>IF(Scilympiad!D296="",
    "",
    Scilympiad!D296
)</f>
        <v/>
      </c>
      <c r="D297" s="10" t="str">
        <f>IF(Scilympiad!E296="",
    "",
    Scilympiad!E296
)</f>
        <v/>
      </c>
      <c r="E297" s="44" t="str">
        <f t="shared" si="107"/>
        <v/>
      </c>
      <c r="F297" s="45" t="str">
        <f t="shared" si="108"/>
        <v/>
      </c>
      <c r="G297" s="173" t="str">
        <f t="shared" si="109"/>
        <v/>
      </c>
      <c r="H297" s="45" t="str">
        <f t="shared" si="110"/>
        <v/>
      </c>
      <c r="I297" s="54" t="str">
        <f t="shared" si="111"/>
        <v/>
      </c>
      <c r="J297" s="57" t="str">
        <f>IF($B297="",
    "",
    IF(COUNTIF(Scilympiad!U:U,Scores!$B297)+COUNTIF(SkyCiv!U:U,Scores!$B297)=0,
        "",
        IF(COUNTIF(Scilympiad!U:U,Scores!$B297)=0,
            "NO",
            IF(COUNTIF(Scilympiad!U:U,Scores!$B297)=1,
                "YES",
                IF(COUNTIF(Scilympiad!U:U,Scores!$B297)&gt;1,
                    "MANY",
                    "ERROR"
                )
            )
        )
    )
)</f>
        <v/>
      </c>
      <c r="K297" s="15" t="str">
        <f>IF($B297="",
    "",
    IF(COUNTIF(Scilympiad!U:U,Scores!$B297)+COUNTIF(SkyCiv!U:U,Scores!$B297)=0,
        "",
        IF(COUNTIF(SkyCiv!U:U,Scores!$B297)=0,
            "NO",
            IF(COUNTIF(SkyCiv!U:U,Scores!$B297)=1,
                "YES",
                IF(COUNTIF(SkyCiv!U:U,Scores!$B297)&gt;1,
                    "MANY",
                    "ERROR"
                )
            )
        )
    )
)</f>
        <v/>
      </c>
      <c r="L297" s="160" t="str">
        <f>IF($B297="",
    "",
    IF(NOT(ISERROR(MATCH($B297,Scilympiad!$U:$U,0))),
        INDEX(Scilympiad!M:M,MATCH($B297,Scilympiad!$U:$U,0)),
        ""
    )
)</f>
        <v/>
      </c>
      <c r="M297" s="161" t="str">
        <f>IF($B297="",
    "",
    IF(NOT(ISERROR(MATCH($B297,Scilympiad!$U:$U,0))),
        INDEX(Scilympiad!N:N,MATCH($B297,Scilympiad!$U:$U,0)),
        ""
    )
)</f>
        <v/>
      </c>
      <c r="N297" s="161" t="str">
        <f>IF($B297="",
    "",
    IF(NOT(ISERROR(MATCH($B297,SkyCiv!$U:$U,0))),
        INDEX(SkyCiv!C:C,MATCH($B297,SkyCiv!$U:$U,0))+(_xlfn.NUMBERVALUE(LEFT(RIGHT(Instructions!$E$20,4),3))+6)/24,
        ""
    )
)</f>
        <v/>
      </c>
      <c r="O297" s="12" t="str">
        <f>IF(N297="",
    "",
    IF(Instructions!E$20="",
        "TIMEZONE?",
        IF(L297="",
            "START?",
            IF(N297&lt;L297,
                "NEGATIVE",
                (N297-L297)*24*60
            )
        )
    )
)</f>
        <v/>
      </c>
      <c r="P297" s="46" t="str">
        <f>IF(Instructions!$E$21="",
    "",
    IF(AND(ISNUMBER(O297),O297&gt;Instructions!E$21),
        "YES",
        IF(AND(ISNUMBER(O297),O297&lt;=Instructions!E$21),
            "NO",
            IF(O297="NEGATIVE",
                "UNCLEAR",
                ""
            )
        )
    )
)</f>
        <v/>
      </c>
      <c r="Q297" s="72" t="str">
        <f>IF(LEFT(Instructions!E$22)="Y",
    P297,
    ""
)</f>
        <v/>
      </c>
      <c r="R297" s="69" t="str">
        <f>IF($B297="",
    "",
    IF(NOT(ISERROR(MATCH($B297,SkyCiv!$U:$U,0))),
        INDEX(SkyCiv!I:I,MATCH($B297,SkyCiv!$U:$U,0)),
        ""
    )
)</f>
        <v/>
      </c>
      <c r="S297" s="12" t="str">
        <f>IF($B297="",
    "",
    IF(NOT(ISERROR(MATCH($B297,SkyCiv!$U:$U,0))),
        INDEX(SkyCiv!J:J,MATCH($B297,SkyCiv!$U:$U,0)),
        ""
    )
)</f>
        <v/>
      </c>
      <c r="T297" s="60" t="str">
        <f>IF($B297="",
    "",
    IF(NOT(ISERROR(MATCH($B297,SkyCiv!$U:$U,0))),
        INDEX(SkyCiv!K:K,MATCH($B297,SkyCiv!$U:$U,0)),
        ""
    )
)</f>
        <v/>
      </c>
      <c r="U297" s="76" t="str">
        <f>IF($B297="",
    "",
    IF(NOT(ISERROR(MATCH($B297,SkyCiv!$U:$U,0))),
        INDEX(SkyCiv!L:L,MATCH($B297,SkyCiv!$U:$U,0)),
        ""
    )
)</f>
        <v/>
      </c>
      <c r="V297" s="12" t="str">
        <f>IF($B297="",
    "",
    IF(NOT(ISERROR(MATCH($B297,SkyCiv!$U:$U,0))),
        INDEX(SkyCiv!M:M,MATCH($B297,SkyCiv!$U:$U,0)),
        ""
    )
)</f>
        <v/>
      </c>
      <c r="W297" s="77" t="str">
        <f>IF($B297="",
    "",
    IF(NOT(ISERROR(MATCH($B297,SkyCiv!$U:$U,0))),
        INDEX(SkyCiv!N:N,MATCH($B297,SkyCiv!$U:$U,0)),
        ""
    )
)</f>
        <v/>
      </c>
      <c r="X297" s="45" t="str">
        <f>IF(AND(U297=0,V297=0,W297=0),
    "-",
    IF(U297="",
        "",
        IF(LEFT($B297)="B",
            IF(Instructions!E$16="",
                "",
                IF(ROUND(U297,3)&lt;Instructions!E$16,
                    "YES",
                    "NO"
                )
            ),
            IF(LEFT($B297)="C",
                IF(Instructions!E$18="",
                    "",
                    IF(ROUND(U297,3)&lt;Instructions!E$18,
                        "YES",
                        "NO"
                    )
                ),
                "ERR"
            )
        )
    )
)</f>
        <v/>
      </c>
      <c r="Y297" s="45" t="str">
        <f t="shared" si="112"/>
        <v/>
      </c>
      <c r="Z297" s="45" t="str">
        <f>IF(AND(U297=0,V297=0,W297=0),
    "-",
    IF(W297="",
        "",
        IF(LEFT($B297)="B",
            IF(Instructions!E$17="",
                "",
                IF(ROUND(W297,3)&lt;Instructions!E$17,
                    "YES",
                    "NO"
                )
            ),
            IF(LEFT($B297)="C",
                IF(Instructions!E$19="",
                    "",
                    IF(ROUND(W297,3)&lt;Instructions!E$19,
                        "YES",
                        "NO"
                    )
                ),
                "ERR"
            )
        )
    )
)</f>
        <v/>
      </c>
      <c r="AA297" s="54" t="str">
        <f t="shared" si="113"/>
        <v/>
      </c>
      <c r="AB297" s="14" t="str">
        <f>IF(AND(NOT(ISERROR(MATCH($B297,Scilympiad!$U:$U,0))),ISNUMBER(INDEX(Scilympiad!Y:Y,MATCH($B297,Scilympiad!$U:$U,0)))),
    INDEX(Scilympiad!Y:Y,MATCH($B297,Scilympiad!$U:$U,0)),
    ""
)</f>
        <v/>
      </c>
      <c r="AC297" s="11" t="str">
        <f t="shared" si="114"/>
        <v/>
      </c>
      <c r="AD297" s="10" t="str">
        <f t="shared" si="115"/>
        <v/>
      </c>
      <c r="AE297" s="11" t="str">
        <f t="shared" si="116"/>
        <v/>
      </c>
      <c r="AF297" s="12" t="str">
        <f t="shared" si="117"/>
        <v/>
      </c>
      <c r="AG297" s="134" t="str">
        <f t="shared" si="118"/>
        <v/>
      </c>
      <c r="AH297" s="165"/>
      <c r="AI297" s="165"/>
      <c r="AJ297" s="131"/>
      <c r="AK297" s="64" t="str">
        <f t="shared" si="119"/>
        <v/>
      </c>
      <c r="AL297" s="47" t="str">
        <f t="shared" si="120"/>
        <v/>
      </c>
      <c r="AM297" s="65" t="str">
        <f t="shared" si="121"/>
        <v/>
      </c>
      <c r="AN297" s="57" t="str">
        <f t="shared" si="122"/>
        <v/>
      </c>
      <c r="AO297" s="12" t="str">
        <f t="shared" si="123"/>
        <v/>
      </c>
      <c r="AP297" s="10" t="str">
        <f t="shared" si="124"/>
        <v/>
      </c>
      <c r="AQ297" s="10" t="str">
        <f t="shared" si="125"/>
        <v/>
      </c>
      <c r="AR297" s="15" t="str">
        <f t="shared" si="126"/>
        <v/>
      </c>
      <c r="AS297" s="57" t="str">
        <f t="shared" si="127"/>
        <v/>
      </c>
      <c r="AT297" s="12" t="str">
        <f t="shared" si="128"/>
        <v/>
      </c>
      <c r="AU297" s="10" t="str">
        <f t="shared" si="129"/>
        <v/>
      </c>
      <c r="AV297" s="10" t="str">
        <f t="shared" si="130"/>
        <v/>
      </c>
      <c r="AW297" s="15" t="str">
        <f t="shared" si="131"/>
        <v/>
      </c>
    </row>
    <row r="298" spans="2:49">
      <c r="B298" s="14" t="str">
        <f>IF(Scilympiad!C297="",
    "",
    Scilympiad!C297
)</f>
        <v/>
      </c>
      <c r="C298" s="10" t="str">
        <f>IF(Scilympiad!D297="",
    "",
    Scilympiad!D297
)</f>
        <v/>
      </c>
      <c r="D298" s="10" t="str">
        <f>IF(Scilympiad!E297="",
    "",
    Scilympiad!E297
)</f>
        <v/>
      </c>
      <c r="E298" s="44" t="str">
        <f t="shared" si="107"/>
        <v/>
      </c>
      <c r="F298" s="45" t="str">
        <f t="shared" si="108"/>
        <v/>
      </c>
      <c r="G298" s="173" t="str">
        <f t="shared" si="109"/>
        <v/>
      </c>
      <c r="H298" s="45" t="str">
        <f t="shared" si="110"/>
        <v/>
      </c>
      <c r="I298" s="54" t="str">
        <f t="shared" si="111"/>
        <v/>
      </c>
      <c r="J298" s="57" t="str">
        <f>IF($B298="",
    "",
    IF(COUNTIF(Scilympiad!U:U,Scores!$B298)+COUNTIF(SkyCiv!U:U,Scores!$B298)=0,
        "",
        IF(COUNTIF(Scilympiad!U:U,Scores!$B298)=0,
            "NO",
            IF(COUNTIF(Scilympiad!U:U,Scores!$B298)=1,
                "YES",
                IF(COUNTIF(Scilympiad!U:U,Scores!$B298)&gt;1,
                    "MANY",
                    "ERROR"
                )
            )
        )
    )
)</f>
        <v/>
      </c>
      <c r="K298" s="15" t="str">
        <f>IF($B298="",
    "",
    IF(COUNTIF(Scilympiad!U:U,Scores!$B298)+COUNTIF(SkyCiv!U:U,Scores!$B298)=0,
        "",
        IF(COUNTIF(SkyCiv!U:U,Scores!$B298)=0,
            "NO",
            IF(COUNTIF(SkyCiv!U:U,Scores!$B298)=1,
                "YES",
                IF(COUNTIF(SkyCiv!U:U,Scores!$B298)&gt;1,
                    "MANY",
                    "ERROR"
                )
            )
        )
    )
)</f>
        <v/>
      </c>
      <c r="L298" s="160" t="str">
        <f>IF($B298="",
    "",
    IF(NOT(ISERROR(MATCH($B298,Scilympiad!$U:$U,0))),
        INDEX(Scilympiad!M:M,MATCH($B298,Scilympiad!$U:$U,0)),
        ""
    )
)</f>
        <v/>
      </c>
      <c r="M298" s="161" t="str">
        <f>IF($B298="",
    "",
    IF(NOT(ISERROR(MATCH($B298,Scilympiad!$U:$U,0))),
        INDEX(Scilympiad!N:N,MATCH($B298,Scilympiad!$U:$U,0)),
        ""
    )
)</f>
        <v/>
      </c>
      <c r="N298" s="161" t="str">
        <f>IF($B298="",
    "",
    IF(NOT(ISERROR(MATCH($B298,SkyCiv!$U:$U,0))),
        INDEX(SkyCiv!C:C,MATCH($B298,SkyCiv!$U:$U,0))+(_xlfn.NUMBERVALUE(LEFT(RIGHT(Instructions!$E$20,4),3))+6)/24,
        ""
    )
)</f>
        <v/>
      </c>
      <c r="O298" s="12" t="str">
        <f>IF(N298="",
    "",
    IF(Instructions!E$20="",
        "TIMEZONE?",
        IF(L298="",
            "START?",
            IF(N298&lt;L298,
                "NEGATIVE",
                (N298-L298)*24*60
            )
        )
    )
)</f>
        <v/>
      </c>
      <c r="P298" s="46" t="str">
        <f>IF(Instructions!$E$21="",
    "",
    IF(AND(ISNUMBER(O298),O298&gt;Instructions!E$21),
        "YES",
        IF(AND(ISNUMBER(O298),O298&lt;=Instructions!E$21),
            "NO",
            IF(O298="NEGATIVE",
                "UNCLEAR",
                ""
            )
        )
    )
)</f>
        <v/>
      </c>
      <c r="Q298" s="72" t="str">
        <f>IF(LEFT(Instructions!E$22)="Y",
    P298,
    ""
)</f>
        <v/>
      </c>
      <c r="R298" s="69" t="str">
        <f>IF($B298="",
    "",
    IF(NOT(ISERROR(MATCH($B298,SkyCiv!$U:$U,0))),
        INDEX(SkyCiv!I:I,MATCH($B298,SkyCiv!$U:$U,0)),
        ""
    )
)</f>
        <v/>
      </c>
      <c r="S298" s="12" t="str">
        <f>IF($B298="",
    "",
    IF(NOT(ISERROR(MATCH($B298,SkyCiv!$U:$U,0))),
        INDEX(SkyCiv!J:J,MATCH($B298,SkyCiv!$U:$U,0)),
        ""
    )
)</f>
        <v/>
      </c>
      <c r="T298" s="60" t="str">
        <f>IF($B298="",
    "",
    IF(NOT(ISERROR(MATCH($B298,SkyCiv!$U:$U,0))),
        INDEX(SkyCiv!K:K,MATCH($B298,SkyCiv!$U:$U,0)),
        ""
    )
)</f>
        <v/>
      </c>
      <c r="U298" s="76" t="str">
        <f>IF($B298="",
    "",
    IF(NOT(ISERROR(MATCH($B298,SkyCiv!$U:$U,0))),
        INDEX(SkyCiv!L:L,MATCH($B298,SkyCiv!$U:$U,0)),
        ""
    )
)</f>
        <v/>
      </c>
      <c r="V298" s="12" t="str">
        <f>IF($B298="",
    "",
    IF(NOT(ISERROR(MATCH($B298,SkyCiv!$U:$U,0))),
        INDEX(SkyCiv!M:M,MATCH($B298,SkyCiv!$U:$U,0)),
        ""
    )
)</f>
        <v/>
      </c>
      <c r="W298" s="77" t="str">
        <f>IF($B298="",
    "",
    IF(NOT(ISERROR(MATCH($B298,SkyCiv!$U:$U,0))),
        INDEX(SkyCiv!N:N,MATCH($B298,SkyCiv!$U:$U,0)),
        ""
    )
)</f>
        <v/>
      </c>
      <c r="X298" s="45" t="str">
        <f>IF(AND(U298=0,V298=0,W298=0),
    "-",
    IF(U298="",
        "",
        IF(LEFT($B298)="B",
            IF(Instructions!E$16="",
                "",
                IF(ROUND(U298,3)&lt;Instructions!E$16,
                    "YES",
                    "NO"
                )
            ),
            IF(LEFT($B298)="C",
                IF(Instructions!E$18="",
                    "",
                    IF(ROUND(U298,3)&lt;Instructions!E$18,
                        "YES",
                        "NO"
                    )
                ),
                "ERR"
            )
        )
    )
)</f>
        <v/>
      </c>
      <c r="Y298" s="45" t="str">
        <f t="shared" si="112"/>
        <v/>
      </c>
      <c r="Z298" s="45" t="str">
        <f>IF(AND(U298=0,V298=0,W298=0),
    "-",
    IF(W298="",
        "",
        IF(LEFT($B298)="B",
            IF(Instructions!E$17="",
                "",
                IF(ROUND(W298,3)&lt;Instructions!E$17,
                    "YES",
                    "NO"
                )
            ),
            IF(LEFT($B298)="C",
                IF(Instructions!E$19="",
                    "",
                    IF(ROUND(W298,3)&lt;Instructions!E$19,
                        "YES",
                        "NO"
                    )
                ),
                "ERR"
            )
        )
    )
)</f>
        <v/>
      </c>
      <c r="AA298" s="54" t="str">
        <f t="shared" si="113"/>
        <v/>
      </c>
      <c r="AB298" s="14" t="str">
        <f>IF(AND(NOT(ISERROR(MATCH($B298,Scilympiad!$U:$U,0))),ISNUMBER(INDEX(Scilympiad!Y:Y,MATCH($B298,Scilympiad!$U:$U,0)))),
    INDEX(Scilympiad!Y:Y,MATCH($B298,Scilympiad!$U:$U,0)),
    ""
)</f>
        <v/>
      </c>
      <c r="AC298" s="11" t="str">
        <f t="shared" si="114"/>
        <v/>
      </c>
      <c r="AD298" s="10" t="str">
        <f t="shared" si="115"/>
        <v/>
      </c>
      <c r="AE298" s="11" t="str">
        <f t="shared" si="116"/>
        <v/>
      </c>
      <c r="AF298" s="12" t="str">
        <f t="shared" si="117"/>
        <v/>
      </c>
      <c r="AG298" s="134" t="str">
        <f t="shared" si="118"/>
        <v/>
      </c>
      <c r="AH298" s="165"/>
      <c r="AI298" s="165"/>
      <c r="AJ298" s="131"/>
      <c r="AK298" s="64" t="str">
        <f t="shared" si="119"/>
        <v/>
      </c>
      <c r="AL298" s="47" t="str">
        <f t="shared" si="120"/>
        <v/>
      </c>
      <c r="AM298" s="65" t="str">
        <f t="shared" si="121"/>
        <v/>
      </c>
      <c r="AN298" s="57" t="str">
        <f t="shared" si="122"/>
        <v/>
      </c>
      <c r="AO298" s="12" t="str">
        <f t="shared" si="123"/>
        <v/>
      </c>
      <c r="AP298" s="10" t="str">
        <f t="shared" si="124"/>
        <v/>
      </c>
      <c r="AQ298" s="10" t="str">
        <f t="shared" si="125"/>
        <v/>
      </c>
      <c r="AR298" s="15" t="str">
        <f t="shared" si="126"/>
        <v/>
      </c>
      <c r="AS298" s="57" t="str">
        <f t="shared" si="127"/>
        <v/>
      </c>
      <c r="AT298" s="12" t="str">
        <f t="shared" si="128"/>
        <v/>
      </c>
      <c r="AU298" s="10" t="str">
        <f t="shared" si="129"/>
        <v/>
      </c>
      <c r="AV298" s="10" t="str">
        <f t="shared" si="130"/>
        <v/>
      </c>
      <c r="AW298" s="15" t="str">
        <f t="shared" si="131"/>
        <v/>
      </c>
    </row>
    <row r="299" spans="2:49">
      <c r="B299" s="14" t="str">
        <f>IF(Scilympiad!C298="",
    "",
    Scilympiad!C298
)</f>
        <v/>
      </c>
      <c r="C299" s="10" t="str">
        <f>IF(Scilympiad!D298="",
    "",
    Scilympiad!D298
)</f>
        <v/>
      </c>
      <c r="D299" s="10" t="str">
        <f>IF(Scilympiad!E298="",
    "",
    Scilympiad!E298
)</f>
        <v/>
      </c>
      <c r="E299" s="44" t="str">
        <f t="shared" si="107"/>
        <v/>
      </c>
      <c r="F299" s="45" t="str">
        <f t="shared" si="108"/>
        <v/>
      </c>
      <c r="G299" s="173" t="str">
        <f t="shared" si="109"/>
        <v/>
      </c>
      <c r="H299" s="45" t="str">
        <f t="shared" si="110"/>
        <v/>
      </c>
      <c r="I299" s="54" t="str">
        <f t="shared" si="111"/>
        <v/>
      </c>
      <c r="J299" s="57" t="str">
        <f>IF($B299="",
    "",
    IF(COUNTIF(Scilympiad!U:U,Scores!$B299)+COUNTIF(SkyCiv!U:U,Scores!$B299)=0,
        "",
        IF(COUNTIF(Scilympiad!U:U,Scores!$B299)=0,
            "NO",
            IF(COUNTIF(Scilympiad!U:U,Scores!$B299)=1,
                "YES",
                IF(COUNTIF(Scilympiad!U:U,Scores!$B299)&gt;1,
                    "MANY",
                    "ERROR"
                )
            )
        )
    )
)</f>
        <v/>
      </c>
      <c r="K299" s="15" t="str">
        <f>IF($B299="",
    "",
    IF(COUNTIF(Scilympiad!U:U,Scores!$B299)+COUNTIF(SkyCiv!U:U,Scores!$B299)=0,
        "",
        IF(COUNTIF(SkyCiv!U:U,Scores!$B299)=0,
            "NO",
            IF(COUNTIF(SkyCiv!U:U,Scores!$B299)=1,
                "YES",
                IF(COUNTIF(SkyCiv!U:U,Scores!$B299)&gt;1,
                    "MANY",
                    "ERROR"
                )
            )
        )
    )
)</f>
        <v/>
      </c>
      <c r="L299" s="160" t="str">
        <f>IF($B299="",
    "",
    IF(NOT(ISERROR(MATCH($B299,Scilympiad!$U:$U,0))),
        INDEX(Scilympiad!M:M,MATCH($B299,Scilympiad!$U:$U,0)),
        ""
    )
)</f>
        <v/>
      </c>
      <c r="M299" s="161" t="str">
        <f>IF($B299="",
    "",
    IF(NOT(ISERROR(MATCH($B299,Scilympiad!$U:$U,0))),
        INDEX(Scilympiad!N:N,MATCH($B299,Scilympiad!$U:$U,0)),
        ""
    )
)</f>
        <v/>
      </c>
      <c r="N299" s="161" t="str">
        <f>IF($B299="",
    "",
    IF(NOT(ISERROR(MATCH($B299,SkyCiv!$U:$U,0))),
        INDEX(SkyCiv!C:C,MATCH($B299,SkyCiv!$U:$U,0))+(_xlfn.NUMBERVALUE(LEFT(RIGHT(Instructions!$E$20,4),3))+6)/24,
        ""
    )
)</f>
        <v/>
      </c>
      <c r="O299" s="12" t="str">
        <f>IF(N299="",
    "",
    IF(Instructions!E$20="",
        "TIMEZONE?",
        IF(L299="",
            "START?",
            IF(N299&lt;L299,
                "NEGATIVE",
                (N299-L299)*24*60
            )
        )
    )
)</f>
        <v/>
      </c>
      <c r="P299" s="46" t="str">
        <f>IF(Instructions!$E$21="",
    "",
    IF(AND(ISNUMBER(O299),O299&gt;Instructions!E$21),
        "YES",
        IF(AND(ISNUMBER(O299),O299&lt;=Instructions!E$21),
            "NO",
            IF(O299="NEGATIVE",
                "UNCLEAR",
                ""
            )
        )
    )
)</f>
        <v/>
      </c>
      <c r="Q299" s="72" t="str">
        <f>IF(LEFT(Instructions!E$22)="Y",
    P299,
    ""
)</f>
        <v/>
      </c>
      <c r="R299" s="69" t="str">
        <f>IF($B299="",
    "",
    IF(NOT(ISERROR(MATCH($B299,SkyCiv!$U:$U,0))),
        INDEX(SkyCiv!I:I,MATCH($B299,SkyCiv!$U:$U,0)),
        ""
    )
)</f>
        <v/>
      </c>
      <c r="S299" s="12" t="str">
        <f>IF($B299="",
    "",
    IF(NOT(ISERROR(MATCH($B299,SkyCiv!$U:$U,0))),
        INDEX(SkyCiv!J:J,MATCH($B299,SkyCiv!$U:$U,0)),
        ""
    )
)</f>
        <v/>
      </c>
      <c r="T299" s="60" t="str">
        <f>IF($B299="",
    "",
    IF(NOT(ISERROR(MATCH($B299,SkyCiv!$U:$U,0))),
        INDEX(SkyCiv!K:K,MATCH($B299,SkyCiv!$U:$U,0)),
        ""
    )
)</f>
        <v/>
      </c>
      <c r="U299" s="76" t="str">
        <f>IF($B299="",
    "",
    IF(NOT(ISERROR(MATCH($B299,SkyCiv!$U:$U,0))),
        INDEX(SkyCiv!L:L,MATCH($B299,SkyCiv!$U:$U,0)),
        ""
    )
)</f>
        <v/>
      </c>
      <c r="V299" s="12" t="str">
        <f>IF($B299="",
    "",
    IF(NOT(ISERROR(MATCH($B299,SkyCiv!$U:$U,0))),
        INDEX(SkyCiv!M:M,MATCH($B299,SkyCiv!$U:$U,0)),
        ""
    )
)</f>
        <v/>
      </c>
      <c r="W299" s="77" t="str">
        <f>IF($B299="",
    "",
    IF(NOT(ISERROR(MATCH($B299,SkyCiv!$U:$U,0))),
        INDEX(SkyCiv!N:N,MATCH($B299,SkyCiv!$U:$U,0)),
        ""
    )
)</f>
        <v/>
      </c>
      <c r="X299" s="45" t="str">
        <f>IF(AND(U299=0,V299=0,W299=0),
    "-",
    IF(U299="",
        "",
        IF(LEFT($B299)="B",
            IF(Instructions!E$16="",
                "",
                IF(ROUND(U299,3)&lt;Instructions!E$16,
                    "YES",
                    "NO"
                )
            ),
            IF(LEFT($B299)="C",
                IF(Instructions!E$18="",
                    "",
                    IF(ROUND(U299,3)&lt;Instructions!E$18,
                        "YES",
                        "NO"
                    )
                ),
                "ERR"
            )
        )
    )
)</f>
        <v/>
      </c>
      <c r="Y299" s="45" t="str">
        <f t="shared" si="112"/>
        <v/>
      </c>
      <c r="Z299" s="45" t="str">
        <f>IF(AND(U299=0,V299=0,W299=0),
    "-",
    IF(W299="",
        "",
        IF(LEFT($B299)="B",
            IF(Instructions!E$17="",
                "",
                IF(ROUND(W299,3)&lt;Instructions!E$17,
                    "YES",
                    "NO"
                )
            ),
            IF(LEFT($B299)="C",
                IF(Instructions!E$19="",
                    "",
                    IF(ROUND(W299,3)&lt;Instructions!E$19,
                        "YES",
                        "NO"
                    )
                ),
                "ERR"
            )
        )
    )
)</f>
        <v/>
      </c>
      <c r="AA299" s="54" t="str">
        <f t="shared" si="113"/>
        <v/>
      </c>
      <c r="AB299" s="14" t="str">
        <f>IF(AND(NOT(ISERROR(MATCH($B299,Scilympiad!$U:$U,0))),ISNUMBER(INDEX(Scilympiad!Y:Y,MATCH($B299,Scilympiad!$U:$U,0)))),
    INDEX(Scilympiad!Y:Y,MATCH($B299,Scilympiad!$U:$U,0)),
    ""
)</f>
        <v/>
      </c>
      <c r="AC299" s="11" t="str">
        <f t="shared" si="114"/>
        <v/>
      </c>
      <c r="AD299" s="10" t="str">
        <f t="shared" si="115"/>
        <v/>
      </c>
      <c r="AE299" s="11" t="str">
        <f t="shared" si="116"/>
        <v/>
      </c>
      <c r="AF299" s="12" t="str">
        <f t="shared" si="117"/>
        <v/>
      </c>
      <c r="AG299" s="134" t="str">
        <f t="shared" si="118"/>
        <v/>
      </c>
      <c r="AH299" s="165"/>
      <c r="AI299" s="165"/>
      <c r="AJ299" s="131"/>
      <c r="AK299" s="64" t="str">
        <f t="shared" si="119"/>
        <v/>
      </c>
      <c r="AL299" s="47" t="str">
        <f t="shared" si="120"/>
        <v/>
      </c>
      <c r="AM299" s="65" t="str">
        <f t="shared" si="121"/>
        <v/>
      </c>
      <c r="AN299" s="57" t="str">
        <f t="shared" si="122"/>
        <v/>
      </c>
      <c r="AO299" s="12" t="str">
        <f t="shared" si="123"/>
        <v/>
      </c>
      <c r="AP299" s="10" t="str">
        <f t="shared" si="124"/>
        <v/>
      </c>
      <c r="AQ299" s="10" t="str">
        <f t="shared" si="125"/>
        <v/>
      </c>
      <c r="AR299" s="15" t="str">
        <f t="shared" si="126"/>
        <v/>
      </c>
      <c r="AS299" s="57" t="str">
        <f t="shared" si="127"/>
        <v/>
      </c>
      <c r="AT299" s="12" t="str">
        <f t="shared" si="128"/>
        <v/>
      </c>
      <c r="AU299" s="10" t="str">
        <f t="shared" si="129"/>
        <v/>
      </c>
      <c r="AV299" s="10" t="str">
        <f t="shared" si="130"/>
        <v/>
      </c>
      <c r="AW299" s="15" t="str">
        <f t="shared" si="131"/>
        <v/>
      </c>
    </row>
    <row r="300" spans="2:49">
      <c r="B300" s="14" t="str">
        <f>IF(Scilympiad!C299="",
    "",
    Scilympiad!C299
)</f>
        <v/>
      </c>
      <c r="C300" s="10" t="str">
        <f>IF(Scilympiad!D299="",
    "",
    Scilympiad!D299
)</f>
        <v/>
      </c>
      <c r="D300" s="10" t="str">
        <f>IF(Scilympiad!E299="",
    "",
    Scilympiad!E299
)</f>
        <v/>
      </c>
      <c r="E300" s="44" t="str">
        <f t="shared" si="107"/>
        <v/>
      </c>
      <c r="F300" s="45" t="str">
        <f t="shared" si="108"/>
        <v/>
      </c>
      <c r="G300" s="173" t="str">
        <f t="shared" si="109"/>
        <v/>
      </c>
      <c r="H300" s="45" t="str">
        <f t="shared" si="110"/>
        <v/>
      </c>
      <c r="I300" s="54" t="str">
        <f t="shared" si="111"/>
        <v/>
      </c>
      <c r="J300" s="57" t="str">
        <f>IF($B300="",
    "",
    IF(COUNTIF(Scilympiad!U:U,Scores!$B300)+COUNTIF(SkyCiv!U:U,Scores!$B300)=0,
        "",
        IF(COUNTIF(Scilympiad!U:U,Scores!$B300)=0,
            "NO",
            IF(COUNTIF(Scilympiad!U:U,Scores!$B300)=1,
                "YES",
                IF(COUNTIF(Scilympiad!U:U,Scores!$B300)&gt;1,
                    "MANY",
                    "ERROR"
                )
            )
        )
    )
)</f>
        <v/>
      </c>
      <c r="K300" s="15" t="str">
        <f>IF($B300="",
    "",
    IF(COUNTIF(Scilympiad!U:U,Scores!$B300)+COUNTIF(SkyCiv!U:U,Scores!$B300)=0,
        "",
        IF(COUNTIF(SkyCiv!U:U,Scores!$B300)=0,
            "NO",
            IF(COUNTIF(SkyCiv!U:U,Scores!$B300)=1,
                "YES",
                IF(COUNTIF(SkyCiv!U:U,Scores!$B300)&gt;1,
                    "MANY",
                    "ERROR"
                )
            )
        )
    )
)</f>
        <v/>
      </c>
      <c r="L300" s="160" t="str">
        <f>IF($B300="",
    "",
    IF(NOT(ISERROR(MATCH($B300,Scilympiad!$U:$U,0))),
        INDEX(Scilympiad!M:M,MATCH($B300,Scilympiad!$U:$U,0)),
        ""
    )
)</f>
        <v/>
      </c>
      <c r="M300" s="161" t="str">
        <f>IF($B300="",
    "",
    IF(NOT(ISERROR(MATCH($B300,Scilympiad!$U:$U,0))),
        INDEX(Scilympiad!N:N,MATCH($B300,Scilympiad!$U:$U,0)),
        ""
    )
)</f>
        <v/>
      </c>
      <c r="N300" s="161" t="str">
        <f>IF($B300="",
    "",
    IF(NOT(ISERROR(MATCH($B300,SkyCiv!$U:$U,0))),
        INDEX(SkyCiv!C:C,MATCH($B300,SkyCiv!$U:$U,0))+(_xlfn.NUMBERVALUE(LEFT(RIGHT(Instructions!$E$20,4),3))+6)/24,
        ""
    )
)</f>
        <v/>
      </c>
      <c r="O300" s="12" t="str">
        <f>IF(N300="",
    "",
    IF(Instructions!E$20="",
        "TIMEZONE?",
        IF(L300="",
            "START?",
            IF(N300&lt;L300,
                "NEGATIVE",
                (N300-L300)*24*60
            )
        )
    )
)</f>
        <v/>
      </c>
      <c r="P300" s="46" t="str">
        <f>IF(Instructions!$E$21="",
    "",
    IF(AND(ISNUMBER(O300),O300&gt;Instructions!E$21),
        "YES",
        IF(AND(ISNUMBER(O300),O300&lt;=Instructions!E$21),
            "NO",
            IF(O300="NEGATIVE",
                "UNCLEAR",
                ""
            )
        )
    )
)</f>
        <v/>
      </c>
      <c r="Q300" s="72" t="str">
        <f>IF(LEFT(Instructions!E$22)="Y",
    P300,
    ""
)</f>
        <v/>
      </c>
      <c r="R300" s="69" t="str">
        <f>IF($B300="",
    "",
    IF(NOT(ISERROR(MATCH($B300,SkyCiv!$U:$U,0))),
        INDEX(SkyCiv!I:I,MATCH($B300,SkyCiv!$U:$U,0)),
        ""
    )
)</f>
        <v/>
      </c>
      <c r="S300" s="12" t="str">
        <f>IF($B300="",
    "",
    IF(NOT(ISERROR(MATCH($B300,SkyCiv!$U:$U,0))),
        INDEX(SkyCiv!J:J,MATCH($B300,SkyCiv!$U:$U,0)),
        ""
    )
)</f>
        <v/>
      </c>
      <c r="T300" s="60" t="str">
        <f>IF($B300="",
    "",
    IF(NOT(ISERROR(MATCH($B300,SkyCiv!$U:$U,0))),
        INDEX(SkyCiv!K:K,MATCH($B300,SkyCiv!$U:$U,0)),
        ""
    )
)</f>
        <v/>
      </c>
      <c r="U300" s="76" t="str">
        <f>IF($B300="",
    "",
    IF(NOT(ISERROR(MATCH($B300,SkyCiv!$U:$U,0))),
        INDEX(SkyCiv!L:L,MATCH($B300,SkyCiv!$U:$U,0)),
        ""
    )
)</f>
        <v/>
      </c>
      <c r="V300" s="12" t="str">
        <f>IF($B300="",
    "",
    IF(NOT(ISERROR(MATCH($B300,SkyCiv!$U:$U,0))),
        INDEX(SkyCiv!M:M,MATCH($B300,SkyCiv!$U:$U,0)),
        ""
    )
)</f>
        <v/>
      </c>
      <c r="W300" s="77" t="str">
        <f>IF($B300="",
    "",
    IF(NOT(ISERROR(MATCH($B300,SkyCiv!$U:$U,0))),
        INDEX(SkyCiv!N:N,MATCH($B300,SkyCiv!$U:$U,0)),
        ""
    )
)</f>
        <v/>
      </c>
      <c r="X300" s="45" t="str">
        <f>IF(AND(U300=0,V300=0,W300=0),
    "-",
    IF(U300="",
        "",
        IF(LEFT($B300)="B",
            IF(Instructions!E$16="",
                "",
                IF(ROUND(U300,3)&lt;Instructions!E$16,
                    "YES",
                    "NO"
                )
            ),
            IF(LEFT($B300)="C",
                IF(Instructions!E$18="",
                    "",
                    IF(ROUND(U300,3)&lt;Instructions!E$18,
                        "YES",
                        "NO"
                    )
                ),
                "ERR"
            )
        )
    )
)</f>
        <v/>
      </c>
      <c r="Y300" s="45" t="str">
        <f t="shared" si="112"/>
        <v/>
      </c>
      <c r="Z300" s="45" t="str">
        <f>IF(AND(U300=0,V300=0,W300=0),
    "-",
    IF(W300="",
        "",
        IF(LEFT($B300)="B",
            IF(Instructions!E$17="",
                "",
                IF(ROUND(W300,3)&lt;Instructions!E$17,
                    "YES",
                    "NO"
                )
            ),
            IF(LEFT($B300)="C",
                IF(Instructions!E$19="",
                    "",
                    IF(ROUND(W300,3)&lt;Instructions!E$19,
                        "YES",
                        "NO"
                    )
                ),
                "ERR"
            )
        )
    )
)</f>
        <v/>
      </c>
      <c r="AA300" s="54" t="str">
        <f t="shared" si="113"/>
        <v/>
      </c>
      <c r="AB300" s="14" t="str">
        <f>IF(AND(NOT(ISERROR(MATCH($B300,Scilympiad!$U:$U,0))),ISNUMBER(INDEX(Scilympiad!Y:Y,MATCH($B300,Scilympiad!$U:$U,0)))),
    INDEX(Scilympiad!Y:Y,MATCH($B300,Scilympiad!$U:$U,0)),
    ""
)</f>
        <v/>
      </c>
      <c r="AC300" s="11" t="str">
        <f t="shared" si="114"/>
        <v/>
      </c>
      <c r="AD300" s="10" t="str">
        <f t="shared" si="115"/>
        <v/>
      </c>
      <c r="AE300" s="11" t="str">
        <f t="shared" si="116"/>
        <v/>
      </c>
      <c r="AF300" s="12" t="str">
        <f t="shared" si="117"/>
        <v/>
      </c>
      <c r="AG300" s="134" t="str">
        <f t="shared" si="118"/>
        <v/>
      </c>
      <c r="AH300" s="165"/>
      <c r="AI300" s="165"/>
      <c r="AJ300" s="131"/>
      <c r="AK300" s="64" t="str">
        <f t="shared" si="119"/>
        <v/>
      </c>
      <c r="AL300" s="47" t="str">
        <f t="shared" si="120"/>
        <v/>
      </c>
      <c r="AM300" s="65" t="str">
        <f t="shared" si="121"/>
        <v/>
      </c>
      <c r="AN300" s="57" t="str">
        <f t="shared" si="122"/>
        <v/>
      </c>
      <c r="AO300" s="12" t="str">
        <f t="shared" si="123"/>
        <v/>
      </c>
      <c r="AP300" s="10" t="str">
        <f t="shared" si="124"/>
        <v/>
      </c>
      <c r="AQ300" s="10" t="str">
        <f t="shared" si="125"/>
        <v/>
      </c>
      <c r="AR300" s="15" t="str">
        <f t="shared" si="126"/>
        <v/>
      </c>
      <c r="AS300" s="57" t="str">
        <f t="shared" si="127"/>
        <v/>
      </c>
      <c r="AT300" s="12" t="str">
        <f t="shared" si="128"/>
        <v/>
      </c>
      <c r="AU300" s="10" t="str">
        <f t="shared" si="129"/>
        <v/>
      </c>
      <c r="AV300" s="10" t="str">
        <f t="shared" si="130"/>
        <v/>
      </c>
      <c r="AW300" s="15" t="str">
        <f t="shared" si="131"/>
        <v/>
      </c>
    </row>
    <row r="301" spans="2:49">
      <c r="B301" s="14" t="str">
        <f>IF(Scilympiad!C300="",
    "",
    Scilympiad!C300
)</f>
        <v/>
      </c>
      <c r="C301" s="10" t="str">
        <f>IF(Scilympiad!D300="",
    "",
    Scilympiad!D300
)</f>
        <v/>
      </c>
      <c r="D301" s="10" t="str">
        <f>IF(Scilympiad!E300="",
    "",
    Scilympiad!E300
)</f>
        <v/>
      </c>
      <c r="E301" s="44" t="str">
        <f t="shared" si="107"/>
        <v/>
      </c>
      <c r="F301" s="45" t="str">
        <f t="shared" si="108"/>
        <v/>
      </c>
      <c r="G301" s="173" t="str">
        <f t="shared" si="109"/>
        <v/>
      </c>
      <c r="H301" s="45" t="str">
        <f t="shared" si="110"/>
        <v/>
      </c>
      <c r="I301" s="54" t="str">
        <f t="shared" si="111"/>
        <v/>
      </c>
      <c r="J301" s="57" t="str">
        <f>IF($B301="",
    "",
    IF(COUNTIF(Scilympiad!U:U,Scores!$B301)+COUNTIF(SkyCiv!U:U,Scores!$B301)=0,
        "",
        IF(COUNTIF(Scilympiad!U:U,Scores!$B301)=0,
            "NO",
            IF(COUNTIF(Scilympiad!U:U,Scores!$B301)=1,
                "YES",
                IF(COUNTIF(Scilympiad!U:U,Scores!$B301)&gt;1,
                    "MANY",
                    "ERROR"
                )
            )
        )
    )
)</f>
        <v/>
      </c>
      <c r="K301" s="15" t="str">
        <f>IF($B301="",
    "",
    IF(COUNTIF(Scilympiad!U:U,Scores!$B301)+COUNTIF(SkyCiv!U:U,Scores!$B301)=0,
        "",
        IF(COUNTIF(SkyCiv!U:U,Scores!$B301)=0,
            "NO",
            IF(COUNTIF(SkyCiv!U:U,Scores!$B301)=1,
                "YES",
                IF(COUNTIF(SkyCiv!U:U,Scores!$B301)&gt;1,
                    "MANY",
                    "ERROR"
                )
            )
        )
    )
)</f>
        <v/>
      </c>
      <c r="L301" s="160" t="str">
        <f>IF($B301="",
    "",
    IF(NOT(ISERROR(MATCH($B301,Scilympiad!$U:$U,0))),
        INDEX(Scilympiad!M:M,MATCH($B301,Scilympiad!$U:$U,0)),
        ""
    )
)</f>
        <v/>
      </c>
      <c r="M301" s="161" t="str">
        <f>IF($B301="",
    "",
    IF(NOT(ISERROR(MATCH($B301,Scilympiad!$U:$U,0))),
        INDEX(Scilympiad!N:N,MATCH($B301,Scilympiad!$U:$U,0)),
        ""
    )
)</f>
        <v/>
      </c>
      <c r="N301" s="161" t="str">
        <f>IF($B301="",
    "",
    IF(NOT(ISERROR(MATCH($B301,SkyCiv!$U:$U,0))),
        INDEX(SkyCiv!C:C,MATCH($B301,SkyCiv!$U:$U,0))+(_xlfn.NUMBERVALUE(LEFT(RIGHT(Instructions!$E$20,4),3))+6)/24,
        ""
    )
)</f>
        <v/>
      </c>
      <c r="O301" s="12" t="str">
        <f>IF(N301="",
    "",
    IF(Instructions!E$20="",
        "TIMEZONE?",
        IF(L301="",
            "START?",
            IF(N301&lt;L301,
                "NEGATIVE",
                (N301-L301)*24*60
            )
        )
    )
)</f>
        <v/>
      </c>
      <c r="P301" s="46" t="str">
        <f>IF(Instructions!$E$21="",
    "",
    IF(AND(ISNUMBER(O301),O301&gt;Instructions!E$21),
        "YES",
        IF(AND(ISNUMBER(O301),O301&lt;=Instructions!E$21),
            "NO",
            IF(O301="NEGATIVE",
                "UNCLEAR",
                ""
            )
        )
    )
)</f>
        <v/>
      </c>
      <c r="Q301" s="72" t="str">
        <f>IF(LEFT(Instructions!E$22)="Y",
    P301,
    ""
)</f>
        <v/>
      </c>
      <c r="R301" s="69" t="str">
        <f>IF($B301="",
    "",
    IF(NOT(ISERROR(MATCH($B301,SkyCiv!$U:$U,0))),
        INDEX(SkyCiv!I:I,MATCH($B301,SkyCiv!$U:$U,0)),
        ""
    )
)</f>
        <v/>
      </c>
      <c r="S301" s="12" t="str">
        <f>IF($B301="",
    "",
    IF(NOT(ISERROR(MATCH($B301,SkyCiv!$U:$U,0))),
        INDEX(SkyCiv!J:J,MATCH($B301,SkyCiv!$U:$U,0)),
        ""
    )
)</f>
        <v/>
      </c>
      <c r="T301" s="60" t="str">
        <f>IF($B301="",
    "",
    IF(NOT(ISERROR(MATCH($B301,SkyCiv!$U:$U,0))),
        INDEX(SkyCiv!K:K,MATCH($B301,SkyCiv!$U:$U,0)),
        ""
    )
)</f>
        <v/>
      </c>
      <c r="U301" s="76" t="str">
        <f>IF($B301="",
    "",
    IF(NOT(ISERROR(MATCH($B301,SkyCiv!$U:$U,0))),
        INDEX(SkyCiv!L:L,MATCH($B301,SkyCiv!$U:$U,0)),
        ""
    )
)</f>
        <v/>
      </c>
      <c r="V301" s="12" t="str">
        <f>IF($B301="",
    "",
    IF(NOT(ISERROR(MATCH($B301,SkyCiv!$U:$U,0))),
        INDEX(SkyCiv!M:M,MATCH($B301,SkyCiv!$U:$U,0)),
        ""
    )
)</f>
        <v/>
      </c>
      <c r="W301" s="77" t="str">
        <f>IF($B301="",
    "",
    IF(NOT(ISERROR(MATCH($B301,SkyCiv!$U:$U,0))),
        INDEX(SkyCiv!N:N,MATCH($B301,SkyCiv!$U:$U,0)),
        ""
    )
)</f>
        <v/>
      </c>
      <c r="X301" s="45" t="str">
        <f>IF(AND(U301=0,V301=0,W301=0),
    "-",
    IF(U301="",
        "",
        IF(LEFT($B301)="B",
            IF(Instructions!E$16="",
                "",
                IF(ROUND(U301,3)&lt;Instructions!E$16,
                    "YES",
                    "NO"
                )
            ),
            IF(LEFT($B301)="C",
                IF(Instructions!E$18="",
                    "",
                    IF(ROUND(U301,3)&lt;Instructions!E$18,
                        "YES",
                        "NO"
                    )
                ),
                "ERR"
            )
        )
    )
)</f>
        <v/>
      </c>
      <c r="Y301" s="45" t="str">
        <f t="shared" si="112"/>
        <v/>
      </c>
      <c r="Z301" s="45" t="str">
        <f>IF(AND(U301=0,V301=0,W301=0),
    "-",
    IF(W301="",
        "",
        IF(LEFT($B301)="B",
            IF(Instructions!E$17="",
                "",
                IF(ROUND(W301,3)&lt;Instructions!E$17,
                    "YES",
                    "NO"
                )
            ),
            IF(LEFT($B301)="C",
                IF(Instructions!E$19="",
                    "",
                    IF(ROUND(W301,3)&lt;Instructions!E$19,
                        "YES",
                        "NO"
                    )
                ),
                "ERR"
            )
        )
    )
)</f>
        <v/>
      </c>
      <c r="AA301" s="54" t="str">
        <f t="shared" si="113"/>
        <v/>
      </c>
      <c r="AB301" s="14" t="str">
        <f>IF(AND(NOT(ISERROR(MATCH($B301,Scilympiad!$U:$U,0))),ISNUMBER(INDEX(Scilympiad!Y:Y,MATCH($B301,Scilympiad!$U:$U,0)))),
    INDEX(Scilympiad!Y:Y,MATCH($B301,Scilympiad!$U:$U,0)),
    ""
)</f>
        <v/>
      </c>
      <c r="AC301" s="11" t="str">
        <f t="shared" si="114"/>
        <v/>
      </c>
      <c r="AD301" s="10" t="str">
        <f t="shared" si="115"/>
        <v/>
      </c>
      <c r="AE301" s="11" t="str">
        <f t="shared" si="116"/>
        <v/>
      </c>
      <c r="AF301" s="12" t="str">
        <f t="shared" si="117"/>
        <v/>
      </c>
      <c r="AG301" s="134" t="str">
        <f t="shared" si="118"/>
        <v/>
      </c>
      <c r="AH301" s="165"/>
      <c r="AI301" s="165"/>
      <c r="AJ301" s="131"/>
      <c r="AK301" s="64" t="str">
        <f t="shared" si="119"/>
        <v/>
      </c>
      <c r="AL301" s="47" t="str">
        <f t="shared" si="120"/>
        <v/>
      </c>
      <c r="AM301" s="65" t="str">
        <f t="shared" si="121"/>
        <v/>
      </c>
      <c r="AN301" s="57" t="str">
        <f t="shared" si="122"/>
        <v/>
      </c>
      <c r="AO301" s="12" t="str">
        <f t="shared" si="123"/>
        <v/>
      </c>
      <c r="AP301" s="10" t="str">
        <f t="shared" si="124"/>
        <v/>
      </c>
      <c r="AQ301" s="10" t="str">
        <f t="shared" si="125"/>
        <v/>
      </c>
      <c r="AR301" s="15" t="str">
        <f t="shared" si="126"/>
        <v/>
      </c>
      <c r="AS301" s="57" t="str">
        <f t="shared" si="127"/>
        <v/>
      </c>
      <c r="AT301" s="12" t="str">
        <f t="shared" si="128"/>
        <v/>
      </c>
      <c r="AU301" s="10" t="str">
        <f t="shared" si="129"/>
        <v/>
      </c>
      <c r="AV301" s="10" t="str">
        <f t="shared" si="130"/>
        <v/>
      </c>
      <c r="AW301" s="15" t="str">
        <f t="shared" si="131"/>
        <v/>
      </c>
    </row>
    <row r="302" spans="2:49">
      <c r="B302" s="14" t="str">
        <f>IF(Scilympiad!C301="",
    "",
    Scilympiad!C301
)</f>
        <v/>
      </c>
      <c r="C302" s="10" t="str">
        <f>IF(Scilympiad!D301="",
    "",
    Scilympiad!D301
)</f>
        <v/>
      </c>
      <c r="D302" s="10" t="str">
        <f>IF(Scilympiad!E301="",
    "",
    Scilympiad!E301
)</f>
        <v/>
      </c>
      <c r="E302" s="44" t="str">
        <f t="shared" si="107"/>
        <v/>
      </c>
      <c r="F302" s="45" t="str">
        <f t="shared" si="108"/>
        <v/>
      </c>
      <c r="G302" s="173" t="str">
        <f t="shared" si="109"/>
        <v/>
      </c>
      <c r="H302" s="45" t="str">
        <f t="shared" si="110"/>
        <v/>
      </c>
      <c r="I302" s="54" t="str">
        <f t="shared" si="111"/>
        <v/>
      </c>
      <c r="J302" s="57" t="str">
        <f>IF($B302="",
    "",
    IF(COUNTIF(Scilympiad!U:U,Scores!$B302)+COUNTIF(SkyCiv!U:U,Scores!$B302)=0,
        "",
        IF(COUNTIF(Scilympiad!U:U,Scores!$B302)=0,
            "NO",
            IF(COUNTIF(Scilympiad!U:U,Scores!$B302)=1,
                "YES",
                IF(COUNTIF(Scilympiad!U:U,Scores!$B302)&gt;1,
                    "MANY",
                    "ERROR"
                )
            )
        )
    )
)</f>
        <v/>
      </c>
      <c r="K302" s="15" t="str">
        <f>IF($B302="",
    "",
    IF(COUNTIF(Scilympiad!U:U,Scores!$B302)+COUNTIF(SkyCiv!U:U,Scores!$B302)=0,
        "",
        IF(COUNTIF(SkyCiv!U:U,Scores!$B302)=0,
            "NO",
            IF(COUNTIF(SkyCiv!U:U,Scores!$B302)=1,
                "YES",
                IF(COUNTIF(SkyCiv!U:U,Scores!$B302)&gt;1,
                    "MANY",
                    "ERROR"
                )
            )
        )
    )
)</f>
        <v/>
      </c>
      <c r="L302" s="160" t="str">
        <f>IF($B302="",
    "",
    IF(NOT(ISERROR(MATCH($B302,Scilympiad!$U:$U,0))),
        INDEX(Scilympiad!M:M,MATCH($B302,Scilympiad!$U:$U,0)),
        ""
    )
)</f>
        <v/>
      </c>
      <c r="M302" s="161" t="str">
        <f>IF($B302="",
    "",
    IF(NOT(ISERROR(MATCH($B302,Scilympiad!$U:$U,0))),
        INDEX(Scilympiad!N:N,MATCH($B302,Scilympiad!$U:$U,0)),
        ""
    )
)</f>
        <v/>
      </c>
      <c r="N302" s="161" t="str">
        <f>IF($B302="",
    "",
    IF(NOT(ISERROR(MATCH($B302,SkyCiv!$U:$U,0))),
        INDEX(SkyCiv!C:C,MATCH($B302,SkyCiv!$U:$U,0))+(_xlfn.NUMBERVALUE(LEFT(RIGHT(Instructions!$E$20,4),3))+6)/24,
        ""
    )
)</f>
        <v/>
      </c>
      <c r="O302" s="12" t="str">
        <f>IF(N302="",
    "",
    IF(Instructions!E$20="",
        "TIMEZONE?",
        IF(L302="",
            "START?",
            IF(N302&lt;L302,
                "NEGATIVE",
                (N302-L302)*24*60
            )
        )
    )
)</f>
        <v/>
      </c>
      <c r="P302" s="46" t="str">
        <f>IF(Instructions!$E$21="",
    "",
    IF(AND(ISNUMBER(O302),O302&gt;Instructions!E$21),
        "YES",
        IF(AND(ISNUMBER(O302),O302&lt;=Instructions!E$21),
            "NO",
            IF(O302="NEGATIVE",
                "UNCLEAR",
                ""
            )
        )
    )
)</f>
        <v/>
      </c>
      <c r="Q302" s="72" t="str">
        <f>IF(LEFT(Instructions!E$22)="Y",
    P302,
    ""
)</f>
        <v/>
      </c>
      <c r="R302" s="69" t="str">
        <f>IF($B302="",
    "",
    IF(NOT(ISERROR(MATCH($B302,SkyCiv!$U:$U,0))),
        INDEX(SkyCiv!I:I,MATCH($B302,SkyCiv!$U:$U,0)),
        ""
    )
)</f>
        <v/>
      </c>
      <c r="S302" s="12" t="str">
        <f>IF($B302="",
    "",
    IF(NOT(ISERROR(MATCH($B302,SkyCiv!$U:$U,0))),
        INDEX(SkyCiv!J:J,MATCH($B302,SkyCiv!$U:$U,0)),
        ""
    )
)</f>
        <v/>
      </c>
      <c r="T302" s="60" t="str">
        <f>IF($B302="",
    "",
    IF(NOT(ISERROR(MATCH($B302,SkyCiv!$U:$U,0))),
        INDEX(SkyCiv!K:K,MATCH($B302,SkyCiv!$U:$U,0)),
        ""
    )
)</f>
        <v/>
      </c>
      <c r="U302" s="76" t="str">
        <f>IF($B302="",
    "",
    IF(NOT(ISERROR(MATCH($B302,SkyCiv!$U:$U,0))),
        INDEX(SkyCiv!L:L,MATCH($B302,SkyCiv!$U:$U,0)),
        ""
    )
)</f>
        <v/>
      </c>
      <c r="V302" s="12" t="str">
        <f>IF($B302="",
    "",
    IF(NOT(ISERROR(MATCH($B302,SkyCiv!$U:$U,0))),
        INDEX(SkyCiv!M:M,MATCH($B302,SkyCiv!$U:$U,0)),
        ""
    )
)</f>
        <v/>
      </c>
      <c r="W302" s="77" t="str">
        <f>IF($B302="",
    "",
    IF(NOT(ISERROR(MATCH($B302,SkyCiv!$U:$U,0))),
        INDEX(SkyCiv!N:N,MATCH($B302,SkyCiv!$U:$U,0)),
        ""
    )
)</f>
        <v/>
      </c>
      <c r="X302" s="45" t="str">
        <f>IF(AND(U302=0,V302=0,W302=0),
    "-",
    IF(U302="",
        "",
        IF(LEFT($B302)="B",
            IF(Instructions!E$16="",
                "",
                IF(ROUND(U302,3)&lt;Instructions!E$16,
                    "YES",
                    "NO"
                )
            ),
            IF(LEFT($B302)="C",
                IF(Instructions!E$18="",
                    "",
                    IF(ROUND(U302,3)&lt;Instructions!E$18,
                        "YES",
                        "NO"
                    )
                ),
                "ERR"
            )
        )
    )
)</f>
        <v/>
      </c>
      <c r="Y302" s="45" t="str">
        <f t="shared" si="112"/>
        <v/>
      </c>
      <c r="Z302" s="45" t="str">
        <f>IF(AND(U302=0,V302=0,W302=0),
    "-",
    IF(W302="",
        "",
        IF(LEFT($B302)="B",
            IF(Instructions!E$17="",
                "",
                IF(ROUND(W302,3)&lt;Instructions!E$17,
                    "YES",
                    "NO"
                )
            ),
            IF(LEFT($B302)="C",
                IF(Instructions!E$19="",
                    "",
                    IF(ROUND(W302,3)&lt;Instructions!E$19,
                        "YES",
                        "NO"
                    )
                ),
                "ERR"
            )
        )
    )
)</f>
        <v/>
      </c>
      <c r="AA302" s="54" t="str">
        <f t="shared" si="113"/>
        <v/>
      </c>
      <c r="AB302" s="14" t="str">
        <f>IF(AND(NOT(ISERROR(MATCH($B302,Scilympiad!$U:$U,0))),ISNUMBER(INDEX(Scilympiad!Y:Y,MATCH($B302,Scilympiad!$U:$U,0)))),
    INDEX(Scilympiad!Y:Y,MATCH($B302,Scilympiad!$U:$U,0)),
    ""
)</f>
        <v/>
      </c>
      <c r="AC302" s="11" t="str">
        <f t="shared" si="114"/>
        <v/>
      </c>
      <c r="AD302" s="10" t="str">
        <f t="shared" si="115"/>
        <v/>
      </c>
      <c r="AE302" s="11" t="str">
        <f t="shared" si="116"/>
        <v/>
      </c>
      <c r="AF302" s="12" t="str">
        <f t="shared" si="117"/>
        <v/>
      </c>
      <c r="AG302" s="134" t="str">
        <f t="shared" si="118"/>
        <v/>
      </c>
      <c r="AH302" s="165"/>
      <c r="AI302" s="165"/>
      <c r="AJ302" s="131"/>
      <c r="AK302" s="64" t="str">
        <f t="shared" si="119"/>
        <v/>
      </c>
      <c r="AL302" s="47" t="str">
        <f t="shared" si="120"/>
        <v/>
      </c>
      <c r="AM302" s="65" t="str">
        <f t="shared" si="121"/>
        <v/>
      </c>
      <c r="AN302" s="57" t="str">
        <f t="shared" si="122"/>
        <v/>
      </c>
      <c r="AO302" s="12" t="str">
        <f t="shared" si="123"/>
        <v/>
      </c>
      <c r="AP302" s="10" t="str">
        <f t="shared" si="124"/>
        <v/>
      </c>
      <c r="AQ302" s="10" t="str">
        <f t="shared" si="125"/>
        <v/>
      </c>
      <c r="AR302" s="15" t="str">
        <f t="shared" si="126"/>
        <v/>
      </c>
      <c r="AS302" s="57" t="str">
        <f t="shared" si="127"/>
        <v/>
      </c>
      <c r="AT302" s="12" t="str">
        <f t="shared" si="128"/>
        <v/>
      </c>
      <c r="AU302" s="10" t="str">
        <f t="shared" si="129"/>
        <v/>
      </c>
      <c r="AV302" s="10" t="str">
        <f t="shared" si="130"/>
        <v/>
      </c>
      <c r="AW302" s="15" t="str">
        <f t="shared" si="131"/>
        <v/>
      </c>
    </row>
    <row r="303" spans="2:49">
      <c r="B303" s="14" t="str">
        <f>IF(Scilympiad!C302="",
    "",
    Scilympiad!C302
)</f>
        <v/>
      </c>
      <c r="C303" s="10" t="str">
        <f>IF(Scilympiad!D302="",
    "",
    Scilympiad!D302
)</f>
        <v/>
      </c>
      <c r="D303" s="10" t="str">
        <f>IF(Scilympiad!E302="",
    "",
    Scilympiad!E302
)</f>
        <v/>
      </c>
      <c r="E303" s="44" t="str">
        <f t="shared" si="107"/>
        <v/>
      </c>
      <c r="F303" s="45" t="str">
        <f t="shared" si="108"/>
        <v/>
      </c>
      <c r="G303" s="173" t="str">
        <f t="shared" si="109"/>
        <v/>
      </c>
      <c r="H303" s="45" t="str">
        <f t="shared" si="110"/>
        <v/>
      </c>
      <c r="I303" s="54" t="str">
        <f t="shared" si="111"/>
        <v/>
      </c>
      <c r="J303" s="57" t="str">
        <f>IF($B303="",
    "",
    IF(COUNTIF(Scilympiad!U:U,Scores!$B303)+COUNTIF(SkyCiv!U:U,Scores!$B303)=0,
        "",
        IF(COUNTIF(Scilympiad!U:U,Scores!$B303)=0,
            "NO",
            IF(COUNTIF(Scilympiad!U:U,Scores!$B303)=1,
                "YES",
                IF(COUNTIF(Scilympiad!U:U,Scores!$B303)&gt;1,
                    "MANY",
                    "ERROR"
                )
            )
        )
    )
)</f>
        <v/>
      </c>
      <c r="K303" s="15" t="str">
        <f>IF($B303="",
    "",
    IF(COUNTIF(Scilympiad!U:U,Scores!$B303)+COUNTIF(SkyCiv!U:U,Scores!$B303)=0,
        "",
        IF(COUNTIF(SkyCiv!U:U,Scores!$B303)=0,
            "NO",
            IF(COUNTIF(SkyCiv!U:U,Scores!$B303)=1,
                "YES",
                IF(COUNTIF(SkyCiv!U:U,Scores!$B303)&gt;1,
                    "MANY",
                    "ERROR"
                )
            )
        )
    )
)</f>
        <v/>
      </c>
      <c r="L303" s="160" t="str">
        <f>IF($B303="",
    "",
    IF(NOT(ISERROR(MATCH($B303,Scilympiad!$U:$U,0))),
        INDEX(Scilympiad!M:M,MATCH($B303,Scilympiad!$U:$U,0)),
        ""
    )
)</f>
        <v/>
      </c>
      <c r="M303" s="161" t="str">
        <f>IF($B303="",
    "",
    IF(NOT(ISERROR(MATCH($B303,Scilympiad!$U:$U,0))),
        INDEX(Scilympiad!N:N,MATCH($B303,Scilympiad!$U:$U,0)),
        ""
    )
)</f>
        <v/>
      </c>
      <c r="N303" s="161" t="str">
        <f>IF($B303="",
    "",
    IF(NOT(ISERROR(MATCH($B303,SkyCiv!$U:$U,0))),
        INDEX(SkyCiv!C:C,MATCH($B303,SkyCiv!$U:$U,0))+(_xlfn.NUMBERVALUE(LEFT(RIGHT(Instructions!$E$20,4),3))+6)/24,
        ""
    )
)</f>
        <v/>
      </c>
      <c r="O303" s="12" t="str">
        <f>IF(N303="",
    "",
    IF(Instructions!E$20="",
        "TIMEZONE?",
        IF(L303="",
            "START?",
            IF(N303&lt;L303,
                "NEGATIVE",
                (N303-L303)*24*60
            )
        )
    )
)</f>
        <v/>
      </c>
      <c r="P303" s="46" t="str">
        <f>IF(Instructions!$E$21="",
    "",
    IF(AND(ISNUMBER(O303),O303&gt;Instructions!E$21),
        "YES",
        IF(AND(ISNUMBER(O303),O303&lt;=Instructions!E$21),
            "NO",
            IF(O303="NEGATIVE",
                "UNCLEAR",
                ""
            )
        )
    )
)</f>
        <v/>
      </c>
      <c r="Q303" s="72" t="str">
        <f>IF(LEFT(Instructions!E$22)="Y",
    P303,
    ""
)</f>
        <v/>
      </c>
      <c r="R303" s="69" t="str">
        <f>IF($B303="",
    "",
    IF(NOT(ISERROR(MATCH($B303,SkyCiv!$U:$U,0))),
        INDEX(SkyCiv!I:I,MATCH($B303,SkyCiv!$U:$U,0)),
        ""
    )
)</f>
        <v/>
      </c>
      <c r="S303" s="12" t="str">
        <f>IF($B303="",
    "",
    IF(NOT(ISERROR(MATCH($B303,SkyCiv!$U:$U,0))),
        INDEX(SkyCiv!J:J,MATCH($B303,SkyCiv!$U:$U,0)),
        ""
    )
)</f>
        <v/>
      </c>
      <c r="T303" s="60" t="str">
        <f>IF($B303="",
    "",
    IF(NOT(ISERROR(MATCH($B303,SkyCiv!$U:$U,0))),
        INDEX(SkyCiv!K:K,MATCH($B303,SkyCiv!$U:$U,0)),
        ""
    )
)</f>
        <v/>
      </c>
      <c r="U303" s="76" t="str">
        <f>IF($B303="",
    "",
    IF(NOT(ISERROR(MATCH($B303,SkyCiv!$U:$U,0))),
        INDEX(SkyCiv!L:L,MATCH($B303,SkyCiv!$U:$U,0)),
        ""
    )
)</f>
        <v/>
      </c>
      <c r="V303" s="12" t="str">
        <f>IF($B303="",
    "",
    IF(NOT(ISERROR(MATCH($B303,SkyCiv!$U:$U,0))),
        INDEX(SkyCiv!M:M,MATCH($B303,SkyCiv!$U:$U,0)),
        ""
    )
)</f>
        <v/>
      </c>
      <c r="W303" s="77" t="str">
        <f>IF($B303="",
    "",
    IF(NOT(ISERROR(MATCH($B303,SkyCiv!$U:$U,0))),
        INDEX(SkyCiv!N:N,MATCH($B303,SkyCiv!$U:$U,0)),
        ""
    )
)</f>
        <v/>
      </c>
      <c r="X303" s="45" t="str">
        <f>IF(AND(U303=0,V303=0,W303=0),
    "-",
    IF(U303="",
        "",
        IF(LEFT($B303)="B",
            IF(Instructions!E$16="",
                "",
                IF(ROUND(U303,3)&lt;Instructions!E$16,
                    "YES",
                    "NO"
                )
            ),
            IF(LEFT($B303)="C",
                IF(Instructions!E$18="",
                    "",
                    IF(ROUND(U303,3)&lt;Instructions!E$18,
                        "YES",
                        "NO"
                    )
                ),
                "ERR"
            )
        )
    )
)</f>
        <v/>
      </c>
      <c r="Y303" s="45" t="str">
        <f t="shared" si="112"/>
        <v/>
      </c>
      <c r="Z303" s="45" t="str">
        <f>IF(AND(U303=0,V303=0,W303=0),
    "-",
    IF(W303="",
        "",
        IF(LEFT($B303)="B",
            IF(Instructions!E$17="",
                "",
                IF(ROUND(W303,3)&lt;Instructions!E$17,
                    "YES",
                    "NO"
                )
            ),
            IF(LEFT($B303)="C",
                IF(Instructions!E$19="",
                    "",
                    IF(ROUND(W303,3)&lt;Instructions!E$19,
                        "YES",
                        "NO"
                    )
                ),
                "ERR"
            )
        )
    )
)</f>
        <v/>
      </c>
      <c r="AA303" s="54" t="str">
        <f t="shared" si="113"/>
        <v/>
      </c>
      <c r="AB303" s="14" t="str">
        <f>IF(AND(NOT(ISERROR(MATCH($B303,Scilympiad!$U:$U,0))),ISNUMBER(INDEX(Scilympiad!Y:Y,MATCH($B303,Scilympiad!$U:$U,0)))),
    INDEX(Scilympiad!Y:Y,MATCH($B303,Scilympiad!$U:$U,0)),
    ""
)</f>
        <v/>
      </c>
      <c r="AC303" s="11" t="str">
        <f t="shared" si="114"/>
        <v/>
      </c>
      <c r="AD303" s="10" t="str">
        <f t="shared" si="115"/>
        <v/>
      </c>
      <c r="AE303" s="11" t="str">
        <f t="shared" si="116"/>
        <v/>
      </c>
      <c r="AF303" s="12" t="str">
        <f t="shared" si="117"/>
        <v/>
      </c>
      <c r="AG303" s="134" t="str">
        <f t="shared" si="118"/>
        <v/>
      </c>
      <c r="AH303" s="165"/>
      <c r="AI303" s="165"/>
      <c r="AJ303" s="131"/>
      <c r="AK303" s="64" t="str">
        <f t="shared" si="119"/>
        <v/>
      </c>
      <c r="AL303" s="47" t="str">
        <f t="shared" si="120"/>
        <v/>
      </c>
      <c r="AM303" s="65" t="str">
        <f t="shared" si="121"/>
        <v/>
      </c>
      <c r="AN303" s="57" t="str">
        <f t="shared" si="122"/>
        <v/>
      </c>
      <c r="AO303" s="12" t="str">
        <f t="shared" si="123"/>
        <v/>
      </c>
      <c r="AP303" s="10" t="str">
        <f t="shared" si="124"/>
        <v/>
      </c>
      <c r="AQ303" s="10" t="str">
        <f t="shared" si="125"/>
        <v/>
      </c>
      <c r="AR303" s="15" t="str">
        <f t="shared" si="126"/>
        <v/>
      </c>
      <c r="AS303" s="57" t="str">
        <f t="shared" si="127"/>
        <v/>
      </c>
      <c r="AT303" s="12" t="str">
        <f t="shared" si="128"/>
        <v/>
      </c>
      <c r="AU303" s="10" t="str">
        <f t="shared" si="129"/>
        <v/>
      </c>
      <c r="AV303" s="10" t="str">
        <f t="shared" si="130"/>
        <v/>
      </c>
      <c r="AW303" s="15" t="str">
        <f t="shared" si="131"/>
        <v/>
      </c>
    </row>
    <row r="304" spans="2:49">
      <c r="B304" s="14" t="str">
        <f>IF(Scilympiad!C303="",
    "",
    Scilympiad!C303
)</f>
        <v/>
      </c>
      <c r="C304" s="10" t="str">
        <f>IF(Scilympiad!D303="",
    "",
    Scilympiad!D303
)</f>
        <v/>
      </c>
      <c r="D304" s="10" t="str">
        <f>IF(Scilympiad!E303="",
    "",
    Scilympiad!E303
)</f>
        <v/>
      </c>
      <c r="E304" s="44" t="str">
        <f t="shared" si="107"/>
        <v/>
      </c>
      <c r="F304" s="45" t="str">
        <f t="shared" si="108"/>
        <v/>
      </c>
      <c r="G304" s="173" t="str">
        <f t="shared" si="109"/>
        <v/>
      </c>
      <c r="H304" s="45" t="str">
        <f t="shared" si="110"/>
        <v/>
      </c>
      <c r="I304" s="54" t="str">
        <f t="shared" si="111"/>
        <v/>
      </c>
      <c r="J304" s="57" t="str">
        <f>IF($B304="",
    "",
    IF(COUNTIF(Scilympiad!U:U,Scores!$B304)+COUNTIF(SkyCiv!U:U,Scores!$B304)=0,
        "",
        IF(COUNTIF(Scilympiad!U:U,Scores!$B304)=0,
            "NO",
            IF(COUNTIF(Scilympiad!U:U,Scores!$B304)=1,
                "YES",
                IF(COUNTIF(Scilympiad!U:U,Scores!$B304)&gt;1,
                    "MANY",
                    "ERROR"
                )
            )
        )
    )
)</f>
        <v/>
      </c>
      <c r="K304" s="15" t="str">
        <f>IF($B304="",
    "",
    IF(COUNTIF(Scilympiad!U:U,Scores!$B304)+COUNTIF(SkyCiv!U:U,Scores!$B304)=0,
        "",
        IF(COUNTIF(SkyCiv!U:U,Scores!$B304)=0,
            "NO",
            IF(COUNTIF(SkyCiv!U:U,Scores!$B304)=1,
                "YES",
                IF(COUNTIF(SkyCiv!U:U,Scores!$B304)&gt;1,
                    "MANY",
                    "ERROR"
                )
            )
        )
    )
)</f>
        <v/>
      </c>
      <c r="L304" s="160" t="str">
        <f>IF($B304="",
    "",
    IF(NOT(ISERROR(MATCH($B304,Scilympiad!$U:$U,0))),
        INDEX(Scilympiad!M:M,MATCH($B304,Scilympiad!$U:$U,0)),
        ""
    )
)</f>
        <v/>
      </c>
      <c r="M304" s="161" t="str">
        <f>IF($B304="",
    "",
    IF(NOT(ISERROR(MATCH($B304,Scilympiad!$U:$U,0))),
        INDEX(Scilympiad!N:N,MATCH($B304,Scilympiad!$U:$U,0)),
        ""
    )
)</f>
        <v/>
      </c>
      <c r="N304" s="161" t="str">
        <f>IF($B304="",
    "",
    IF(NOT(ISERROR(MATCH($B304,SkyCiv!$U:$U,0))),
        INDEX(SkyCiv!C:C,MATCH($B304,SkyCiv!$U:$U,0))+(_xlfn.NUMBERVALUE(LEFT(RIGHT(Instructions!$E$20,4),3))+6)/24,
        ""
    )
)</f>
        <v/>
      </c>
      <c r="O304" s="12" t="str">
        <f>IF(N304="",
    "",
    IF(Instructions!E$20="",
        "TIMEZONE?",
        IF(L304="",
            "START?",
            IF(N304&lt;L304,
                "NEGATIVE",
                (N304-L304)*24*60
            )
        )
    )
)</f>
        <v/>
      </c>
      <c r="P304" s="46" t="str">
        <f>IF(Instructions!$E$21="",
    "",
    IF(AND(ISNUMBER(O304),O304&gt;Instructions!E$21),
        "YES",
        IF(AND(ISNUMBER(O304),O304&lt;=Instructions!E$21),
            "NO",
            IF(O304="NEGATIVE",
                "UNCLEAR",
                ""
            )
        )
    )
)</f>
        <v/>
      </c>
      <c r="Q304" s="72" t="str">
        <f>IF(LEFT(Instructions!E$22)="Y",
    P304,
    ""
)</f>
        <v/>
      </c>
      <c r="R304" s="69" t="str">
        <f>IF($B304="",
    "",
    IF(NOT(ISERROR(MATCH($B304,SkyCiv!$U:$U,0))),
        INDEX(SkyCiv!I:I,MATCH($B304,SkyCiv!$U:$U,0)),
        ""
    )
)</f>
        <v/>
      </c>
      <c r="S304" s="12" t="str">
        <f>IF($B304="",
    "",
    IF(NOT(ISERROR(MATCH($B304,SkyCiv!$U:$U,0))),
        INDEX(SkyCiv!J:J,MATCH($B304,SkyCiv!$U:$U,0)),
        ""
    )
)</f>
        <v/>
      </c>
      <c r="T304" s="60" t="str">
        <f>IF($B304="",
    "",
    IF(NOT(ISERROR(MATCH($B304,SkyCiv!$U:$U,0))),
        INDEX(SkyCiv!K:K,MATCH($B304,SkyCiv!$U:$U,0)),
        ""
    )
)</f>
        <v/>
      </c>
      <c r="U304" s="76" t="str">
        <f>IF($B304="",
    "",
    IF(NOT(ISERROR(MATCH($B304,SkyCiv!$U:$U,0))),
        INDEX(SkyCiv!L:L,MATCH($B304,SkyCiv!$U:$U,0)),
        ""
    )
)</f>
        <v/>
      </c>
      <c r="V304" s="12" t="str">
        <f>IF($B304="",
    "",
    IF(NOT(ISERROR(MATCH($B304,SkyCiv!$U:$U,0))),
        INDEX(SkyCiv!M:M,MATCH($B304,SkyCiv!$U:$U,0)),
        ""
    )
)</f>
        <v/>
      </c>
      <c r="W304" s="77" t="str">
        <f>IF($B304="",
    "",
    IF(NOT(ISERROR(MATCH($B304,SkyCiv!$U:$U,0))),
        INDEX(SkyCiv!N:N,MATCH($B304,SkyCiv!$U:$U,0)),
        ""
    )
)</f>
        <v/>
      </c>
      <c r="X304" s="45" t="str">
        <f>IF(AND(U304=0,V304=0,W304=0),
    "-",
    IF(U304="",
        "",
        IF(LEFT($B304)="B",
            IF(Instructions!E$16="",
                "",
                IF(ROUND(U304,3)&lt;Instructions!E$16,
                    "YES",
                    "NO"
                )
            ),
            IF(LEFT($B304)="C",
                IF(Instructions!E$18="",
                    "",
                    IF(ROUND(U304,3)&lt;Instructions!E$18,
                        "YES",
                        "NO"
                    )
                ),
                "ERR"
            )
        )
    )
)</f>
        <v/>
      </c>
      <c r="Y304" s="45" t="str">
        <f t="shared" si="112"/>
        <v/>
      </c>
      <c r="Z304" s="45" t="str">
        <f>IF(AND(U304=0,V304=0,W304=0),
    "-",
    IF(W304="",
        "",
        IF(LEFT($B304)="B",
            IF(Instructions!E$17="",
                "",
                IF(ROUND(W304,3)&lt;Instructions!E$17,
                    "YES",
                    "NO"
                )
            ),
            IF(LEFT($B304)="C",
                IF(Instructions!E$19="",
                    "",
                    IF(ROUND(W304,3)&lt;Instructions!E$19,
                        "YES",
                        "NO"
                    )
                ),
                "ERR"
            )
        )
    )
)</f>
        <v/>
      </c>
      <c r="AA304" s="54" t="str">
        <f t="shared" si="113"/>
        <v/>
      </c>
      <c r="AB304" s="14" t="str">
        <f>IF(AND(NOT(ISERROR(MATCH($B304,Scilympiad!$U:$U,0))),ISNUMBER(INDEX(Scilympiad!Y:Y,MATCH($B304,Scilympiad!$U:$U,0)))),
    INDEX(Scilympiad!Y:Y,MATCH($B304,Scilympiad!$U:$U,0)),
    ""
)</f>
        <v/>
      </c>
      <c r="AC304" s="11" t="str">
        <f t="shared" si="114"/>
        <v/>
      </c>
      <c r="AD304" s="10" t="str">
        <f t="shared" si="115"/>
        <v/>
      </c>
      <c r="AE304" s="11" t="str">
        <f t="shared" si="116"/>
        <v/>
      </c>
      <c r="AF304" s="12" t="str">
        <f t="shared" si="117"/>
        <v/>
      </c>
      <c r="AG304" s="134" t="str">
        <f t="shared" si="118"/>
        <v/>
      </c>
      <c r="AH304" s="165"/>
      <c r="AI304" s="165"/>
      <c r="AJ304" s="131"/>
      <c r="AK304" s="64" t="str">
        <f t="shared" si="119"/>
        <v/>
      </c>
      <c r="AL304" s="47" t="str">
        <f t="shared" si="120"/>
        <v/>
      </c>
      <c r="AM304" s="65" t="str">
        <f t="shared" si="121"/>
        <v/>
      </c>
      <c r="AN304" s="57" t="str">
        <f t="shared" si="122"/>
        <v/>
      </c>
      <c r="AO304" s="12" t="str">
        <f t="shared" si="123"/>
        <v/>
      </c>
      <c r="AP304" s="10" t="str">
        <f t="shared" si="124"/>
        <v/>
      </c>
      <c r="AQ304" s="10" t="str">
        <f t="shared" si="125"/>
        <v/>
      </c>
      <c r="AR304" s="15" t="str">
        <f t="shared" si="126"/>
        <v/>
      </c>
      <c r="AS304" s="57" t="str">
        <f t="shared" si="127"/>
        <v/>
      </c>
      <c r="AT304" s="12" t="str">
        <f t="shared" si="128"/>
        <v/>
      </c>
      <c r="AU304" s="10" t="str">
        <f t="shared" si="129"/>
        <v/>
      </c>
      <c r="AV304" s="10" t="str">
        <f t="shared" si="130"/>
        <v/>
      </c>
      <c r="AW304" s="15" t="str">
        <f t="shared" si="131"/>
        <v/>
      </c>
    </row>
    <row r="305" spans="2:49">
      <c r="B305" s="14" t="str">
        <f>IF(Scilympiad!C304="",
    "",
    Scilympiad!C304
)</f>
        <v/>
      </c>
      <c r="C305" s="10" t="str">
        <f>IF(Scilympiad!D304="",
    "",
    Scilympiad!D304
)</f>
        <v/>
      </c>
      <c r="D305" s="10" t="str">
        <f>IF(Scilympiad!E304="",
    "",
    Scilympiad!E304
)</f>
        <v/>
      </c>
      <c r="E305" s="44" t="str">
        <f t="shared" si="107"/>
        <v/>
      </c>
      <c r="F305" s="45" t="str">
        <f t="shared" si="108"/>
        <v/>
      </c>
      <c r="G305" s="173" t="str">
        <f t="shared" si="109"/>
        <v/>
      </c>
      <c r="H305" s="45" t="str">
        <f t="shared" si="110"/>
        <v/>
      </c>
      <c r="I305" s="54" t="str">
        <f t="shared" si="111"/>
        <v/>
      </c>
      <c r="J305" s="57" t="str">
        <f>IF($B305="",
    "",
    IF(COUNTIF(Scilympiad!U:U,Scores!$B305)+COUNTIF(SkyCiv!U:U,Scores!$B305)=0,
        "",
        IF(COUNTIF(Scilympiad!U:U,Scores!$B305)=0,
            "NO",
            IF(COUNTIF(Scilympiad!U:U,Scores!$B305)=1,
                "YES",
                IF(COUNTIF(Scilympiad!U:U,Scores!$B305)&gt;1,
                    "MANY",
                    "ERROR"
                )
            )
        )
    )
)</f>
        <v/>
      </c>
      <c r="K305" s="15" t="str">
        <f>IF($B305="",
    "",
    IF(COUNTIF(Scilympiad!U:U,Scores!$B305)+COUNTIF(SkyCiv!U:U,Scores!$B305)=0,
        "",
        IF(COUNTIF(SkyCiv!U:U,Scores!$B305)=0,
            "NO",
            IF(COUNTIF(SkyCiv!U:U,Scores!$B305)=1,
                "YES",
                IF(COUNTIF(SkyCiv!U:U,Scores!$B305)&gt;1,
                    "MANY",
                    "ERROR"
                )
            )
        )
    )
)</f>
        <v/>
      </c>
      <c r="L305" s="160" t="str">
        <f>IF($B305="",
    "",
    IF(NOT(ISERROR(MATCH($B305,Scilympiad!$U:$U,0))),
        INDEX(Scilympiad!M:M,MATCH($B305,Scilympiad!$U:$U,0)),
        ""
    )
)</f>
        <v/>
      </c>
      <c r="M305" s="161" t="str">
        <f>IF($B305="",
    "",
    IF(NOT(ISERROR(MATCH($B305,Scilympiad!$U:$U,0))),
        INDEX(Scilympiad!N:N,MATCH($B305,Scilympiad!$U:$U,0)),
        ""
    )
)</f>
        <v/>
      </c>
      <c r="N305" s="161" t="str">
        <f>IF($B305="",
    "",
    IF(NOT(ISERROR(MATCH($B305,SkyCiv!$U:$U,0))),
        INDEX(SkyCiv!C:C,MATCH($B305,SkyCiv!$U:$U,0))+(_xlfn.NUMBERVALUE(LEFT(RIGHT(Instructions!$E$20,4),3))+6)/24,
        ""
    )
)</f>
        <v/>
      </c>
      <c r="O305" s="12" t="str">
        <f>IF(N305="",
    "",
    IF(Instructions!E$20="",
        "TIMEZONE?",
        IF(L305="",
            "START?",
            IF(N305&lt;L305,
                "NEGATIVE",
                (N305-L305)*24*60
            )
        )
    )
)</f>
        <v/>
      </c>
      <c r="P305" s="46" t="str">
        <f>IF(Instructions!$E$21="",
    "",
    IF(AND(ISNUMBER(O305),O305&gt;Instructions!E$21),
        "YES",
        IF(AND(ISNUMBER(O305),O305&lt;=Instructions!E$21),
            "NO",
            IF(O305="NEGATIVE",
                "UNCLEAR",
                ""
            )
        )
    )
)</f>
        <v/>
      </c>
      <c r="Q305" s="72" t="str">
        <f>IF(LEFT(Instructions!E$22)="Y",
    P305,
    ""
)</f>
        <v/>
      </c>
      <c r="R305" s="69" t="str">
        <f>IF($B305="",
    "",
    IF(NOT(ISERROR(MATCH($B305,SkyCiv!$U:$U,0))),
        INDEX(SkyCiv!I:I,MATCH($B305,SkyCiv!$U:$U,0)),
        ""
    )
)</f>
        <v/>
      </c>
      <c r="S305" s="12" t="str">
        <f>IF($B305="",
    "",
    IF(NOT(ISERROR(MATCH($B305,SkyCiv!$U:$U,0))),
        INDEX(SkyCiv!J:J,MATCH($B305,SkyCiv!$U:$U,0)),
        ""
    )
)</f>
        <v/>
      </c>
      <c r="T305" s="60" t="str">
        <f>IF($B305="",
    "",
    IF(NOT(ISERROR(MATCH($B305,SkyCiv!$U:$U,0))),
        INDEX(SkyCiv!K:K,MATCH($B305,SkyCiv!$U:$U,0)),
        ""
    )
)</f>
        <v/>
      </c>
      <c r="U305" s="76" t="str">
        <f>IF($B305="",
    "",
    IF(NOT(ISERROR(MATCH($B305,SkyCiv!$U:$U,0))),
        INDEX(SkyCiv!L:L,MATCH($B305,SkyCiv!$U:$U,0)),
        ""
    )
)</f>
        <v/>
      </c>
      <c r="V305" s="12" t="str">
        <f>IF($B305="",
    "",
    IF(NOT(ISERROR(MATCH($B305,SkyCiv!$U:$U,0))),
        INDEX(SkyCiv!M:M,MATCH($B305,SkyCiv!$U:$U,0)),
        ""
    )
)</f>
        <v/>
      </c>
      <c r="W305" s="77" t="str">
        <f>IF($B305="",
    "",
    IF(NOT(ISERROR(MATCH($B305,SkyCiv!$U:$U,0))),
        INDEX(SkyCiv!N:N,MATCH($B305,SkyCiv!$U:$U,0)),
        ""
    )
)</f>
        <v/>
      </c>
      <c r="X305" s="45" t="str">
        <f>IF(AND(U305=0,V305=0,W305=0),
    "-",
    IF(U305="",
        "",
        IF(LEFT($B305)="B",
            IF(Instructions!E$16="",
                "",
                IF(ROUND(U305,3)&lt;Instructions!E$16,
                    "YES",
                    "NO"
                )
            ),
            IF(LEFT($B305)="C",
                IF(Instructions!E$18="",
                    "",
                    IF(ROUND(U305,3)&lt;Instructions!E$18,
                        "YES",
                        "NO"
                    )
                ),
                "ERR"
            )
        )
    )
)</f>
        <v/>
      </c>
      <c r="Y305" s="45" t="str">
        <f t="shared" si="112"/>
        <v/>
      </c>
      <c r="Z305" s="45" t="str">
        <f>IF(AND(U305=0,V305=0,W305=0),
    "-",
    IF(W305="",
        "",
        IF(LEFT($B305)="B",
            IF(Instructions!E$17="",
                "",
                IF(ROUND(W305,3)&lt;Instructions!E$17,
                    "YES",
                    "NO"
                )
            ),
            IF(LEFT($B305)="C",
                IF(Instructions!E$19="",
                    "",
                    IF(ROUND(W305,3)&lt;Instructions!E$19,
                        "YES",
                        "NO"
                    )
                ),
                "ERR"
            )
        )
    )
)</f>
        <v/>
      </c>
      <c r="AA305" s="54" t="str">
        <f t="shared" si="113"/>
        <v/>
      </c>
      <c r="AB305" s="14" t="str">
        <f>IF(AND(NOT(ISERROR(MATCH($B305,Scilympiad!$U:$U,0))),ISNUMBER(INDEX(Scilympiad!Y:Y,MATCH($B305,Scilympiad!$U:$U,0)))),
    INDEX(Scilympiad!Y:Y,MATCH($B305,Scilympiad!$U:$U,0)),
    ""
)</f>
        <v/>
      </c>
      <c r="AC305" s="11" t="str">
        <f t="shared" si="114"/>
        <v/>
      </c>
      <c r="AD305" s="10" t="str">
        <f t="shared" si="115"/>
        <v/>
      </c>
      <c r="AE305" s="11" t="str">
        <f t="shared" si="116"/>
        <v/>
      </c>
      <c r="AF305" s="12" t="str">
        <f t="shared" si="117"/>
        <v/>
      </c>
      <c r="AG305" s="134" t="str">
        <f t="shared" si="118"/>
        <v/>
      </c>
      <c r="AH305" s="165"/>
      <c r="AI305" s="165"/>
      <c r="AJ305" s="131"/>
      <c r="AK305" s="64" t="str">
        <f t="shared" si="119"/>
        <v/>
      </c>
      <c r="AL305" s="47" t="str">
        <f t="shared" si="120"/>
        <v/>
      </c>
      <c r="AM305" s="65" t="str">
        <f t="shared" si="121"/>
        <v/>
      </c>
      <c r="AN305" s="57" t="str">
        <f t="shared" si="122"/>
        <v/>
      </c>
      <c r="AO305" s="12" t="str">
        <f t="shared" si="123"/>
        <v/>
      </c>
      <c r="AP305" s="10" t="str">
        <f t="shared" si="124"/>
        <v/>
      </c>
      <c r="AQ305" s="10" t="str">
        <f t="shared" si="125"/>
        <v/>
      </c>
      <c r="AR305" s="15" t="str">
        <f t="shared" si="126"/>
        <v/>
      </c>
      <c r="AS305" s="57" t="str">
        <f t="shared" si="127"/>
        <v/>
      </c>
      <c r="AT305" s="12" t="str">
        <f t="shared" si="128"/>
        <v/>
      </c>
      <c r="AU305" s="10" t="str">
        <f t="shared" si="129"/>
        <v/>
      </c>
      <c r="AV305" s="10" t="str">
        <f t="shared" si="130"/>
        <v/>
      </c>
      <c r="AW305" s="15" t="str">
        <f t="shared" si="131"/>
        <v/>
      </c>
    </row>
    <row r="306" spans="2:49">
      <c r="B306" s="14" t="str">
        <f>IF(Scilympiad!C305="",
    "",
    Scilympiad!C305
)</f>
        <v/>
      </c>
      <c r="C306" s="10" t="str">
        <f>IF(Scilympiad!D305="",
    "",
    Scilympiad!D305
)</f>
        <v/>
      </c>
      <c r="D306" s="10" t="str">
        <f>IF(Scilympiad!E305="",
    "",
    Scilympiad!E305
)</f>
        <v/>
      </c>
      <c r="E306" s="44" t="str">
        <f t="shared" si="107"/>
        <v/>
      </c>
      <c r="F306" s="45" t="str">
        <f t="shared" si="108"/>
        <v/>
      </c>
      <c r="G306" s="173" t="str">
        <f t="shared" si="109"/>
        <v/>
      </c>
      <c r="H306" s="45" t="str">
        <f t="shared" si="110"/>
        <v/>
      </c>
      <c r="I306" s="54" t="str">
        <f t="shared" si="111"/>
        <v/>
      </c>
      <c r="J306" s="57" t="str">
        <f>IF($B306="",
    "",
    IF(COUNTIF(Scilympiad!U:U,Scores!$B306)+COUNTIF(SkyCiv!U:U,Scores!$B306)=0,
        "",
        IF(COUNTIF(Scilympiad!U:U,Scores!$B306)=0,
            "NO",
            IF(COUNTIF(Scilympiad!U:U,Scores!$B306)=1,
                "YES",
                IF(COUNTIF(Scilympiad!U:U,Scores!$B306)&gt;1,
                    "MANY",
                    "ERROR"
                )
            )
        )
    )
)</f>
        <v/>
      </c>
      <c r="K306" s="15" t="str">
        <f>IF($B306="",
    "",
    IF(COUNTIF(Scilympiad!U:U,Scores!$B306)+COUNTIF(SkyCiv!U:U,Scores!$B306)=0,
        "",
        IF(COUNTIF(SkyCiv!U:U,Scores!$B306)=0,
            "NO",
            IF(COUNTIF(SkyCiv!U:U,Scores!$B306)=1,
                "YES",
                IF(COUNTIF(SkyCiv!U:U,Scores!$B306)&gt;1,
                    "MANY",
                    "ERROR"
                )
            )
        )
    )
)</f>
        <v/>
      </c>
      <c r="L306" s="160" t="str">
        <f>IF($B306="",
    "",
    IF(NOT(ISERROR(MATCH($B306,Scilympiad!$U:$U,0))),
        INDEX(Scilympiad!M:M,MATCH($B306,Scilympiad!$U:$U,0)),
        ""
    )
)</f>
        <v/>
      </c>
      <c r="M306" s="161" t="str">
        <f>IF($B306="",
    "",
    IF(NOT(ISERROR(MATCH($B306,Scilympiad!$U:$U,0))),
        INDEX(Scilympiad!N:N,MATCH($B306,Scilympiad!$U:$U,0)),
        ""
    )
)</f>
        <v/>
      </c>
      <c r="N306" s="161" t="str">
        <f>IF($B306="",
    "",
    IF(NOT(ISERROR(MATCH($B306,SkyCiv!$U:$U,0))),
        INDEX(SkyCiv!C:C,MATCH($B306,SkyCiv!$U:$U,0))+(_xlfn.NUMBERVALUE(LEFT(RIGHT(Instructions!$E$20,4),3))+6)/24,
        ""
    )
)</f>
        <v/>
      </c>
      <c r="O306" s="12" t="str">
        <f>IF(N306="",
    "",
    IF(Instructions!E$20="",
        "TIMEZONE?",
        IF(L306="",
            "START?",
            IF(N306&lt;L306,
                "NEGATIVE",
                (N306-L306)*24*60
            )
        )
    )
)</f>
        <v/>
      </c>
      <c r="P306" s="46" t="str">
        <f>IF(Instructions!$E$21="",
    "",
    IF(AND(ISNUMBER(O306),O306&gt;Instructions!E$21),
        "YES",
        IF(AND(ISNUMBER(O306),O306&lt;=Instructions!E$21),
            "NO",
            IF(O306="NEGATIVE",
                "UNCLEAR",
                ""
            )
        )
    )
)</f>
        <v/>
      </c>
      <c r="Q306" s="72" t="str">
        <f>IF(LEFT(Instructions!E$22)="Y",
    P306,
    ""
)</f>
        <v/>
      </c>
      <c r="R306" s="69" t="str">
        <f>IF($B306="",
    "",
    IF(NOT(ISERROR(MATCH($B306,SkyCiv!$U:$U,0))),
        INDEX(SkyCiv!I:I,MATCH($B306,SkyCiv!$U:$U,0)),
        ""
    )
)</f>
        <v/>
      </c>
      <c r="S306" s="12" t="str">
        <f>IF($B306="",
    "",
    IF(NOT(ISERROR(MATCH($B306,SkyCiv!$U:$U,0))),
        INDEX(SkyCiv!J:J,MATCH($B306,SkyCiv!$U:$U,0)),
        ""
    )
)</f>
        <v/>
      </c>
      <c r="T306" s="60" t="str">
        <f>IF($B306="",
    "",
    IF(NOT(ISERROR(MATCH($B306,SkyCiv!$U:$U,0))),
        INDEX(SkyCiv!K:K,MATCH($B306,SkyCiv!$U:$U,0)),
        ""
    )
)</f>
        <v/>
      </c>
      <c r="U306" s="76" t="str">
        <f>IF($B306="",
    "",
    IF(NOT(ISERROR(MATCH($B306,SkyCiv!$U:$U,0))),
        INDEX(SkyCiv!L:L,MATCH($B306,SkyCiv!$U:$U,0)),
        ""
    )
)</f>
        <v/>
      </c>
      <c r="V306" s="12" t="str">
        <f>IF($B306="",
    "",
    IF(NOT(ISERROR(MATCH($B306,SkyCiv!$U:$U,0))),
        INDEX(SkyCiv!M:M,MATCH($B306,SkyCiv!$U:$U,0)),
        ""
    )
)</f>
        <v/>
      </c>
      <c r="W306" s="77" t="str">
        <f>IF($B306="",
    "",
    IF(NOT(ISERROR(MATCH($B306,SkyCiv!$U:$U,0))),
        INDEX(SkyCiv!N:N,MATCH($B306,SkyCiv!$U:$U,0)),
        ""
    )
)</f>
        <v/>
      </c>
      <c r="X306" s="45" t="str">
        <f>IF(AND(U306=0,V306=0,W306=0),
    "-",
    IF(U306="",
        "",
        IF(LEFT($B306)="B",
            IF(Instructions!E$16="",
                "",
                IF(ROUND(U306,3)&lt;Instructions!E$16,
                    "YES",
                    "NO"
                )
            ),
            IF(LEFT($B306)="C",
                IF(Instructions!E$18="",
                    "",
                    IF(ROUND(U306,3)&lt;Instructions!E$18,
                        "YES",
                        "NO"
                    )
                ),
                "ERR"
            )
        )
    )
)</f>
        <v/>
      </c>
      <c r="Y306" s="45" t="str">
        <f t="shared" si="112"/>
        <v/>
      </c>
      <c r="Z306" s="45" t="str">
        <f>IF(AND(U306=0,V306=0,W306=0),
    "-",
    IF(W306="",
        "",
        IF(LEFT($B306)="B",
            IF(Instructions!E$17="",
                "",
                IF(ROUND(W306,3)&lt;Instructions!E$17,
                    "YES",
                    "NO"
                )
            ),
            IF(LEFT($B306)="C",
                IF(Instructions!E$19="",
                    "",
                    IF(ROUND(W306,3)&lt;Instructions!E$19,
                        "YES",
                        "NO"
                    )
                ),
                "ERR"
            )
        )
    )
)</f>
        <v/>
      </c>
      <c r="AA306" s="54" t="str">
        <f t="shared" si="113"/>
        <v/>
      </c>
      <c r="AB306" s="14" t="str">
        <f>IF(AND(NOT(ISERROR(MATCH($B306,Scilympiad!$U:$U,0))),ISNUMBER(INDEX(Scilympiad!Y:Y,MATCH($B306,Scilympiad!$U:$U,0)))),
    INDEX(Scilympiad!Y:Y,MATCH($B306,Scilympiad!$U:$U,0)),
    ""
)</f>
        <v/>
      </c>
      <c r="AC306" s="11" t="str">
        <f t="shared" si="114"/>
        <v/>
      </c>
      <c r="AD306" s="10" t="str">
        <f t="shared" si="115"/>
        <v/>
      </c>
      <c r="AE306" s="11" t="str">
        <f t="shared" si="116"/>
        <v/>
      </c>
      <c r="AF306" s="12" t="str">
        <f t="shared" si="117"/>
        <v/>
      </c>
      <c r="AG306" s="134" t="str">
        <f t="shared" si="118"/>
        <v/>
      </c>
      <c r="AH306" s="165"/>
      <c r="AI306" s="165"/>
      <c r="AJ306" s="131"/>
      <c r="AK306" s="64" t="str">
        <f t="shared" si="119"/>
        <v/>
      </c>
      <c r="AL306" s="47" t="str">
        <f t="shared" si="120"/>
        <v/>
      </c>
      <c r="AM306" s="65" t="str">
        <f t="shared" si="121"/>
        <v/>
      </c>
      <c r="AN306" s="57" t="str">
        <f t="shared" si="122"/>
        <v/>
      </c>
      <c r="AO306" s="12" t="str">
        <f t="shared" si="123"/>
        <v/>
      </c>
      <c r="AP306" s="10" t="str">
        <f t="shared" si="124"/>
        <v/>
      </c>
      <c r="AQ306" s="10" t="str">
        <f t="shared" si="125"/>
        <v/>
      </c>
      <c r="AR306" s="15" t="str">
        <f t="shared" si="126"/>
        <v/>
      </c>
      <c r="AS306" s="57" t="str">
        <f t="shared" si="127"/>
        <v/>
      </c>
      <c r="AT306" s="12" t="str">
        <f t="shared" si="128"/>
        <v/>
      </c>
      <c r="AU306" s="10" t="str">
        <f t="shared" si="129"/>
        <v/>
      </c>
      <c r="AV306" s="10" t="str">
        <f t="shared" si="130"/>
        <v/>
      </c>
      <c r="AW306" s="15" t="str">
        <f t="shared" si="131"/>
        <v/>
      </c>
    </row>
    <row r="307" spans="2:49">
      <c r="B307" s="14" t="str">
        <f>IF(Scilympiad!C306="",
    "",
    Scilympiad!C306
)</f>
        <v/>
      </c>
      <c r="C307" s="10" t="str">
        <f>IF(Scilympiad!D306="",
    "",
    Scilympiad!D306
)</f>
        <v/>
      </c>
      <c r="D307" s="10" t="str">
        <f>IF(Scilympiad!E306="",
    "",
    Scilympiad!E306
)</f>
        <v/>
      </c>
      <c r="E307" s="44" t="str">
        <f t="shared" si="107"/>
        <v/>
      </c>
      <c r="F307" s="45" t="str">
        <f t="shared" si="108"/>
        <v/>
      </c>
      <c r="G307" s="173" t="str">
        <f t="shared" si="109"/>
        <v/>
      </c>
      <c r="H307" s="45" t="str">
        <f t="shared" si="110"/>
        <v/>
      </c>
      <c r="I307" s="54" t="str">
        <f t="shared" si="111"/>
        <v/>
      </c>
      <c r="J307" s="57" t="str">
        <f>IF($B307="",
    "",
    IF(COUNTIF(Scilympiad!U:U,Scores!$B307)+COUNTIF(SkyCiv!U:U,Scores!$B307)=0,
        "",
        IF(COUNTIF(Scilympiad!U:U,Scores!$B307)=0,
            "NO",
            IF(COUNTIF(Scilympiad!U:U,Scores!$B307)=1,
                "YES",
                IF(COUNTIF(Scilympiad!U:U,Scores!$B307)&gt;1,
                    "MANY",
                    "ERROR"
                )
            )
        )
    )
)</f>
        <v/>
      </c>
      <c r="K307" s="15" t="str">
        <f>IF($B307="",
    "",
    IF(COUNTIF(Scilympiad!U:U,Scores!$B307)+COUNTIF(SkyCiv!U:U,Scores!$B307)=0,
        "",
        IF(COUNTIF(SkyCiv!U:U,Scores!$B307)=0,
            "NO",
            IF(COUNTIF(SkyCiv!U:U,Scores!$B307)=1,
                "YES",
                IF(COUNTIF(SkyCiv!U:U,Scores!$B307)&gt;1,
                    "MANY",
                    "ERROR"
                )
            )
        )
    )
)</f>
        <v/>
      </c>
      <c r="L307" s="160" t="str">
        <f>IF($B307="",
    "",
    IF(NOT(ISERROR(MATCH($B307,Scilympiad!$U:$U,0))),
        INDEX(Scilympiad!M:M,MATCH($B307,Scilympiad!$U:$U,0)),
        ""
    )
)</f>
        <v/>
      </c>
      <c r="M307" s="161" t="str">
        <f>IF($B307="",
    "",
    IF(NOT(ISERROR(MATCH($B307,Scilympiad!$U:$U,0))),
        INDEX(Scilympiad!N:N,MATCH($B307,Scilympiad!$U:$U,0)),
        ""
    )
)</f>
        <v/>
      </c>
      <c r="N307" s="161" t="str">
        <f>IF($B307="",
    "",
    IF(NOT(ISERROR(MATCH($B307,SkyCiv!$U:$U,0))),
        INDEX(SkyCiv!C:C,MATCH($B307,SkyCiv!$U:$U,0))+(_xlfn.NUMBERVALUE(LEFT(RIGHT(Instructions!$E$20,4),3))+6)/24,
        ""
    )
)</f>
        <v/>
      </c>
      <c r="O307" s="12" t="str">
        <f>IF(N307="",
    "",
    IF(Instructions!E$20="",
        "TIMEZONE?",
        IF(L307="",
            "START?",
            IF(N307&lt;L307,
                "NEGATIVE",
                (N307-L307)*24*60
            )
        )
    )
)</f>
        <v/>
      </c>
      <c r="P307" s="46" t="str">
        <f>IF(Instructions!$E$21="",
    "",
    IF(AND(ISNUMBER(O307),O307&gt;Instructions!E$21),
        "YES",
        IF(AND(ISNUMBER(O307),O307&lt;=Instructions!E$21),
            "NO",
            IF(O307="NEGATIVE",
                "UNCLEAR",
                ""
            )
        )
    )
)</f>
        <v/>
      </c>
      <c r="Q307" s="72" t="str">
        <f>IF(LEFT(Instructions!E$22)="Y",
    P307,
    ""
)</f>
        <v/>
      </c>
      <c r="R307" s="69" t="str">
        <f>IF($B307="",
    "",
    IF(NOT(ISERROR(MATCH($B307,SkyCiv!$U:$U,0))),
        INDEX(SkyCiv!I:I,MATCH($B307,SkyCiv!$U:$U,0)),
        ""
    )
)</f>
        <v/>
      </c>
      <c r="S307" s="12" t="str">
        <f>IF($B307="",
    "",
    IF(NOT(ISERROR(MATCH($B307,SkyCiv!$U:$U,0))),
        INDEX(SkyCiv!J:J,MATCH($B307,SkyCiv!$U:$U,0)),
        ""
    )
)</f>
        <v/>
      </c>
      <c r="T307" s="60" t="str">
        <f>IF($B307="",
    "",
    IF(NOT(ISERROR(MATCH($B307,SkyCiv!$U:$U,0))),
        INDEX(SkyCiv!K:K,MATCH($B307,SkyCiv!$U:$U,0)),
        ""
    )
)</f>
        <v/>
      </c>
      <c r="U307" s="76" t="str">
        <f>IF($B307="",
    "",
    IF(NOT(ISERROR(MATCH($B307,SkyCiv!$U:$U,0))),
        INDEX(SkyCiv!L:L,MATCH($B307,SkyCiv!$U:$U,0)),
        ""
    )
)</f>
        <v/>
      </c>
      <c r="V307" s="12" t="str">
        <f>IF($B307="",
    "",
    IF(NOT(ISERROR(MATCH($B307,SkyCiv!$U:$U,0))),
        INDEX(SkyCiv!M:M,MATCH($B307,SkyCiv!$U:$U,0)),
        ""
    )
)</f>
        <v/>
      </c>
      <c r="W307" s="77" t="str">
        <f>IF($B307="",
    "",
    IF(NOT(ISERROR(MATCH($B307,SkyCiv!$U:$U,0))),
        INDEX(SkyCiv!N:N,MATCH($B307,SkyCiv!$U:$U,0)),
        ""
    )
)</f>
        <v/>
      </c>
      <c r="X307" s="45" t="str">
        <f>IF(AND(U307=0,V307=0,W307=0),
    "-",
    IF(U307="",
        "",
        IF(LEFT($B307)="B",
            IF(Instructions!E$16="",
                "",
                IF(ROUND(U307,3)&lt;Instructions!E$16,
                    "YES",
                    "NO"
                )
            ),
            IF(LEFT($B307)="C",
                IF(Instructions!E$18="",
                    "",
                    IF(ROUND(U307,3)&lt;Instructions!E$18,
                        "YES",
                        "NO"
                    )
                ),
                "ERR"
            )
        )
    )
)</f>
        <v/>
      </c>
      <c r="Y307" s="45" t="str">
        <f t="shared" si="112"/>
        <v/>
      </c>
      <c r="Z307" s="45" t="str">
        <f>IF(AND(U307=0,V307=0,W307=0),
    "-",
    IF(W307="",
        "",
        IF(LEFT($B307)="B",
            IF(Instructions!E$17="",
                "",
                IF(ROUND(W307,3)&lt;Instructions!E$17,
                    "YES",
                    "NO"
                )
            ),
            IF(LEFT($B307)="C",
                IF(Instructions!E$19="",
                    "",
                    IF(ROUND(W307,3)&lt;Instructions!E$19,
                        "YES",
                        "NO"
                    )
                ),
                "ERR"
            )
        )
    )
)</f>
        <v/>
      </c>
      <c r="AA307" s="54" t="str">
        <f t="shared" si="113"/>
        <v/>
      </c>
      <c r="AB307" s="14" t="str">
        <f>IF(AND(NOT(ISERROR(MATCH($B307,Scilympiad!$U:$U,0))),ISNUMBER(INDEX(Scilympiad!Y:Y,MATCH($B307,Scilympiad!$U:$U,0)))),
    INDEX(Scilympiad!Y:Y,MATCH($B307,Scilympiad!$U:$U,0)),
    ""
)</f>
        <v/>
      </c>
      <c r="AC307" s="11" t="str">
        <f t="shared" si="114"/>
        <v/>
      </c>
      <c r="AD307" s="10" t="str">
        <f t="shared" si="115"/>
        <v/>
      </c>
      <c r="AE307" s="11" t="str">
        <f t="shared" si="116"/>
        <v/>
      </c>
      <c r="AF307" s="12" t="str">
        <f t="shared" si="117"/>
        <v/>
      </c>
      <c r="AG307" s="134" t="str">
        <f t="shared" si="118"/>
        <v/>
      </c>
      <c r="AH307" s="165"/>
      <c r="AI307" s="165"/>
      <c r="AJ307" s="131"/>
      <c r="AK307" s="64" t="str">
        <f t="shared" si="119"/>
        <v/>
      </c>
      <c r="AL307" s="47" t="str">
        <f t="shared" si="120"/>
        <v/>
      </c>
      <c r="AM307" s="65" t="str">
        <f t="shared" si="121"/>
        <v/>
      </c>
      <c r="AN307" s="57" t="str">
        <f t="shared" si="122"/>
        <v/>
      </c>
      <c r="AO307" s="12" t="str">
        <f t="shared" si="123"/>
        <v/>
      </c>
      <c r="AP307" s="10" t="str">
        <f t="shared" si="124"/>
        <v/>
      </c>
      <c r="AQ307" s="10" t="str">
        <f t="shared" si="125"/>
        <v/>
      </c>
      <c r="AR307" s="15" t="str">
        <f t="shared" si="126"/>
        <v/>
      </c>
      <c r="AS307" s="57" t="str">
        <f t="shared" si="127"/>
        <v/>
      </c>
      <c r="AT307" s="12" t="str">
        <f t="shared" si="128"/>
        <v/>
      </c>
      <c r="AU307" s="10" t="str">
        <f t="shared" si="129"/>
        <v/>
      </c>
      <c r="AV307" s="10" t="str">
        <f t="shared" si="130"/>
        <v/>
      </c>
      <c r="AW307" s="15" t="str">
        <f t="shared" si="131"/>
        <v/>
      </c>
    </row>
    <row r="308" spans="2:49">
      <c r="B308" s="14" t="str">
        <f>IF(Scilympiad!C307="",
    "",
    Scilympiad!C307
)</f>
        <v/>
      </c>
      <c r="C308" s="10" t="str">
        <f>IF(Scilympiad!D307="",
    "",
    Scilympiad!D307
)</f>
        <v/>
      </c>
      <c r="D308" s="10" t="str">
        <f>IF(Scilympiad!E307="",
    "",
    Scilympiad!E307
)</f>
        <v/>
      </c>
      <c r="E308" s="44" t="str">
        <f t="shared" si="107"/>
        <v/>
      </c>
      <c r="F308" s="45" t="str">
        <f t="shared" si="108"/>
        <v/>
      </c>
      <c r="G308" s="173" t="str">
        <f t="shared" si="109"/>
        <v/>
      </c>
      <c r="H308" s="45" t="str">
        <f t="shared" si="110"/>
        <v/>
      </c>
      <c r="I308" s="54" t="str">
        <f t="shared" si="111"/>
        <v/>
      </c>
      <c r="J308" s="57" t="str">
        <f>IF($B308="",
    "",
    IF(COUNTIF(Scilympiad!U:U,Scores!$B308)+COUNTIF(SkyCiv!U:U,Scores!$B308)=0,
        "",
        IF(COUNTIF(Scilympiad!U:U,Scores!$B308)=0,
            "NO",
            IF(COUNTIF(Scilympiad!U:U,Scores!$B308)=1,
                "YES",
                IF(COUNTIF(Scilympiad!U:U,Scores!$B308)&gt;1,
                    "MANY",
                    "ERROR"
                )
            )
        )
    )
)</f>
        <v/>
      </c>
      <c r="K308" s="15" t="str">
        <f>IF($B308="",
    "",
    IF(COUNTIF(Scilympiad!U:U,Scores!$B308)+COUNTIF(SkyCiv!U:U,Scores!$B308)=0,
        "",
        IF(COUNTIF(SkyCiv!U:U,Scores!$B308)=0,
            "NO",
            IF(COUNTIF(SkyCiv!U:U,Scores!$B308)=1,
                "YES",
                IF(COUNTIF(SkyCiv!U:U,Scores!$B308)&gt;1,
                    "MANY",
                    "ERROR"
                )
            )
        )
    )
)</f>
        <v/>
      </c>
      <c r="L308" s="160" t="str">
        <f>IF($B308="",
    "",
    IF(NOT(ISERROR(MATCH($B308,Scilympiad!$U:$U,0))),
        INDEX(Scilympiad!M:M,MATCH($B308,Scilympiad!$U:$U,0)),
        ""
    )
)</f>
        <v/>
      </c>
      <c r="M308" s="161" t="str">
        <f>IF($B308="",
    "",
    IF(NOT(ISERROR(MATCH($B308,Scilympiad!$U:$U,0))),
        INDEX(Scilympiad!N:N,MATCH($B308,Scilympiad!$U:$U,0)),
        ""
    )
)</f>
        <v/>
      </c>
      <c r="N308" s="161" t="str">
        <f>IF($B308="",
    "",
    IF(NOT(ISERROR(MATCH($B308,SkyCiv!$U:$U,0))),
        INDEX(SkyCiv!C:C,MATCH($B308,SkyCiv!$U:$U,0))+(_xlfn.NUMBERVALUE(LEFT(RIGHT(Instructions!$E$20,4),3))+6)/24,
        ""
    )
)</f>
        <v/>
      </c>
      <c r="O308" s="12" t="str">
        <f>IF(N308="",
    "",
    IF(Instructions!E$20="",
        "TIMEZONE?",
        IF(L308="",
            "START?",
            IF(N308&lt;L308,
                "NEGATIVE",
                (N308-L308)*24*60
            )
        )
    )
)</f>
        <v/>
      </c>
      <c r="P308" s="46" t="str">
        <f>IF(Instructions!$E$21="",
    "",
    IF(AND(ISNUMBER(O308),O308&gt;Instructions!E$21),
        "YES",
        IF(AND(ISNUMBER(O308),O308&lt;=Instructions!E$21),
            "NO",
            IF(O308="NEGATIVE",
                "UNCLEAR",
                ""
            )
        )
    )
)</f>
        <v/>
      </c>
      <c r="Q308" s="72" t="str">
        <f>IF(LEFT(Instructions!E$22)="Y",
    P308,
    ""
)</f>
        <v/>
      </c>
      <c r="R308" s="69" t="str">
        <f>IF($B308="",
    "",
    IF(NOT(ISERROR(MATCH($B308,SkyCiv!$U:$U,0))),
        INDEX(SkyCiv!I:I,MATCH($B308,SkyCiv!$U:$U,0)),
        ""
    )
)</f>
        <v/>
      </c>
      <c r="S308" s="12" t="str">
        <f>IF($B308="",
    "",
    IF(NOT(ISERROR(MATCH($B308,SkyCiv!$U:$U,0))),
        INDEX(SkyCiv!J:J,MATCH($B308,SkyCiv!$U:$U,0)),
        ""
    )
)</f>
        <v/>
      </c>
      <c r="T308" s="60" t="str">
        <f>IF($B308="",
    "",
    IF(NOT(ISERROR(MATCH($B308,SkyCiv!$U:$U,0))),
        INDEX(SkyCiv!K:K,MATCH($B308,SkyCiv!$U:$U,0)),
        ""
    )
)</f>
        <v/>
      </c>
      <c r="U308" s="76" t="str">
        <f>IF($B308="",
    "",
    IF(NOT(ISERROR(MATCH($B308,SkyCiv!$U:$U,0))),
        INDEX(SkyCiv!L:L,MATCH($B308,SkyCiv!$U:$U,0)),
        ""
    )
)</f>
        <v/>
      </c>
      <c r="V308" s="12" t="str">
        <f>IF($B308="",
    "",
    IF(NOT(ISERROR(MATCH($B308,SkyCiv!$U:$U,0))),
        INDEX(SkyCiv!M:M,MATCH($B308,SkyCiv!$U:$U,0)),
        ""
    )
)</f>
        <v/>
      </c>
      <c r="W308" s="77" t="str">
        <f>IF($B308="",
    "",
    IF(NOT(ISERROR(MATCH($B308,SkyCiv!$U:$U,0))),
        INDEX(SkyCiv!N:N,MATCH($B308,SkyCiv!$U:$U,0)),
        ""
    )
)</f>
        <v/>
      </c>
      <c r="X308" s="45" t="str">
        <f>IF(AND(U308=0,V308=0,W308=0),
    "-",
    IF(U308="",
        "",
        IF(LEFT($B308)="B",
            IF(Instructions!E$16="",
                "",
                IF(ROUND(U308,3)&lt;Instructions!E$16,
                    "YES",
                    "NO"
                )
            ),
            IF(LEFT($B308)="C",
                IF(Instructions!E$18="",
                    "",
                    IF(ROUND(U308,3)&lt;Instructions!E$18,
                        "YES",
                        "NO"
                    )
                ),
                "ERR"
            )
        )
    )
)</f>
        <v/>
      </c>
      <c r="Y308" s="45" t="str">
        <f t="shared" si="112"/>
        <v/>
      </c>
      <c r="Z308" s="45" t="str">
        <f>IF(AND(U308=0,V308=0,W308=0),
    "-",
    IF(W308="",
        "",
        IF(LEFT($B308)="B",
            IF(Instructions!E$17="",
                "",
                IF(ROUND(W308,3)&lt;Instructions!E$17,
                    "YES",
                    "NO"
                )
            ),
            IF(LEFT($B308)="C",
                IF(Instructions!E$19="",
                    "",
                    IF(ROUND(W308,3)&lt;Instructions!E$19,
                        "YES",
                        "NO"
                    )
                ),
                "ERR"
            )
        )
    )
)</f>
        <v/>
      </c>
      <c r="AA308" s="54" t="str">
        <f t="shared" si="113"/>
        <v/>
      </c>
      <c r="AB308" s="14" t="str">
        <f>IF(AND(NOT(ISERROR(MATCH($B308,Scilympiad!$U:$U,0))),ISNUMBER(INDEX(Scilympiad!Y:Y,MATCH($B308,Scilympiad!$U:$U,0)))),
    INDEX(Scilympiad!Y:Y,MATCH($B308,Scilympiad!$U:$U,0)),
    ""
)</f>
        <v/>
      </c>
      <c r="AC308" s="11" t="str">
        <f t="shared" si="114"/>
        <v/>
      </c>
      <c r="AD308" s="10" t="str">
        <f t="shared" si="115"/>
        <v/>
      </c>
      <c r="AE308" s="11" t="str">
        <f t="shared" si="116"/>
        <v/>
      </c>
      <c r="AF308" s="12" t="str">
        <f t="shared" si="117"/>
        <v/>
      </c>
      <c r="AG308" s="134" t="str">
        <f t="shared" si="118"/>
        <v/>
      </c>
      <c r="AH308" s="165"/>
      <c r="AI308" s="165"/>
      <c r="AJ308" s="131"/>
      <c r="AK308" s="64" t="str">
        <f t="shared" si="119"/>
        <v/>
      </c>
      <c r="AL308" s="47" t="str">
        <f t="shared" si="120"/>
        <v/>
      </c>
      <c r="AM308" s="65" t="str">
        <f t="shared" si="121"/>
        <v/>
      </c>
      <c r="AN308" s="57" t="str">
        <f t="shared" si="122"/>
        <v/>
      </c>
      <c r="AO308" s="12" t="str">
        <f t="shared" si="123"/>
        <v/>
      </c>
      <c r="AP308" s="10" t="str">
        <f t="shared" si="124"/>
        <v/>
      </c>
      <c r="AQ308" s="10" t="str">
        <f t="shared" si="125"/>
        <v/>
      </c>
      <c r="AR308" s="15" t="str">
        <f t="shared" si="126"/>
        <v/>
      </c>
      <c r="AS308" s="57" t="str">
        <f t="shared" si="127"/>
        <v/>
      </c>
      <c r="AT308" s="12" t="str">
        <f t="shared" si="128"/>
        <v/>
      </c>
      <c r="AU308" s="10" t="str">
        <f t="shared" si="129"/>
        <v/>
      </c>
      <c r="AV308" s="10" t="str">
        <f t="shared" si="130"/>
        <v/>
      </c>
      <c r="AW308" s="15" t="str">
        <f t="shared" si="131"/>
        <v/>
      </c>
    </row>
    <row r="309" spans="2:49">
      <c r="B309" s="14" t="str">
        <f>IF(Scilympiad!C308="",
    "",
    Scilympiad!C308
)</f>
        <v/>
      </c>
      <c r="C309" s="10" t="str">
        <f>IF(Scilympiad!D308="",
    "",
    Scilympiad!D308
)</f>
        <v/>
      </c>
      <c r="D309" s="10" t="str">
        <f>IF(Scilympiad!E308="",
    "",
    Scilympiad!E308
)</f>
        <v/>
      </c>
      <c r="E309" s="44" t="str">
        <f t="shared" si="107"/>
        <v/>
      </c>
      <c r="F309" s="45" t="str">
        <f t="shared" si="108"/>
        <v/>
      </c>
      <c r="G309" s="173" t="str">
        <f t="shared" si="109"/>
        <v/>
      </c>
      <c r="H309" s="45" t="str">
        <f t="shared" si="110"/>
        <v/>
      </c>
      <c r="I309" s="54" t="str">
        <f t="shared" si="111"/>
        <v/>
      </c>
      <c r="J309" s="57" t="str">
        <f>IF($B309="",
    "",
    IF(COUNTIF(Scilympiad!U:U,Scores!$B309)+COUNTIF(SkyCiv!U:U,Scores!$B309)=0,
        "",
        IF(COUNTIF(Scilympiad!U:U,Scores!$B309)=0,
            "NO",
            IF(COUNTIF(Scilympiad!U:U,Scores!$B309)=1,
                "YES",
                IF(COUNTIF(Scilympiad!U:U,Scores!$B309)&gt;1,
                    "MANY",
                    "ERROR"
                )
            )
        )
    )
)</f>
        <v/>
      </c>
      <c r="K309" s="15" t="str">
        <f>IF($B309="",
    "",
    IF(COUNTIF(Scilympiad!U:U,Scores!$B309)+COUNTIF(SkyCiv!U:U,Scores!$B309)=0,
        "",
        IF(COUNTIF(SkyCiv!U:U,Scores!$B309)=0,
            "NO",
            IF(COUNTIF(SkyCiv!U:U,Scores!$B309)=1,
                "YES",
                IF(COUNTIF(SkyCiv!U:U,Scores!$B309)&gt;1,
                    "MANY",
                    "ERROR"
                )
            )
        )
    )
)</f>
        <v/>
      </c>
      <c r="L309" s="160" t="str">
        <f>IF($B309="",
    "",
    IF(NOT(ISERROR(MATCH($B309,Scilympiad!$U:$U,0))),
        INDEX(Scilympiad!M:M,MATCH($B309,Scilympiad!$U:$U,0)),
        ""
    )
)</f>
        <v/>
      </c>
      <c r="M309" s="161" t="str">
        <f>IF($B309="",
    "",
    IF(NOT(ISERROR(MATCH($B309,Scilympiad!$U:$U,0))),
        INDEX(Scilympiad!N:N,MATCH($B309,Scilympiad!$U:$U,0)),
        ""
    )
)</f>
        <v/>
      </c>
      <c r="N309" s="161" t="str">
        <f>IF($B309="",
    "",
    IF(NOT(ISERROR(MATCH($B309,SkyCiv!$U:$U,0))),
        INDEX(SkyCiv!C:C,MATCH($B309,SkyCiv!$U:$U,0))+(_xlfn.NUMBERVALUE(LEFT(RIGHT(Instructions!$E$20,4),3))+6)/24,
        ""
    )
)</f>
        <v/>
      </c>
      <c r="O309" s="12" t="str">
        <f>IF(N309="",
    "",
    IF(Instructions!E$20="",
        "TIMEZONE?",
        IF(L309="",
            "START?",
            IF(N309&lt;L309,
                "NEGATIVE",
                (N309-L309)*24*60
            )
        )
    )
)</f>
        <v/>
      </c>
      <c r="P309" s="46" t="str">
        <f>IF(Instructions!$E$21="",
    "",
    IF(AND(ISNUMBER(O309),O309&gt;Instructions!E$21),
        "YES",
        IF(AND(ISNUMBER(O309),O309&lt;=Instructions!E$21),
            "NO",
            IF(O309="NEGATIVE",
                "UNCLEAR",
                ""
            )
        )
    )
)</f>
        <v/>
      </c>
      <c r="Q309" s="72" t="str">
        <f>IF(LEFT(Instructions!E$22)="Y",
    P309,
    ""
)</f>
        <v/>
      </c>
      <c r="R309" s="69" t="str">
        <f>IF($B309="",
    "",
    IF(NOT(ISERROR(MATCH($B309,SkyCiv!$U:$U,0))),
        INDEX(SkyCiv!I:I,MATCH($B309,SkyCiv!$U:$U,0)),
        ""
    )
)</f>
        <v/>
      </c>
      <c r="S309" s="12" t="str">
        <f>IF($B309="",
    "",
    IF(NOT(ISERROR(MATCH($B309,SkyCiv!$U:$U,0))),
        INDEX(SkyCiv!J:J,MATCH($B309,SkyCiv!$U:$U,0)),
        ""
    )
)</f>
        <v/>
      </c>
      <c r="T309" s="60" t="str">
        <f>IF($B309="",
    "",
    IF(NOT(ISERROR(MATCH($B309,SkyCiv!$U:$U,0))),
        INDEX(SkyCiv!K:K,MATCH($B309,SkyCiv!$U:$U,0)),
        ""
    )
)</f>
        <v/>
      </c>
      <c r="U309" s="76" t="str">
        <f>IF($B309="",
    "",
    IF(NOT(ISERROR(MATCH($B309,SkyCiv!$U:$U,0))),
        INDEX(SkyCiv!L:L,MATCH($B309,SkyCiv!$U:$U,0)),
        ""
    )
)</f>
        <v/>
      </c>
      <c r="V309" s="12" t="str">
        <f>IF($B309="",
    "",
    IF(NOT(ISERROR(MATCH($B309,SkyCiv!$U:$U,0))),
        INDEX(SkyCiv!M:M,MATCH($B309,SkyCiv!$U:$U,0)),
        ""
    )
)</f>
        <v/>
      </c>
      <c r="W309" s="77" t="str">
        <f>IF($B309="",
    "",
    IF(NOT(ISERROR(MATCH($B309,SkyCiv!$U:$U,0))),
        INDEX(SkyCiv!N:N,MATCH($B309,SkyCiv!$U:$U,0)),
        ""
    )
)</f>
        <v/>
      </c>
      <c r="X309" s="45" t="str">
        <f>IF(AND(U309=0,V309=0,W309=0),
    "-",
    IF(U309="",
        "",
        IF(LEFT($B309)="B",
            IF(Instructions!E$16="",
                "",
                IF(ROUND(U309,3)&lt;Instructions!E$16,
                    "YES",
                    "NO"
                )
            ),
            IF(LEFT($B309)="C",
                IF(Instructions!E$18="",
                    "",
                    IF(ROUND(U309,3)&lt;Instructions!E$18,
                        "YES",
                        "NO"
                    )
                ),
                "ERR"
            )
        )
    )
)</f>
        <v/>
      </c>
      <c r="Y309" s="45" t="str">
        <f t="shared" si="112"/>
        <v/>
      </c>
      <c r="Z309" s="45" t="str">
        <f>IF(AND(U309=0,V309=0,W309=0),
    "-",
    IF(W309="",
        "",
        IF(LEFT($B309)="B",
            IF(Instructions!E$17="",
                "",
                IF(ROUND(W309,3)&lt;Instructions!E$17,
                    "YES",
                    "NO"
                )
            ),
            IF(LEFT($B309)="C",
                IF(Instructions!E$19="",
                    "",
                    IF(ROUND(W309,3)&lt;Instructions!E$19,
                        "YES",
                        "NO"
                    )
                ),
                "ERR"
            )
        )
    )
)</f>
        <v/>
      </c>
      <c r="AA309" s="54" t="str">
        <f t="shared" si="113"/>
        <v/>
      </c>
      <c r="AB309" s="14" t="str">
        <f>IF(AND(NOT(ISERROR(MATCH($B309,Scilympiad!$U:$U,0))),ISNUMBER(INDEX(Scilympiad!Y:Y,MATCH($B309,Scilympiad!$U:$U,0)))),
    INDEX(Scilympiad!Y:Y,MATCH($B309,Scilympiad!$U:$U,0)),
    ""
)</f>
        <v/>
      </c>
      <c r="AC309" s="11" t="str">
        <f t="shared" si="114"/>
        <v/>
      </c>
      <c r="AD309" s="10" t="str">
        <f t="shared" si="115"/>
        <v/>
      </c>
      <c r="AE309" s="11" t="str">
        <f t="shared" si="116"/>
        <v/>
      </c>
      <c r="AF309" s="12" t="str">
        <f t="shared" si="117"/>
        <v/>
      </c>
      <c r="AG309" s="134" t="str">
        <f t="shared" si="118"/>
        <v/>
      </c>
      <c r="AH309" s="165"/>
      <c r="AI309" s="165"/>
      <c r="AJ309" s="131"/>
      <c r="AK309" s="64" t="str">
        <f t="shared" si="119"/>
        <v/>
      </c>
      <c r="AL309" s="47" t="str">
        <f t="shared" si="120"/>
        <v/>
      </c>
      <c r="AM309" s="65" t="str">
        <f t="shared" si="121"/>
        <v/>
      </c>
      <c r="AN309" s="57" t="str">
        <f t="shared" si="122"/>
        <v/>
      </c>
      <c r="AO309" s="12" t="str">
        <f t="shared" si="123"/>
        <v/>
      </c>
      <c r="AP309" s="10" t="str">
        <f t="shared" si="124"/>
        <v/>
      </c>
      <c r="AQ309" s="10" t="str">
        <f t="shared" si="125"/>
        <v/>
      </c>
      <c r="AR309" s="15" t="str">
        <f t="shared" si="126"/>
        <v/>
      </c>
      <c r="AS309" s="57" t="str">
        <f t="shared" si="127"/>
        <v/>
      </c>
      <c r="AT309" s="12" t="str">
        <f t="shared" si="128"/>
        <v/>
      </c>
      <c r="AU309" s="10" t="str">
        <f t="shared" si="129"/>
        <v/>
      </c>
      <c r="AV309" s="10" t="str">
        <f t="shared" si="130"/>
        <v/>
      </c>
      <c r="AW309" s="15" t="str">
        <f t="shared" si="131"/>
        <v/>
      </c>
    </row>
    <row r="310" spans="2:49">
      <c r="B310" s="14" t="str">
        <f>IF(Scilympiad!C309="",
    "",
    Scilympiad!C309
)</f>
        <v/>
      </c>
      <c r="C310" s="10" t="str">
        <f>IF(Scilympiad!D309="",
    "",
    Scilympiad!D309
)</f>
        <v/>
      </c>
      <c r="D310" s="10" t="str">
        <f>IF(Scilympiad!E309="",
    "",
    Scilympiad!E309
)</f>
        <v/>
      </c>
      <c r="E310" s="44" t="str">
        <f t="shared" si="107"/>
        <v/>
      </c>
      <c r="F310" s="45" t="str">
        <f t="shared" si="108"/>
        <v/>
      </c>
      <c r="G310" s="173" t="str">
        <f t="shared" si="109"/>
        <v/>
      </c>
      <c r="H310" s="45" t="str">
        <f t="shared" si="110"/>
        <v/>
      </c>
      <c r="I310" s="54" t="str">
        <f t="shared" si="111"/>
        <v/>
      </c>
      <c r="J310" s="57" t="str">
        <f>IF($B310="",
    "",
    IF(COUNTIF(Scilympiad!U:U,Scores!$B310)+COUNTIF(SkyCiv!U:U,Scores!$B310)=0,
        "",
        IF(COUNTIF(Scilympiad!U:U,Scores!$B310)=0,
            "NO",
            IF(COUNTIF(Scilympiad!U:U,Scores!$B310)=1,
                "YES",
                IF(COUNTIF(Scilympiad!U:U,Scores!$B310)&gt;1,
                    "MANY",
                    "ERROR"
                )
            )
        )
    )
)</f>
        <v/>
      </c>
      <c r="K310" s="15" t="str">
        <f>IF($B310="",
    "",
    IF(COUNTIF(Scilympiad!U:U,Scores!$B310)+COUNTIF(SkyCiv!U:U,Scores!$B310)=0,
        "",
        IF(COUNTIF(SkyCiv!U:U,Scores!$B310)=0,
            "NO",
            IF(COUNTIF(SkyCiv!U:U,Scores!$B310)=1,
                "YES",
                IF(COUNTIF(SkyCiv!U:U,Scores!$B310)&gt;1,
                    "MANY",
                    "ERROR"
                )
            )
        )
    )
)</f>
        <v/>
      </c>
      <c r="L310" s="160" t="str">
        <f>IF($B310="",
    "",
    IF(NOT(ISERROR(MATCH($B310,Scilympiad!$U:$U,0))),
        INDEX(Scilympiad!M:M,MATCH($B310,Scilympiad!$U:$U,0)),
        ""
    )
)</f>
        <v/>
      </c>
      <c r="M310" s="161" t="str">
        <f>IF($B310="",
    "",
    IF(NOT(ISERROR(MATCH($B310,Scilympiad!$U:$U,0))),
        INDEX(Scilympiad!N:N,MATCH($B310,Scilympiad!$U:$U,0)),
        ""
    )
)</f>
        <v/>
      </c>
      <c r="N310" s="161" t="str">
        <f>IF($B310="",
    "",
    IF(NOT(ISERROR(MATCH($B310,SkyCiv!$U:$U,0))),
        INDEX(SkyCiv!C:C,MATCH($B310,SkyCiv!$U:$U,0))+(_xlfn.NUMBERVALUE(LEFT(RIGHT(Instructions!$E$20,4),3))+6)/24,
        ""
    )
)</f>
        <v/>
      </c>
      <c r="O310" s="12" t="str">
        <f>IF(N310="",
    "",
    IF(Instructions!E$20="",
        "TIMEZONE?",
        IF(L310="",
            "START?",
            IF(N310&lt;L310,
                "NEGATIVE",
                (N310-L310)*24*60
            )
        )
    )
)</f>
        <v/>
      </c>
      <c r="P310" s="46" t="str">
        <f>IF(Instructions!$E$21="",
    "",
    IF(AND(ISNUMBER(O310),O310&gt;Instructions!E$21),
        "YES",
        IF(AND(ISNUMBER(O310),O310&lt;=Instructions!E$21),
            "NO",
            IF(O310="NEGATIVE",
                "UNCLEAR",
                ""
            )
        )
    )
)</f>
        <v/>
      </c>
      <c r="Q310" s="72" t="str">
        <f>IF(LEFT(Instructions!E$22)="Y",
    P310,
    ""
)</f>
        <v/>
      </c>
      <c r="R310" s="69" t="str">
        <f>IF($B310="",
    "",
    IF(NOT(ISERROR(MATCH($B310,SkyCiv!$U:$U,0))),
        INDEX(SkyCiv!I:I,MATCH($B310,SkyCiv!$U:$U,0)),
        ""
    )
)</f>
        <v/>
      </c>
      <c r="S310" s="12" t="str">
        <f>IF($B310="",
    "",
    IF(NOT(ISERROR(MATCH($B310,SkyCiv!$U:$U,0))),
        INDEX(SkyCiv!J:J,MATCH($B310,SkyCiv!$U:$U,0)),
        ""
    )
)</f>
        <v/>
      </c>
      <c r="T310" s="60" t="str">
        <f>IF($B310="",
    "",
    IF(NOT(ISERROR(MATCH($B310,SkyCiv!$U:$U,0))),
        INDEX(SkyCiv!K:K,MATCH($B310,SkyCiv!$U:$U,0)),
        ""
    )
)</f>
        <v/>
      </c>
      <c r="U310" s="76" t="str">
        <f>IF($B310="",
    "",
    IF(NOT(ISERROR(MATCH($B310,SkyCiv!$U:$U,0))),
        INDEX(SkyCiv!L:L,MATCH($B310,SkyCiv!$U:$U,0)),
        ""
    )
)</f>
        <v/>
      </c>
      <c r="V310" s="12" t="str">
        <f>IF($B310="",
    "",
    IF(NOT(ISERROR(MATCH($B310,SkyCiv!$U:$U,0))),
        INDEX(SkyCiv!M:M,MATCH($B310,SkyCiv!$U:$U,0)),
        ""
    )
)</f>
        <v/>
      </c>
      <c r="W310" s="77" t="str">
        <f>IF($B310="",
    "",
    IF(NOT(ISERROR(MATCH($B310,SkyCiv!$U:$U,0))),
        INDEX(SkyCiv!N:N,MATCH($B310,SkyCiv!$U:$U,0)),
        ""
    )
)</f>
        <v/>
      </c>
      <c r="X310" s="45" t="str">
        <f>IF(AND(U310=0,V310=0,W310=0),
    "-",
    IF(U310="",
        "",
        IF(LEFT($B310)="B",
            IF(Instructions!E$16="",
                "",
                IF(ROUND(U310,3)&lt;Instructions!E$16,
                    "YES",
                    "NO"
                )
            ),
            IF(LEFT($B310)="C",
                IF(Instructions!E$18="",
                    "",
                    IF(ROUND(U310,3)&lt;Instructions!E$18,
                        "YES",
                        "NO"
                    )
                ),
                "ERR"
            )
        )
    )
)</f>
        <v/>
      </c>
      <c r="Y310" s="45" t="str">
        <f t="shared" si="112"/>
        <v/>
      </c>
      <c r="Z310" s="45" t="str">
        <f>IF(AND(U310=0,V310=0,W310=0),
    "-",
    IF(W310="",
        "",
        IF(LEFT($B310)="B",
            IF(Instructions!E$17="",
                "",
                IF(ROUND(W310,3)&lt;Instructions!E$17,
                    "YES",
                    "NO"
                )
            ),
            IF(LEFT($B310)="C",
                IF(Instructions!E$19="",
                    "",
                    IF(ROUND(W310,3)&lt;Instructions!E$19,
                        "YES",
                        "NO"
                    )
                ),
                "ERR"
            )
        )
    )
)</f>
        <v/>
      </c>
      <c r="AA310" s="54" t="str">
        <f t="shared" si="113"/>
        <v/>
      </c>
      <c r="AB310" s="14" t="str">
        <f>IF(AND(NOT(ISERROR(MATCH($B310,Scilympiad!$U:$U,0))),ISNUMBER(INDEX(Scilympiad!Y:Y,MATCH($B310,Scilympiad!$U:$U,0)))),
    INDEX(Scilympiad!Y:Y,MATCH($B310,Scilympiad!$U:$U,0)),
    ""
)</f>
        <v/>
      </c>
      <c r="AC310" s="11" t="str">
        <f t="shared" si="114"/>
        <v/>
      </c>
      <c r="AD310" s="10" t="str">
        <f t="shared" si="115"/>
        <v/>
      </c>
      <c r="AE310" s="11" t="str">
        <f t="shared" si="116"/>
        <v/>
      </c>
      <c r="AF310" s="12" t="str">
        <f t="shared" si="117"/>
        <v/>
      </c>
      <c r="AG310" s="134" t="str">
        <f t="shared" si="118"/>
        <v/>
      </c>
      <c r="AH310" s="165"/>
      <c r="AI310" s="165"/>
      <c r="AJ310" s="131"/>
      <c r="AK310" s="64" t="str">
        <f t="shared" si="119"/>
        <v/>
      </c>
      <c r="AL310" s="47" t="str">
        <f t="shared" si="120"/>
        <v/>
      </c>
      <c r="AM310" s="65" t="str">
        <f t="shared" si="121"/>
        <v/>
      </c>
      <c r="AN310" s="57" t="str">
        <f t="shared" si="122"/>
        <v/>
      </c>
      <c r="AO310" s="12" t="str">
        <f t="shared" si="123"/>
        <v/>
      </c>
      <c r="AP310" s="10" t="str">
        <f t="shared" si="124"/>
        <v/>
      </c>
      <c r="AQ310" s="10" t="str">
        <f t="shared" si="125"/>
        <v/>
      </c>
      <c r="AR310" s="15" t="str">
        <f t="shared" si="126"/>
        <v/>
      </c>
      <c r="AS310" s="57" t="str">
        <f t="shared" si="127"/>
        <v/>
      </c>
      <c r="AT310" s="12" t="str">
        <f t="shared" si="128"/>
        <v/>
      </c>
      <c r="AU310" s="10" t="str">
        <f t="shared" si="129"/>
        <v/>
      </c>
      <c r="AV310" s="10" t="str">
        <f t="shared" si="130"/>
        <v/>
      </c>
      <c r="AW310" s="15" t="str">
        <f t="shared" si="131"/>
        <v/>
      </c>
    </row>
    <row r="311" spans="2:49">
      <c r="B311" s="14" t="str">
        <f>IF(Scilympiad!C310="",
    "",
    Scilympiad!C310
)</f>
        <v/>
      </c>
      <c r="C311" s="10" t="str">
        <f>IF(Scilympiad!D310="",
    "",
    Scilympiad!D310
)</f>
        <v/>
      </c>
      <c r="D311" s="10" t="str">
        <f>IF(Scilympiad!E310="",
    "",
    Scilympiad!E310
)</f>
        <v/>
      </c>
      <c r="E311" s="44" t="str">
        <f t="shared" si="107"/>
        <v/>
      </c>
      <c r="F311" s="45" t="str">
        <f t="shared" si="108"/>
        <v/>
      </c>
      <c r="G311" s="173" t="str">
        <f t="shared" si="109"/>
        <v/>
      </c>
      <c r="H311" s="45" t="str">
        <f t="shared" si="110"/>
        <v/>
      </c>
      <c r="I311" s="54" t="str">
        <f t="shared" si="111"/>
        <v/>
      </c>
      <c r="J311" s="57" t="str">
        <f>IF($B311="",
    "",
    IF(COUNTIF(Scilympiad!U:U,Scores!$B311)+COUNTIF(SkyCiv!U:U,Scores!$B311)=0,
        "",
        IF(COUNTIF(Scilympiad!U:U,Scores!$B311)=0,
            "NO",
            IF(COUNTIF(Scilympiad!U:U,Scores!$B311)=1,
                "YES",
                IF(COUNTIF(Scilympiad!U:U,Scores!$B311)&gt;1,
                    "MANY",
                    "ERROR"
                )
            )
        )
    )
)</f>
        <v/>
      </c>
      <c r="K311" s="15" t="str">
        <f>IF($B311="",
    "",
    IF(COUNTIF(Scilympiad!U:U,Scores!$B311)+COUNTIF(SkyCiv!U:U,Scores!$B311)=0,
        "",
        IF(COUNTIF(SkyCiv!U:U,Scores!$B311)=0,
            "NO",
            IF(COUNTIF(SkyCiv!U:U,Scores!$B311)=1,
                "YES",
                IF(COUNTIF(SkyCiv!U:U,Scores!$B311)&gt;1,
                    "MANY",
                    "ERROR"
                )
            )
        )
    )
)</f>
        <v/>
      </c>
      <c r="L311" s="160" t="str">
        <f>IF($B311="",
    "",
    IF(NOT(ISERROR(MATCH($B311,Scilympiad!$U:$U,0))),
        INDEX(Scilympiad!M:M,MATCH($B311,Scilympiad!$U:$U,0)),
        ""
    )
)</f>
        <v/>
      </c>
      <c r="M311" s="161" t="str">
        <f>IF($B311="",
    "",
    IF(NOT(ISERROR(MATCH($B311,Scilympiad!$U:$U,0))),
        INDEX(Scilympiad!N:N,MATCH($B311,Scilympiad!$U:$U,0)),
        ""
    )
)</f>
        <v/>
      </c>
      <c r="N311" s="161" t="str">
        <f>IF($B311="",
    "",
    IF(NOT(ISERROR(MATCH($B311,SkyCiv!$U:$U,0))),
        INDEX(SkyCiv!C:C,MATCH($B311,SkyCiv!$U:$U,0))+(_xlfn.NUMBERVALUE(LEFT(RIGHT(Instructions!$E$20,4),3))+6)/24,
        ""
    )
)</f>
        <v/>
      </c>
      <c r="O311" s="12" t="str">
        <f>IF(N311="",
    "",
    IF(Instructions!E$20="",
        "TIMEZONE?",
        IF(L311="",
            "START?",
            IF(N311&lt;L311,
                "NEGATIVE",
                (N311-L311)*24*60
            )
        )
    )
)</f>
        <v/>
      </c>
      <c r="P311" s="46" t="str">
        <f>IF(Instructions!$E$21="",
    "",
    IF(AND(ISNUMBER(O311),O311&gt;Instructions!E$21),
        "YES",
        IF(AND(ISNUMBER(O311),O311&lt;=Instructions!E$21),
            "NO",
            IF(O311="NEGATIVE",
                "UNCLEAR",
                ""
            )
        )
    )
)</f>
        <v/>
      </c>
      <c r="Q311" s="72" t="str">
        <f>IF(LEFT(Instructions!E$22)="Y",
    P311,
    ""
)</f>
        <v/>
      </c>
      <c r="R311" s="69" t="str">
        <f>IF($B311="",
    "",
    IF(NOT(ISERROR(MATCH($B311,SkyCiv!$U:$U,0))),
        INDEX(SkyCiv!I:I,MATCH($B311,SkyCiv!$U:$U,0)),
        ""
    )
)</f>
        <v/>
      </c>
      <c r="S311" s="12" t="str">
        <f>IF($B311="",
    "",
    IF(NOT(ISERROR(MATCH($B311,SkyCiv!$U:$U,0))),
        INDEX(SkyCiv!J:J,MATCH($B311,SkyCiv!$U:$U,0)),
        ""
    )
)</f>
        <v/>
      </c>
      <c r="T311" s="60" t="str">
        <f>IF($B311="",
    "",
    IF(NOT(ISERROR(MATCH($B311,SkyCiv!$U:$U,0))),
        INDEX(SkyCiv!K:K,MATCH($B311,SkyCiv!$U:$U,0)),
        ""
    )
)</f>
        <v/>
      </c>
      <c r="U311" s="76" t="str">
        <f>IF($B311="",
    "",
    IF(NOT(ISERROR(MATCH($B311,SkyCiv!$U:$U,0))),
        INDEX(SkyCiv!L:L,MATCH($B311,SkyCiv!$U:$U,0)),
        ""
    )
)</f>
        <v/>
      </c>
      <c r="V311" s="12" t="str">
        <f>IF($B311="",
    "",
    IF(NOT(ISERROR(MATCH($B311,SkyCiv!$U:$U,0))),
        INDEX(SkyCiv!M:M,MATCH($B311,SkyCiv!$U:$U,0)),
        ""
    )
)</f>
        <v/>
      </c>
      <c r="W311" s="77" t="str">
        <f>IF($B311="",
    "",
    IF(NOT(ISERROR(MATCH($B311,SkyCiv!$U:$U,0))),
        INDEX(SkyCiv!N:N,MATCH($B311,SkyCiv!$U:$U,0)),
        ""
    )
)</f>
        <v/>
      </c>
      <c r="X311" s="45" t="str">
        <f>IF(AND(U311=0,V311=0,W311=0),
    "-",
    IF(U311="",
        "",
        IF(LEFT($B311)="B",
            IF(Instructions!E$16="",
                "",
                IF(ROUND(U311,3)&lt;Instructions!E$16,
                    "YES",
                    "NO"
                )
            ),
            IF(LEFT($B311)="C",
                IF(Instructions!E$18="",
                    "",
                    IF(ROUND(U311,3)&lt;Instructions!E$18,
                        "YES",
                        "NO"
                    )
                ),
                "ERR"
            )
        )
    )
)</f>
        <v/>
      </c>
      <c r="Y311" s="45" t="str">
        <f t="shared" si="112"/>
        <v/>
      </c>
      <c r="Z311" s="45" t="str">
        <f>IF(AND(U311=0,V311=0,W311=0),
    "-",
    IF(W311="",
        "",
        IF(LEFT($B311)="B",
            IF(Instructions!E$17="",
                "",
                IF(ROUND(W311,3)&lt;Instructions!E$17,
                    "YES",
                    "NO"
                )
            ),
            IF(LEFT($B311)="C",
                IF(Instructions!E$19="",
                    "",
                    IF(ROUND(W311,3)&lt;Instructions!E$19,
                        "YES",
                        "NO"
                    )
                ),
                "ERR"
            )
        )
    )
)</f>
        <v/>
      </c>
      <c r="AA311" s="54" t="str">
        <f t="shared" si="113"/>
        <v/>
      </c>
      <c r="AB311" s="14" t="str">
        <f>IF(AND(NOT(ISERROR(MATCH($B311,Scilympiad!$U:$U,0))),ISNUMBER(INDEX(Scilympiad!Y:Y,MATCH($B311,Scilympiad!$U:$U,0)))),
    INDEX(Scilympiad!Y:Y,MATCH($B311,Scilympiad!$U:$U,0)),
    ""
)</f>
        <v/>
      </c>
      <c r="AC311" s="11" t="str">
        <f t="shared" si="114"/>
        <v/>
      </c>
      <c r="AD311" s="10" t="str">
        <f t="shared" si="115"/>
        <v/>
      </c>
      <c r="AE311" s="11" t="str">
        <f t="shared" si="116"/>
        <v/>
      </c>
      <c r="AF311" s="12" t="str">
        <f t="shared" si="117"/>
        <v/>
      </c>
      <c r="AG311" s="134" t="str">
        <f t="shared" si="118"/>
        <v/>
      </c>
      <c r="AH311" s="165"/>
      <c r="AI311" s="165"/>
      <c r="AJ311" s="131"/>
      <c r="AK311" s="64" t="str">
        <f t="shared" si="119"/>
        <v/>
      </c>
      <c r="AL311" s="47" t="str">
        <f t="shared" si="120"/>
        <v/>
      </c>
      <c r="AM311" s="65" t="str">
        <f t="shared" si="121"/>
        <v/>
      </c>
      <c r="AN311" s="57" t="str">
        <f t="shared" si="122"/>
        <v/>
      </c>
      <c r="AO311" s="12" t="str">
        <f t="shared" si="123"/>
        <v/>
      </c>
      <c r="AP311" s="10" t="str">
        <f t="shared" si="124"/>
        <v/>
      </c>
      <c r="AQ311" s="10" t="str">
        <f t="shared" si="125"/>
        <v/>
      </c>
      <c r="AR311" s="15" t="str">
        <f t="shared" si="126"/>
        <v/>
      </c>
      <c r="AS311" s="57" t="str">
        <f t="shared" si="127"/>
        <v/>
      </c>
      <c r="AT311" s="12" t="str">
        <f t="shared" si="128"/>
        <v/>
      </c>
      <c r="AU311" s="10" t="str">
        <f t="shared" si="129"/>
        <v/>
      </c>
      <c r="AV311" s="10" t="str">
        <f t="shared" si="130"/>
        <v/>
      </c>
      <c r="AW311" s="15" t="str">
        <f t="shared" si="131"/>
        <v/>
      </c>
    </row>
    <row r="312" spans="2:49">
      <c r="B312" s="14" t="str">
        <f>IF(Scilympiad!C311="",
    "",
    Scilympiad!C311
)</f>
        <v/>
      </c>
      <c r="C312" s="10" t="str">
        <f>IF(Scilympiad!D311="",
    "",
    Scilympiad!D311
)</f>
        <v/>
      </c>
      <c r="D312" s="10" t="str">
        <f>IF(Scilympiad!E311="",
    "",
    Scilympiad!E311
)</f>
        <v/>
      </c>
      <c r="E312" s="44" t="str">
        <f t="shared" si="107"/>
        <v/>
      </c>
      <c r="F312" s="45" t="str">
        <f t="shared" si="108"/>
        <v/>
      </c>
      <c r="G312" s="173" t="str">
        <f t="shared" si="109"/>
        <v/>
      </c>
      <c r="H312" s="45" t="str">
        <f t="shared" si="110"/>
        <v/>
      </c>
      <c r="I312" s="54" t="str">
        <f t="shared" si="111"/>
        <v/>
      </c>
      <c r="J312" s="57" t="str">
        <f>IF($B312="",
    "",
    IF(COUNTIF(Scilympiad!U:U,Scores!$B312)+COUNTIF(SkyCiv!U:U,Scores!$B312)=0,
        "",
        IF(COUNTIF(Scilympiad!U:U,Scores!$B312)=0,
            "NO",
            IF(COUNTIF(Scilympiad!U:U,Scores!$B312)=1,
                "YES",
                IF(COUNTIF(Scilympiad!U:U,Scores!$B312)&gt;1,
                    "MANY",
                    "ERROR"
                )
            )
        )
    )
)</f>
        <v/>
      </c>
      <c r="K312" s="15" t="str">
        <f>IF($B312="",
    "",
    IF(COUNTIF(Scilympiad!U:U,Scores!$B312)+COUNTIF(SkyCiv!U:U,Scores!$B312)=0,
        "",
        IF(COUNTIF(SkyCiv!U:U,Scores!$B312)=0,
            "NO",
            IF(COUNTIF(SkyCiv!U:U,Scores!$B312)=1,
                "YES",
                IF(COUNTIF(SkyCiv!U:U,Scores!$B312)&gt;1,
                    "MANY",
                    "ERROR"
                )
            )
        )
    )
)</f>
        <v/>
      </c>
      <c r="L312" s="160" t="str">
        <f>IF($B312="",
    "",
    IF(NOT(ISERROR(MATCH($B312,Scilympiad!$U:$U,0))),
        INDEX(Scilympiad!M:M,MATCH($B312,Scilympiad!$U:$U,0)),
        ""
    )
)</f>
        <v/>
      </c>
      <c r="M312" s="161" t="str">
        <f>IF($B312="",
    "",
    IF(NOT(ISERROR(MATCH($B312,Scilympiad!$U:$U,0))),
        INDEX(Scilympiad!N:N,MATCH($B312,Scilympiad!$U:$U,0)),
        ""
    )
)</f>
        <v/>
      </c>
      <c r="N312" s="161" t="str">
        <f>IF($B312="",
    "",
    IF(NOT(ISERROR(MATCH($B312,SkyCiv!$U:$U,0))),
        INDEX(SkyCiv!C:C,MATCH($B312,SkyCiv!$U:$U,0))+(_xlfn.NUMBERVALUE(LEFT(RIGHT(Instructions!$E$20,4),3))+6)/24,
        ""
    )
)</f>
        <v/>
      </c>
      <c r="O312" s="12" t="str">
        <f>IF(N312="",
    "",
    IF(Instructions!E$20="",
        "TIMEZONE?",
        IF(L312="",
            "START?",
            IF(N312&lt;L312,
                "NEGATIVE",
                (N312-L312)*24*60
            )
        )
    )
)</f>
        <v/>
      </c>
      <c r="P312" s="46" t="str">
        <f>IF(Instructions!$E$21="",
    "",
    IF(AND(ISNUMBER(O312),O312&gt;Instructions!E$21),
        "YES",
        IF(AND(ISNUMBER(O312),O312&lt;=Instructions!E$21),
            "NO",
            IF(O312="NEGATIVE",
                "UNCLEAR",
                ""
            )
        )
    )
)</f>
        <v/>
      </c>
      <c r="Q312" s="72" t="str">
        <f>IF(LEFT(Instructions!E$22)="Y",
    P312,
    ""
)</f>
        <v/>
      </c>
      <c r="R312" s="69" t="str">
        <f>IF($B312="",
    "",
    IF(NOT(ISERROR(MATCH($B312,SkyCiv!$U:$U,0))),
        INDEX(SkyCiv!I:I,MATCH($B312,SkyCiv!$U:$U,0)),
        ""
    )
)</f>
        <v/>
      </c>
      <c r="S312" s="12" t="str">
        <f>IF($B312="",
    "",
    IF(NOT(ISERROR(MATCH($B312,SkyCiv!$U:$U,0))),
        INDEX(SkyCiv!J:J,MATCH($B312,SkyCiv!$U:$U,0)),
        ""
    )
)</f>
        <v/>
      </c>
      <c r="T312" s="60" t="str">
        <f>IF($B312="",
    "",
    IF(NOT(ISERROR(MATCH($B312,SkyCiv!$U:$U,0))),
        INDEX(SkyCiv!K:K,MATCH($B312,SkyCiv!$U:$U,0)),
        ""
    )
)</f>
        <v/>
      </c>
      <c r="U312" s="76" t="str">
        <f>IF($B312="",
    "",
    IF(NOT(ISERROR(MATCH($B312,SkyCiv!$U:$U,0))),
        INDEX(SkyCiv!L:L,MATCH($B312,SkyCiv!$U:$U,0)),
        ""
    )
)</f>
        <v/>
      </c>
      <c r="V312" s="12" t="str">
        <f>IF($B312="",
    "",
    IF(NOT(ISERROR(MATCH($B312,SkyCiv!$U:$U,0))),
        INDEX(SkyCiv!M:M,MATCH($B312,SkyCiv!$U:$U,0)),
        ""
    )
)</f>
        <v/>
      </c>
      <c r="W312" s="77" t="str">
        <f>IF($B312="",
    "",
    IF(NOT(ISERROR(MATCH($B312,SkyCiv!$U:$U,0))),
        INDEX(SkyCiv!N:N,MATCH($B312,SkyCiv!$U:$U,0)),
        ""
    )
)</f>
        <v/>
      </c>
      <c r="X312" s="45" t="str">
        <f>IF(AND(U312=0,V312=0,W312=0),
    "-",
    IF(U312="",
        "",
        IF(LEFT($B312)="B",
            IF(Instructions!E$16="",
                "",
                IF(ROUND(U312,3)&lt;Instructions!E$16,
                    "YES",
                    "NO"
                )
            ),
            IF(LEFT($B312)="C",
                IF(Instructions!E$18="",
                    "",
                    IF(ROUND(U312,3)&lt;Instructions!E$18,
                        "YES",
                        "NO"
                    )
                ),
                "ERR"
            )
        )
    )
)</f>
        <v/>
      </c>
      <c r="Y312" s="45" t="str">
        <f t="shared" si="112"/>
        <v/>
      </c>
      <c r="Z312" s="45" t="str">
        <f>IF(AND(U312=0,V312=0,W312=0),
    "-",
    IF(W312="",
        "",
        IF(LEFT($B312)="B",
            IF(Instructions!E$17="",
                "",
                IF(ROUND(W312,3)&lt;Instructions!E$17,
                    "YES",
                    "NO"
                )
            ),
            IF(LEFT($B312)="C",
                IF(Instructions!E$19="",
                    "",
                    IF(ROUND(W312,3)&lt;Instructions!E$19,
                        "YES",
                        "NO"
                    )
                ),
                "ERR"
            )
        )
    )
)</f>
        <v/>
      </c>
      <c r="AA312" s="54" t="str">
        <f t="shared" si="113"/>
        <v/>
      </c>
      <c r="AB312" s="14" t="str">
        <f>IF(AND(NOT(ISERROR(MATCH($B312,Scilympiad!$U:$U,0))),ISNUMBER(INDEX(Scilympiad!Y:Y,MATCH($B312,Scilympiad!$U:$U,0)))),
    INDEX(Scilympiad!Y:Y,MATCH($B312,Scilympiad!$U:$U,0)),
    ""
)</f>
        <v/>
      </c>
      <c r="AC312" s="11" t="str">
        <f t="shared" si="114"/>
        <v/>
      </c>
      <c r="AD312" s="10" t="str">
        <f t="shared" si="115"/>
        <v/>
      </c>
      <c r="AE312" s="11" t="str">
        <f t="shared" si="116"/>
        <v/>
      </c>
      <c r="AF312" s="12" t="str">
        <f t="shared" si="117"/>
        <v/>
      </c>
      <c r="AG312" s="134" t="str">
        <f t="shared" si="118"/>
        <v/>
      </c>
      <c r="AH312" s="165"/>
      <c r="AI312" s="165"/>
      <c r="AJ312" s="131"/>
      <c r="AK312" s="64" t="str">
        <f t="shared" si="119"/>
        <v/>
      </c>
      <c r="AL312" s="47" t="str">
        <f t="shared" si="120"/>
        <v/>
      </c>
      <c r="AM312" s="65" t="str">
        <f t="shared" si="121"/>
        <v/>
      </c>
      <c r="AN312" s="57" t="str">
        <f t="shared" si="122"/>
        <v/>
      </c>
      <c r="AO312" s="12" t="str">
        <f t="shared" si="123"/>
        <v/>
      </c>
      <c r="AP312" s="10" t="str">
        <f t="shared" si="124"/>
        <v/>
      </c>
      <c r="AQ312" s="10" t="str">
        <f t="shared" si="125"/>
        <v/>
      </c>
      <c r="AR312" s="15" t="str">
        <f t="shared" si="126"/>
        <v/>
      </c>
      <c r="AS312" s="57" t="str">
        <f t="shared" si="127"/>
        <v/>
      </c>
      <c r="AT312" s="12" t="str">
        <f t="shared" si="128"/>
        <v/>
      </c>
      <c r="AU312" s="10" t="str">
        <f t="shared" si="129"/>
        <v/>
      </c>
      <c r="AV312" s="10" t="str">
        <f t="shared" si="130"/>
        <v/>
      </c>
      <c r="AW312" s="15" t="str">
        <f t="shared" si="131"/>
        <v/>
      </c>
    </row>
    <row r="313" spans="2:49">
      <c r="B313" s="14" t="str">
        <f>IF(Scilympiad!C312="",
    "",
    Scilympiad!C312
)</f>
        <v/>
      </c>
      <c r="C313" s="10" t="str">
        <f>IF(Scilympiad!D312="",
    "",
    Scilympiad!D312
)</f>
        <v/>
      </c>
      <c r="D313" s="10" t="str">
        <f>IF(Scilympiad!E312="",
    "",
    Scilympiad!E312
)</f>
        <v/>
      </c>
      <c r="E313" s="44" t="str">
        <f t="shared" si="107"/>
        <v/>
      </c>
      <c r="F313" s="45" t="str">
        <f t="shared" si="108"/>
        <v/>
      </c>
      <c r="G313" s="173" t="str">
        <f t="shared" si="109"/>
        <v/>
      </c>
      <c r="H313" s="45" t="str">
        <f t="shared" si="110"/>
        <v/>
      </c>
      <c r="I313" s="54" t="str">
        <f t="shared" si="111"/>
        <v/>
      </c>
      <c r="J313" s="57" t="str">
        <f>IF($B313="",
    "",
    IF(COUNTIF(Scilympiad!U:U,Scores!$B313)+COUNTIF(SkyCiv!U:U,Scores!$B313)=0,
        "",
        IF(COUNTIF(Scilympiad!U:U,Scores!$B313)=0,
            "NO",
            IF(COUNTIF(Scilympiad!U:U,Scores!$B313)=1,
                "YES",
                IF(COUNTIF(Scilympiad!U:U,Scores!$B313)&gt;1,
                    "MANY",
                    "ERROR"
                )
            )
        )
    )
)</f>
        <v/>
      </c>
      <c r="K313" s="15" t="str">
        <f>IF($B313="",
    "",
    IF(COUNTIF(Scilympiad!U:U,Scores!$B313)+COUNTIF(SkyCiv!U:U,Scores!$B313)=0,
        "",
        IF(COUNTIF(SkyCiv!U:U,Scores!$B313)=0,
            "NO",
            IF(COUNTIF(SkyCiv!U:U,Scores!$B313)=1,
                "YES",
                IF(COUNTIF(SkyCiv!U:U,Scores!$B313)&gt;1,
                    "MANY",
                    "ERROR"
                )
            )
        )
    )
)</f>
        <v/>
      </c>
      <c r="L313" s="160" t="str">
        <f>IF($B313="",
    "",
    IF(NOT(ISERROR(MATCH($B313,Scilympiad!$U:$U,0))),
        INDEX(Scilympiad!M:M,MATCH($B313,Scilympiad!$U:$U,0)),
        ""
    )
)</f>
        <v/>
      </c>
      <c r="M313" s="161" t="str">
        <f>IF($B313="",
    "",
    IF(NOT(ISERROR(MATCH($B313,Scilympiad!$U:$U,0))),
        INDEX(Scilympiad!N:N,MATCH($B313,Scilympiad!$U:$U,0)),
        ""
    )
)</f>
        <v/>
      </c>
      <c r="N313" s="161" t="str">
        <f>IF($B313="",
    "",
    IF(NOT(ISERROR(MATCH($B313,SkyCiv!$U:$U,0))),
        INDEX(SkyCiv!C:C,MATCH($B313,SkyCiv!$U:$U,0))+(_xlfn.NUMBERVALUE(LEFT(RIGHT(Instructions!$E$20,4),3))+6)/24,
        ""
    )
)</f>
        <v/>
      </c>
      <c r="O313" s="12" t="str">
        <f>IF(N313="",
    "",
    IF(Instructions!E$20="",
        "TIMEZONE?",
        IF(L313="",
            "START?",
            IF(N313&lt;L313,
                "NEGATIVE",
                (N313-L313)*24*60
            )
        )
    )
)</f>
        <v/>
      </c>
      <c r="P313" s="46" t="str">
        <f>IF(Instructions!$E$21="",
    "",
    IF(AND(ISNUMBER(O313),O313&gt;Instructions!E$21),
        "YES",
        IF(AND(ISNUMBER(O313),O313&lt;=Instructions!E$21),
            "NO",
            IF(O313="NEGATIVE",
                "UNCLEAR",
                ""
            )
        )
    )
)</f>
        <v/>
      </c>
      <c r="Q313" s="72" t="str">
        <f>IF(LEFT(Instructions!E$22)="Y",
    P313,
    ""
)</f>
        <v/>
      </c>
      <c r="R313" s="69" t="str">
        <f>IF($B313="",
    "",
    IF(NOT(ISERROR(MATCH($B313,SkyCiv!$U:$U,0))),
        INDEX(SkyCiv!I:I,MATCH($B313,SkyCiv!$U:$U,0)),
        ""
    )
)</f>
        <v/>
      </c>
      <c r="S313" s="12" t="str">
        <f>IF($B313="",
    "",
    IF(NOT(ISERROR(MATCH($B313,SkyCiv!$U:$U,0))),
        INDEX(SkyCiv!J:J,MATCH($B313,SkyCiv!$U:$U,0)),
        ""
    )
)</f>
        <v/>
      </c>
      <c r="T313" s="60" t="str">
        <f>IF($B313="",
    "",
    IF(NOT(ISERROR(MATCH($B313,SkyCiv!$U:$U,0))),
        INDEX(SkyCiv!K:K,MATCH($B313,SkyCiv!$U:$U,0)),
        ""
    )
)</f>
        <v/>
      </c>
      <c r="U313" s="76" t="str">
        <f>IF($B313="",
    "",
    IF(NOT(ISERROR(MATCH($B313,SkyCiv!$U:$U,0))),
        INDEX(SkyCiv!L:L,MATCH($B313,SkyCiv!$U:$U,0)),
        ""
    )
)</f>
        <v/>
      </c>
      <c r="V313" s="12" t="str">
        <f>IF($B313="",
    "",
    IF(NOT(ISERROR(MATCH($B313,SkyCiv!$U:$U,0))),
        INDEX(SkyCiv!M:M,MATCH($B313,SkyCiv!$U:$U,0)),
        ""
    )
)</f>
        <v/>
      </c>
      <c r="W313" s="77" t="str">
        <f>IF($B313="",
    "",
    IF(NOT(ISERROR(MATCH($B313,SkyCiv!$U:$U,0))),
        INDEX(SkyCiv!N:N,MATCH($B313,SkyCiv!$U:$U,0)),
        ""
    )
)</f>
        <v/>
      </c>
      <c r="X313" s="45" t="str">
        <f>IF(AND(U313=0,V313=0,W313=0),
    "-",
    IF(U313="",
        "",
        IF(LEFT($B313)="B",
            IF(Instructions!E$16="",
                "",
                IF(ROUND(U313,3)&lt;Instructions!E$16,
                    "YES",
                    "NO"
                )
            ),
            IF(LEFT($B313)="C",
                IF(Instructions!E$18="",
                    "",
                    IF(ROUND(U313,3)&lt;Instructions!E$18,
                        "YES",
                        "NO"
                    )
                ),
                "ERR"
            )
        )
    )
)</f>
        <v/>
      </c>
      <c r="Y313" s="45" t="str">
        <f t="shared" si="112"/>
        <v/>
      </c>
      <c r="Z313" s="45" t="str">
        <f>IF(AND(U313=0,V313=0,W313=0),
    "-",
    IF(W313="",
        "",
        IF(LEFT($B313)="B",
            IF(Instructions!E$17="",
                "",
                IF(ROUND(W313,3)&lt;Instructions!E$17,
                    "YES",
                    "NO"
                )
            ),
            IF(LEFT($B313)="C",
                IF(Instructions!E$19="",
                    "",
                    IF(ROUND(W313,3)&lt;Instructions!E$19,
                        "YES",
                        "NO"
                    )
                ),
                "ERR"
            )
        )
    )
)</f>
        <v/>
      </c>
      <c r="AA313" s="54" t="str">
        <f t="shared" si="113"/>
        <v/>
      </c>
      <c r="AB313" s="14" t="str">
        <f>IF(AND(NOT(ISERROR(MATCH($B313,Scilympiad!$U:$U,0))),ISNUMBER(INDEX(Scilympiad!Y:Y,MATCH($B313,Scilympiad!$U:$U,0)))),
    INDEX(Scilympiad!Y:Y,MATCH($B313,Scilympiad!$U:$U,0)),
    ""
)</f>
        <v/>
      </c>
      <c r="AC313" s="11" t="str">
        <f t="shared" si="114"/>
        <v/>
      </c>
      <c r="AD313" s="10" t="str">
        <f t="shared" si="115"/>
        <v/>
      </c>
      <c r="AE313" s="11" t="str">
        <f t="shared" si="116"/>
        <v/>
      </c>
      <c r="AF313" s="12" t="str">
        <f t="shared" si="117"/>
        <v/>
      </c>
      <c r="AG313" s="134" t="str">
        <f t="shared" si="118"/>
        <v/>
      </c>
      <c r="AH313" s="165"/>
      <c r="AI313" s="165"/>
      <c r="AJ313" s="131"/>
      <c r="AK313" s="64" t="str">
        <f t="shared" si="119"/>
        <v/>
      </c>
      <c r="AL313" s="47" t="str">
        <f t="shared" si="120"/>
        <v/>
      </c>
      <c r="AM313" s="65" t="str">
        <f t="shared" si="121"/>
        <v/>
      </c>
      <c r="AN313" s="57" t="str">
        <f t="shared" si="122"/>
        <v/>
      </c>
      <c r="AO313" s="12" t="str">
        <f t="shared" si="123"/>
        <v/>
      </c>
      <c r="AP313" s="10" t="str">
        <f t="shared" si="124"/>
        <v/>
      </c>
      <c r="AQ313" s="10" t="str">
        <f t="shared" si="125"/>
        <v/>
      </c>
      <c r="AR313" s="15" t="str">
        <f t="shared" si="126"/>
        <v/>
      </c>
      <c r="AS313" s="57" t="str">
        <f t="shared" si="127"/>
        <v/>
      </c>
      <c r="AT313" s="12" t="str">
        <f t="shared" si="128"/>
        <v/>
      </c>
      <c r="AU313" s="10" t="str">
        <f t="shared" si="129"/>
        <v/>
      </c>
      <c r="AV313" s="10" t="str">
        <f t="shared" si="130"/>
        <v/>
      </c>
      <c r="AW313" s="15" t="str">
        <f t="shared" si="131"/>
        <v/>
      </c>
    </row>
    <row r="314" spans="2:49">
      <c r="B314" s="14" t="str">
        <f>IF(Scilympiad!C313="",
    "",
    Scilympiad!C313
)</f>
        <v/>
      </c>
      <c r="C314" s="10" t="str">
        <f>IF(Scilympiad!D313="",
    "",
    Scilympiad!D313
)</f>
        <v/>
      </c>
      <c r="D314" s="10" t="str">
        <f>IF(Scilympiad!E313="",
    "",
    Scilympiad!E313
)</f>
        <v/>
      </c>
      <c r="E314" s="44" t="str">
        <f t="shared" si="107"/>
        <v/>
      </c>
      <c r="F314" s="45" t="str">
        <f t="shared" si="108"/>
        <v/>
      </c>
      <c r="G314" s="173" t="str">
        <f t="shared" si="109"/>
        <v/>
      </c>
      <c r="H314" s="45" t="str">
        <f t="shared" si="110"/>
        <v/>
      </c>
      <c r="I314" s="54" t="str">
        <f t="shared" si="111"/>
        <v/>
      </c>
      <c r="J314" s="57" t="str">
        <f>IF($B314="",
    "",
    IF(COUNTIF(Scilympiad!U:U,Scores!$B314)+COUNTIF(SkyCiv!U:U,Scores!$B314)=0,
        "",
        IF(COUNTIF(Scilympiad!U:U,Scores!$B314)=0,
            "NO",
            IF(COUNTIF(Scilympiad!U:U,Scores!$B314)=1,
                "YES",
                IF(COUNTIF(Scilympiad!U:U,Scores!$B314)&gt;1,
                    "MANY",
                    "ERROR"
                )
            )
        )
    )
)</f>
        <v/>
      </c>
      <c r="K314" s="15" t="str">
        <f>IF($B314="",
    "",
    IF(COUNTIF(Scilympiad!U:U,Scores!$B314)+COUNTIF(SkyCiv!U:U,Scores!$B314)=0,
        "",
        IF(COUNTIF(SkyCiv!U:U,Scores!$B314)=0,
            "NO",
            IF(COUNTIF(SkyCiv!U:U,Scores!$B314)=1,
                "YES",
                IF(COUNTIF(SkyCiv!U:U,Scores!$B314)&gt;1,
                    "MANY",
                    "ERROR"
                )
            )
        )
    )
)</f>
        <v/>
      </c>
      <c r="L314" s="160" t="str">
        <f>IF($B314="",
    "",
    IF(NOT(ISERROR(MATCH($B314,Scilympiad!$U:$U,0))),
        INDEX(Scilympiad!M:M,MATCH($B314,Scilympiad!$U:$U,0)),
        ""
    )
)</f>
        <v/>
      </c>
      <c r="M314" s="161" t="str">
        <f>IF($B314="",
    "",
    IF(NOT(ISERROR(MATCH($B314,Scilympiad!$U:$U,0))),
        INDEX(Scilympiad!N:N,MATCH($B314,Scilympiad!$U:$U,0)),
        ""
    )
)</f>
        <v/>
      </c>
      <c r="N314" s="161" t="str">
        <f>IF($B314="",
    "",
    IF(NOT(ISERROR(MATCH($B314,SkyCiv!$U:$U,0))),
        INDEX(SkyCiv!C:C,MATCH($B314,SkyCiv!$U:$U,0))+(_xlfn.NUMBERVALUE(LEFT(RIGHT(Instructions!$E$20,4),3))+6)/24,
        ""
    )
)</f>
        <v/>
      </c>
      <c r="O314" s="12" t="str">
        <f>IF(N314="",
    "",
    IF(Instructions!E$20="",
        "TIMEZONE?",
        IF(L314="",
            "START?",
            IF(N314&lt;L314,
                "NEGATIVE",
                (N314-L314)*24*60
            )
        )
    )
)</f>
        <v/>
      </c>
      <c r="P314" s="46" t="str">
        <f>IF(Instructions!$E$21="",
    "",
    IF(AND(ISNUMBER(O314),O314&gt;Instructions!E$21),
        "YES",
        IF(AND(ISNUMBER(O314),O314&lt;=Instructions!E$21),
            "NO",
            IF(O314="NEGATIVE",
                "UNCLEAR",
                ""
            )
        )
    )
)</f>
        <v/>
      </c>
      <c r="Q314" s="72" t="str">
        <f>IF(LEFT(Instructions!E$22)="Y",
    P314,
    ""
)</f>
        <v/>
      </c>
      <c r="R314" s="69" t="str">
        <f>IF($B314="",
    "",
    IF(NOT(ISERROR(MATCH($B314,SkyCiv!$U:$U,0))),
        INDEX(SkyCiv!I:I,MATCH($B314,SkyCiv!$U:$U,0)),
        ""
    )
)</f>
        <v/>
      </c>
      <c r="S314" s="12" t="str">
        <f>IF($B314="",
    "",
    IF(NOT(ISERROR(MATCH($B314,SkyCiv!$U:$U,0))),
        INDEX(SkyCiv!J:J,MATCH($B314,SkyCiv!$U:$U,0)),
        ""
    )
)</f>
        <v/>
      </c>
      <c r="T314" s="60" t="str">
        <f>IF($B314="",
    "",
    IF(NOT(ISERROR(MATCH($B314,SkyCiv!$U:$U,0))),
        INDEX(SkyCiv!K:K,MATCH($B314,SkyCiv!$U:$U,0)),
        ""
    )
)</f>
        <v/>
      </c>
      <c r="U314" s="76" t="str">
        <f>IF($B314="",
    "",
    IF(NOT(ISERROR(MATCH($B314,SkyCiv!$U:$U,0))),
        INDEX(SkyCiv!L:L,MATCH($B314,SkyCiv!$U:$U,0)),
        ""
    )
)</f>
        <v/>
      </c>
      <c r="V314" s="12" t="str">
        <f>IF($B314="",
    "",
    IF(NOT(ISERROR(MATCH($B314,SkyCiv!$U:$U,0))),
        INDEX(SkyCiv!M:M,MATCH($B314,SkyCiv!$U:$U,0)),
        ""
    )
)</f>
        <v/>
      </c>
      <c r="W314" s="77" t="str">
        <f>IF($B314="",
    "",
    IF(NOT(ISERROR(MATCH($B314,SkyCiv!$U:$U,0))),
        INDEX(SkyCiv!N:N,MATCH($B314,SkyCiv!$U:$U,0)),
        ""
    )
)</f>
        <v/>
      </c>
      <c r="X314" s="45" t="str">
        <f>IF(AND(U314=0,V314=0,W314=0),
    "-",
    IF(U314="",
        "",
        IF(LEFT($B314)="B",
            IF(Instructions!E$16="",
                "",
                IF(ROUND(U314,3)&lt;Instructions!E$16,
                    "YES",
                    "NO"
                )
            ),
            IF(LEFT($B314)="C",
                IF(Instructions!E$18="",
                    "",
                    IF(ROUND(U314,3)&lt;Instructions!E$18,
                        "YES",
                        "NO"
                    )
                ),
                "ERR"
            )
        )
    )
)</f>
        <v/>
      </c>
      <c r="Y314" s="45" t="str">
        <f t="shared" si="112"/>
        <v/>
      </c>
      <c r="Z314" s="45" t="str">
        <f>IF(AND(U314=0,V314=0,W314=0),
    "-",
    IF(W314="",
        "",
        IF(LEFT($B314)="B",
            IF(Instructions!E$17="",
                "",
                IF(ROUND(W314,3)&lt;Instructions!E$17,
                    "YES",
                    "NO"
                )
            ),
            IF(LEFT($B314)="C",
                IF(Instructions!E$19="",
                    "",
                    IF(ROUND(W314,3)&lt;Instructions!E$19,
                        "YES",
                        "NO"
                    )
                ),
                "ERR"
            )
        )
    )
)</f>
        <v/>
      </c>
      <c r="AA314" s="54" t="str">
        <f t="shared" si="113"/>
        <v/>
      </c>
      <c r="AB314" s="14" t="str">
        <f>IF(AND(NOT(ISERROR(MATCH($B314,Scilympiad!$U:$U,0))),ISNUMBER(INDEX(Scilympiad!Y:Y,MATCH($B314,Scilympiad!$U:$U,0)))),
    INDEX(Scilympiad!Y:Y,MATCH($B314,Scilympiad!$U:$U,0)),
    ""
)</f>
        <v/>
      </c>
      <c r="AC314" s="11" t="str">
        <f t="shared" si="114"/>
        <v/>
      </c>
      <c r="AD314" s="10" t="str">
        <f t="shared" si="115"/>
        <v/>
      </c>
      <c r="AE314" s="11" t="str">
        <f t="shared" si="116"/>
        <v/>
      </c>
      <c r="AF314" s="12" t="str">
        <f t="shared" si="117"/>
        <v/>
      </c>
      <c r="AG314" s="134" t="str">
        <f t="shared" si="118"/>
        <v/>
      </c>
      <c r="AH314" s="165"/>
      <c r="AI314" s="165"/>
      <c r="AJ314" s="131"/>
      <c r="AK314" s="64" t="str">
        <f t="shared" si="119"/>
        <v/>
      </c>
      <c r="AL314" s="47" t="str">
        <f t="shared" si="120"/>
        <v/>
      </c>
      <c r="AM314" s="65" t="str">
        <f t="shared" si="121"/>
        <v/>
      </c>
      <c r="AN314" s="57" t="str">
        <f t="shared" si="122"/>
        <v/>
      </c>
      <c r="AO314" s="12" t="str">
        <f t="shared" si="123"/>
        <v/>
      </c>
      <c r="AP314" s="10" t="str">
        <f t="shared" si="124"/>
        <v/>
      </c>
      <c r="AQ314" s="10" t="str">
        <f t="shared" si="125"/>
        <v/>
      </c>
      <c r="AR314" s="15" t="str">
        <f t="shared" si="126"/>
        <v/>
      </c>
      <c r="AS314" s="57" t="str">
        <f t="shared" si="127"/>
        <v/>
      </c>
      <c r="AT314" s="12" t="str">
        <f t="shared" si="128"/>
        <v/>
      </c>
      <c r="AU314" s="10" t="str">
        <f t="shared" si="129"/>
        <v/>
      </c>
      <c r="AV314" s="10" t="str">
        <f t="shared" si="130"/>
        <v/>
      </c>
      <c r="AW314" s="15" t="str">
        <f t="shared" si="131"/>
        <v/>
      </c>
    </row>
    <row r="315" spans="2:49">
      <c r="B315" s="14" t="str">
        <f>IF(Scilympiad!C314="",
    "",
    Scilympiad!C314
)</f>
        <v/>
      </c>
      <c r="C315" s="10" t="str">
        <f>IF(Scilympiad!D314="",
    "",
    Scilympiad!D314
)</f>
        <v/>
      </c>
      <c r="D315" s="10" t="str">
        <f>IF(Scilympiad!E314="",
    "",
    Scilympiad!E314
)</f>
        <v/>
      </c>
      <c r="E315" s="44" t="str">
        <f t="shared" si="107"/>
        <v/>
      </c>
      <c r="F315" s="45" t="str">
        <f t="shared" si="108"/>
        <v/>
      </c>
      <c r="G315" s="173" t="str">
        <f t="shared" si="109"/>
        <v/>
      </c>
      <c r="H315" s="45" t="str">
        <f t="shared" si="110"/>
        <v/>
      </c>
      <c r="I315" s="54" t="str">
        <f t="shared" si="111"/>
        <v/>
      </c>
      <c r="J315" s="57" t="str">
        <f>IF($B315="",
    "",
    IF(COUNTIF(Scilympiad!U:U,Scores!$B315)+COUNTIF(SkyCiv!U:U,Scores!$B315)=0,
        "",
        IF(COUNTIF(Scilympiad!U:U,Scores!$B315)=0,
            "NO",
            IF(COUNTIF(Scilympiad!U:U,Scores!$B315)=1,
                "YES",
                IF(COUNTIF(Scilympiad!U:U,Scores!$B315)&gt;1,
                    "MANY",
                    "ERROR"
                )
            )
        )
    )
)</f>
        <v/>
      </c>
      <c r="K315" s="15" t="str">
        <f>IF($B315="",
    "",
    IF(COUNTIF(Scilympiad!U:U,Scores!$B315)+COUNTIF(SkyCiv!U:U,Scores!$B315)=0,
        "",
        IF(COUNTIF(SkyCiv!U:U,Scores!$B315)=0,
            "NO",
            IF(COUNTIF(SkyCiv!U:U,Scores!$B315)=1,
                "YES",
                IF(COUNTIF(SkyCiv!U:U,Scores!$B315)&gt;1,
                    "MANY",
                    "ERROR"
                )
            )
        )
    )
)</f>
        <v/>
      </c>
      <c r="L315" s="160" t="str">
        <f>IF($B315="",
    "",
    IF(NOT(ISERROR(MATCH($B315,Scilympiad!$U:$U,0))),
        INDEX(Scilympiad!M:M,MATCH($B315,Scilympiad!$U:$U,0)),
        ""
    )
)</f>
        <v/>
      </c>
      <c r="M315" s="161" t="str">
        <f>IF($B315="",
    "",
    IF(NOT(ISERROR(MATCH($B315,Scilympiad!$U:$U,0))),
        INDEX(Scilympiad!N:N,MATCH($B315,Scilympiad!$U:$U,0)),
        ""
    )
)</f>
        <v/>
      </c>
      <c r="N315" s="161" t="str">
        <f>IF($B315="",
    "",
    IF(NOT(ISERROR(MATCH($B315,SkyCiv!$U:$U,0))),
        INDEX(SkyCiv!C:C,MATCH($B315,SkyCiv!$U:$U,0))+(_xlfn.NUMBERVALUE(LEFT(RIGHT(Instructions!$E$20,4),3))+6)/24,
        ""
    )
)</f>
        <v/>
      </c>
      <c r="O315" s="12" t="str">
        <f>IF(N315="",
    "",
    IF(Instructions!E$20="",
        "TIMEZONE?",
        IF(L315="",
            "START?",
            IF(N315&lt;L315,
                "NEGATIVE",
                (N315-L315)*24*60
            )
        )
    )
)</f>
        <v/>
      </c>
      <c r="P315" s="46" t="str">
        <f>IF(Instructions!$E$21="",
    "",
    IF(AND(ISNUMBER(O315),O315&gt;Instructions!E$21),
        "YES",
        IF(AND(ISNUMBER(O315),O315&lt;=Instructions!E$21),
            "NO",
            IF(O315="NEGATIVE",
                "UNCLEAR",
                ""
            )
        )
    )
)</f>
        <v/>
      </c>
      <c r="Q315" s="72" t="str">
        <f>IF(LEFT(Instructions!E$22)="Y",
    P315,
    ""
)</f>
        <v/>
      </c>
      <c r="R315" s="69" t="str">
        <f>IF($B315="",
    "",
    IF(NOT(ISERROR(MATCH($B315,SkyCiv!$U:$U,0))),
        INDEX(SkyCiv!I:I,MATCH($B315,SkyCiv!$U:$U,0)),
        ""
    )
)</f>
        <v/>
      </c>
      <c r="S315" s="12" t="str">
        <f>IF($B315="",
    "",
    IF(NOT(ISERROR(MATCH($B315,SkyCiv!$U:$U,0))),
        INDEX(SkyCiv!J:J,MATCH($B315,SkyCiv!$U:$U,0)),
        ""
    )
)</f>
        <v/>
      </c>
      <c r="T315" s="60" t="str">
        <f>IF($B315="",
    "",
    IF(NOT(ISERROR(MATCH($B315,SkyCiv!$U:$U,0))),
        INDEX(SkyCiv!K:K,MATCH($B315,SkyCiv!$U:$U,0)),
        ""
    )
)</f>
        <v/>
      </c>
      <c r="U315" s="76" t="str">
        <f>IF($B315="",
    "",
    IF(NOT(ISERROR(MATCH($B315,SkyCiv!$U:$U,0))),
        INDEX(SkyCiv!L:L,MATCH($B315,SkyCiv!$U:$U,0)),
        ""
    )
)</f>
        <v/>
      </c>
      <c r="V315" s="12" t="str">
        <f>IF($B315="",
    "",
    IF(NOT(ISERROR(MATCH($B315,SkyCiv!$U:$U,0))),
        INDEX(SkyCiv!M:M,MATCH($B315,SkyCiv!$U:$U,0)),
        ""
    )
)</f>
        <v/>
      </c>
      <c r="W315" s="77" t="str">
        <f>IF($B315="",
    "",
    IF(NOT(ISERROR(MATCH($B315,SkyCiv!$U:$U,0))),
        INDEX(SkyCiv!N:N,MATCH($B315,SkyCiv!$U:$U,0)),
        ""
    )
)</f>
        <v/>
      </c>
      <c r="X315" s="45" t="str">
        <f>IF(AND(U315=0,V315=0,W315=0),
    "-",
    IF(U315="",
        "",
        IF(LEFT($B315)="B",
            IF(Instructions!E$16="",
                "",
                IF(ROUND(U315,3)&lt;Instructions!E$16,
                    "YES",
                    "NO"
                )
            ),
            IF(LEFT($B315)="C",
                IF(Instructions!E$18="",
                    "",
                    IF(ROUND(U315,3)&lt;Instructions!E$18,
                        "YES",
                        "NO"
                    )
                ),
                "ERR"
            )
        )
    )
)</f>
        <v/>
      </c>
      <c r="Y315" s="45" t="str">
        <f t="shared" si="112"/>
        <v/>
      </c>
      <c r="Z315" s="45" t="str">
        <f>IF(AND(U315=0,V315=0,W315=0),
    "-",
    IF(W315="",
        "",
        IF(LEFT($B315)="B",
            IF(Instructions!E$17="",
                "",
                IF(ROUND(W315,3)&lt;Instructions!E$17,
                    "YES",
                    "NO"
                )
            ),
            IF(LEFT($B315)="C",
                IF(Instructions!E$19="",
                    "",
                    IF(ROUND(W315,3)&lt;Instructions!E$19,
                        "YES",
                        "NO"
                    )
                ),
                "ERR"
            )
        )
    )
)</f>
        <v/>
      </c>
      <c r="AA315" s="54" t="str">
        <f t="shared" si="113"/>
        <v/>
      </c>
      <c r="AB315" s="14" t="str">
        <f>IF(AND(NOT(ISERROR(MATCH($B315,Scilympiad!$U:$U,0))),ISNUMBER(INDEX(Scilympiad!Y:Y,MATCH($B315,Scilympiad!$U:$U,0)))),
    INDEX(Scilympiad!Y:Y,MATCH($B315,Scilympiad!$U:$U,0)),
    ""
)</f>
        <v/>
      </c>
      <c r="AC315" s="11" t="str">
        <f t="shared" si="114"/>
        <v/>
      </c>
      <c r="AD315" s="10" t="str">
        <f t="shared" si="115"/>
        <v/>
      </c>
      <c r="AE315" s="11" t="str">
        <f t="shared" si="116"/>
        <v/>
      </c>
      <c r="AF315" s="12" t="str">
        <f t="shared" si="117"/>
        <v/>
      </c>
      <c r="AG315" s="134" t="str">
        <f t="shared" si="118"/>
        <v/>
      </c>
      <c r="AH315" s="165"/>
      <c r="AI315" s="165"/>
      <c r="AJ315" s="131"/>
      <c r="AK315" s="64" t="str">
        <f t="shared" si="119"/>
        <v/>
      </c>
      <c r="AL315" s="47" t="str">
        <f t="shared" si="120"/>
        <v/>
      </c>
      <c r="AM315" s="65" t="str">
        <f t="shared" si="121"/>
        <v/>
      </c>
      <c r="AN315" s="57" t="str">
        <f t="shared" si="122"/>
        <v/>
      </c>
      <c r="AO315" s="12" t="str">
        <f t="shared" si="123"/>
        <v/>
      </c>
      <c r="AP315" s="10" t="str">
        <f t="shared" si="124"/>
        <v/>
      </c>
      <c r="AQ315" s="10" t="str">
        <f t="shared" si="125"/>
        <v/>
      </c>
      <c r="AR315" s="15" t="str">
        <f t="shared" si="126"/>
        <v/>
      </c>
      <c r="AS315" s="57" t="str">
        <f t="shared" si="127"/>
        <v/>
      </c>
      <c r="AT315" s="12" t="str">
        <f t="shared" si="128"/>
        <v/>
      </c>
      <c r="AU315" s="10" t="str">
        <f t="shared" si="129"/>
        <v/>
      </c>
      <c r="AV315" s="10" t="str">
        <f t="shared" si="130"/>
        <v/>
      </c>
      <c r="AW315" s="15" t="str">
        <f t="shared" si="131"/>
        <v/>
      </c>
    </row>
    <row r="316" spans="2:49">
      <c r="B316" s="14" t="str">
        <f>IF(Scilympiad!C315="",
    "",
    Scilympiad!C315
)</f>
        <v/>
      </c>
      <c r="C316" s="10" t="str">
        <f>IF(Scilympiad!D315="",
    "",
    Scilympiad!D315
)</f>
        <v/>
      </c>
      <c r="D316" s="10" t="str">
        <f>IF(Scilympiad!E315="",
    "",
    Scilympiad!E315
)</f>
        <v/>
      </c>
      <c r="E316" s="44" t="str">
        <f t="shared" si="107"/>
        <v/>
      </c>
      <c r="F316" s="45" t="str">
        <f t="shared" si="108"/>
        <v/>
      </c>
      <c r="G316" s="173" t="str">
        <f t="shared" si="109"/>
        <v/>
      </c>
      <c r="H316" s="45" t="str">
        <f t="shared" si="110"/>
        <v/>
      </c>
      <c r="I316" s="54" t="str">
        <f t="shared" si="111"/>
        <v/>
      </c>
      <c r="J316" s="57" t="str">
        <f>IF($B316="",
    "",
    IF(COUNTIF(Scilympiad!U:U,Scores!$B316)+COUNTIF(SkyCiv!U:U,Scores!$B316)=0,
        "",
        IF(COUNTIF(Scilympiad!U:U,Scores!$B316)=0,
            "NO",
            IF(COUNTIF(Scilympiad!U:U,Scores!$B316)=1,
                "YES",
                IF(COUNTIF(Scilympiad!U:U,Scores!$B316)&gt;1,
                    "MANY",
                    "ERROR"
                )
            )
        )
    )
)</f>
        <v/>
      </c>
      <c r="K316" s="15" t="str">
        <f>IF($B316="",
    "",
    IF(COUNTIF(Scilympiad!U:U,Scores!$B316)+COUNTIF(SkyCiv!U:U,Scores!$B316)=0,
        "",
        IF(COUNTIF(SkyCiv!U:U,Scores!$B316)=0,
            "NO",
            IF(COUNTIF(SkyCiv!U:U,Scores!$B316)=1,
                "YES",
                IF(COUNTIF(SkyCiv!U:U,Scores!$B316)&gt;1,
                    "MANY",
                    "ERROR"
                )
            )
        )
    )
)</f>
        <v/>
      </c>
      <c r="L316" s="160" t="str">
        <f>IF($B316="",
    "",
    IF(NOT(ISERROR(MATCH($B316,Scilympiad!$U:$U,0))),
        INDEX(Scilympiad!M:M,MATCH($B316,Scilympiad!$U:$U,0)),
        ""
    )
)</f>
        <v/>
      </c>
      <c r="M316" s="161" t="str">
        <f>IF($B316="",
    "",
    IF(NOT(ISERROR(MATCH($B316,Scilympiad!$U:$U,0))),
        INDEX(Scilympiad!N:N,MATCH($B316,Scilympiad!$U:$U,0)),
        ""
    )
)</f>
        <v/>
      </c>
      <c r="N316" s="161" t="str">
        <f>IF($B316="",
    "",
    IF(NOT(ISERROR(MATCH($B316,SkyCiv!$U:$U,0))),
        INDEX(SkyCiv!C:C,MATCH($B316,SkyCiv!$U:$U,0))+(_xlfn.NUMBERVALUE(LEFT(RIGHT(Instructions!$E$20,4),3))+6)/24,
        ""
    )
)</f>
        <v/>
      </c>
      <c r="O316" s="12" t="str">
        <f>IF(N316="",
    "",
    IF(Instructions!E$20="",
        "TIMEZONE?",
        IF(L316="",
            "START?",
            IF(N316&lt;L316,
                "NEGATIVE",
                (N316-L316)*24*60
            )
        )
    )
)</f>
        <v/>
      </c>
      <c r="P316" s="46" t="str">
        <f>IF(Instructions!$E$21="",
    "",
    IF(AND(ISNUMBER(O316),O316&gt;Instructions!E$21),
        "YES",
        IF(AND(ISNUMBER(O316),O316&lt;=Instructions!E$21),
            "NO",
            IF(O316="NEGATIVE",
                "UNCLEAR",
                ""
            )
        )
    )
)</f>
        <v/>
      </c>
      <c r="Q316" s="72" t="str">
        <f>IF(LEFT(Instructions!E$22)="Y",
    P316,
    ""
)</f>
        <v/>
      </c>
      <c r="R316" s="69" t="str">
        <f>IF($B316="",
    "",
    IF(NOT(ISERROR(MATCH($B316,SkyCiv!$U:$U,0))),
        INDEX(SkyCiv!I:I,MATCH($B316,SkyCiv!$U:$U,0)),
        ""
    )
)</f>
        <v/>
      </c>
      <c r="S316" s="12" t="str">
        <f>IF($B316="",
    "",
    IF(NOT(ISERROR(MATCH($B316,SkyCiv!$U:$U,0))),
        INDEX(SkyCiv!J:J,MATCH($B316,SkyCiv!$U:$U,0)),
        ""
    )
)</f>
        <v/>
      </c>
      <c r="T316" s="60" t="str">
        <f>IF($B316="",
    "",
    IF(NOT(ISERROR(MATCH($B316,SkyCiv!$U:$U,0))),
        INDEX(SkyCiv!K:K,MATCH($B316,SkyCiv!$U:$U,0)),
        ""
    )
)</f>
        <v/>
      </c>
      <c r="U316" s="76" t="str">
        <f>IF($B316="",
    "",
    IF(NOT(ISERROR(MATCH($B316,SkyCiv!$U:$U,0))),
        INDEX(SkyCiv!L:L,MATCH($B316,SkyCiv!$U:$U,0)),
        ""
    )
)</f>
        <v/>
      </c>
      <c r="V316" s="12" t="str">
        <f>IF($B316="",
    "",
    IF(NOT(ISERROR(MATCH($B316,SkyCiv!$U:$U,0))),
        INDEX(SkyCiv!M:M,MATCH($B316,SkyCiv!$U:$U,0)),
        ""
    )
)</f>
        <v/>
      </c>
      <c r="W316" s="77" t="str">
        <f>IF($B316="",
    "",
    IF(NOT(ISERROR(MATCH($B316,SkyCiv!$U:$U,0))),
        INDEX(SkyCiv!N:N,MATCH($B316,SkyCiv!$U:$U,0)),
        ""
    )
)</f>
        <v/>
      </c>
      <c r="X316" s="45" t="str">
        <f>IF(AND(U316=0,V316=0,W316=0),
    "-",
    IF(U316="",
        "",
        IF(LEFT($B316)="B",
            IF(Instructions!E$16="",
                "",
                IF(ROUND(U316,3)&lt;Instructions!E$16,
                    "YES",
                    "NO"
                )
            ),
            IF(LEFT($B316)="C",
                IF(Instructions!E$18="",
                    "",
                    IF(ROUND(U316,3)&lt;Instructions!E$18,
                        "YES",
                        "NO"
                    )
                ),
                "ERR"
            )
        )
    )
)</f>
        <v/>
      </c>
      <c r="Y316" s="45" t="str">
        <f t="shared" si="112"/>
        <v/>
      </c>
      <c r="Z316" s="45" t="str">
        <f>IF(AND(U316=0,V316=0,W316=0),
    "-",
    IF(W316="",
        "",
        IF(LEFT($B316)="B",
            IF(Instructions!E$17="",
                "",
                IF(ROUND(W316,3)&lt;Instructions!E$17,
                    "YES",
                    "NO"
                )
            ),
            IF(LEFT($B316)="C",
                IF(Instructions!E$19="",
                    "",
                    IF(ROUND(W316,3)&lt;Instructions!E$19,
                        "YES",
                        "NO"
                    )
                ),
                "ERR"
            )
        )
    )
)</f>
        <v/>
      </c>
      <c r="AA316" s="54" t="str">
        <f t="shared" si="113"/>
        <v/>
      </c>
      <c r="AB316" s="14" t="str">
        <f>IF(AND(NOT(ISERROR(MATCH($B316,Scilympiad!$U:$U,0))),ISNUMBER(INDEX(Scilympiad!Y:Y,MATCH($B316,Scilympiad!$U:$U,0)))),
    INDEX(Scilympiad!Y:Y,MATCH($B316,Scilympiad!$U:$U,0)),
    ""
)</f>
        <v/>
      </c>
      <c r="AC316" s="11" t="str">
        <f t="shared" si="114"/>
        <v/>
      </c>
      <c r="AD316" s="10" t="str">
        <f t="shared" si="115"/>
        <v/>
      </c>
      <c r="AE316" s="11" t="str">
        <f t="shared" si="116"/>
        <v/>
      </c>
      <c r="AF316" s="12" t="str">
        <f t="shared" si="117"/>
        <v/>
      </c>
      <c r="AG316" s="134" t="str">
        <f t="shared" si="118"/>
        <v/>
      </c>
      <c r="AH316" s="165"/>
      <c r="AI316" s="165"/>
      <c r="AJ316" s="131"/>
      <c r="AK316" s="64" t="str">
        <f t="shared" si="119"/>
        <v/>
      </c>
      <c r="AL316" s="47" t="str">
        <f t="shared" si="120"/>
        <v/>
      </c>
      <c r="AM316" s="65" t="str">
        <f t="shared" si="121"/>
        <v/>
      </c>
      <c r="AN316" s="57" t="str">
        <f t="shared" si="122"/>
        <v/>
      </c>
      <c r="AO316" s="12" t="str">
        <f t="shared" si="123"/>
        <v/>
      </c>
      <c r="AP316" s="10" t="str">
        <f t="shared" si="124"/>
        <v/>
      </c>
      <c r="AQ316" s="10" t="str">
        <f t="shared" si="125"/>
        <v/>
      </c>
      <c r="AR316" s="15" t="str">
        <f t="shared" si="126"/>
        <v/>
      </c>
      <c r="AS316" s="57" t="str">
        <f t="shared" si="127"/>
        <v/>
      </c>
      <c r="AT316" s="12" t="str">
        <f t="shared" si="128"/>
        <v/>
      </c>
      <c r="AU316" s="10" t="str">
        <f t="shared" si="129"/>
        <v/>
      </c>
      <c r="AV316" s="10" t="str">
        <f t="shared" si="130"/>
        <v/>
      </c>
      <c r="AW316" s="15" t="str">
        <f t="shared" si="131"/>
        <v/>
      </c>
    </row>
    <row r="317" spans="2:49">
      <c r="B317" s="14" t="str">
        <f>IF(Scilympiad!C316="",
    "",
    Scilympiad!C316
)</f>
        <v/>
      </c>
      <c r="C317" s="10" t="str">
        <f>IF(Scilympiad!D316="",
    "",
    Scilympiad!D316
)</f>
        <v/>
      </c>
      <c r="D317" s="10" t="str">
        <f>IF(Scilympiad!E316="",
    "",
    Scilympiad!E316
)</f>
        <v/>
      </c>
      <c r="E317" s="44" t="str">
        <f t="shared" si="107"/>
        <v/>
      </c>
      <c r="F317" s="45" t="str">
        <f t="shared" si="108"/>
        <v/>
      </c>
      <c r="G317" s="173" t="str">
        <f t="shared" si="109"/>
        <v/>
      </c>
      <c r="H317" s="45" t="str">
        <f t="shared" si="110"/>
        <v/>
      </c>
      <c r="I317" s="54" t="str">
        <f t="shared" si="111"/>
        <v/>
      </c>
      <c r="J317" s="57" t="str">
        <f>IF($B317="",
    "",
    IF(COUNTIF(Scilympiad!U:U,Scores!$B317)+COUNTIF(SkyCiv!U:U,Scores!$B317)=0,
        "",
        IF(COUNTIF(Scilympiad!U:U,Scores!$B317)=0,
            "NO",
            IF(COUNTIF(Scilympiad!U:U,Scores!$B317)=1,
                "YES",
                IF(COUNTIF(Scilympiad!U:U,Scores!$B317)&gt;1,
                    "MANY",
                    "ERROR"
                )
            )
        )
    )
)</f>
        <v/>
      </c>
      <c r="K317" s="15" t="str">
        <f>IF($B317="",
    "",
    IF(COUNTIF(Scilympiad!U:U,Scores!$B317)+COUNTIF(SkyCiv!U:U,Scores!$B317)=0,
        "",
        IF(COUNTIF(SkyCiv!U:U,Scores!$B317)=0,
            "NO",
            IF(COUNTIF(SkyCiv!U:U,Scores!$B317)=1,
                "YES",
                IF(COUNTIF(SkyCiv!U:U,Scores!$B317)&gt;1,
                    "MANY",
                    "ERROR"
                )
            )
        )
    )
)</f>
        <v/>
      </c>
      <c r="L317" s="160" t="str">
        <f>IF($B317="",
    "",
    IF(NOT(ISERROR(MATCH($B317,Scilympiad!$U:$U,0))),
        INDEX(Scilympiad!M:M,MATCH($B317,Scilympiad!$U:$U,0)),
        ""
    )
)</f>
        <v/>
      </c>
      <c r="M317" s="161" t="str">
        <f>IF($B317="",
    "",
    IF(NOT(ISERROR(MATCH($B317,Scilympiad!$U:$U,0))),
        INDEX(Scilympiad!N:N,MATCH($B317,Scilympiad!$U:$U,0)),
        ""
    )
)</f>
        <v/>
      </c>
      <c r="N317" s="161" t="str">
        <f>IF($B317="",
    "",
    IF(NOT(ISERROR(MATCH($B317,SkyCiv!$U:$U,0))),
        INDEX(SkyCiv!C:C,MATCH($B317,SkyCiv!$U:$U,0))+(_xlfn.NUMBERVALUE(LEFT(RIGHT(Instructions!$E$20,4),3))+6)/24,
        ""
    )
)</f>
        <v/>
      </c>
      <c r="O317" s="12" t="str">
        <f>IF(N317="",
    "",
    IF(Instructions!E$20="",
        "TIMEZONE?",
        IF(L317="",
            "START?",
            IF(N317&lt;L317,
                "NEGATIVE",
                (N317-L317)*24*60
            )
        )
    )
)</f>
        <v/>
      </c>
      <c r="P317" s="46" t="str">
        <f>IF(Instructions!$E$21="",
    "",
    IF(AND(ISNUMBER(O317),O317&gt;Instructions!E$21),
        "YES",
        IF(AND(ISNUMBER(O317),O317&lt;=Instructions!E$21),
            "NO",
            IF(O317="NEGATIVE",
                "UNCLEAR",
                ""
            )
        )
    )
)</f>
        <v/>
      </c>
      <c r="Q317" s="72" t="str">
        <f>IF(LEFT(Instructions!E$22)="Y",
    P317,
    ""
)</f>
        <v/>
      </c>
      <c r="R317" s="69" t="str">
        <f>IF($B317="",
    "",
    IF(NOT(ISERROR(MATCH($B317,SkyCiv!$U:$U,0))),
        INDEX(SkyCiv!I:I,MATCH($B317,SkyCiv!$U:$U,0)),
        ""
    )
)</f>
        <v/>
      </c>
      <c r="S317" s="12" t="str">
        <f>IF($B317="",
    "",
    IF(NOT(ISERROR(MATCH($B317,SkyCiv!$U:$U,0))),
        INDEX(SkyCiv!J:J,MATCH($B317,SkyCiv!$U:$U,0)),
        ""
    )
)</f>
        <v/>
      </c>
      <c r="T317" s="60" t="str">
        <f>IF($B317="",
    "",
    IF(NOT(ISERROR(MATCH($B317,SkyCiv!$U:$U,0))),
        INDEX(SkyCiv!K:K,MATCH($B317,SkyCiv!$U:$U,0)),
        ""
    )
)</f>
        <v/>
      </c>
      <c r="U317" s="76" t="str">
        <f>IF($B317="",
    "",
    IF(NOT(ISERROR(MATCH($B317,SkyCiv!$U:$U,0))),
        INDEX(SkyCiv!L:L,MATCH($B317,SkyCiv!$U:$U,0)),
        ""
    )
)</f>
        <v/>
      </c>
      <c r="V317" s="12" t="str">
        <f>IF($B317="",
    "",
    IF(NOT(ISERROR(MATCH($B317,SkyCiv!$U:$U,0))),
        INDEX(SkyCiv!M:M,MATCH($B317,SkyCiv!$U:$U,0)),
        ""
    )
)</f>
        <v/>
      </c>
      <c r="W317" s="77" t="str">
        <f>IF($B317="",
    "",
    IF(NOT(ISERROR(MATCH($B317,SkyCiv!$U:$U,0))),
        INDEX(SkyCiv!N:N,MATCH($B317,SkyCiv!$U:$U,0)),
        ""
    )
)</f>
        <v/>
      </c>
      <c r="X317" s="45" t="str">
        <f>IF(AND(U317=0,V317=0,W317=0),
    "-",
    IF(U317="",
        "",
        IF(LEFT($B317)="B",
            IF(Instructions!E$16="",
                "",
                IF(ROUND(U317,3)&lt;Instructions!E$16,
                    "YES",
                    "NO"
                )
            ),
            IF(LEFT($B317)="C",
                IF(Instructions!E$18="",
                    "",
                    IF(ROUND(U317,3)&lt;Instructions!E$18,
                        "YES",
                        "NO"
                    )
                ),
                "ERR"
            )
        )
    )
)</f>
        <v/>
      </c>
      <c r="Y317" s="45" t="str">
        <f t="shared" si="112"/>
        <v/>
      </c>
      <c r="Z317" s="45" t="str">
        <f>IF(AND(U317=0,V317=0,W317=0),
    "-",
    IF(W317="",
        "",
        IF(LEFT($B317)="B",
            IF(Instructions!E$17="",
                "",
                IF(ROUND(W317,3)&lt;Instructions!E$17,
                    "YES",
                    "NO"
                )
            ),
            IF(LEFT($B317)="C",
                IF(Instructions!E$19="",
                    "",
                    IF(ROUND(W317,3)&lt;Instructions!E$19,
                        "YES",
                        "NO"
                    )
                ),
                "ERR"
            )
        )
    )
)</f>
        <v/>
      </c>
      <c r="AA317" s="54" t="str">
        <f t="shared" si="113"/>
        <v/>
      </c>
      <c r="AB317" s="14" t="str">
        <f>IF(AND(NOT(ISERROR(MATCH($B317,Scilympiad!$U:$U,0))),ISNUMBER(INDEX(Scilympiad!Y:Y,MATCH($B317,Scilympiad!$U:$U,0)))),
    INDEX(Scilympiad!Y:Y,MATCH($B317,Scilympiad!$U:$U,0)),
    ""
)</f>
        <v/>
      </c>
      <c r="AC317" s="11" t="str">
        <f t="shared" si="114"/>
        <v/>
      </c>
      <c r="AD317" s="10" t="str">
        <f t="shared" si="115"/>
        <v/>
      </c>
      <c r="AE317" s="11" t="str">
        <f t="shared" si="116"/>
        <v/>
      </c>
      <c r="AF317" s="12" t="str">
        <f t="shared" si="117"/>
        <v/>
      </c>
      <c r="AG317" s="134" t="str">
        <f t="shared" si="118"/>
        <v/>
      </c>
      <c r="AH317" s="165"/>
      <c r="AI317" s="165"/>
      <c r="AJ317" s="131"/>
      <c r="AK317" s="64" t="str">
        <f t="shared" si="119"/>
        <v/>
      </c>
      <c r="AL317" s="47" t="str">
        <f t="shared" si="120"/>
        <v/>
      </c>
      <c r="AM317" s="65" t="str">
        <f t="shared" si="121"/>
        <v/>
      </c>
      <c r="AN317" s="57" t="str">
        <f t="shared" si="122"/>
        <v/>
      </c>
      <c r="AO317" s="12" t="str">
        <f t="shared" si="123"/>
        <v/>
      </c>
      <c r="AP317" s="10" t="str">
        <f t="shared" si="124"/>
        <v/>
      </c>
      <c r="AQ317" s="10" t="str">
        <f t="shared" si="125"/>
        <v/>
      </c>
      <c r="AR317" s="15" t="str">
        <f t="shared" si="126"/>
        <v/>
      </c>
      <c r="AS317" s="57" t="str">
        <f t="shared" si="127"/>
        <v/>
      </c>
      <c r="AT317" s="12" t="str">
        <f t="shared" si="128"/>
        <v/>
      </c>
      <c r="AU317" s="10" t="str">
        <f t="shared" si="129"/>
        <v/>
      </c>
      <c r="AV317" s="10" t="str">
        <f t="shared" si="130"/>
        <v/>
      </c>
      <c r="AW317" s="15" t="str">
        <f t="shared" si="131"/>
        <v/>
      </c>
    </row>
    <row r="318" spans="2:49">
      <c r="B318" s="14" t="str">
        <f>IF(Scilympiad!C317="",
    "",
    Scilympiad!C317
)</f>
        <v/>
      </c>
      <c r="C318" s="10" t="str">
        <f>IF(Scilympiad!D317="",
    "",
    Scilympiad!D317
)</f>
        <v/>
      </c>
      <c r="D318" s="10" t="str">
        <f>IF(Scilympiad!E317="",
    "",
    Scilympiad!E317
)</f>
        <v/>
      </c>
      <c r="E318" s="44" t="str">
        <f t="shared" si="107"/>
        <v/>
      </c>
      <c r="F318" s="45" t="str">
        <f t="shared" si="108"/>
        <v/>
      </c>
      <c r="G318" s="173" t="str">
        <f t="shared" si="109"/>
        <v/>
      </c>
      <c r="H318" s="45" t="str">
        <f t="shared" si="110"/>
        <v/>
      </c>
      <c r="I318" s="54" t="str">
        <f t="shared" si="111"/>
        <v/>
      </c>
      <c r="J318" s="57" t="str">
        <f>IF($B318="",
    "",
    IF(COUNTIF(Scilympiad!U:U,Scores!$B318)+COUNTIF(SkyCiv!U:U,Scores!$B318)=0,
        "",
        IF(COUNTIF(Scilympiad!U:U,Scores!$B318)=0,
            "NO",
            IF(COUNTIF(Scilympiad!U:U,Scores!$B318)=1,
                "YES",
                IF(COUNTIF(Scilympiad!U:U,Scores!$B318)&gt;1,
                    "MANY",
                    "ERROR"
                )
            )
        )
    )
)</f>
        <v/>
      </c>
      <c r="K318" s="15" t="str">
        <f>IF($B318="",
    "",
    IF(COUNTIF(Scilympiad!U:U,Scores!$B318)+COUNTIF(SkyCiv!U:U,Scores!$B318)=0,
        "",
        IF(COUNTIF(SkyCiv!U:U,Scores!$B318)=0,
            "NO",
            IF(COUNTIF(SkyCiv!U:U,Scores!$B318)=1,
                "YES",
                IF(COUNTIF(SkyCiv!U:U,Scores!$B318)&gt;1,
                    "MANY",
                    "ERROR"
                )
            )
        )
    )
)</f>
        <v/>
      </c>
      <c r="L318" s="160" t="str">
        <f>IF($B318="",
    "",
    IF(NOT(ISERROR(MATCH($B318,Scilympiad!$U:$U,0))),
        INDEX(Scilympiad!M:M,MATCH($B318,Scilympiad!$U:$U,0)),
        ""
    )
)</f>
        <v/>
      </c>
      <c r="M318" s="161" t="str">
        <f>IF($B318="",
    "",
    IF(NOT(ISERROR(MATCH($B318,Scilympiad!$U:$U,0))),
        INDEX(Scilympiad!N:N,MATCH($B318,Scilympiad!$U:$U,0)),
        ""
    )
)</f>
        <v/>
      </c>
      <c r="N318" s="161" t="str">
        <f>IF($B318="",
    "",
    IF(NOT(ISERROR(MATCH($B318,SkyCiv!$U:$U,0))),
        INDEX(SkyCiv!C:C,MATCH($B318,SkyCiv!$U:$U,0))+(_xlfn.NUMBERVALUE(LEFT(RIGHT(Instructions!$E$20,4),3))+6)/24,
        ""
    )
)</f>
        <v/>
      </c>
      <c r="O318" s="12" t="str">
        <f>IF(N318="",
    "",
    IF(Instructions!E$20="",
        "TIMEZONE?",
        IF(L318="",
            "START?",
            IF(N318&lt;L318,
                "NEGATIVE",
                (N318-L318)*24*60
            )
        )
    )
)</f>
        <v/>
      </c>
      <c r="P318" s="46" t="str">
        <f>IF(Instructions!$E$21="",
    "",
    IF(AND(ISNUMBER(O318),O318&gt;Instructions!E$21),
        "YES",
        IF(AND(ISNUMBER(O318),O318&lt;=Instructions!E$21),
            "NO",
            IF(O318="NEGATIVE",
                "UNCLEAR",
                ""
            )
        )
    )
)</f>
        <v/>
      </c>
      <c r="Q318" s="72" t="str">
        <f>IF(LEFT(Instructions!E$22)="Y",
    P318,
    ""
)</f>
        <v/>
      </c>
      <c r="R318" s="69" t="str">
        <f>IF($B318="",
    "",
    IF(NOT(ISERROR(MATCH($B318,SkyCiv!$U:$U,0))),
        INDEX(SkyCiv!I:I,MATCH($B318,SkyCiv!$U:$U,0)),
        ""
    )
)</f>
        <v/>
      </c>
      <c r="S318" s="12" t="str">
        <f>IF($B318="",
    "",
    IF(NOT(ISERROR(MATCH($B318,SkyCiv!$U:$U,0))),
        INDEX(SkyCiv!J:J,MATCH($B318,SkyCiv!$U:$U,0)),
        ""
    )
)</f>
        <v/>
      </c>
      <c r="T318" s="60" t="str">
        <f>IF($B318="",
    "",
    IF(NOT(ISERROR(MATCH($B318,SkyCiv!$U:$U,0))),
        INDEX(SkyCiv!K:K,MATCH($B318,SkyCiv!$U:$U,0)),
        ""
    )
)</f>
        <v/>
      </c>
      <c r="U318" s="76" t="str">
        <f>IF($B318="",
    "",
    IF(NOT(ISERROR(MATCH($B318,SkyCiv!$U:$U,0))),
        INDEX(SkyCiv!L:L,MATCH($B318,SkyCiv!$U:$U,0)),
        ""
    )
)</f>
        <v/>
      </c>
      <c r="V318" s="12" t="str">
        <f>IF($B318="",
    "",
    IF(NOT(ISERROR(MATCH($B318,SkyCiv!$U:$U,0))),
        INDEX(SkyCiv!M:M,MATCH($B318,SkyCiv!$U:$U,0)),
        ""
    )
)</f>
        <v/>
      </c>
      <c r="W318" s="77" t="str">
        <f>IF($B318="",
    "",
    IF(NOT(ISERROR(MATCH($B318,SkyCiv!$U:$U,0))),
        INDEX(SkyCiv!N:N,MATCH($B318,SkyCiv!$U:$U,0)),
        ""
    )
)</f>
        <v/>
      </c>
      <c r="X318" s="45" t="str">
        <f>IF(AND(U318=0,V318=0,W318=0),
    "-",
    IF(U318="",
        "",
        IF(LEFT($B318)="B",
            IF(Instructions!E$16="",
                "",
                IF(ROUND(U318,3)&lt;Instructions!E$16,
                    "YES",
                    "NO"
                )
            ),
            IF(LEFT($B318)="C",
                IF(Instructions!E$18="",
                    "",
                    IF(ROUND(U318,3)&lt;Instructions!E$18,
                        "YES",
                        "NO"
                    )
                ),
                "ERR"
            )
        )
    )
)</f>
        <v/>
      </c>
      <c r="Y318" s="45" t="str">
        <f t="shared" si="112"/>
        <v/>
      </c>
      <c r="Z318" s="45" t="str">
        <f>IF(AND(U318=0,V318=0,W318=0),
    "-",
    IF(W318="",
        "",
        IF(LEFT($B318)="B",
            IF(Instructions!E$17="",
                "",
                IF(ROUND(W318,3)&lt;Instructions!E$17,
                    "YES",
                    "NO"
                )
            ),
            IF(LEFT($B318)="C",
                IF(Instructions!E$19="",
                    "",
                    IF(ROUND(W318,3)&lt;Instructions!E$19,
                        "YES",
                        "NO"
                    )
                ),
                "ERR"
            )
        )
    )
)</f>
        <v/>
      </c>
      <c r="AA318" s="54" t="str">
        <f t="shared" si="113"/>
        <v/>
      </c>
      <c r="AB318" s="14" t="str">
        <f>IF(AND(NOT(ISERROR(MATCH($B318,Scilympiad!$U:$U,0))),ISNUMBER(INDEX(Scilympiad!Y:Y,MATCH($B318,Scilympiad!$U:$U,0)))),
    INDEX(Scilympiad!Y:Y,MATCH($B318,Scilympiad!$U:$U,0)),
    ""
)</f>
        <v/>
      </c>
      <c r="AC318" s="11" t="str">
        <f t="shared" si="114"/>
        <v/>
      </c>
      <c r="AD318" s="10" t="str">
        <f t="shared" si="115"/>
        <v/>
      </c>
      <c r="AE318" s="11" t="str">
        <f t="shared" si="116"/>
        <v/>
      </c>
      <c r="AF318" s="12" t="str">
        <f t="shared" si="117"/>
        <v/>
      </c>
      <c r="AG318" s="134" t="str">
        <f t="shared" si="118"/>
        <v/>
      </c>
      <c r="AH318" s="165"/>
      <c r="AI318" s="165"/>
      <c r="AJ318" s="131"/>
      <c r="AK318" s="64" t="str">
        <f t="shared" si="119"/>
        <v/>
      </c>
      <c r="AL318" s="47" t="str">
        <f t="shared" si="120"/>
        <v/>
      </c>
      <c r="AM318" s="65" t="str">
        <f t="shared" si="121"/>
        <v/>
      </c>
      <c r="AN318" s="57" t="str">
        <f t="shared" si="122"/>
        <v/>
      </c>
      <c r="AO318" s="12" t="str">
        <f t="shared" si="123"/>
        <v/>
      </c>
      <c r="AP318" s="10" t="str">
        <f t="shared" si="124"/>
        <v/>
      </c>
      <c r="AQ318" s="10" t="str">
        <f t="shared" si="125"/>
        <v/>
      </c>
      <c r="AR318" s="15" t="str">
        <f t="shared" si="126"/>
        <v/>
      </c>
      <c r="AS318" s="57" t="str">
        <f t="shared" si="127"/>
        <v/>
      </c>
      <c r="AT318" s="12" t="str">
        <f t="shared" si="128"/>
        <v/>
      </c>
      <c r="AU318" s="10" t="str">
        <f t="shared" si="129"/>
        <v/>
      </c>
      <c r="AV318" s="10" t="str">
        <f t="shared" si="130"/>
        <v/>
      </c>
      <c r="AW318" s="15" t="str">
        <f t="shared" si="131"/>
        <v/>
      </c>
    </row>
    <row r="319" spans="2:49">
      <c r="B319" s="14" t="str">
        <f>IF(Scilympiad!C318="",
    "",
    Scilympiad!C318
)</f>
        <v/>
      </c>
      <c r="C319" s="10" t="str">
        <f>IF(Scilympiad!D318="",
    "",
    Scilympiad!D318
)</f>
        <v/>
      </c>
      <c r="D319" s="10" t="str">
        <f>IF(Scilympiad!E318="",
    "",
    Scilympiad!E318
)</f>
        <v/>
      </c>
      <c r="E319" s="44" t="str">
        <f t="shared" si="107"/>
        <v/>
      </c>
      <c r="F319" s="45" t="str">
        <f t="shared" si="108"/>
        <v/>
      </c>
      <c r="G319" s="173" t="str">
        <f t="shared" si="109"/>
        <v/>
      </c>
      <c r="H319" s="45" t="str">
        <f t="shared" si="110"/>
        <v/>
      </c>
      <c r="I319" s="54" t="str">
        <f t="shared" si="111"/>
        <v/>
      </c>
      <c r="J319" s="57" t="str">
        <f>IF($B319="",
    "",
    IF(COUNTIF(Scilympiad!U:U,Scores!$B319)+COUNTIF(SkyCiv!U:U,Scores!$B319)=0,
        "",
        IF(COUNTIF(Scilympiad!U:U,Scores!$B319)=0,
            "NO",
            IF(COUNTIF(Scilympiad!U:U,Scores!$B319)=1,
                "YES",
                IF(COUNTIF(Scilympiad!U:U,Scores!$B319)&gt;1,
                    "MANY",
                    "ERROR"
                )
            )
        )
    )
)</f>
        <v/>
      </c>
      <c r="K319" s="15" t="str">
        <f>IF($B319="",
    "",
    IF(COUNTIF(Scilympiad!U:U,Scores!$B319)+COUNTIF(SkyCiv!U:U,Scores!$B319)=0,
        "",
        IF(COUNTIF(SkyCiv!U:U,Scores!$B319)=0,
            "NO",
            IF(COUNTIF(SkyCiv!U:U,Scores!$B319)=1,
                "YES",
                IF(COUNTIF(SkyCiv!U:U,Scores!$B319)&gt;1,
                    "MANY",
                    "ERROR"
                )
            )
        )
    )
)</f>
        <v/>
      </c>
      <c r="L319" s="160" t="str">
        <f>IF($B319="",
    "",
    IF(NOT(ISERROR(MATCH($B319,Scilympiad!$U:$U,0))),
        INDEX(Scilympiad!M:M,MATCH($B319,Scilympiad!$U:$U,0)),
        ""
    )
)</f>
        <v/>
      </c>
      <c r="M319" s="161" t="str">
        <f>IF($B319="",
    "",
    IF(NOT(ISERROR(MATCH($B319,Scilympiad!$U:$U,0))),
        INDEX(Scilympiad!N:N,MATCH($B319,Scilympiad!$U:$U,0)),
        ""
    )
)</f>
        <v/>
      </c>
      <c r="N319" s="161" t="str">
        <f>IF($B319="",
    "",
    IF(NOT(ISERROR(MATCH($B319,SkyCiv!$U:$U,0))),
        INDEX(SkyCiv!C:C,MATCH($B319,SkyCiv!$U:$U,0))+(_xlfn.NUMBERVALUE(LEFT(RIGHT(Instructions!$E$20,4),3))+6)/24,
        ""
    )
)</f>
        <v/>
      </c>
      <c r="O319" s="12" t="str">
        <f>IF(N319="",
    "",
    IF(Instructions!E$20="",
        "TIMEZONE?",
        IF(L319="",
            "START?",
            IF(N319&lt;L319,
                "NEGATIVE",
                (N319-L319)*24*60
            )
        )
    )
)</f>
        <v/>
      </c>
      <c r="P319" s="46" t="str">
        <f>IF(Instructions!$E$21="",
    "",
    IF(AND(ISNUMBER(O319),O319&gt;Instructions!E$21),
        "YES",
        IF(AND(ISNUMBER(O319),O319&lt;=Instructions!E$21),
            "NO",
            IF(O319="NEGATIVE",
                "UNCLEAR",
                ""
            )
        )
    )
)</f>
        <v/>
      </c>
      <c r="Q319" s="72" t="str">
        <f>IF(LEFT(Instructions!E$22)="Y",
    P319,
    ""
)</f>
        <v/>
      </c>
      <c r="R319" s="69" t="str">
        <f>IF($B319="",
    "",
    IF(NOT(ISERROR(MATCH($B319,SkyCiv!$U:$U,0))),
        INDEX(SkyCiv!I:I,MATCH($B319,SkyCiv!$U:$U,0)),
        ""
    )
)</f>
        <v/>
      </c>
      <c r="S319" s="12" t="str">
        <f>IF($B319="",
    "",
    IF(NOT(ISERROR(MATCH($B319,SkyCiv!$U:$U,0))),
        INDEX(SkyCiv!J:J,MATCH($B319,SkyCiv!$U:$U,0)),
        ""
    )
)</f>
        <v/>
      </c>
      <c r="T319" s="60" t="str">
        <f>IF($B319="",
    "",
    IF(NOT(ISERROR(MATCH($B319,SkyCiv!$U:$U,0))),
        INDEX(SkyCiv!K:K,MATCH($B319,SkyCiv!$U:$U,0)),
        ""
    )
)</f>
        <v/>
      </c>
      <c r="U319" s="76" t="str">
        <f>IF($B319="",
    "",
    IF(NOT(ISERROR(MATCH($B319,SkyCiv!$U:$U,0))),
        INDEX(SkyCiv!L:L,MATCH($B319,SkyCiv!$U:$U,0)),
        ""
    )
)</f>
        <v/>
      </c>
      <c r="V319" s="12" t="str">
        <f>IF($B319="",
    "",
    IF(NOT(ISERROR(MATCH($B319,SkyCiv!$U:$U,0))),
        INDEX(SkyCiv!M:M,MATCH($B319,SkyCiv!$U:$U,0)),
        ""
    )
)</f>
        <v/>
      </c>
      <c r="W319" s="77" t="str">
        <f>IF($B319="",
    "",
    IF(NOT(ISERROR(MATCH($B319,SkyCiv!$U:$U,0))),
        INDEX(SkyCiv!N:N,MATCH($B319,SkyCiv!$U:$U,0)),
        ""
    )
)</f>
        <v/>
      </c>
      <c r="X319" s="45" t="str">
        <f>IF(AND(U319=0,V319=0,W319=0),
    "-",
    IF(U319="",
        "",
        IF(LEFT($B319)="B",
            IF(Instructions!E$16="",
                "",
                IF(ROUND(U319,3)&lt;Instructions!E$16,
                    "YES",
                    "NO"
                )
            ),
            IF(LEFT($B319)="C",
                IF(Instructions!E$18="",
                    "",
                    IF(ROUND(U319,3)&lt;Instructions!E$18,
                        "YES",
                        "NO"
                    )
                ),
                "ERR"
            )
        )
    )
)</f>
        <v/>
      </c>
      <c r="Y319" s="45" t="str">
        <f t="shared" si="112"/>
        <v/>
      </c>
      <c r="Z319" s="45" t="str">
        <f>IF(AND(U319=0,V319=0,W319=0),
    "-",
    IF(W319="",
        "",
        IF(LEFT($B319)="B",
            IF(Instructions!E$17="",
                "",
                IF(ROUND(W319,3)&lt;Instructions!E$17,
                    "YES",
                    "NO"
                )
            ),
            IF(LEFT($B319)="C",
                IF(Instructions!E$19="",
                    "",
                    IF(ROUND(W319,3)&lt;Instructions!E$19,
                        "YES",
                        "NO"
                    )
                ),
                "ERR"
            )
        )
    )
)</f>
        <v/>
      </c>
      <c r="AA319" s="54" t="str">
        <f t="shared" si="113"/>
        <v/>
      </c>
      <c r="AB319" s="14" t="str">
        <f>IF(AND(NOT(ISERROR(MATCH($B319,Scilympiad!$U:$U,0))),ISNUMBER(INDEX(Scilympiad!Y:Y,MATCH($B319,Scilympiad!$U:$U,0)))),
    INDEX(Scilympiad!Y:Y,MATCH($B319,Scilympiad!$U:$U,0)),
    ""
)</f>
        <v/>
      </c>
      <c r="AC319" s="11" t="str">
        <f t="shared" si="114"/>
        <v/>
      </c>
      <c r="AD319" s="10" t="str">
        <f t="shared" si="115"/>
        <v/>
      </c>
      <c r="AE319" s="11" t="str">
        <f t="shared" si="116"/>
        <v/>
      </c>
      <c r="AF319" s="12" t="str">
        <f t="shared" si="117"/>
        <v/>
      </c>
      <c r="AG319" s="134" t="str">
        <f t="shared" si="118"/>
        <v/>
      </c>
      <c r="AH319" s="165"/>
      <c r="AI319" s="165"/>
      <c r="AJ319" s="131"/>
      <c r="AK319" s="64" t="str">
        <f t="shared" si="119"/>
        <v/>
      </c>
      <c r="AL319" s="47" t="str">
        <f t="shared" si="120"/>
        <v/>
      </c>
      <c r="AM319" s="65" t="str">
        <f t="shared" si="121"/>
        <v/>
      </c>
      <c r="AN319" s="57" t="str">
        <f t="shared" si="122"/>
        <v/>
      </c>
      <c r="AO319" s="12" t="str">
        <f t="shared" si="123"/>
        <v/>
      </c>
      <c r="AP319" s="10" t="str">
        <f t="shared" si="124"/>
        <v/>
      </c>
      <c r="AQ319" s="10" t="str">
        <f t="shared" si="125"/>
        <v/>
      </c>
      <c r="AR319" s="15" t="str">
        <f t="shared" si="126"/>
        <v/>
      </c>
      <c r="AS319" s="57" t="str">
        <f t="shared" si="127"/>
        <v/>
      </c>
      <c r="AT319" s="12" t="str">
        <f t="shared" si="128"/>
        <v/>
      </c>
      <c r="AU319" s="10" t="str">
        <f t="shared" si="129"/>
        <v/>
      </c>
      <c r="AV319" s="10" t="str">
        <f t="shared" si="130"/>
        <v/>
      </c>
      <c r="AW319" s="15" t="str">
        <f t="shared" si="131"/>
        <v/>
      </c>
    </row>
    <row r="320" spans="2:49">
      <c r="B320" s="14" t="str">
        <f>IF(Scilympiad!C319="",
    "",
    Scilympiad!C319
)</f>
        <v/>
      </c>
      <c r="C320" s="10" t="str">
        <f>IF(Scilympiad!D319="",
    "",
    Scilympiad!D319
)</f>
        <v/>
      </c>
      <c r="D320" s="10" t="str">
        <f>IF(Scilympiad!E319="",
    "",
    Scilympiad!E319
)</f>
        <v/>
      </c>
      <c r="E320" s="44" t="str">
        <f t="shared" si="107"/>
        <v/>
      </c>
      <c r="F320" s="45" t="str">
        <f t="shared" si="108"/>
        <v/>
      </c>
      <c r="G320" s="173" t="str">
        <f t="shared" si="109"/>
        <v/>
      </c>
      <c r="H320" s="45" t="str">
        <f t="shared" si="110"/>
        <v/>
      </c>
      <c r="I320" s="54" t="str">
        <f t="shared" si="111"/>
        <v/>
      </c>
      <c r="J320" s="57" t="str">
        <f>IF($B320="",
    "",
    IF(COUNTIF(Scilympiad!U:U,Scores!$B320)+COUNTIF(SkyCiv!U:U,Scores!$B320)=0,
        "",
        IF(COUNTIF(Scilympiad!U:U,Scores!$B320)=0,
            "NO",
            IF(COUNTIF(Scilympiad!U:U,Scores!$B320)=1,
                "YES",
                IF(COUNTIF(Scilympiad!U:U,Scores!$B320)&gt;1,
                    "MANY",
                    "ERROR"
                )
            )
        )
    )
)</f>
        <v/>
      </c>
      <c r="K320" s="15" t="str">
        <f>IF($B320="",
    "",
    IF(COUNTIF(Scilympiad!U:U,Scores!$B320)+COUNTIF(SkyCiv!U:U,Scores!$B320)=0,
        "",
        IF(COUNTIF(SkyCiv!U:U,Scores!$B320)=0,
            "NO",
            IF(COUNTIF(SkyCiv!U:U,Scores!$B320)=1,
                "YES",
                IF(COUNTIF(SkyCiv!U:U,Scores!$B320)&gt;1,
                    "MANY",
                    "ERROR"
                )
            )
        )
    )
)</f>
        <v/>
      </c>
      <c r="L320" s="160" t="str">
        <f>IF($B320="",
    "",
    IF(NOT(ISERROR(MATCH($B320,Scilympiad!$U:$U,0))),
        INDEX(Scilympiad!M:M,MATCH($B320,Scilympiad!$U:$U,0)),
        ""
    )
)</f>
        <v/>
      </c>
      <c r="M320" s="161" t="str">
        <f>IF($B320="",
    "",
    IF(NOT(ISERROR(MATCH($B320,Scilympiad!$U:$U,0))),
        INDEX(Scilympiad!N:N,MATCH($B320,Scilympiad!$U:$U,0)),
        ""
    )
)</f>
        <v/>
      </c>
      <c r="N320" s="161" t="str">
        <f>IF($B320="",
    "",
    IF(NOT(ISERROR(MATCH($B320,SkyCiv!$U:$U,0))),
        INDEX(SkyCiv!C:C,MATCH($B320,SkyCiv!$U:$U,0))+(_xlfn.NUMBERVALUE(LEFT(RIGHT(Instructions!$E$20,4),3))+6)/24,
        ""
    )
)</f>
        <v/>
      </c>
      <c r="O320" s="12" t="str">
        <f>IF(N320="",
    "",
    IF(Instructions!E$20="",
        "TIMEZONE?",
        IF(L320="",
            "START?",
            IF(N320&lt;L320,
                "NEGATIVE",
                (N320-L320)*24*60
            )
        )
    )
)</f>
        <v/>
      </c>
      <c r="P320" s="46" t="str">
        <f>IF(Instructions!$E$21="",
    "",
    IF(AND(ISNUMBER(O320),O320&gt;Instructions!E$21),
        "YES",
        IF(AND(ISNUMBER(O320),O320&lt;=Instructions!E$21),
            "NO",
            IF(O320="NEGATIVE",
                "UNCLEAR",
                ""
            )
        )
    )
)</f>
        <v/>
      </c>
      <c r="Q320" s="72" t="str">
        <f>IF(LEFT(Instructions!E$22)="Y",
    P320,
    ""
)</f>
        <v/>
      </c>
      <c r="R320" s="69" t="str">
        <f>IF($B320="",
    "",
    IF(NOT(ISERROR(MATCH($B320,SkyCiv!$U:$U,0))),
        INDEX(SkyCiv!I:I,MATCH($B320,SkyCiv!$U:$U,0)),
        ""
    )
)</f>
        <v/>
      </c>
      <c r="S320" s="12" t="str">
        <f>IF($B320="",
    "",
    IF(NOT(ISERROR(MATCH($B320,SkyCiv!$U:$U,0))),
        INDEX(SkyCiv!J:J,MATCH($B320,SkyCiv!$U:$U,0)),
        ""
    )
)</f>
        <v/>
      </c>
      <c r="T320" s="60" t="str">
        <f>IF($B320="",
    "",
    IF(NOT(ISERROR(MATCH($B320,SkyCiv!$U:$U,0))),
        INDEX(SkyCiv!K:K,MATCH($B320,SkyCiv!$U:$U,0)),
        ""
    )
)</f>
        <v/>
      </c>
      <c r="U320" s="76" t="str">
        <f>IF($B320="",
    "",
    IF(NOT(ISERROR(MATCH($B320,SkyCiv!$U:$U,0))),
        INDEX(SkyCiv!L:L,MATCH($B320,SkyCiv!$U:$U,0)),
        ""
    )
)</f>
        <v/>
      </c>
      <c r="V320" s="12" t="str">
        <f>IF($B320="",
    "",
    IF(NOT(ISERROR(MATCH($B320,SkyCiv!$U:$U,0))),
        INDEX(SkyCiv!M:M,MATCH($B320,SkyCiv!$U:$U,0)),
        ""
    )
)</f>
        <v/>
      </c>
      <c r="W320" s="77" t="str">
        <f>IF($B320="",
    "",
    IF(NOT(ISERROR(MATCH($B320,SkyCiv!$U:$U,0))),
        INDEX(SkyCiv!N:N,MATCH($B320,SkyCiv!$U:$U,0)),
        ""
    )
)</f>
        <v/>
      </c>
      <c r="X320" s="45" t="str">
        <f>IF(AND(U320=0,V320=0,W320=0),
    "-",
    IF(U320="",
        "",
        IF(LEFT($B320)="B",
            IF(Instructions!E$16="",
                "",
                IF(ROUND(U320,3)&lt;Instructions!E$16,
                    "YES",
                    "NO"
                )
            ),
            IF(LEFT($B320)="C",
                IF(Instructions!E$18="",
                    "",
                    IF(ROUND(U320,3)&lt;Instructions!E$18,
                        "YES",
                        "NO"
                    )
                ),
                "ERR"
            )
        )
    )
)</f>
        <v/>
      </c>
      <c r="Y320" s="45" t="str">
        <f t="shared" si="112"/>
        <v/>
      </c>
      <c r="Z320" s="45" t="str">
        <f>IF(AND(U320=0,V320=0,W320=0),
    "-",
    IF(W320="",
        "",
        IF(LEFT($B320)="B",
            IF(Instructions!E$17="",
                "",
                IF(ROUND(W320,3)&lt;Instructions!E$17,
                    "YES",
                    "NO"
                )
            ),
            IF(LEFT($B320)="C",
                IF(Instructions!E$19="",
                    "",
                    IF(ROUND(W320,3)&lt;Instructions!E$19,
                        "YES",
                        "NO"
                    )
                ),
                "ERR"
            )
        )
    )
)</f>
        <v/>
      </c>
      <c r="AA320" s="54" t="str">
        <f t="shared" si="113"/>
        <v/>
      </c>
      <c r="AB320" s="14" t="str">
        <f>IF(AND(NOT(ISERROR(MATCH($B320,Scilympiad!$U:$U,0))),ISNUMBER(INDEX(Scilympiad!Y:Y,MATCH($B320,Scilympiad!$U:$U,0)))),
    INDEX(Scilympiad!Y:Y,MATCH($B320,Scilympiad!$U:$U,0)),
    ""
)</f>
        <v/>
      </c>
      <c r="AC320" s="11" t="str">
        <f t="shared" si="114"/>
        <v/>
      </c>
      <c r="AD320" s="10" t="str">
        <f t="shared" si="115"/>
        <v/>
      </c>
      <c r="AE320" s="11" t="str">
        <f t="shared" si="116"/>
        <v/>
      </c>
      <c r="AF320" s="12" t="str">
        <f t="shared" si="117"/>
        <v/>
      </c>
      <c r="AG320" s="134" t="str">
        <f t="shared" si="118"/>
        <v/>
      </c>
      <c r="AH320" s="165"/>
      <c r="AI320" s="165"/>
      <c r="AJ320" s="131"/>
      <c r="AK320" s="64" t="str">
        <f t="shared" si="119"/>
        <v/>
      </c>
      <c r="AL320" s="47" t="str">
        <f t="shared" si="120"/>
        <v/>
      </c>
      <c r="AM320" s="65" t="str">
        <f t="shared" si="121"/>
        <v/>
      </c>
      <c r="AN320" s="57" t="str">
        <f t="shared" si="122"/>
        <v/>
      </c>
      <c r="AO320" s="12" t="str">
        <f t="shared" si="123"/>
        <v/>
      </c>
      <c r="AP320" s="10" t="str">
        <f t="shared" si="124"/>
        <v/>
      </c>
      <c r="AQ320" s="10" t="str">
        <f t="shared" si="125"/>
        <v/>
      </c>
      <c r="AR320" s="15" t="str">
        <f t="shared" si="126"/>
        <v/>
      </c>
      <c r="AS320" s="57" t="str">
        <f t="shared" si="127"/>
        <v/>
      </c>
      <c r="AT320" s="12" t="str">
        <f t="shared" si="128"/>
        <v/>
      </c>
      <c r="AU320" s="10" t="str">
        <f t="shared" si="129"/>
        <v/>
      </c>
      <c r="AV320" s="10" t="str">
        <f t="shared" si="130"/>
        <v/>
      </c>
      <c r="AW320" s="15" t="str">
        <f t="shared" si="131"/>
        <v/>
      </c>
    </row>
    <row r="321" spans="2:49">
      <c r="B321" s="14" t="str">
        <f>IF(Scilympiad!C320="",
    "",
    Scilympiad!C320
)</f>
        <v/>
      </c>
      <c r="C321" s="10" t="str">
        <f>IF(Scilympiad!D320="",
    "",
    Scilympiad!D320
)</f>
        <v/>
      </c>
      <c r="D321" s="10" t="str">
        <f>IF(Scilympiad!E320="",
    "",
    Scilympiad!E320
)</f>
        <v/>
      </c>
      <c r="E321" s="44" t="str">
        <f t="shared" si="107"/>
        <v/>
      </c>
      <c r="F321" s="45" t="str">
        <f t="shared" si="108"/>
        <v/>
      </c>
      <c r="G321" s="173" t="str">
        <f t="shared" si="109"/>
        <v/>
      </c>
      <c r="H321" s="45" t="str">
        <f t="shared" si="110"/>
        <v/>
      </c>
      <c r="I321" s="54" t="str">
        <f t="shared" si="111"/>
        <v/>
      </c>
      <c r="J321" s="57" t="str">
        <f>IF($B321="",
    "",
    IF(COUNTIF(Scilympiad!U:U,Scores!$B321)+COUNTIF(SkyCiv!U:U,Scores!$B321)=0,
        "",
        IF(COUNTIF(Scilympiad!U:U,Scores!$B321)=0,
            "NO",
            IF(COUNTIF(Scilympiad!U:U,Scores!$B321)=1,
                "YES",
                IF(COUNTIF(Scilympiad!U:U,Scores!$B321)&gt;1,
                    "MANY",
                    "ERROR"
                )
            )
        )
    )
)</f>
        <v/>
      </c>
      <c r="K321" s="15" t="str">
        <f>IF($B321="",
    "",
    IF(COUNTIF(Scilympiad!U:U,Scores!$B321)+COUNTIF(SkyCiv!U:U,Scores!$B321)=0,
        "",
        IF(COUNTIF(SkyCiv!U:U,Scores!$B321)=0,
            "NO",
            IF(COUNTIF(SkyCiv!U:U,Scores!$B321)=1,
                "YES",
                IF(COUNTIF(SkyCiv!U:U,Scores!$B321)&gt;1,
                    "MANY",
                    "ERROR"
                )
            )
        )
    )
)</f>
        <v/>
      </c>
      <c r="L321" s="160" t="str">
        <f>IF($B321="",
    "",
    IF(NOT(ISERROR(MATCH($B321,Scilympiad!$U:$U,0))),
        INDEX(Scilympiad!M:M,MATCH($B321,Scilympiad!$U:$U,0)),
        ""
    )
)</f>
        <v/>
      </c>
      <c r="M321" s="161" t="str">
        <f>IF($B321="",
    "",
    IF(NOT(ISERROR(MATCH($B321,Scilympiad!$U:$U,0))),
        INDEX(Scilympiad!N:N,MATCH($B321,Scilympiad!$U:$U,0)),
        ""
    )
)</f>
        <v/>
      </c>
      <c r="N321" s="161" t="str">
        <f>IF($B321="",
    "",
    IF(NOT(ISERROR(MATCH($B321,SkyCiv!$U:$U,0))),
        INDEX(SkyCiv!C:C,MATCH($B321,SkyCiv!$U:$U,0))+(_xlfn.NUMBERVALUE(LEFT(RIGHT(Instructions!$E$20,4),3))+6)/24,
        ""
    )
)</f>
        <v/>
      </c>
      <c r="O321" s="12" t="str">
        <f>IF(N321="",
    "",
    IF(Instructions!E$20="",
        "TIMEZONE?",
        IF(L321="",
            "START?",
            IF(N321&lt;L321,
                "NEGATIVE",
                (N321-L321)*24*60
            )
        )
    )
)</f>
        <v/>
      </c>
      <c r="P321" s="46" t="str">
        <f>IF(Instructions!$E$21="",
    "",
    IF(AND(ISNUMBER(O321),O321&gt;Instructions!E$21),
        "YES",
        IF(AND(ISNUMBER(O321),O321&lt;=Instructions!E$21),
            "NO",
            IF(O321="NEGATIVE",
                "UNCLEAR",
                ""
            )
        )
    )
)</f>
        <v/>
      </c>
      <c r="Q321" s="72" t="str">
        <f>IF(LEFT(Instructions!E$22)="Y",
    P321,
    ""
)</f>
        <v/>
      </c>
      <c r="R321" s="69" t="str">
        <f>IF($B321="",
    "",
    IF(NOT(ISERROR(MATCH($B321,SkyCiv!$U:$U,0))),
        INDEX(SkyCiv!I:I,MATCH($B321,SkyCiv!$U:$U,0)),
        ""
    )
)</f>
        <v/>
      </c>
      <c r="S321" s="12" t="str">
        <f>IF($B321="",
    "",
    IF(NOT(ISERROR(MATCH($B321,SkyCiv!$U:$U,0))),
        INDEX(SkyCiv!J:J,MATCH($B321,SkyCiv!$U:$U,0)),
        ""
    )
)</f>
        <v/>
      </c>
      <c r="T321" s="60" t="str">
        <f>IF($B321="",
    "",
    IF(NOT(ISERROR(MATCH($B321,SkyCiv!$U:$U,0))),
        INDEX(SkyCiv!K:K,MATCH($B321,SkyCiv!$U:$U,0)),
        ""
    )
)</f>
        <v/>
      </c>
      <c r="U321" s="76" t="str">
        <f>IF($B321="",
    "",
    IF(NOT(ISERROR(MATCH($B321,SkyCiv!$U:$U,0))),
        INDEX(SkyCiv!L:L,MATCH($B321,SkyCiv!$U:$U,0)),
        ""
    )
)</f>
        <v/>
      </c>
      <c r="V321" s="12" t="str">
        <f>IF($B321="",
    "",
    IF(NOT(ISERROR(MATCH($B321,SkyCiv!$U:$U,0))),
        INDEX(SkyCiv!M:M,MATCH($B321,SkyCiv!$U:$U,0)),
        ""
    )
)</f>
        <v/>
      </c>
      <c r="W321" s="77" t="str">
        <f>IF($B321="",
    "",
    IF(NOT(ISERROR(MATCH($B321,SkyCiv!$U:$U,0))),
        INDEX(SkyCiv!N:N,MATCH($B321,SkyCiv!$U:$U,0)),
        ""
    )
)</f>
        <v/>
      </c>
      <c r="X321" s="45" t="str">
        <f>IF(AND(U321=0,V321=0,W321=0),
    "-",
    IF(U321="",
        "",
        IF(LEFT($B321)="B",
            IF(Instructions!E$16="",
                "",
                IF(ROUND(U321,3)&lt;Instructions!E$16,
                    "YES",
                    "NO"
                )
            ),
            IF(LEFT($B321)="C",
                IF(Instructions!E$18="",
                    "",
                    IF(ROUND(U321,3)&lt;Instructions!E$18,
                        "YES",
                        "NO"
                    )
                ),
                "ERR"
            )
        )
    )
)</f>
        <v/>
      </c>
      <c r="Y321" s="45" t="str">
        <f t="shared" si="112"/>
        <v/>
      </c>
      <c r="Z321" s="45" t="str">
        <f>IF(AND(U321=0,V321=0,W321=0),
    "-",
    IF(W321="",
        "",
        IF(LEFT($B321)="B",
            IF(Instructions!E$17="",
                "",
                IF(ROUND(W321,3)&lt;Instructions!E$17,
                    "YES",
                    "NO"
                )
            ),
            IF(LEFT($B321)="C",
                IF(Instructions!E$19="",
                    "",
                    IF(ROUND(W321,3)&lt;Instructions!E$19,
                        "YES",
                        "NO"
                    )
                ),
                "ERR"
            )
        )
    )
)</f>
        <v/>
      </c>
      <c r="AA321" s="54" t="str">
        <f t="shared" si="113"/>
        <v/>
      </c>
      <c r="AB321" s="14" t="str">
        <f>IF(AND(NOT(ISERROR(MATCH($B321,Scilympiad!$U:$U,0))),ISNUMBER(INDEX(Scilympiad!Y:Y,MATCH($B321,Scilympiad!$U:$U,0)))),
    INDEX(Scilympiad!Y:Y,MATCH($B321,Scilympiad!$U:$U,0)),
    ""
)</f>
        <v/>
      </c>
      <c r="AC321" s="11" t="str">
        <f t="shared" si="114"/>
        <v/>
      </c>
      <c r="AD321" s="10" t="str">
        <f t="shared" si="115"/>
        <v/>
      </c>
      <c r="AE321" s="11" t="str">
        <f t="shared" si="116"/>
        <v/>
      </c>
      <c r="AF321" s="12" t="str">
        <f t="shared" si="117"/>
        <v/>
      </c>
      <c r="AG321" s="134" t="str">
        <f t="shared" si="118"/>
        <v/>
      </c>
      <c r="AH321" s="165"/>
      <c r="AI321" s="165"/>
      <c r="AJ321" s="131"/>
      <c r="AK321" s="64" t="str">
        <f t="shared" si="119"/>
        <v/>
      </c>
      <c r="AL321" s="47" t="str">
        <f t="shared" si="120"/>
        <v/>
      </c>
      <c r="AM321" s="65" t="str">
        <f t="shared" si="121"/>
        <v/>
      </c>
      <c r="AN321" s="57" t="str">
        <f t="shared" si="122"/>
        <v/>
      </c>
      <c r="AO321" s="12" t="str">
        <f t="shared" si="123"/>
        <v/>
      </c>
      <c r="AP321" s="10" t="str">
        <f t="shared" si="124"/>
        <v/>
      </c>
      <c r="AQ321" s="10" t="str">
        <f t="shared" si="125"/>
        <v/>
      </c>
      <c r="AR321" s="15" t="str">
        <f t="shared" si="126"/>
        <v/>
      </c>
      <c r="AS321" s="57" t="str">
        <f t="shared" si="127"/>
        <v/>
      </c>
      <c r="AT321" s="12" t="str">
        <f t="shared" si="128"/>
        <v/>
      </c>
      <c r="AU321" s="10" t="str">
        <f t="shared" si="129"/>
        <v/>
      </c>
      <c r="AV321" s="10" t="str">
        <f t="shared" si="130"/>
        <v/>
      </c>
      <c r="AW321" s="15" t="str">
        <f t="shared" si="131"/>
        <v/>
      </c>
    </row>
    <row r="322" spans="2:49">
      <c r="B322" s="14" t="str">
        <f>IF(Scilympiad!C321="",
    "",
    Scilympiad!C321
)</f>
        <v/>
      </c>
      <c r="C322" s="10" t="str">
        <f>IF(Scilympiad!D321="",
    "",
    Scilympiad!D321
)</f>
        <v/>
      </c>
      <c r="D322" s="10" t="str">
        <f>IF(Scilympiad!E321="",
    "",
    Scilympiad!E321
)</f>
        <v/>
      </c>
      <c r="E322" s="44" t="str">
        <f t="shared" si="107"/>
        <v/>
      </c>
      <c r="F322" s="45" t="str">
        <f t="shared" si="108"/>
        <v/>
      </c>
      <c r="G322" s="173" t="str">
        <f t="shared" si="109"/>
        <v/>
      </c>
      <c r="H322" s="45" t="str">
        <f t="shared" si="110"/>
        <v/>
      </c>
      <c r="I322" s="54" t="str">
        <f t="shared" si="111"/>
        <v/>
      </c>
      <c r="J322" s="57" t="str">
        <f>IF($B322="",
    "",
    IF(COUNTIF(Scilympiad!U:U,Scores!$B322)+COUNTIF(SkyCiv!U:U,Scores!$B322)=0,
        "",
        IF(COUNTIF(Scilympiad!U:U,Scores!$B322)=0,
            "NO",
            IF(COUNTIF(Scilympiad!U:U,Scores!$B322)=1,
                "YES",
                IF(COUNTIF(Scilympiad!U:U,Scores!$B322)&gt;1,
                    "MANY",
                    "ERROR"
                )
            )
        )
    )
)</f>
        <v/>
      </c>
      <c r="K322" s="15" t="str">
        <f>IF($B322="",
    "",
    IF(COUNTIF(Scilympiad!U:U,Scores!$B322)+COUNTIF(SkyCiv!U:U,Scores!$B322)=0,
        "",
        IF(COUNTIF(SkyCiv!U:U,Scores!$B322)=0,
            "NO",
            IF(COUNTIF(SkyCiv!U:U,Scores!$B322)=1,
                "YES",
                IF(COUNTIF(SkyCiv!U:U,Scores!$B322)&gt;1,
                    "MANY",
                    "ERROR"
                )
            )
        )
    )
)</f>
        <v/>
      </c>
      <c r="L322" s="160" t="str">
        <f>IF($B322="",
    "",
    IF(NOT(ISERROR(MATCH($B322,Scilympiad!$U:$U,0))),
        INDEX(Scilympiad!M:M,MATCH($B322,Scilympiad!$U:$U,0)),
        ""
    )
)</f>
        <v/>
      </c>
      <c r="M322" s="161" t="str">
        <f>IF($B322="",
    "",
    IF(NOT(ISERROR(MATCH($B322,Scilympiad!$U:$U,0))),
        INDEX(Scilympiad!N:N,MATCH($B322,Scilympiad!$U:$U,0)),
        ""
    )
)</f>
        <v/>
      </c>
      <c r="N322" s="161" t="str">
        <f>IF($B322="",
    "",
    IF(NOT(ISERROR(MATCH($B322,SkyCiv!$U:$U,0))),
        INDEX(SkyCiv!C:C,MATCH($B322,SkyCiv!$U:$U,0))+(_xlfn.NUMBERVALUE(LEFT(RIGHT(Instructions!$E$20,4),3))+6)/24,
        ""
    )
)</f>
        <v/>
      </c>
      <c r="O322" s="12" t="str">
        <f>IF(N322="",
    "",
    IF(Instructions!E$20="",
        "TIMEZONE?",
        IF(L322="",
            "START?",
            IF(N322&lt;L322,
                "NEGATIVE",
                (N322-L322)*24*60
            )
        )
    )
)</f>
        <v/>
      </c>
      <c r="P322" s="46" t="str">
        <f>IF(Instructions!$E$21="",
    "",
    IF(AND(ISNUMBER(O322),O322&gt;Instructions!E$21),
        "YES",
        IF(AND(ISNUMBER(O322),O322&lt;=Instructions!E$21),
            "NO",
            IF(O322="NEGATIVE",
                "UNCLEAR",
                ""
            )
        )
    )
)</f>
        <v/>
      </c>
      <c r="Q322" s="72" t="str">
        <f>IF(LEFT(Instructions!E$22)="Y",
    P322,
    ""
)</f>
        <v/>
      </c>
      <c r="R322" s="69" t="str">
        <f>IF($B322="",
    "",
    IF(NOT(ISERROR(MATCH($B322,SkyCiv!$U:$U,0))),
        INDEX(SkyCiv!I:I,MATCH($B322,SkyCiv!$U:$U,0)),
        ""
    )
)</f>
        <v/>
      </c>
      <c r="S322" s="12" t="str">
        <f>IF($B322="",
    "",
    IF(NOT(ISERROR(MATCH($B322,SkyCiv!$U:$U,0))),
        INDEX(SkyCiv!J:J,MATCH($B322,SkyCiv!$U:$U,0)),
        ""
    )
)</f>
        <v/>
      </c>
      <c r="T322" s="60" t="str">
        <f>IF($B322="",
    "",
    IF(NOT(ISERROR(MATCH($B322,SkyCiv!$U:$U,0))),
        INDEX(SkyCiv!K:K,MATCH($B322,SkyCiv!$U:$U,0)),
        ""
    )
)</f>
        <v/>
      </c>
      <c r="U322" s="76" t="str">
        <f>IF($B322="",
    "",
    IF(NOT(ISERROR(MATCH($B322,SkyCiv!$U:$U,0))),
        INDEX(SkyCiv!L:L,MATCH($B322,SkyCiv!$U:$U,0)),
        ""
    )
)</f>
        <v/>
      </c>
      <c r="V322" s="12" t="str">
        <f>IF($B322="",
    "",
    IF(NOT(ISERROR(MATCH($B322,SkyCiv!$U:$U,0))),
        INDEX(SkyCiv!M:M,MATCH($B322,SkyCiv!$U:$U,0)),
        ""
    )
)</f>
        <v/>
      </c>
      <c r="W322" s="77" t="str">
        <f>IF($B322="",
    "",
    IF(NOT(ISERROR(MATCH($B322,SkyCiv!$U:$U,0))),
        INDEX(SkyCiv!N:N,MATCH($B322,SkyCiv!$U:$U,0)),
        ""
    )
)</f>
        <v/>
      </c>
      <c r="X322" s="45" t="str">
        <f>IF(AND(U322=0,V322=0,W322=0),
    "-",
    IF(U322="",
        "",
        IF(LEFT($B322)="B",
            IF(Instructions!E$16="",
                "",
                IF(ROUND(U322,3)&lt;Instructions!E$16,
                    "YES",
                    "NO"
                )
            ),
            IF(LEFT($B322)="C",
                IF(Instructions!E$18="",
                    "",
                    IF(ROUND(U322,3)&lt;Instructions!E$18,
                        "YES",
                        "NO"
                    )
                ),
                "ERR"
            )
        )
    )
)</f>
        <v/>
      </c>
      <c r="Y322" s="45" t="str">
        <f t="shared" si="112"/>
        <v/>
      </c>
      <c r="Z322" s="45" t="str">
        <f>IF(AND(U322=0,V322=0,W322=0),
    "-",
    IF(W322="",
        "",
        IF(LEFT($B322)="B",
            IF(Instructions!E$17="",
                "",
                IF(ROUND(W322,3)&lt;Instructions!E$17,
                    "YES",
                    "NO"
                )
            ),
            IF(LEFT($B322)="C",
                IF(Instructions!E$19="",
                    "",
                    IF(ROUND(W322,3)&lt;Instructions!E$19,
                        "YES",
                        "NO"
                    )
                ),
                "ERR"
            )
        )
    )
)</f>
        <v/>
      </c>
      <c r="AA322" s="54" t="str">
        <f t="shared" si="113"/>
        <v/>
      </c>
      <c r="AB322" s="14" t="str">
        <f>IF(AND(NOT(ISERROR(MATCH($B322,Scilympiad!$U:$U,0))),ISNUMBER(INDEX(Scilympiad!Y:Y,MATCH($B322,Scilympiad!$U:$U,0)))),
    INDEX(Scilympiad!Y:Y,MATCH($B322,Scilympiad!$U:$U,0)),
    ""
)</f>
        <v/>
      </c>
      <c r="AC322" s="11" t="str">
        <f t="shared" si="114"/>
        <v/>
      </c>
      <c r="AD322" s="10" t="str">
        <f t="shared" si="115"/>
        <v/>
      </c>
      <c r="AE322" s="11" t="str">
        <f t="shared" si="116"/>
        <v/>
      </c>
      <c r="AF322" s="12" t="str">
        <f t="shared" si="117"/>
        <v/>
      </c>
      <c r="AG322" s="134" t="str">
        <f t="shared" si="118"/>
        <v/>
      </c>
      <c r="AH322" s="165"/>
      <c r="AI322" s="165"/>
      <c r="AJ322" s="131"/>
      <c r="AK322" s="64" t="str">
        <f t="shared" si="119"/>
        <v/>
      </c>
      <c r="AL322" s="47" t="str">
        <f t="shared" si="120"/>
        <v/>
      </c>
      <c r="AM322" s="65" t="str">
        <f t="shared" si="121"/>
        <v/>
      </c>
      <c r="AN322" s="57" t="str">
        <f t="shared" si="122"/>
        <v/>
      </c>
      <c r="AO322" s="12" t="str">
        <f t="shared" si="123"/>
        <v/>
      </c>
      <c r="AP322" s="10" t="str">
        <f t="shared" si="124"/>
        <v/>
      </c>
      <c r="AQ322" s="10" t="str">
        <f t="shared" si="125"/>
        <v/>
      </c>
      <c r="AR322" s="15" t="str">
        <f t="shared" si="126"/>
        <v/>
      </c>
      <c r="AS322" s="57" t="str">
        <f t="shared" si="127"/>
        <v/>
      </c>
      <c r="AT322" s="12" t="str">
        <f t="shared" si="128"/>
        <v/>
      </c>
      <c r="AU322" s="10" t="str">
        <f t="shared" si="129"/>
        <v/>
      </c>
      <c r="AV322" s="10" t="str">
        <f t="shared" si="130"/>
        <v/>
      </c>
      <c r="AW322" s="15" t="str">
        <f t="shared" si="131"/>
        <v/>
      </c>
    </row>
    <row r="323" spans="2:49">
      <c r="B323" s="14" t="str">
        <f>IF(Scilympiad!C322="",
    "",
    Scilympiad!C322
)</f>
        <v/>
      </c>
      <c r="C323" s="10" t="str">
        <f>IF(Scilympiad!D322="",
    "",
    Scilympiad!D322
)</f>
        <v/>
      </c>
      <c r="D323" s="10" t="str">
        <f>IF(Scilympiad!E322="",
    "",
    Scilympiad!E322
)</f>
        <v/>
      </c>
      <c r="E323" s="44" t="str">
        <f t="shared" si="107"/>
        <v/>
      </c>
      <c r="F323" s="45" t="str">
        <f t="shared" si="108"/>
        <v/>
      </c>
      <c r="G323" s="173" t="str">
        <f t="shared" si="109"/>
        <v/>
      </c>
      <c r="H323" s="45" t="str">
        <f t="shared" si="110"/>
        <v/>
      </c>
      <c r="I323" s="54" t="str">
        <f t="shared" si="111"/>
        <v/>
      </c>
      <c r="J323" s="57" t="str">
        <f>IF($B323="",
    "",
    IF(COUNTIF(Scilympiad!U:U,Scores!$B323)+COUNTIF(SkyCiv!U:U,Scores!$B323)=0,
        "",
        IF(COUNTIF(Scilympiad!U:U,Scores!$B323)=0,
            "NO",
            IF(COUNTIF(Scilympiad!U:U,Scores!$B323)=1,
                "YES",
                IF(COUNTIF(Scilympiad!U:U,Scores!$B323)&gt;1,
                    "MANY",
                    "ERROR"
                )
            )
        )
    )
)</f>
        <v/>
      </c>
      <c r="K323" s="15" t="str">
        <f>IF($B323="",
    "",
    IF(COUNTIF(Scilympiad!U:U,Scores!$B323)+COUNTIF(SkyCiv!U:U,Scores!$B323)=0,
        "",
        IF(COUNTIF(SkyCiv!U:U,Scores!$B323)=0,
            "NO",
            IF(COUNTIF(SkyCiv!U:U,Scores!$B323)=1,
                "YES",
                IF(COUNTIF(SkyCiv!U:U,Scores!$B323)&gt;1,
                    "MANY",
                    "ERROR"
                )
            )
        )
    )
)</f>
        <v/>
      </c>
      <c r="L323" s="160" t="str">
        <f>IF($B323="",
    "",
    IF(NOT(ISERROR(MATCH($B323,Scilympiad!$U:$U,0))),
        INDEX(Scilympiad!M:M,MATCH($B323,Scilympiad!$U:$U,0)),
        ""
    )
)</f>
        <v/>
      </c>
      <c r="M323" s="161" t="str">
        <f>IF($B323="",
    "",
    IF(NOT(ISERROR(MATCH($B323,Scilympiad!$U:$U,0))),
        INDEX(Scilympiad!N:N,MATCH($B323,Scilympiad!$U:$U,0)),
        ""
    )
)</f>
        <v/>
      </c>
      <c r="N323" s="161" t="str">
        <f>IF($B323="",
    "",
    IF(NOT(ISERROR(MATCH($B323,SkyCiv!$U:$U,0))),
        INDEX(SkyCiv!C:C,MATCH($B323,SkyCiv!$U:$U,0))+(_xlfn.NUMBERVALUE(LEFT(RIGHT(Instructions!$E$20,4),3))+6)/24,
        ""
    )
)</f>
        <v/>
      </c>
      <c r="O323" s="12" t="str">
        <f>IF(N323="",
    "",
    IF(Instructions!E$20="",
        "TIMEZONE?",
        IF(L323="",
            "START?",
            IF(N323&lt;L323,
                "NEGATIVE",
                (N323-L323)*24*60
            )
        )
    )
)</f>
        <v/>
      </c>
      <c r="P323" s="46" t="str">
        <f>IF(Instructions!$E$21="",
    "",
    IF(AND(ISNUMBER(O323),O323&gt;Instructions!E$21),
        "YES",
        IF(AND(ISNUMBER(O323),O323&lt;=Instructions!E$21),
            "NO",
            IF(O323="NEGATIVE",
                "UNCLEAR",
                ""
            )
        )
    )
)</f>
        <v/>
      </c>
      <c r="Q323" s="72" t="str">
        <f>IF(LEFT(Instructions!E$22)="Y",
    P323,
    ""
)</f>
        <v/>
      </c>
      <c r="R323" s="69" t="str">
        <f>IF($B323="",
    "",
    IF(NOT(ISERROR(MATCH($B323,SkyCiv!$U:$U,0))),
        INDEX(SkyCiv!I:I,MATCH($B323,SkyCiv!$U:$U,0)),
        ""
    )
)</f>
        <v/>
      </c>
      <c r="S323" s="12" t="str">
        <f>IF($B323="",
    "",
    IF(NOT(ISERROR(MATCH($B323,SkyCiv!$U:$U,0))),
        INDEX(SkyCiv!J:J,MATCH($B323,SkyCiv!$U:$U,0)),
        ""
    )
)</f>
        <v/>
      </c>
      <c r="T323" s="60" t="str">
        <f>IF($B323="",
    "",
    IF(NOT(ISERROR(MATCH($B323,SkyCiv!$U:$U,0))),
        INDEX(SkyCiv!K:K,MATCH($B323,SkyCiv!$U:$U,0)),
        ""
    )
)</f>
        <v/>
      </c>
      <c r="U323" s="76" t="str">
        <f>IF($B323="",
    "",
    IF(NOT(ISERROR(MATCH($B323,SkyCiv!$U:$U,0))),
        INDEX(SkyCiv!L:L,MATCH($B323,SkyCiv!$U:$U,0)),
        ""
    )
)</f>
        <v/>
      </c>
      <c r="V323" s="12" t="str">
        <f>IF($B323="",
    "",
    IF(NOT(ISERROR(MATCH($B323,SkyCiv!$U:$U,0))),
        INDEX(SkyCiv!M:M,MATCH($B323,SkyCiv!$U:$U,0)),
        ""
    )
)</f>
        <v/>
      </c>
      <c r="W323" s="77" t="str">
        <f>IF($B323="",
    "",
    IF(NOT(ISERROR(MATCH($B323,SkyCiv!$U:$U,0))),
        INDEX(SkyCiv!N:N,MATCH($B323,SkyCiv!$U:$U,0)),
        ""
    )
)</f>
        <v/>
      </c>
      <c r="X323" s="45" t="str">
        <f>IF(AND(U323=0,V323=0,W323=0),
    "-",
    IF(U323="",
        "",
        IF(LEFT($B323)="B",
            IF(Instructions!E$16="",
                "",
                IF(ROUND(U323,3)&lt;Instructions!E$16,
                    "YES",
                    "NO"
                )
            ),
            IF(LEFT($B323)="C",
                IF(Instructions!E$18="",
                    "",
                    IF(ROUND(U323,3)&lt;Instructions!E$18,
                        "YES",
                        "NO"
                    )
                ),
                "ERR"
            )
        )
    )
)</f>
        <v/>
      </c>
      <c r="Y323" s="45" t="str">
        <f t="shared" si="112"/>
        <v/>
      </c>
      <c r="Z323" s="45" t="str">
        <f>IF(AND(U323=0,V323=0,W323=0),
    "-",
    IF(W323="",
        "",
        IF(LEFT($B323)="B",
            IF(Instructions!E$17="",
                "",
                IF(ROUND(W323,3)&lt;Instructions!E$17,
                    "YES",
                    "NO"
                )
            ),
            IF(LEFT($B323)="C",
                IF(Instructions!E$19="",
                    "",
                    IF(ROUND(W323,3)&lt;Instructions!E$19,
                        "YES",
                        "NO"
                    )
                ),
                "ERR"
            )
        )
    )
)</f>
        <v/>
      </c>
      <c r="AA323" s="54" t="str">
        <f t="shared" si="113"/>
        <v/>
      </c>
      <c r="AB323" s="14" t="str">
        <f>IF(AND(NOT(ISERROR(MATCH($B323,Scilympiad!$U:$U,0))),ISNUMBER(INDEX(Scilympiad!Y:Y,MATCH($B323,Scilympiad!$U:$U,0)))),
    INDEX(Scilympiad!Y:Y,MATCH($B323,Scilympiad!$U:$U,0)),
    ""
)</f>
        <v/>
      </c>
      <c r="AC323" s="11" t="str">
        <f t="shared" si="114"/>
        <v/>
      </c>
      <c r="AD323" s="10" t="str">
        <f t="shared" si="115"/>
        <v/>
      </c>
      <c r="AE323" s="11" t="str">
        <f t="shared" si="116"/>
        <v/>
      </c>
      <c r="AF323" s="12" t="str">
        <f t="shared" si="117"/>
        <v/>
      </c>
      <c r="AG323" s="134" t="str">
        <f t="shared" si="118"/>
        <v/>
      </c>
      <c r="AH323" s="165"/>
      <c r="AI323" s="165"/>
      <c r="AJ323" s="131"/>
      <c r="AK323" s="64" t="str">
        <f t="shared" si="119"/>
        <v/>
      </c>
      <c r="AL323" s="47" t="str">
        <f t="shared" si="120"/>
        <v/>
      </c>
      <c r="AM323" s="65" t="str">
        <f t="shared" si="121"/>
        <v/>
      </c>
      <c r="AN323" s="57" t="str">
        <f t="shared" si="122"/>
        <v/>
      </c>
      <c r="AO323" s="12" t="str">
        <f t="shared" si="123"/>
        <v/>
      </c>
      <c r="AP323" s="10" t="str">
        <f t="shared" si="124"/>
        <v/>
      </c>
      <c r="AQ323" s="10" t="str">
        <f t="shared" si="125"/>
        <v/>
      </c>
      <c r="AR323" s="15" t="str">
        <f t="shared" si="126"/>
        <v/>
      </c>
      <c r="AS323" s="57" t="str">
        <f t="shared" si="127"/>
        <v/>
      </c>
      <c r="AT323" s="12" t="str">
        <f t="shared" si="128"/>
        <v/>
      </c>
      <c r="AU323" s="10" t="str">
        <f t="shared" si="129"/>
        <v/>
      </c>
      <c r="AV323" s="10" t="str">
        <f t="shared" si="130"/>
        <v/>
      </c>
      <c r="AW323" s="15" t="str">
        <f t="shared" si="131"/>
        <v/>
      </c>
    </row>
    <row r="324" spans="2:49">
      <c r="B324" s="14" t="str">
        <f>IF(Scilympiad!C323="",
    "",
    Scilympiad!C323
)</f>
        <v/>
      </c>
      <c r="C324" s="10" t="str">
        <f>IF(Scilympiad!D323="",
    "",
    Scilympiad!D323
)</f>
        <v/>
      </c>
      <c r="D324" s="10" t="str">
        <f>IF(Scilympiad!E323="",
    "",
    Scilympiad!E323
)</f>
        <v/>
      </c>
      <c r="E324" s="44" t="str">
        <f t="shared" si="107"/>
        <v/>
      </c>
      <c r="F324" s="45" t="str">
        <f t="shared" si="108"/>
        <v/>
      </c>
      <c r="G324" s="173" t="str">
        <f t="shared" si="109"/>
        <v/>
      </c>
      <c r="H324" s="45" t="str">
        <f t="shared" si="110"/>
        <v/>
      </c>
      <c r="I324" s="54" t="str">
        <f t="shared" si="111"/>
        <v/>
      </c>
      <c r="J324" s="57" t="str">
        <f>IF($B324="",
    "",
    IF(COUNTIF(Scilympiad!U:U,Scores!$B324)+COUNTIF(SkyCiv!U:U,Scores!$B324)=0,
        "",
        IF(COUNTIF(Scilympiad!U:U,Scores!$B324)=0,
            "NO",
            IF(COUNTIF(Scilympiad!U:U,Scores!$B324)=1,
                "YES",
                IF(COUNTIF(Scilympiad!U:U,Scores!$B324)&gt;1,
                    "MANY",
                    "ERROR"
                )
            )
        )
    )
)</f>
        <v/>
      </c>
      <c r="K324" s="15" t="str">
        <f>IF($B324="",
    "",
    IF(COUNTIF(Scilympiad!U:U,Scores!$B324)+COUNTIF(SkyCiv!U:U,Scores!$B324)=0,
        "",
        IF(COUNTIF(SkyCiv!U:U,Scores!$B324)=0,
            "NO",
            IF(COUNTIF(SkyCiv!U:U,Scores!$B324)=1,
                "YES",
                IF(COUNTIF(SkyCiv!U:U,Scores!$B324)&gt;1,
                    "MANY",
                    "ERROR"
                )
            )
        )
    )
)</f>
        <v/>
      </c>
      <c r="L324" s="160" t="str">
        <f>IF($B324="",
    "",
    IF(NOT(ISERROR(MATCH($B324,Scilympiad!$U:$U,0))),
        INDEX(Scilympiad!M:M,MATCH($B324,Scilympiad!$U:$U,0)),
        ""
    )
)</f>
        <v/>
      </c>
      <c r="M324" s="161" t="str">
        <f>IF($B324="",
    "",
    IF(NOT(ISERROR(MATCH($B324,Scilympiad!$U:$U,0))),
        INDEX(Scilympiad!N:N,MATCH($B324,Scilympiad!$U:$U,0)),
        ""
    )
)</f>
        <v/>
      </c>
      <c r="N324" s="161" t="str">
        <f>IF($B324="",
    "",
    IF(NOT(ISERROR(MATCH($B324,SkyCiv!$U:$U,0))),
        INDEX(SkyCiv!C:C,MATCH($B324,SkyCiv!$U:$U,0))+(_xlfn.NUMBERVALUE(LEFT(RIGHT(Instructions!$E$20,4),3))+6)/24,
        ""
    )
)</f>
        <v/>
      </c>
      <c r="O324" s="12" t="str">
        <f>IF(N324="",
    "",
    IF(Instructions!E$20="",
        "TIMEZONE?",
        IF(L324="",
            "START?",
            IF(N324&lt;L324,
                "NEGATIVE",
                (N324-L324)*24*60
            )
        )
    )
)</f>
        <v/>
      </c>
      <c r="P324" s="46" t="str">
        <f>IF(Instructions!$E$21="",
    "",
    IF(AND(ISNUMBER(O324),O324&gt;Instructions!E$21),
        "YES",
        IF(AND(ISNUMBER(O324),O324&lt;=Instructions!E$21),
            "NO",
            IF(O324="NEGATIVE",
                "UNCLEAR",
                ""
            )
        )
    )
)</f>
        <v/>
      </c>
      <c r="Q324" s="72" t="str">
        <f>IF(LEFT(Instructions!E$22)="Y",
    P324,
    ""
)</f>
        <v/>
      </c>
      <c r="R324" s="69" t="str">
        <f>IF($B324="",
    "",
    IF(NOT(ISERROR(MATCH($B324,SkyCiv!$U:$U,0))),
        INDEX(SkyCiv!I:I,MATCH($B324,SkyCiv!$U:$U,0)),
        ""
    )
)</f>
        <v/>
      </c>
      <c r="S324" s="12" t="str">
        <f>IF($B324="",
    "",
    IF(NOT(ISERROR(MATCH($B324,SkyCiv!$U:$U,0))),
        INDEX(SkyCiv!J:J,MATCH($B324,SkyCiv!$U:$U,0)),
        ""
    )
)</f>
        <v/>
      </c>
      <c r="T324" s="60" t="str">
        <f>IF($B324="",
    "",
    IF(NOT(ISERROR(MATCH($B324,SkyCiv!$U:$U,0))),
        INDEX(SkyCiv!K:K,MATCH($B324,SkyCiv!$U:$U,0)),
        ""
    )
)</f>
        <v/>
      </c>
      <c r="U324" s="76" t="str">
        <f>IF($B324="",
    "",
    IF(NOT(ISERROR(MATCH($B324,SkyCiv!$U:$U,0))),
        INDEX(SkyCiv!L:L,MATCH($B324,SkyCiv!$U:$U,0)),
        ""
    )
)</f>
        <v/>
      </c>
      <c r="V324" s="12" t="str">
        <f>IF($B324="",
    "",
    IF(NOT(ISERROR(MATCH($B324,SkyCiv!$U:$U,0))),
        INDEX(SkyCiv!M:M,MATCH($B324,SkyCiv!$U:$U,0)),
        ""
    )
)</f>
        <v/>
      </c>
      <c r="W324" s="77" t="str">
        <f>IF($B324="",
    "",
    IF(NOT(ISERROR(MATCH($B324,SkyCiv!$U:$U,0))),
        INDEX(SkyCiv!N:N,MATCH($B324,SkyCiv!$U:$U,0)),
        ""
    )
)</f>
        <v/>
      </c>
      <c r="X324" s="45" t="str">
        <f>IF(AND(U324=0,V324=0,W324=0),
    "-",
    IF(U324="",
        "",
        IF(LEFT($B324)="B",
            IF(Instructions!E$16="",
                "",
                IF(ROUND(U324,3)&lt;Instructions!E$16,
                    "YES",
                    "NO"
                )
            ),
            IF(LEFT($B324)="C",
                IF(Instructions!E$18="",
                    "",
                    IF(ROUND(U324,3)&lt;Instructions!E$18,
                        "YES",
                        "NO"
                    )
                ),
                "ERR"
            )
        )
    )
)</f>
        <v/>
      </c>
      <c r="Y324" s="45" t="str">
        <f t="shared" si="112"/>
        <v/>
      </c>
      <c r="Z324" s="45" t="str">
        <f>IF(AND(U324=0,V324=0,W324=0),
    "-",
    IF(W324="",
        "",
        IF(LEFT($B324)="B",
            IF(Instructions!E$17="",
                "",
                IF(ROUND(W324,3)&lt;Instructions!E$17,
                    "YES",
                    "NO"
                )
            ),
            IF(LEFT($B324)="C",
                IF(Instructions!E$19="",
                    "",
                    IF(ROUND(W324,3)&lt;Instructions!E$19,
                        "YES",
                        "NO"
                    )
                ),
                "ERR"
            )
        )
    )
)</f>
        <v/>
      </c>
      <c r="AA324" s="54" t="str">
        <f t="shared" si="113"/>
        <v/>
      </c>
      <c r="AB324" s="14" t="str">
        <f>IF(AND(NOT(ISERROR(MATCH($B324,Scilympiad!$U:$U,0))),ISNUMBER(INDEX(Scilympiad!Y:Y,MATCH($B324,Scilympiad!$U:$U,0)))),
    INDEX(Scilympiad!Y:Y,MATCH($B324,Scilympiad!$U:$U,0)),
    ""
)</f>
        <v/>
      </c>
      <c r="AC324" s="11" t="str">
        <f t="shared" si="114"/>
        <v/>
      </c>
      <c r="AD324" s="10" t="str">
        <f t="shared" si="115"/>
        <v/>
      </c>
      <c r="AE324" s="11" t="str">
        <f t="shared" si="116"/>
        <v/>
      </c>
      <c r="AF324" s="12" t="str">
        <f t="shared" si="117"/>
        <v/>
      </c>
      <c r="AG324" s="134" t="str">
        <f t="shared" si="118"/>
        <v/>
      </c>
      <c r="AH324" s="165"/>
      <c r="AI324" s="165"/>
      <c r="AJ324" s="131"/>
      <c r="AK324" s="64" t="str">
        <f t="shared" si="119"/>
        <v/>
      </c>
      <c r="AL324" s="47" t="str">
        <f t="shared" si="120"/>
        <v/>
      </c>
      <c r="AM324" s="65" t="str">
        <f t="shared" si="121"/>
        <v/>
      </c>
      <c r="AN324" s="57" t="str">
        <f t="shared" si="122"/>
        <v/>
      </c>
      <c r="AO324" s="12" t="str">
        <f t="shared" si="123"/>
        <v/>
      </c>
      <c r="AP324" s="10" t="str">
        <f t="shared" si="124"/>
        <v/>
      </c>
      <c r="AQ324" s="10" t="str">
        <f t="shared" si="125"/>
        <v/>
      </c>
      <c r="AR324" s="15" t="str">
        <f t="shared" si="126"/>
        <v/>
      </c>
      <c r="AS324" s="57" t="str">
        <f t="shared" si="127"/>
        <v/>
      </c>
      <c r="AT324" s="12" t="str">
        <f t="shared" si="128"/>
        <v/>
      </c>
      <c r="AU324" s="10" t="str">
        <f t="shared" si="129"/>
        <v/>
      </c>
      <c r="AV324" s="10" t="str">
        <f t="shared" si="130"/>
        <v/>
      </c>
      <c r="AW324" s="15" t="str">
        <f t="shared" si="131"/>
        <v/>
      </c>
    </row>
    <row r="325" spans="2:49">
      <c r="B325" s="14" t="str">
        <f>IF(Scilympiad!C324="",
    "",
    Scilympiad!C324
)</f>
        <v/>
      </c>
      <c r="C325" s="10" t="str">
        <f>IF(Scilympiad!D324="",
    "",
    Scilympiad!D324
)</f>
        <v/>
      </c>
      <c r="D325" s="10" t="str">
        <f>IF(Scilympiad!E324="",
    "",
    Scilympiad!E324
)</f>
        <v/>
      </c>
      <c r="E325" s="44" t="str">
        <f t="shared" ref="E325:E388" si="132">IF(AG325="",
    F325,
    AG325
)</f>
        <v/>
      </c>
      <c r="F325" s="45" t="str">
        <f t="shared" ref="F325:F388" si="133">IF(AN325="",
    AS325,
    AN325
)</f>
        <v/>
      </c>
      <c r="G325" s="173" t="str">
        <f t="shared" ref="G325:G388" si="134">IF(OR(AR325="?",AW325="?"),
    "?",
    IF(NOT(AR325=""),
        IF(NOT(ISNUMBER(AR325)),
            "-",
            IF(COUNTIFS(AP:AP,"&gt;="&amp;FLOOR(AP325,1),AP:AP,"&lt;"&amp;FLOOR(AP325,1)+1)&gt;1,
                (COUNTIFS(AP:AP,"&gt;="&amp;FLOOR(AP325,1),AP:AP,"&lt;"&amp;FLOOR(AP325,1)+1)-(AR325-FLOOR(AP325,1))-1)*0.01,
                "-"
            )
        ),
        IF(NOT(AW325=""),
            IF(NOT(ISNUMBER(AW325)),
                "-",
                IF(COUNTIFS(AU:AU,"&gt;="&amp;FLOOR(AU325,1),AU:AU,"&lt;"&amp;FLOOR(AU325,1)+1)&gt;1,
                    (COUNTIFS(AU:AU,"&gt;="&amp;FLOOR(AU325,1),AU:AU,"&lt;"&amp;FLOOR(AU325,1)+1)-(AW325-FLOOR(AU325,1))-1)*0.01,
                    "-"
                )
            ),
            ""
        )
    )
)</f>
        <v/>
      </c>
      <c r="H325" s="45" t="str">
        <f t="shared" ref="H325:H388" si="135">IF(AR325="",
    AW325,
    AR325
)</f>
        <v/>
      </c>
      <c r="I325" s="54" t="str">
        <f t="shared" ref="I325:I388" si="136">IF(ISNUMBER(H325),
    H325,
    IF(H325="P",
        IF(LEFT(B325)="B",COUNTIF(B$4:B$503,"B*"),COUNTIF(B$4:B$503,"C*")),
        IF(H325="NS",
            IF(LEFT(B325)="B",COUNTIF(B$4:B$503,"B*")+1,COUNTIF(B$4:B$503,"C*")+1),
            IF(H325="DQ",
                IF(LEFT(B325)="B",COUNTIF(B$4:B$503,"B*")+2,COUNTIF(B$4:B$503,"C*")+2),
                H325
            )
        )
    )
)</f>
        <v/>
      </c>
      <c r="J325" s="57" t="str">
        <f>IF($B325="",
    "",
    IF(COUNTIF(Scilympiad!U:U,Scores!$B325)+COUNTIF(SkyCiv!U:U,Scores!$B325)=0,
        "",
        IF(COUNTIF(Scilympiad!U:U,Scores!$B325)=0,
            "NO",
            IF(COUNTIF(Scilympiad!U:U,Scores!$B325)=1,
                "YES",
                IF(COUNTIF(Scilympiad!U:U,Scores!$B325)&gt;1,
                    "MANY",
                    "ERROR"
                )
            )
        )
    )
)</f>
        <v/>
      </c>
      <c r="K325" s="15" t="str">
        <f>IF($B325="",
    "",
    IF(COUNTIF(Scilympiad!U:U,Scores!$B325)+COUNTIF(SkyCiv!U:U,Scores!$B325)=0,
        "",
        IF(COUNTIF(SkyCiv!U:U,Scores!$B325)=0,
            "NO",
            IF(COUNTIF(SkyCiv!U:U,Scores!$B325)=1,
                "YES",
                IF(COUNTIF(SkyCiv!U:U,Scores!$B325)&gt;1,
                    "MANY",
                    "ERROR"
                )
            )
        )
    )
)</f>
        <v/>
      </c>
      <c r="L325" s="160" t="str">
        <f>IF($B325="",
    "",
    IF(NOT(ISERROR(MATCH($B325,Scilympiad!$U:$U,0))),
        INDEX(Scilympiad!M:M,MATCH($B325,Scilympiad!$U:$U,0)),
        ""
    )
)</f>
        <v/>
      </c>
      <c r="M325" s="161" t="str">
        <f>IF($B325="",
    "",
    IF(NOT(ISERROR(MATCH($B325,Scilympiad!$U:$U,0))),
        INDEX(Scilympiad!N:N,MATCH($B325,Scilympiad!$U:$U,0)),
        ""
    )
)</f>
        <v/>
      </c>
      <c r="N325" s="161" t="str">
        <f>IF($B325="",
    "",
    IF(NOT(ISERROR(MATCH($B325,SkyCiv!$U:$U,0))),
        INDEX(SkyCiv!C:C,MATCH($B325,SkyCiv!$U:$U,0))+(_xlfn.NUMBERVALUE(LEFT(RIGHT(Instructions!$E$20,4),3))+6)/24,
        ""
    )
)</f>
        <v/>
      </c>
      <c r="O325" s="12" t="str">
        <f>IF(N325="",
    "",
    IF(Instructions!E$20="",
        "TIMEZONE?",
        IF(L325="",
            "START?",
            IF(N325&lt;L325,
                "NEGATIVE",
                (N325-L325)*24*60
            )
        )
    )
)</f>
        <v/>
      </c>
      <c r="P325" s="46" t="str">
        <f>IF(Instructions!$E$21="",
    "",
    IF(AND(ISNUMBER(O325),O325&gt;Instructions!E$21),
        "YES",
        IF(AND(ISNUMBER(O325),O325&lt;=Instructions!E$21),
            "NO",
            IF(O325="NEGATIVE",
                "UNCLEAR",
                ""
            )
        )
    )
)</f>
        <v/>
      </c>
      <c r="Q325" s="72" t="str">
        <f>IF(LEFT(Instructions!E$22)="Y",
    P325,
    ""
)</f>
        <v/>
      </c>
      <c r="R325" s="69" t="str">
        <f>IF($B325="",
    "",
    IF(NOT(ISERROR(MATCH($B325,SkyCiv!$U:$U,0))),
        INDEX(SkyCiv!I:I,MATCH($B325,SkyCiv!$U:$U,0)),
        ""
    )
)</f>
        <v/>
      </c>
      <c r="S325" s="12" t="str">
        <f>IF($B325="",
    "",
    IF(NOT(ISERROR(MATCH($B325,SkyCiv!$U:$U,0))),
        INDEX(SkyCiv!J:J,MATCH($B325,SkyCiv!$U:$U,0)),
        ""
    )
)</f>
        <v/>
      </c>
      <c r="T325" s="60" t="str">
        <f>IF($B325="",
    "",
    IF(NOT(ISERROR(MATCH($B325,SkyCiv!$U:$U,0))),
        INDEX(SkyCiv!K:K,MATCH($B325,SkyCiv!$U:$U,0)),
        ""
    )
)</f>
        <v/>
      </c>
      <c r="U325" s="76" t="str">
        <f>IF($B325="",
    "",
    IF(NOT(ISERROR(MATCH($B325,SkyCiv!$U:$U,0))),
        INDEX(SkyCiv!L:L,MATCH($B325,SkyCiv!$U:$U,0)),
        ""
    )
)</f>
        <v/>
      </c>
      <c r="V325" s="12" t="str">
        <f>IF($B325="",
    "",
    IF(NOT(ISERROR(MATCH($B325,SkyCiv!$U:$U,0))),
        INDEX(SkyCiv!M:M,MATCH($B325,SkyCiv!$U:$U,0)),
        ""
    )
)</f>
        <v/>
      </c>
      <c r="W325" s="77" t="str">
        <f>IF($B325="",
    "",
    IF(NOT(ISERROR(MATCH($B325,SkyCiv!$U:$U,0))),
        INDEX(SkyCiv!N:N,MATCH($B325,SkyCiv!$U:$U,0)),
        ""
    )
)</f>
        <v/>
      </c>
      <c r="X325" s="45" t="str">
        <f>IF(AND(U325=0,V325=0,W325=0),
    "-",
    IF(U325="",
        "",
        IF(LEFT($B325)="B",
            IF(Instructions!E$16="",
                "",
                IF(ROUND(U325,3)&lt;Instructions!E$16,
                    "YES",
                    "NO"
                )
            ),
            IF(LEFT($B325)="C",
                IF(Instructions!E$18="",
                    "",
                    IF(ROUND(U325,3)&lt;Instructions!E$18,
                        "YES",
                        "NO"
                    )
                ),
                "ERR"
            )
        )
    )
)</f>
        <v/>
      </c>
      <c r="Y325" s="45" t="str">
        <f t="shared" ref="Y325:Y388" si="137">IF(AND(U325=0,V325=0,W325=0),
    "-",
    IF(V325="",
        "",
        IF(LEFT($B325)="B",
            IF(ROUND(V325,3)&gt;200,
                "YES",
                "NO"
            ),
            IF(LEFT($B325)="C",
                IF(ROUND(V325,3)&gt;150,
                    "YES",
                    "NO"
                ),
                "ERR"
            )
        )
    )
)</f>
        <v/>
      </c>
      <c r="Z325" s="45" t="str">
        <f>IF(AND(U325=0,V325=0,W325=0),
    "-",
    IF(W325="",
        "",
        IF(LEFT($B325)="B",
            IF(Instructions!E$17="",
                "",
                IF(ROUND(W325,3)&lt;Instructions!E$17,
                    "YES",
                    "NO"
                )
            ),
            IF(LEFT($B325)="C",
                IF(Instructions!E$19="",
                    "",
                    IF(ROUND(W325,3)&lt;Instructions!E$19,
                        "YES",
                        "NO"
                    )
                ),
                "ERR"
            )
        )
    )
)</f>
        <v/>
      </c>
      <c r="AA325" s="54" t="str">
        <f t="shared" ref="AA325:AA388" si="138">IF(AND(U325=0,V325=0,W325=0),
    "-",
    IF(COUNTIF(X325:Z325,"")+COUNTIF(X325:Z325,"ERR")=0,
        IF(COUNTIF(X325:Z325,"YES")&gt;0,
            "YES",
            "NO"
        ),
        IF(OR(COUNTIF(X325:Z325,"")&lt;3,COUNTIF(X325:Z325,"ERR")&gt;0),
            "?",
            ""
        )
    )
)</f>
        <v/>
      </c>
      <c r="AB325" s="14" t="str">
        <f>IF(AND(NOT(ISERROR(MATCH($B325,Scilympiad!$U:$U,0))),ISNUMBER(INDEX(Scilympiad!Y:Y,MATCH($B325,Scilympiad!$U:$U,0)))),
    INDEX(Scilympiad!Y:Y,MATCH($B325,Scilympiad!$U:$U,0)),
    ""
)</f>
        <v/>
      </c>
      <c r="AC325" s="11" t="str">
        <f t="shared" ref="AC325:AC388" si="139">IF(R325="",
    "",
    IF(R325&gt;15000,
        15000,
        R325
    )
)</f>
        <v/>
      </c>
      <c r="AD325" s="10" t="str">
        <f t="shared" ref="AD325:AD388" si="140">IF(AC325="",
    "",
    IF(AC325=15000,
        5000,
        0
    )
)</f>
        <v/>
      </c>
      <c r="AE325" s="11" t="str">
        <f t="shared" ref="AE325:AE388" si="141">IF(AC325="",
    "",
    AC325+AD325
)</f>
        <v/>
      </c>
      <c r="AF325" s="12" t="str">
        <f t="shared" ref="AF325:AF388" si="142">IF(S325="",
    "",
    S325
)</f>
        <v/>
      </c>
      <c r="AG325" s="134" t="str">
        <f t="shared" ref="AG325:AG388" si="143">IF(AND(AE325="",AF325=""),
    "",
    IF(OR(AE325="",AF325="",AF325=0),
        0,
        AE325/AF325
    )
)</f>
        <v/>
      </c>
      <c r="AH325" s="165"/>
      <c r="AI325" s="165"/>
      <c r="AJ325" s="131"/>
      <c r="AK325" s="64" t="str">
        <f t="shared" ref="AK325:AK388" si="144">IF(AND(AB325="",AC325=""),
    "",
    IF(OR(AB325="",AB325="N/A",AC325=""),
        -15000,
        IF((AC325-AB325)&gt;=0,
            15000-(AC325-AB325),
            AC325-AB325
        )
    )
)</f>
        <v/>
      </c>
      <c r="AL325" s="47" t="str">
        <f t="shared" ref="AL325:AL388" si="145">IF(AK325="",
    "",
    RANK(AK325,AK:AK)
)</f>
        <v/>
      </c>
      <c r="AM325" s="65" t="str">
        <f t="shared" ref="AM325:AM388" si="146">IF(AND(AF325="",AG325=""),
    "",
    IF(AF325="",
        COUNTA(AB:AG),
        RANK(AF325,AF:AF,-1)
    )
)</f>
        <v/>
      </c>
      <c r="AN325" s="57" t="str">
        <f t="shared" ref="AN325:AN388" si="147">IF(LEFT($B325)=RIGHT(AN$2),
    IF(OR(LEFT($AJ325)="Y",LEFT($AJ325)="T",$AJ325=1),
        "DQ",
        IF(AND($J325="",$K325=""),
            "NS",
            IF(OR(LEFT($AI325)="Y",LEFT($AI325)="T",$AI325=1,AND($J325="YES",$K325="NO")),
                "P",
                IF($AA325="?",
                    "?",
                    IF(AND(ISNUMBER($AH325),$AH325&gt;=1,$AH325&lt;=3),
                        $AH325,
                        IF(OR($AC325=0,$AG325=0,$AH325&gt;3),
                            3,
                            IF(OR($Q325="YES",$AA325="YES",$AH325=2),
                                2,
                                1
                            )
                        )
                    )
                )
            )
        )
    ),
    ""
)</f>
        <v/>
      </c>
      <c r="AO325" s="12" t="str">
        <f t="shared" ref="AO325:AO388" si="148">IF(ISNUMBER(AN325),
    IF(AND(LEFT($B325)=RIGHT(AN$2)),
        $AG325-(AN325-1)*POWER(10,LEN(ROUND(MAX($AG:$AG),0))),
        ""
    ),
    ""
)</f>
        <v/>
      </c>
      <c r="AP325" s="10" t="str">
        <f t="shared" ref="AP325:AP388" si="149">IF(AO325="",
    "",
    RANK(AO325,AO:AO)+$AL325*POWER(0.1,LEN(MAX($AL:$AL)))+$AM325*POWER(0.1,LEN(MAX($AL:$AL))+LEN(MAX($AM:$AM)))
)</f>
        <v/>
      </c>
      <c r="AQ325" s="10" t="str">
        <f t="shared" ref="AQ325:AQ388" si="150">IF(AP325="",
    "",
    RANK(AP325,AP:AP,1)
)</f>
        <v/>
      </c>
      <c r="AR325" s="15" t="str">
        <f t="shared" ref="AR325:AR388" si="151">IF(AND(NOT(AN325=""),COUNTIF(AN:AN,"~?")&gt;0),
    "?",
    IF(AQ325="",
        AN325,
        AQ325
    )
)</f>
        <v/>
      </c>
      <c r="AS325" s="57" t="str">
        <f t="shared" ref="AS325:AS388" si="152">IF(LEFT($B325)=RIGHT(AS$2),
    IF(OR(LEFT($AJ325)="Y",LEFT($AJ325)="T",$AJ325=1),
        "DQ",
        IF(AND($J325="",$K325=""),
            "NS",
            IF(OR(LEFT($AI325)="Y",LEFT($AI325)="T",$AI325=1,AND($J325="YES",$K325="NO")),
                "P",
                IF($AA325="?",
                    "?",
                    IF(AND(ISNUMBER($AH325),$AH325&gt;=1,$AH325&lt;=3),
                        $AH325,
                        IF(OR($AC325=0,$AG325=0,$AH325&gt;3),
                            3,
                            IF(OR($Q325="YES",$AA325="YES",$AH325=2),
                                2,
                                1
                            )
                        )
                    )
                )
            )
        )
    ),
    ""
)</f>
        <v/>
      </c>
      <c r="AT325" s="12" t="str">
        <f t="shared" ref="AT325:AT388" si="153">IF(ISNUMBER(AS325),
    IF(AND(LEFT($B325)=RIGHT(AS$2)),
        $AG325-(AS325-1)*POWER(10,LEN(ROUND(MAX($AG:$AG),0))),
        ""
    ),
    ""
)</f>
        <v/>
      </c>
      <c r="AU325" s="10" t="str">
        <f t="shared" ref="AU325:AU388" si="154">IF(AT325="",
    "",
    RANK(AT325,AT:AT)+$AL325*POWER(0.1,LEN(MAX($AL:$AL)))+$AM325*POWER(0.1,LEN(MAX($AL:$AL))+LEN(MAX($AM:$AM)))
)</f>
        <v/>
      </c>
      <c r="AV325" s="10" t="str">
        <f t="shared" ref="AV325:AV388" si="155">IF(AU325="",
    "",
    RANK(AU325,AU:AU,1)
)</f>
        <v/>
      </c>
      <c r="AW325" s="15" t="str">
        <f t="shared" ref="AW325:AW388" si="156">IF(AND(NOT(AS325=""),COUNTIF(AS:AS,"~?")&gt;0),
    "?",
    IF(AV325="",
        AS325,
        AV325
    )
)</f>
        <v/>
      </c>
    </row>
    <row r="326" spans="2:49">
      <c r="B326" s="14" t="str">
        <f>IF(Scilympiad!C325="",
    "",
    Scilympiad!C325
)</f>
        <v/>
      </c>
      <c r="C326" s="10" t="str">
        <f>IF(Scilympiad!D325="",
    "",
    Scilympiad!D325
)</f>
        <v/>
      </c>
      <c r="D326" s="10" t="str">
        <f>IF(Scilympiad!E325="",
    "",
    Scilympiad!E325
)</f>
        <v/>
      </c>
      <c r="E326" s="44" t="str">
        <f t="shared" si="132"/>
        <v/>
      </c>
      <c r="F326" s="45" t="str">
        <f t="shared" si="133"/>
        <v/>
      </c>
      <c r="G326" s="173" t="str">
        <f t="shared" si="134"/>
        <v/>
      </c>
      <c r="H326" s="45" t="str">
        <f t="shared" si="135"/>
        <v/>
      </c>
      <c r="I326" s="54" t="str">
        <f t="shared" si="136"/>
        <v/>
      </c>
      <c r="J326" s="57" t="str">
        <f>IF($B326="",
    "",
    IF(COUNTIF(Scilympiad!U:U,Scores!$B326)+COUNTIF(SkyCiv!U:U,Scores!$B326)=0,
        "",
        IF(COUNTIF(Scilympiad!U:U,Scores!$B326)=0,
            "NO",
            IF(COUNTIF(Scilympiad!U:U,Scores!$B326)=1,
                "YES",
                IF(COUNTIF(Scilympiad!U:U,Scores!$B326)&gt;1,
                    "MANY",
                    "ERROR"
                )
            )
        )
    )
)</f>
        <v/>
      </c>
      <c r="K326" s="15" t="str">
        <f>IF($B326="",
    "",
    IF(COUNTIF(Scilympiad!U:U,Scores!$B326)+COUNTIF(SkyCiv!U:U,Scores!$B326)=0,
        "",
        IF(COUNTIF(SkyCiv!U:U,Scores!$B326)=0,
            "NO",
            IF(COUNTIF(SkyCiv!U:U,Scores!$B326)=1,
                "YES",
                IF(COUNTIF(SkyCiv!U:U,Scores!$B326)&gt;1,
                    "MANY",
                    "ERROR"
                )
            )
        )
    )
)</f>
        <v/>
      </c>
      <c r="L326" s="160" t="str">
        <f>IF($B326="",
    "",
    IF(NOT(ISERROR(MATCH($B326,Scilympiad!$U:$U,0))),
        INDEX(Scilympiad!M:M,MATCH($B326,Scilympiad!$U:$U,0)),
        ""
    )
)</f>
        <v/>
      </c>
      <c r="M326" s="161" t="str">
        <f>IF($B326="",
    "",
    IF(NOT(ISERROR(MATCH($B326,Scilympiad!$U:$U,0))),
        INDEX(Scilympiad!N:N,MATCH($B326,Scilympiad!$U:$U,0)),
        ""
    )
)</f>
        <v/>
      </c>
      <c r="N326" s="161" t="str">
        <f>IF($B326="",
    "",
    IF(NOT(ISERROR(MATCH($B326,SkyCiv!$U:$U,0))),
        INDEX(SkyCiv!C:C,MATCH($B326,SkyCiv!$U:$U,0))+(_xlfn.NUMBERVALUE(LEFT(RIGHT(Instructions!$E$20,4),3))+6)/24,
        ""
    )
)</f>
        <v/>
      </c>
      <c r="O326" s="12" t="str">
        <f>IF(N326="",
    "",
    IF(Instructions!E$20="",
        "TIMEZONE?",
        IF(L326="",
            "START?",
            IF(N326&lt;L326,
                "NEGATIVE",
                (N326-L326)*24*60
            )
        )
    )
)</f>
        <v/>
      </c>
      <c r="P326" s="46" t="str">
        <f>IF(Instructions!$E$21="",
    "",
    IF(AND(ISNUMBER(O326),O326&gt;Instructions!E$21),
        "YES",
        IF(AND(ISNUMBER(O326),O326&lt;=Instructions!E$21),
            "NO",
            IF(O326="NEGATIVE",
                "UNCLEAR",
                ""
            )
        )
    )
)</f>
        <v/>
      </c>
      <c r="Q326" s="72" t="str">
        <f>IF(LEFT(Instructions!E$22)="Y",
    P326,
    ""
)</f>
        <v/>
      </c>
      <c r="R326" s="69" t="str">
        <f>IF($B326="",
    "",
    IF(NOT(ISERROR(MATCH($B326,SkyCiv!$U:$U,0))),
        INDEX(SkyCiv!I:I,MATCH($B326,SkyCiv!$U:$U,0)),
        ""
    )
)</f>
        <v/>
      </c>
      <c r="S326" s="12" t="str">
        <f>IF($B326="",
    "",
    IF(NOT(ISERROR(MATCH($B326,SkyCiv!$U:$U,0))),
        INDEX(SkyCiv!J:J,MATCH($B326,SkyCiv!$U:$U,0)),
        ""
    )
)</f>
        <v/>
      </c>
      <c r="T326" s="60" t="str">
        <f>IF($B326="",
    "",
    IF(NOT(ISERROR(MATCH($B326,SkyCiv!$U:$U,0))),
        INDEX(SkyCiv!K:K,MATCH($B326,SkyCiv!$U:$U,0)),
        ""
    )
)</f>
        <v/>
      </c>
      <c r="U326" s="76" t="str">
        <f>IF($B326="",
    "",
    IF(NOT(ISERROR(MATCH($B326,SkyCiv!$U:$U,0))),
        INDEX(SkyCiv!L:L,MATCH($B326,SkyCiv!$U:$U,0)),
        ""
    )
)</f>
        <v/>
      </c>
      <c r="V326" s="12" t="str">
        <f>IF($B326="",
    "",
    IF(NOT(ISERROR(MATCH($B326,SkyCiv!$U:$U,0))),
        INDEX(SkyCiv!M:M,MATCH($B326,SkyCiv!$U:$U,0)),
        ""
    )
)</f>
        <v/>
      </c>
      <c r="W326" s="77" t="str">
        <f>IF($B326="",
    "",
    IF(NOT(ISERROR(MATCH($B326,SkyCiv!$U:$U,0))),
        INDEX(SkyCiv!N:N,MATCH($B326,SkyCiv!$U:$U,0)),
        ""
    )
)</f>
        <v/>
      </c>
      <c r="X326" s="45" t="str">
        <f>IF(AND(U326=0,V326=0,W326=0),
    "-",
    IF(U326="",
        "",
        IF(LEFT($B326)="B",
            IF(Instructions!E$16="",
                "",
                IF(ROUND(U326,3)&lt;Instructions!E$16,
                    "YES",
                    "NO"
                )
            ),
            IF(LEFT($B326)="C",
                IF(Instructions!E$18="",
                    "",
                    IF(ROUND(U326,3)&lt;Instructions!E$18,
                        "YES",
                        "NO"
                    )
                ),
                "ERR"
            )
        )
    )
)</f>
        <v/>
      </c>
      <c r="Y326" s="45" t="str">
        <f t="shared" si="137"/>
        <v/>
      </c>
      <c r="Z326" s="45" t="str">
        <f>IF(AND(U326=0,V326=0,W326=0),
    "-",
    IF(W326="",
        "",
        IF(LEFT($B326)="B",
            IF(Instructions!E$17="",
                "",
                IF(ROUND(W326,3)&lt;Instructions!E$17,
                    "YES",
                    "NO"
                )
            ),
            IF(LEFT($B326)="C",
                IF(Instructions!E$19="",
                    "",
                    IF(ROUND(W326,3)&lt;Instructions!E$19,
                        "YES",
                        "NO"
                    )
                ),
                "ERR"
            )
        )
    )
)</f>
        <v/>
      </c>
      <c r="AA326" s="54" t="str">
        <f t="shared" si="138"/>
        <v/>
      </c>
      <c r="AB326" s="14" t="str">
        <f>IF(AND(NOT(ISERROR(MATCH($B326,Scilympiad!$U:$U,0))),ISNUMBER(INDEX(Scilympiad!Y:Y,MATCH($B326,Scilympiad!$U:$U,0)))),
    INDEX(Scilympiad!Y:Y,MATCH($B326,Scilympiad!$U:$U,0)),
    ""
)</f>
        <v/>
      </c>
      <c r="AC326" s="11" t="str">
        <f t="shared" si="139"/>
        <v/>
      </c>
      <c r="AD326" s="10" t="str">
        <f t="shared" si="140"/>
        <v/>
      </c>
      <c r="AE326" s="11" t="str">
        <f t="shared" si="141"/>
        <v/>
      </c>
      <c r="AF326" s="12" t="str">
        <f t="shared" si="142"/>
        <v/>
      </c>
      <c r="AG326" s="134" t="str">
        <f t="shared" si="143"/>
        <v/>
      </c>
      <c r="AH326" s="165"/>
      <c r="AI326" s="165"/>
      <c r="AJ326" s="131"/>
      <c r="AK326" s="64" t="str">
        <f t="shared" si="144"/>
        <v/>
      </c>
      <c r="AL326" s="47" t="str">
        <f t="shared" si="145"/>
        <v/>
      </c>
      <c r="AM326" s="65" t="str">
        <f t="shared" si="146"/>
        <v/>
      </c>
      <c r="AN326" s="57" t="str">
        <f t="shared" si="147"/>
        <v/>
      </c>
      <c r="AO326" s="12" t="str">
        <f t="shared" si="148"/>
        <v/>
      </c>
      <c r="AP326" s="10" t="str">
        <f t="shared" si="149"/>
        <v/>
      </c>
      <c r="AQ326" s="10" t="str">
        <f t="shared" si="150"/>
        <v/>
      </c>
      <c r="AR326" s="15" t="str">
        <f t="shared" si="151"/>
        <v/>
      </c>
      <c r="AS326" s="57" t="str">
        <f t="shared" si="152"/>
        <v/>
      </c>
      <c r="AT326" s="12" t="str">
        <f t="shared" si="153"/>
        <v/>
      </c>
      <c r="AU326" s="10" t="str">
        <f t="shared" si="154"/>
        <v/>
      </c>
      <c r="AV326" s="10" t="str">
        <f t="shared" si="155"/>
        <v/>
      </c>
      <c r="AW326" s="15" t="str">
        <f t="shared" si="156"/>
        <v/>
      </c>
    </row>
    <row r="327" spans="2:49">
      <c r="B327" s="14" t="str">
        <f>IF(Scilympiad!C326="",
    "",
    Scilympiad!C326
)</f>
        <v/>
      </c>
      <c r="C327" s="10" t="str">
        <f>IF(Scilympiad!D326="",
    "",
    Scilympiad!D326
)</f>
        <v/>
      </c>
      <c r="D327" s="10" t="str">
        <f>IF(Scilympiad!E326="",
    "",
    Scilympiad!E326
)</f>
        <v/>
      </c>
      <c r="E327" s="44" t="str">
        <f t="shared" si="132"/>
        <v/>
      </c>
      <c r="F327" s="45" t="str">
        <f t="shared" si="133"/>
        <v/>
      </c>
      <c r="G327" s="173" t="str">
        <f t="shared" si="134"/>
        <v/>
      </c>
      <c r="H327" s="45" t="str">
        <f t="shared" si="135"/>
        <v/>
      </c>
      <c r="I327" s="54" t="str">
        <f t="shared" si="136"/>
        <v/>
      </c>
      <c r="J327" s="57" t="str">
        <f>IF($B327="",
    "",
    IF(COUNTIF(Scilympiad!U:U,Scores!$B327)+COUNTIF(SkyCiv!U:U,Scores!$B327)=0,
        "",
        IF(COUNTIF(Scilympiad!U:U,Scores!$B327)=0,
            "NO",
            IF(COUNTIF(Scilympiad!U:U,Scores!$B327)=1,
                "YES",
                IF(COUNTIF(Scilympiad!U:U,Scores!$B327)&gt;1,
                    "MANY",
                    "ERROR"
                )
            )
        )
    )
)</f>
        <v/>
      </c>
      <c r="K327" s="15" t="str">
        <f>IF($B327="",
    "",
    IF(COUNTIF(Scilympiad!U:U,Scores!$B327)+COUNTIF(SkyCiv!U:U,Scores!$B327)=0,
        "",
        IF(COUNTIF(SkyCiv!U:U,Scores!$B327)=0,
            "NO",
            IF(COUNTIF(SkyCiv!U:U,Scores!$B327)=1,
                "YES",
                IF(COUNTIF(SkyCiv!U:U,Scores!$B327)&gt;1,
                    "MANY",
                    "ERROR"
                )
            )
        )
    )
)</f>
        <v/>
      </c>
      <c r="L327" s="160" t="str">
        <f>IF($B327="",
    "",
    IF(NOT(ISERROR(MATCH($B327,Scilympiad!$U:$U,0))),
        INDEX(Scilympiad!M:M,MATCH($B327,Scilympiad!$U:$U,0)),
        ""
    )
)</f>
        <v/>
      </c>
      <c r="M327" s="161" t="str">
        <f>IF($B327="",
    "",
    IF(NOT(ISERROR(MATCH($B327,Scilympiad!$U:$U,0))),
        INDEX(Scilympiad!N:N,MATCH($B327,Scilympiad!$U:$U,0)),
        ""
    )
)</f>
        <v/>
      </c>
      <c r="N327" s="161" t="str">
        <f>IF($B327="",
    "",
    IF(NOT(ISERROR(MATCH($B327,SkyCiv!$U:$U,0))),
        INDEX(SkyCiv!C:C,MATCH($B327,SkyCiv!$U:$U,0))+(_xlfn.NUMBERVALUE(LEFT(RIGHT(Instructions!$E$20,4),3))+6)/24,
        ""
    )
)</f>
        <v/>
      </c>
      <c r="O327" s="12" t="str">
        <f>IF(N327="",
    "",
    IF(Instructions!E$20="",
        "TIMEZONE?",
        IF(L327="",
            "START?",
            IF(N327&lt;L327,
                "NEGATIVE",
                (N327-L327)*24*60
            )
        )
    )
)</f>
        <v/>
      </c>
      <c r="P327" s="46" t="str">
        <f>IF(Instructions!$E$21="",
    "",
    IF(AND(ISNUMBER(O327),O327&gt;Instructions!E$21),
        "YES",
        IF(AND(ISNUMBER(O327),O327&lt;=Instructions!E$21),
            "NO",
            IF(O327="NEGATIVE",
                "UNCLEAR",
                ""
            )
        )
    )
)</f>
        <v/>
      </c>
      <c r="Q327" s="72" t="str">
        <f>IF(LEFT(Instructions!E$22)="Y",
    P327,
    ""
)</f>
        <v/>
      </c>
      <c r="R327" s="69" t="str">
        <f>IF($B327="",
    "",
    IF(NOT(ISERROR(MATCH($B327,SkyCiv!$U:$U,0))),
        INDEX(SkyCiv!I:I,MATCH($B327,SkyCiv!$U:$U,0)),
        ""
    )
)</f>
        <v/>
      </c>
      <c r="S327" s="12" t="str">
        <f>IF($B327="",
    "",
    IF(NOT(ISERROR(MATCH($B327,SkyCiv!$U:$U,0))),
        INDEX(SkyCiv!J:J,MATCH($B327,SkyCiv!$U:$U,0)),
        ""
    )
)</f>
        <v/>
      </c>
      <c r="T327" s="60" t="str">
        <f>IF($B327="",
    "",
    IF(NOT(ISERROR(MATCH($B327,SkyCiv!$U:$U,0))),
        INDEX(SkyCiv!K:K,MATCH($B327,SkyCiv!$U:$U,0)),
        ""
    )
)</f>
        <v/>
      </c>
      <c r="U327" s="76" t="str">
        <f>IF($B327="",
    "",
    IF(NOT(ISERROR(MATCH($B327,SkyCiv!$U:$U,0))),
        INDEX(SkyCiv!L:L,MATCH($B327,SkyCiv!$U:$U,0)),
        ""
    )
)</f>
        <v/>
      </c>
      <c r="V327" s="12" t="str">
        <f>IF($B327="",
    "",
    IF(NOT(ISERROR(MATCH($B327,SkyCiv!$U:$U,0))),
        INDEX(SkyCiv!M:M,MATCH($B327,SkyCiv!$U:$U,0)),
        ""
    )
)</f>
        <v/>
      </c>
      <c r="W327" s="77" t="str">
        <f>IF($B327="",
    "",
    IF(NOT(ISERROR(MATCH($B327,SkyCiv!$U:$U,0))),
        INDEX(SkyCiv!N:N,MATCH($B327,SkyCiv!$U:$U,0)),
        ""
    )
)</f>
        <v/>
      </c>
      <c r="X327" s="45" t="str">
        <f>IF(AND(U327=0,V327=0,W327=0),
    "-",
    IF(U327="",
        "",
        IF(LEFT($B327)="B",
            IF(Instructions!E$16="",
                "",
                IF(ROUND(U327,3)&lt;Instructions!E$16,
                    "YES",
                    "NO"
                )
            ),
            IF(LEFT($B327)="C",
                IF(Instructions!E$18="",
                    "",
                    IF(ROUND(U327,3)&lt;Instructions!E$18,
                        "YES",
                        "NO"
                    )
                ),
                "ERR"
            )
        )
    )
)</f>
        <v/>
      </c>
      <c r="Y327" s="45" t="str">
        <f t="shared" si="137"/>
        <v/>
      </c>
      <c r="Z327" s="45" t="str">
        <f>IF(AND(U327=0,V327=0,W327=0),
    "-",
    IF(W327="",
        "",
        IF(LEFT($B327)="B",
            IF(Instructions!E$17="",
                "",
                IF(ROUND(W327,3)&lt;Instructions!E$17,
                    "YES",
                    "NO"
                )
            ),
            IF(LEFT($B327)="C",
                IF(Instructions!E$19="",
                    "",
                    IF(ROUND(W327,3)&lt;Instructions!E$19,
                        "YES",
                        "NO"
                    )
                ),
                "ERR"
            )
        )
    )
)</f>
        <v/>
      </c>
      <c r="AA327" s="54" t="str">
        <f t="shared" si="138"/>
        <v/>
      </c>
      <c r="AB327" s="14" t="str">
        <f>IF(AND(NOT(ISERROR(MATCH($B327,Scilympiad!$U:$U,0))),ISNUMBER(INDEX(Scilympiad!Y:Y,MATCH($B327,Scilympiad!$U:$U,0)))),
    INDEX(Scilympiad!Y:Y,MATCH($B327,Scilympiad!$U:$U,0)),
    ""
)</f>
        <v/>
      </c>
      <c r="AC327" s="11" t="str">
        <f t="shared" si="139"/>
        <v/>
      </c>
      <c r="AD327" s="10" t="str">
        <f t="shared" si="140"/>
        <v/>
      </c>
      <c r="AE327" s="11" t="str">
        <f t="shared" si="141"/>
        <v/>
      </c>
      <c r="AF327" s="12" t="str">
        <f t="shared" si="142"/>
        <v/>
      </c>
      <c r="AG327" s="134" t="str">
        <f t="shared" si="143"/>
        <v/>
      </c>
      <c r="AH327" s="165"/>
      <c r="AI327" s="165"/>
      <c r="AJ327" s="131"/>
      <c r="AK327" s="64" t="str">
        <f t="shared" si="144"/>
        <v/>
      </c>
      <c r="AL327" s="47" t="str">
        <f t="shared" si="145"/>
        <v/>
      </c>
      <c r="AM327" s="65" t="str">
        <f t="shared" si="146"/>
        <v/>
      </c>
      <c r="AN327" s="57" t="str">
        <f t="shared" si="147"/>
        <v/>
      </c>
      <c r="AO327" s="12" t="str">
        <f t="shared" si="148"/>
        <v/>
      </c>
      <c r="AP327" s="10" t="str">
        <f t="shared" si="149"/>
        <v/>
      </c>
      <c r="AQ327" s="10" t="str">
        <f t="shared" si="150"/>
        <v/>
      </c>
      <c r="AR327" s="15" t="str">
        <f t="shared" si="151"/>
        <v/>
      </c>
      <c r="AS327" s="57" t="str">
        <f t="shared" si="152"/>
        <v/>
      </c>
      <c r="AT327" s="12" t="str">
        <f t="shared" si="153"/>
        <v/>
      </c>
      <c r="AU327" s="10" t="str">
        <f t="shared" si="154"/>
        <v/>
      </c>
      <c r="AV327" s="10" t="str">
        <f t="shared" si="155"/>
        <v/>
      </c>
      <c r="AW327" s="15" t="str">
        <f t="shared" si="156"/>
        <v/>
      </c>
    </row>
    <row r="328" spans="2:49">
      <c r="B328" s="14" t="str">
        <f>IF(Scilympiad!C327="",
    "",
    Scilympiad!C327
)</f>
        <v/>
      </c>
      <c r="C328" s="10" t="str">
        <f>IF(Scilympiad!D327="",
    "",
    Scilympiad!D327
)</f>
        <v/>
      </c>
      <c r="D328" s="10" t="str">
        <f>IF(Scilympiad!E327="",
    "",
    Scilympiad!E327
)</f>
        <v/>
      </c>
      <c r="E328" s="44" t="str">
        <f t="shared" si="132"/>
        <v/>
      </c>
      <c r="F328" s="45" t="str">
        <f t="shared" si="133"/>
        <v/>
      </c>
      <c r="G328" s="173" t="str">
        <f t="shared" si="134"/>
        <v/>
      </c>
      <c r="H328" s="45" t="str">
        <f t="shared" si="135"/>
        <v/>
      </c>
      <c r="I328" s="54" t="str">
        <f t="shared" si="136"/>
        <v/>
      </c>
      <c r="J328" s="57" t="str">
        <f>IF($B328="",
    "",
    IF(COUNTIF(Scilympiad!U:U,Scores!$B328)+COUNTIF(SkyCiv!U:U,Scores!$B328)=0,
        "",
        IF(COUNTIF(Scilympiad!U:U,Scores!$B328)=0,
            "NO",
            IF(COUNTIF(Scilympiad!U:U,Scores!$B328)=1,
                "YES",
                IF(COUNTIF(Scilympiad!U:U,Scores!$B328)&gt;1,
                    "MANY",
                    "ERROR"
                )
            )
        )
    )
)</f>
        <v/>
      </c>
      <c r="K328" s="15" t="str">
        <f>IF($B328="",
    "",
    IF(COUNTIF(Scilympiad!U:U,Scores!$B328)+COUNTIF(SkyCiv!U:U,Scores!$B328)=0,
        "",
        IF(COUNTIF(SkyCiv!U:U,Scores!$B328)=0,
            "NO",
            IF(COUNTIF(SkyCiv!U:U,Scores!$B328)=1,
                "YES",
                IF(COUNTIF(SkyCiv!U:U,Scores!$B328)&gt;1,
                    "MANY",
                    "ERROR"
                )
            )
        )
    )
)</f>
        <v/>
      </c>
      <c r="L328" s="160" t="str">
        <f>IF($B328="",
    "",
    IF(NOT(ISERROR(MATCH($B328,Scilympiad!$U:$U,0))),
        INDEX(Scilympiad!M:M,MATCH($B328,Scilympiad!$U:$U,0)),
        ""
    )
)</f>
        <v/>
      </c>
      <c r="M328" s="161" t="str">
        <f>IF($B328="",
    "",
    IF(NOT(ISERROR(MATCH($B328,Scilympiad!$U:$U,0))),
        INDEX(Scilympiad!N:N,MATCH($B328,Scilympiad!$U:$U,0)),
        ""
    )
)</f>
        <v/>
      </c>
      <c r="N328" s="161" t="str">
        <f>IF($B328="",
    "",
    IF(NOT(ISERROR(MATCH($B328,SkyCiv!$U:$U,0))),
        INDEX(SkyCiv!C:C,MATCH($B328,SkyCiv!$U:$U,0))+(_xlfn.NUMBERVALUE(LEFT(RIGHT(Instructions!$E$20,4),3))+6)/24,
        ""
    )
)</f>
        <v/>
      </c>
      <c r="O328" s="12" t="str">
        <f>IF(N328="",
    "",
    IF(Instructions!E$20="",
        "TIMEZONE?",
        IF(L328="",
            "START?",
            IF(N328&lt;L328,
                "NEGATIVE",
                (N328-L328)*24*60
            )
        )
    )
)</f>
        <v/>
      </c>
      <c r="P328" s="46" t="str">
        <f>IF(Instructions!$E$21="",
    "",
    IF(AND(ISNUMBER(O328),O328&gt;Instructions!E$21),
        "YES",
        IF(AND(ISNUMBER(O328),O328&lt;=Instructions!E$21),
            "NO",
            IF(O328="NEGATIVE",
                "UNCLEAR",
                ""
            )
        )
    )
)</f>
        <v/>
      </c>
      <c r="Q328" s="72" t="str">
        <f>IF(LEFT(Instructions!E$22)="Y",
    P328,
    ""
)</f>
        <v/>
      </c>
      <c r="R328" s="69" t="str">
        <f>IF($B328="",
    "",
    IF(NOT(ISERROR(MATCH($B328,SkyCiv!$U:$U,0))),
        INDEX(SkyCiv!I:I,MATCH($B328,SkyCiv!$U:$U,0)),
        ""
    )
)</f>
        <v/>
      </c>
      <c r="S328" s="12" t="str">
        <f>IF($B328="",
    "",
    IF(NOT(ISERROR(MATCH($B328,SkyCiv!$U:$U,0))),
        INDEX(SkyCiv!J:J,MATCH($B328,SkyCiv!$U:$U,0)),
        ""
    )
)</f>
        <v/>
      </c>
      <c r="T328" s="60" t="str">
        <f>IF($B328="",
    "",
    IF(NOT(ISERROR(MATCH($B328,SkyCiv!$U:$U,0))),
        INDEX(SkyCiv!K:K,MATCH($B328,SkyCiv!$U:$U,0)),
        ""
    )
)</f>
        <v/>
      </c>
      <c r="U328" s="76" t="str">
        <f>IF($B328="",
    "",
    IF(NOT(ISERROR(MATCH($B328,SkyCiv!$U:$U,0))),
        INDEX(SkyCiv!L:L,MATCH($B328,SkyCiv!$U:$U,0)),
        ""
    )
)</f>
        <v/>
      </c>
      <c r="V328" s="12" t="str">
        <f>IF($B328="",
    "",
    IF(NOT(ISERROR(MATCH($B328,SkyCiv!$U:$U,0))),
        INDEX(SkyCiv!M:M,MATCH($B328,SkyCiv!$U:$U,0)),
        ""
    )
)</f>
        <v/>
      </c>
      <c r="W328" s="77" t="str">
        <f>IF($B328="",
    "",
    IF(NOT(ISERROR(MATCH($B328,SkyCiv!$U:$U,0))),
        INDEX(SkyCiv!N:N,MATCH($B328,SkyCiv!$U:$U,0)),
        ""
    )
)</f>
        <v/>
      </c>
      <c r="X328" s="45" t="str">
        <f>IF(AND(U328=0,V328=0,W328=0),
    "-",
    IF(U328="",
        "",
        IF(LEFT($B328)="B",
            IF(Instructions!E$16="",
                "",
                IF(ROUND(U328,3)&lt;Instructions!E$16,
                    "YES",
                    "NO"
                )
            ),
            IF(LEFT($B328)="C",
                IF(Instructions!E$18="",
                    "",
                    IF(ROUND(U328,3)&lt;Instructions!E$18,
                        "YES",
                        "NO"
                    )
                ),
                "ERR"
            )
        )
    )
)</f>
        <v/>
      </c>
      <c r="Y328" s="45" t="str">
        <f t="shared" si="137"/>
        <v/>
      </c>
      <c r="Z328" s="45" t="str">
        <f>IF(AND(U328=0,V328=0,W328=0),
    "-",
    IF(W328="",
        "",
        IF(LEFT($B328)="B",
            IF(Instructions!E$17="",
                "",
                IF(ROUND(W328,3)&lt;Instructions!E$17,
                    "YES",
                    "NO"
                )
            ),
            IF(LEFT($B328)="C",
                IF(Instructions!E$19="",
                    "",
                    IF(ROUND(W328,3)&lt;Instructions!E$19,
                        "YES",
                        "NO"
                    )
                ),
                "ERR"
            )
        )
    )
)</f>
        <v/>
      </c>
      <c r="AA328" s="54" t="str">
        <f t="shared" si="138"/>
        <v/>
      </c>
      <c r="AB328" s="14" t="str">
        <f>IF(AND(NOT(ISERROR(MATCH($B328,Scilympiad!$U:$U,0))),ISNUMBER(INDEX(Scilympiad!Y:Y,MATCH($B328,Scilympiad!$U:$U,0)))),
    INDEX(Scilympiad!Y:Y,MATCH($B328,Scilympiad!$U:$U,0)),
    ""
)</f>
        <v/>
      </c>
      <c r="AC328" s="11" t="str">
        <f t="shared" si="139"/>
        <v/>
      </c>
      <c r="AD328" s="10" t="str">
        <f t="shared" si="140"/>
        <v/>
      </c>
      <c r="AE328" s="11" t="str">
        <f t="shared" si="141"/>
        <v/>
      </c>
      <c r="AF328" s="12" t="str">
        <f t="shared" si="142"/>
        <v/>
      </c>
      <c r="AG328" s="134" t="str">
        <f t="shared" si="143"/>
        <v/>
      </c>
      <c r="AH328" s="165"/>
      <c r="AI328" s="165"/>
      <c r="AJ328" s="131"/>
      <c r="AK328" s="64" t="str">
        <f t="shared" si="144"/>
        <v/>
      </c>
      <c r="AL328" s="47" t="str">
        <f t="shared" si="145"/>
        <v/>
      </c>
      <c r="AM328" s="65" t="str">
        <f t="shared" si="146"/>
        <v/>
      </c>
      <c r="AN328" s="57" t="str">
        <f t="shared" si="147"/>
        <v/>
      </c>
      <c r="AO328" s="12" t="str">
        <f t="shared" si="148"/>
        <v/>
      </c>
      <c r="AP328" s="10" t="str">
        <f t="shared" si="149"/>
        <v/>
      </c>
      <c r="AQ328" s="10" t="str">
        <f t="shared" si="150"/>
        <v/>
      </c>
      <c r="AR328" s="15" t="str">
        <f t="shared" si="151"/>
        <v/>
      </c>
      <c r="AS328" s="57" t="str">
        <f t="shared" si="152"/>
        <v/>
      </c>
      <c r="AT328" s="12" t="str">
        <f t="shared" si="153"/>
        <v/>
      </c>
      <c r="AU328" s="10" t="str">
        <f t="shared" si="154"/>
        <v/>
      </c>
      <c r="AV328" s="10" t="str">
        <f t="shared" si="155"/>
        <v/>
      </c>
      <c r="AW328" s="15" t="str">
        <f t="shared" si="156"/>
        <v/>
      </c>
    </row>
    <row r="329" spans="2:49">
      <c r="B329" s="14" t="str">
        <f>IF(Scilympiad!C328="",
    "",
    Scilympiad!C328
)</f>
        <v/>
      </c>
      <c r="C329" s="10" t="str">
        <f>IF(Scilympiad!D328="",
    "",
    Scilympiad!D328
)</f>
        <v/>
      </c>
      <c r="D329" s="10" t="str">
        <f>IF(Scilympiad!E328="",
    "",
    Scilympiad!E328
)</f>
        <v/>
      </c>
      <c r="E329" s="44" t="str">
        <f t="shared" si="132"/>
        <v/>
      </c>
      <c r="F329" s="45" t="str">
        <f t="shared" si="133"/>
        <v/>
      </c>
      <c r="G329" s="173" t="str">
        <f t="shared" si="134"/>
        <v/>
      </c>
      <c r="H329" s="45" t="str">
        <f t="shared" si="135"/>
        <v/>
      </c>
      <c r="I329" s="54" t="str">
        <f t="shared" si="136"/>
        <v/>
      </c>
      <c r="J329" s="57" t="str">
        <f>IF($B329="",
    "",
    IF(COUNTIF(Scilympiad!U:U,Scores!$B329)+COUNTIF(SkyCiv!U:U,Scores!$B329)=0,
        "",
        IF(COUNTIF(Scilympiad!U:U,Scores!$B329)=0,
            "NO",
            IF(COUNTIF(Scilympiad!U:U,Scores!$B329)=1,
                "YES",
                IF(COUNTIF(Scilympiad!U:U,Scores!$B329)&gt;1,
                    "MANY",
                    "ERROR"
                )
            )
        )
    )
)</f>
        <v/>
      </c>
      <c r="K329" s="15" t="str">
        <f>IF($B329="",
    "",
    IF(COUNTIF(Scilympiad!U:U,Scores!$B329)+COUNTIF(SkyCiv!U:U,Scores!$B329)=0,
        "",
        IF(COUNTIF(SkyCiv!U:U,Scores!$B329)=0,
            "NO",
            IF(COUNTIF(SkyCiv!U:U,Scores!$B329)=1,
                "YES",
                IF(COUNTIF(SkyCiv!U:U,Scores!$B329)&gt;1,
                    "MANY",
                    "ERROR"
                )
            )
        )
    )
)</f>
        <v/>
      </c>
      <c r="L329" s="160" t="str">
        <f>IF($B329="",
    "",
    IF(NOT(ISERROR(MATCH($B329,Scilympiad!$U:$U,0))),
        INDEX(Scilympiad!M:M,MATCH($B329,Scilympiad!$U:$U,0)),
        ""
    )
)</f>
        <v/>
      </c>
      <c r="M329" s="161" t="str">
        <f>IF($B329="",
    "",
    IF(NOT(ISERROR(MATCH($B329,Scilympiad!$U:$U,0))),
        INDEX(Scilympiad!N:N,MATCH($B329,Scilympiad!$U:$U,0)),
        ""
    )
)</f>
        <v/>
      </c>
      <c r="N329" s="161" t="str">
        <f>IF($B329="",
    "",
    IF(NOT(ISERROR(MATCH($B329,SkyCiv!$U:$U,0))),
        INDEX(SkyCiv!C:C,MATCH($B329,SkyCiv!$U:$U,0))+(_xlfn.NUMBERVALUE(LEFT(RIGHT(Instructions!$E$20,4),3))+6)/24,
        ""
    )
)</f>
        <v/>
      </c>
      <c r="O329" s="12" t="str">
        <f>IF(N329="",
    "",
    IF(Instructions!E$20="",
        "TIMEZONE?",
        IF(L329="",
            "START?",
            IF(N329&lt;L329,
                "NEGATIVE",
                (N329-L329)*24*60
            )
        )
    )
)</f>
        <v/>
      </c>
      <c r="P329" s="46" t="str">
        <f>IF(Instructions!$E$21="",
    "",
    IF(AND(ISNUMBER(O329),O329&gt;Instructions!E$21),
        "YES",
        IF(AND(ISNUMBER(O329),O329&lt;=Instructions!E$21),
            "NO",
            IF(O329="NEGATIVE",
                "UNCLEAR",
                ""
            )
        )
    )
)</f>
        <v/>
      </c>
      <c r="Q329" s="72" t="str">
        <f>IF(LEFT(Instructions!E$22)="Y",
    P329,
    ""
)</f>
        <v/>
      </c>
      <c r="R329" s="69" t="str">
        <f>IF($B329="",
    "",
    IF(NOT(ISERROR(MATCH($B329,SkyCiv!$U:$U,0))),
        INDEX(SkyCiv!I:I,MATCH($B329,SkyCiv!$U:$U,0)),
        ""
    )
)</f>
        <v/>
      </c>
      <c r="S329" s="12" t="str">
        <f>IF($B329="",
    "",
    IF(NOT(ISERROR(MATCH($B329,SkyCiv!$U:$U,0))),
        INDEX(SkyCiv!J:J,MATCH($B329,SkyCiv!$U:$U,0)),
        ""
    )
)</f>
        <v/>
      </c>
      <c r="T329" s="60" t="str">
        <f>IF($B329="",
    "",
    IF(NOT(ISERROR(MATCH($B329,SkyCiv!$U:$U,0))),
        INDEX(SkyCiv!K:K,MATCH($B329,SkyCiv!$U:$U,0)),
        ""
    )
)</f>
        <v/>
      </c>
      <c r="U329" s="76" t="str">
        <f>IF($B329="",
    "",
    IF(NOT(ISERROR(MATCH($B329,SkyCiv!$U:$U,0))),
        INDEX(SkyCiv!L:L,MATCH($B329,SkyCiv!$U:$U,0)),
        ""
    )
)</f>
        <v/>
      </c>
      <c r="V329" s="12" t="str">
        <f>IF($B329="",
    "",
    IF(NOT(ISERROR(MATCH($B329,SkyCiv!$U:$U,0))),
        INDEX(SkyCiv!M:M,MATCH($B329,SkyCiv!$U:$U,0)),
        ""
    )
)</f>
        <v/>
      </c>
      <c r="W329" s="77" t="str">
        <f>IF($B329="",
    "",
    IF(NOT(ISERROR(MATCH($B329,SkyCiv!$U:$U,0))),
        INDEX(SkyCiv!N:N,MATCH($B329,SkyCiv!$U:$U,0)),
        ""
    )
)</f>
        <v/>
      </c>
      <c r="X329" s="45" t="str">
        <f>IF(AND(U329=0,V329=0,W329=0),
    "-",
    IF(U329="",
        "",
        IF(LEFT($B329)="B",
            IF(Instructions!E$16="",
                "",
                IF(ROUND(U329,3)&lt;Instructions!E$16,
                    "YES",
                    "NO"
                )
            ),
            IF(LEFT($B329)="C",
                IF(Instructions!E$18="",
                    "",
                    IF(ROUND(U329,3)&lt;Instructions!E$18,
                        "YES",
                        "NO"
                    )
                ),
                "ERR"
            )
        )
    )
)</f>
        <v/>
      </c>
      <c r="Y329" s="45" t="str">
        <f t="shared" si="137"/>
        <v/>
      </c>
      <c r="Z329" s="45" t="str">
        <f>IF(AND(U329=0,V329=0,W329=0),
    "-",
    IF(W329="",
        "",
        IF(LEFT($B329)="B",
            IF(Instructions!E$17="",
                "",
                IF(ROUND(W329,3)&lt;Instructions!E$17,
                    "YES",
                    "NO"
                )
            ),
            IF(LEFT($B329)="C",
                IF(Instructions!E$19="",
                    "",
                    IF(ROUND(W329,3)&lt;Instructions!E$19,
                        "YES",
                        "NO"
                    )
                ),
                "ERR"
            )
        )
    )
)</f>
        <v/>
      </c>
      <c r="AA329" s="54" t="str">
        <f t="shared" si="138"/>
        <v/>
      </c>
      <c r="AB329" s="14" t="str">
        <f>IF(AND(NOT(ISERROR(MATCH($B329,Scilympiad!$U:$U,0))),ISNUMBER(INDEX(Scilympiad!Y:Y,MATCH($B329,Scilympiad!$U:$U,0)))),
    INDEX(Scilympiad!Y:Y,MATCH($B329,Scilympiad!$U:$U,0)),
    ""
)</f>
        <v/>
      </c>
      <c r="AC329" s="11" t="str">
        <f t="shared" si="139"/>
        <v/>
      </c>
      <c r="AD329" s="10" t="str">
        <f t="shared" si="140"/>
        <v/>
      </c>
      <c r="AE329" s="11" t="str">
        <f t="shared" si="141"/>
        <v/>
      </c>
      <c r="AF329" s="12" t="str">
        <f t="shared" si="142"/>
        <v/>
      </c>
      <c r="AG329" s="134" t="str">
        <f t="shared" si="143"/>
        <v/>
      </c>
      <c r="AH329" s="165"/>
      <c r="AI329" s="165"/>
      <c r="AJ329" s="131"/>
      <c r="AK329" s="64" t="str">
        <f t="shared" si="144"/>
        <v/>
      </c>
      <c r="AL329" s="47" t="str">
        <f t="shared" si="145"/>
        <v/>
      </c>
      <c r="AM329" s="65" t="str">
        <f t="shared" si="146"/>
        <v/>
      </c>
      <c r="AN329" s="57" t="str">
        <f t="shared" si="147"/>
        <v/>
      </c>
      <c r="AO329" s="12" t="str">
        <f t="shared" si="148"/>
        <v/>
      </c>
      <c r="AP329" s="10" t="str">
        <f t="shared" si="149"/>
        <v/>
      </c>
      <c r="AQ329" s="10" t="str">
        <f t="shared" si="150"/>
        <v/>
      </c>
      <c r="AR329" s="15" t="str">
        <f t="shared" si="151"/>
        <v/>
      </c>
      <c r="AS329" s="57" t="str">
        <f t="shared" si="152"/>
        <v/>
      </c>
      <c r="AT329" s="12" t="str">
        <f t="shared" si="153"/>
        <v/>
      </c>
      <c r="AU329" s="10" t="str">
        <f t="shared" si="154"/>
        <v/>
      </c>
      <c r="AV329" s="10" t="str">
        <f t="shared" si="155"/>
        <v/>
      </c>
      <c r="AW329" s="15" t="str">
        <f t="shared" si="156"/>
        <v/>
      </c>
    </row>
    <row r="330" spans="2:49">
      <c r="B330" s="14" t="str">
        <f>IF(Scilympiad!C329="",
    "",
    Scilympiad!C329
)</f>
        <v/>
      </c>
      <c r="C330" s="10" t="str">
        <f>IF(Scilympiad!D329="",
    "",
    Scilympiad!D329
)</f>
        <v/>
      </c>
      <c r="D330" s="10" t="str">
        <f>IF(Scilympiad!E329="",
    "",
    Scilympiad!E329
)</f>
        <v/>
      </c>
      <c r="E330" s="44" t="str">
        <f t="shared" si="132"/>
        <v/>
      </c>
      <c r="F330" s="45" t="str">
        <f t="shared" si="133"/>
        <v/>
      </c>
      <c r="G330" s="173" t="str">
        <f t="shared" si="134"/>
        <v/>
      </c>
      <c r="H330" s="45" t="str">
        <f t="shared" si="135"/>
        <v/>
      </c>
      <c r="I330" s="54" t="str">
        <f t="shared" si="136"/>
        <v/>
      </c>
      <c r="J330" s="57" t="str">
        <f>IF($B330="",
    "",
    IF(COUNTIF(Scilympiad!U:U,Scores!$B330)+COUNTIF(SkyCiv!U:U,Scores!$B330)=0,
        "",
        IF(COUNTIF(Scilympiad!U:U,Scores!$B330)=0,
            "NO",
            IF(COUNTIF(Scilympiad!U:U,Scores!$B330)=1,
                "YES",
                IF(COUNTIF(Scilympiad!U:U,Scores!$B330)&gt;1,
                    "MANY",
                    "ERROR"
                )
            )
        )
    )
)</f>
        <v/>
      </c>
      <c r="K330" s="15" t="str">
        <f>IF($B330="",
    "",
    IF(COUNTIF(Scilympiad!U:U,Scores!$B330)+COUNTIF(SkyCiv!U:U,Scores!$B330)=0,
        "",
        IF(COUNTIF(SkyCiv!U:U,Scores!$B330)=0,
            "NO",
            IF(COUNTIF(SkyCiv!U:U,Scores!$B330)=1,
                "YES",
                IF(COUNTIF(SkyCiv!U:U,Scores!$B330)&gt;1,
                    "MANY",
                    "ERROR"
                )
            )
        )
    )
)</f>
        <v/>
      </c>
      <c r="L330" s="160" t="str">
        <f>IF($B330="",
    "",
    IF(NOT(ISERROR(MATCH($B330,Scilympiad!$U:$U,0))),
        INDEX(Scilympiad!M:M,MATCH($B330,Scilympiad!$U:$U,0)),
        ""
    )
)</f>
        <v/>
      </c>
      <c r="M330" s="161" t="str">
        <f>IF($B330="",
    "",
    IF(NOT(ISERROR(MATCH($B330,Scilympiad!$U:$U,0))),
        INDEX(Scilympiad!N:N,MATCH($B330,Scilympiad!$U:$U,0)),
        ""
    )
)</f>
        <v/>
      </c>
      <c r="N330" s="161" t="str">
        <f>IF($B330="",
    "",
    IF(NOT(ISERROR(MATCH($B330,SkyCiv!$U:$U,0))),
        INDEX(SkyCiv!C:C,MATCH($B330,SkyCiv!$U:$U,0))+(_xlfn.NUMBERVALUE(LEFT(RIGHT(Instructions!$E$20,4),3))+6)/24,
        ""
    )
)</f>
        <v/>
      </c>
      <c r="O330" s="12" t="str">
        <f>IF(N330="",
    "",
    IF(Instructions!E$20="",
        "TIMEZONE?",
        IF(L330="",
            "START?",
            IF(N330&lt;L330,
                "NEGATIVE",
                (N330-L330)*24*60
            )
        )
    )
)</f>
        <v/>
      </c>
      <c r="P330" s="46" t="str">
        <f>IF(Instructions!$E$21="",
    "",
    IF(AND(ISNUMBER(O330),O330&gt;Instructions!E$21),
        "YES",
        IF(AND(ISNUMBER(O330),O330&lt;=Instructions!E$21),
            "NO",
            IF(O330="NEGATIVE",
                "UNCLEAR",
                ""
            )
        )
    )
)</f>
        <v/>
      </c>
      <c r="Q330" s="72" t="str">
        <f>IF(LEFT(Instructions!E$22)="Y",
    P330,
    ""
)</f>
        <v/>
      </c>
      <c r="R330" s="69" t="str">
        <f>IF($B330="",
    "",
    IF(NOT(ISERROR(MATCH($B330,SkyCiv!$U:$U,0))),
        INDEX(SkyCiv!I:I,MATCH($B330,SkyCiv!$U:$U,0)),
        ""
    )
)</f>
        <v/>
      </c>
      <c r="S330" s="12" t="str">
        <f>IF($B330="",
    "",
    IF(NOT(ISERROR(MATCH($B330,SkyCiv!$U:$U,0))),
        INDEX(SkyCiv!J:J,MATCH($B330,SkyCiv!$U:$U,0)),
        ""
    )
)</f>
        <v/>
      </c>
      <c r="T330" s="60" t="str">
        <f>IF($B330="",
    "",
    IF(NOT(ISERROR(MATCH($B330,SkyCiv!$U:$U,0))),
        INDEX(SkyCiv!K:K,MATCH($B330,SkyCiv!$U:$U,0)),
        ""
    )
)</f>
        <v/>
      </c>
      <c r="U330" s="76" t="str">
        <f>IF($B330="",
    "",
    IF(NOT(ISERROR(MATCH($B330,SkyCiv!$U:$U,0))),
        INDEX(SkyCiv!L:L,MATCH($B330,SkyCiv!$U:$U,0)),
        ""
    )
)</f>
        <v/>
      </c>
      <c r="V330" s="12" t="str">
        <f>IF($B330="",
    "",
    IF(NOT(ISERROR(MATCH($B330,SkyCiv!$U:$U,0))),
        INDEX(SkyCiv!M:M,MATCH($B330,SkyCiv!$U:$U,0)),
        ""
    )
)</f>
        <v/>
      </c>
      <c r="W330" s="77" t="str">
        <f>IF($B330="",
    "",
    IF(NOT(ISERROR(MATCH($B330,SkyCiv!$U:$U,0))),
        INDEX(SkyCiv!N:N,MATCH($B330,SkyCiv!$U:$U,0)),
        ""
    )
)</f>
        <v/>
      </c>
      <c r="X330" s="45" t="str">
        <f>IF(AND(U330=0,V330=0,W330=0),
    "-",
    IF(U330="",
        "",
        IF(LEFT($B330)="B",
            IF(Instructions!E$16="",
                "",
                IF(ROUND(U330,3)&lt;Instructions!E$16,
                    "YES",
                    "NO"
                )
            ),
            IF(LEFT($B330)="C",
                IF(Instructions!E$18="",
                    "",
                    IF(ROUND(U330,3)&lt;Instructions!E$18,
                        "YES",
                        "NO"
                    )
                ),
                "ERR"
            )
        )
    )
)</f>
        <v/>
      </c>
      <c r="Y330" s="45" t="str">
        <f t="shared" si="137"/>
        <v/>
      </c>
      <c r="Z330" s="45" t="str">
        <f>IF(AND(U330=0,V330=0,W330=0),
    "-",
    IF(W330="",
        "",
        IF(LEFT($B330)="B",
            IF(Instructions!E$17="",
                "",
                IF(ROUND(W330,3)&lt;Instructions!E$17,
                    "YES",
                    "NO"
                )
            ),
            IF(LEFT($B330)="C",
                IF(Instructions!E$19="",
                    "",
                    IF(ROUND(W330,3)&lt;Instructions!E$19,
                        "YES",
                        "NO"
                    )
                ),
                "ERR"
            )
        )
    )
)</f>
        <v/>
      </c>
      <c r="AA330" s="54" t="str">
        <f t="shared" si="138"/>
        <v/>
      </c>
      <c r="AB330" s="14" t="str">
        <f>IF(AND(NOT(ISERROR(MATCH($B330,Scilympiad!$U:$U,0))),ISNUMBER(INDEX(Scilympiad!Y:Y,MATCH($B330,Scilympiad!$U:$U,0)))),
    INDEX(Scilympiad!Y:Y,MATCH($B330,Scilympiad!$U:$U,0)),
    ""
)</f>
        <v/>
      </c>
      <c r="AC330" s="11" t="str">
        <f t="shared" si="139"/>
        <v/>
      </c>
      <c r="AD330" s="10" t="str">
        <f t="shared" si="140"/>
        <v/>
      </c>
      <c r="AE330" s="11" t="str">
        <f t="shared" si="141"/>
        <v/>
      </c>
      <c r="AF330" s="12" t="str">
        <f t="shared" si="142"/>
        <v/>
      </c>
      <c r="AG330" s="134" t="str">
        <f t="shared" si="143"/>
        <v/>
      </c>
      <c r="AH330" s="165"/>
      <c r="AI330" s="165"/>
      <c r="AJ330" s="131"/>
      <c r="AK330" s="64" t="str">
        <f t="shared" si="144"/>
        <v/>
      </c>
      <c r="AL330" s="47" t="str">
        <f t="shared" si="145"/>
        <v/>
      </c>
      <c r="AM330" s="65" t="str">
        <f t="shared" si="146"/>
        <v/>
      </c>
      <c r="AN330" s="57" t="str">
        <f t="shared" si="147"/>
        <v/>
      </c>
      <c r="AO330" s="12" t="str">
        <f t="shared" si="148"/>
        <v/>
      </c>
      <c r="AP330" s="10" t="str">
        <f t="shared" si="149"/>
        <v/>
      </c>
      <c r="AQ330" s="10" t="str">
        <f t="shared" si="150"/>
        <v/>
      </c>
      <c r="AR330" s="15" t="str">
        <f t="shared" si="151"/>
        <v/>
      </c>
      <c r="AS330" s="57" t="str">
        <f t="shared" si="152"/>
        <v/>
      </c>
      <c r="AT330" s="12" t="str">
        <f t="shared" si="153"/>
        <v/>
      </c>
      <c r="AU330" s="10" t="str">
        <f t="shared" si="154"/>
        <v/>
      </c>
      <c r="AV330" s="10" t="str">
        <f t="shared" si="155"/>
        <v/>
      </c>
      <c r="AW330" s="15" t="str">
        <f t="shared" si="156"/>
        <v/>
      </c>
    </row>
    <row r="331" spans="2:49">
      <c r="B331" s="14" t="str">
        <f>IF(Scilympiad!C330="",
    "",
    Scilympiad!C330
)</f>
        <v/>
      </c>
      <c r="C331" s="10" t="str">
        <f>IF(Scilympiad!D330="",
    "",
    Scilympiad!D330
)</f>
        <v/>
      </c>
      <c r="D331" s="10" t="str">
        <f>IF(Scilympiad!E330="",
    "",
    Scilympiad!E330
)</f>
        <v/>
      </c>
      <c r="E331" s="44" t="str">
        <f t="shared" si="132"/>
        <v/>
      </c>
      <c r="F331" s="45" t="str">
        <f t="shared" si="133"/>
        <v/>
      </c>
      <c r="G331" s="173" t="str">
        <f t="shared" si="134"/>
        <v/>
      </c>
      <c r="H331" s="45" t="str">
        <f t="shared" si="135"/>
        <v/>
      </c>
      <c r="I331" s="54" t="str">
        <f t="shared" si="136"/>
        <v/>
      </c>
      <c r="J331" s="57" t="str">
        <f>IF($B331="",
    "",
    IF(COUNTIF(Scilympiad!U:U,Scores!$B331)+COUNTIF(SkyCiv!U:U,Scores!$B331)=0,
        "",
        IF(COUNTIF(Scilympiad!U:U,Scores!$B331)=0,
            "NO",
            IF(COUNTIF(Scilympiad!U:U,Scores!$B331)=1,
                "YES",
                IF(COUNTIF(Scilympiad!U:U,Scores!$B331)&gt;1,
                    "MANY",
                    "ERROR"
                )
            )
        )
    )
)</f>
        <v/>
      </c>
      <c r="K331" s="15" t="str">
        <f>IF($B331="",
    "",
    IF(COUNTIF(Scilympiad!U:U,Scores!$B331)+COUNTIF(SkyCiv!U:U,Scores!$B331)=0,
        "",
        IF(COUNTIF(SkyCiv!U:U,Scores!$B331)=0,
            "NO",
            IF(COUNTIF(SkyCiv!U:U,Scores!$B331)=1,
                "YES",
                IF(COUNTIF(SkyCiv!U:U,Scores!$B331)&gt;1,
                    "MANY",
                    "ERROR"
                )
            )
        )
    )
)</f>
        <v/>
      </c>
      <c r="L331" s="160" t="str">
        <f>IF($B331="",
    "",
    IF(NOT(ISERROR(MATCH($B331,Scilympiad!$U:$U,0))),
        INDEX(Scilympiad!M:M,MATCH($B331,Scilympiad!$U:$U,0)),
        ""
    )
)</f>
        <v/>
      </c>
      <c r="M331" s="161" t="str">
        <f>IF($B331="",
    "",
    IF(NOT(ISERROR(MATCH($B331,Scilympiad!$U:$U,0))),
        INDEX(Scilympiad!N:N,MATCH($B331,Scilympiad!$U:$U,0)),
        ""
    )
)</f>
        <v/>
      </c>
      <c r="N331" s="161" t="str">
        <f>IF($B331="",
    "",
    IF(NOT(ISERROR(MATCH($B331,SkyCiv!$U:$U,0))),
        INDEX(SkyCiv!C:C,MATCH($B331,SkyCiv!$U:$U,0))+(_xlfn.NUMBERVALUE(LEFT(RIGHT(Instructions!$E$20,4),3))+6)/24,
        ""
    )
)</f>
        <v/>
      </c>
      <c r="O331" s="12" t="str">
        <f>IF(N331="",
    "",
    IF(Instructions!E$20="",
        "TIMEZONE?",
        IF(L331="",
            "START?",
            IF(N331&lt;L331,
                "NEGATIVE",
                (N331-L331)*24*60
            )
        )
    )
)</f>
        <v/>
      </c>
      <c r="P331" s="46" t="str">
        <f>IF(Instructions!$E$21="",
    "",
    IF(AND(ISNUMBER(O331),O331&gt;Instructions!E$21),
        "YES",
        IF(AND(ISNUMBER(O331),O331&lt;=Instructions!E$21),
            "NO",
            IF(O331="NEGATIVE",
                "UNCLEAR",
                ""
            )
        )
    )
)</f>
        <v/>
      </c>
      <c r="Q331" s="72" t="str">
        <f>IF(LEFT(Instructions!E$22)="Y",
    P331,
    ""
)</f>
        <v/>
      </c>
      <c r="R331" s="69" t="str">
        <f>IF($B331="",
    "",
    IF(NOT(ISERROR(MATCH($B331,SkyCiv!$U:$U,0))),
        INDEX(SkyCiv!I:I,MATCH($B331,SkyCiv!$U:$U,0)),
        ""
    )
)</f>
        <v/>
      </c>
      <c r="S331" s="12" t="str">
        <f>IF($B331="",
    "",
    IF(NOT(ISERROR(MATCH($B331,SkyCiv!$U:$U,0))),
        INDEX(SkyCiv!J:J,MATCH($B331,SkyCiv!$U:$U,0)),
        ""
    )
)</f>
        <v/>
      </c>
      <c r="T331" s="60" t="str">
        <f>IF($B331="",
    "",
    IF(NOT(ISERROR(MATCH($B331,SkyCiv!$U:$U,0))),
        INDEX(SkyCiv!K:K,MATCH($B331,SkyCiv!$U:$U,0)),
        ""
    )
)</f>
        <v/>
      </c>
      <c r="U331" s="76" t="str">
        <f>IF($B331="",
    "",
    IF(NOT(ISERROR(MATCH($B331,SkyCiv!$U:$U,0))),
        INDEX(SkyCiv!L:L,MATCH($B331,SkyCiv!$U:$U,0)),
        ""
    )
)</f>
        <v/>
      </c>
      <c r="V331" s="12" t="str">
        <f>IF($B331="",
    "",
    IF(NOT(ISERROR(MATCH($B331,SkyCiv!$U:$U,0))),
        INDEX(SkyCiv!M:M,MATCH($B331,SkyCiv!$U:$U,0)),
        ""
    )
)</f>
        <v/>
      </c>
      <c r="W331" s="77" t="str">
        <f>IF($B331="",
    "",
    IF(NOT(ISERROR(MATCH($B331,SkyCiv!$U:$U,0))),
        INDEX(SkyCiv!N:N,MATCH($B331,SkyCiv!$U:$U,0)),
        ""
    )
)</f>
        <v/>
      </c>
      <c r="X331" s="45" t="str">
        <f>IF(AND(U331=0,V331=0,W331=0),
    "-",
    IF(U331="",
        "",
        IF(LEFT($B331)="B",
            IF(Instructions!E$16="",
                "",
                IF(ROUND(U331,3)&lt;Instructions!E$16,
                    "YES",
                    "NO"
                )
            ),
            IF(LEFT($B331)="C",
                IF(Instructions!E$18="",
                    "",
                    IF(ROUND(U331,3)&lt;Instructions!E$18,
                        "YES",
                        "NO"
                    )
                ),
                "ERR"
            )
        )
    )
)</f>
        <v/>
      </c>
      <c r="Y331" s="45" t="str">
        <f t="shared" si="137"/>
        <v/>
      </c>
      <c r="Z331" s="45" t="str">
        <f>IF(AND(U331=0,V331=0,W331=0),
    "-",
    IF(W331="",
        "",
        IF(LEFT($B331)="B",
            IF(Instructions!E$17="",
                "",
                IF(ROUND(W331,3)&lt;Instructions!E$17,
                    "YES",
                    "NO"
                )
            ),
            IF(LEFT($B331)="C",
                IF(Instructions!E$19="",
                    "",
                    IF(ROUND(W331,3)&lt;Instructions!E$19,
                        "YES",
                        "NO"
                    )
                ),
                "ERR"
            )
        )
    )
)</f>
        <v/>
      </c>
      <c r="AA331" s="54" t="str">
        <f t="shared" si="138"/>
        <v/>
      </c>
      <c r="AB331" s="14" t="str">
        <f>IF(AND(NOT(ISERROR(MATCH($B331,Scilympiad!$U:$U,0))),ISNUMBER(INDEX(Scilympiad!Y:Y,MATCH($B331,Scilympiad!$U:$U,0)))),
    INDEX(Scilympiad!Y:Y,MATCH($B331,Scilympiad!$U:$U,0)),
    ""
)</f>
        <v/>
      </c>
      <c r="AC331" s="11" t="str">
        <f t="shared" si="139"/>
        <v/>
      </c>
      <c r="AD331" s="10" t="str">
        <f t="shared" si="140"/>
        <v/>
      </c>
      <c r="AE331" s="11" t="str">
        <f t="shared" si="141"/>
        <v/>
      </c>
      <c r="AF331" s="12" t="str">
        <f t="shared" si="142"/>
        <v/>
      </c>
      <c r="AG331" s="134" t="str">
        <f t="shared" si="143"/>
        <v/>
      </c>
      <c r="AH331" s="165"/>
      <c r="AI331" s="165"/>
      <c r="AJ331" s="131"/>
      <c r="AK331" s="64" t="str">
        <f t="shared" si="144"/>
        <v/>
      </c>
      <c r="AL331" s="47" t="str">
        <f t="shared" si="145"/>
        <v/>
      </c>
      <c r="AM331" s="65" t="str">
        <f t="shared" si="146"/>
        <v/>
      </c>
      <c r="AN331" s="57" t="str">
        <f t="shared" si="147"/>
        <v/>
      </c>
      <c r="AO331" s="12" t="str">
        <f t="shared" si="148"/>
        <v/>
      </c>
      <c r="AP331" s="10" t="str">
        <f t="shared" si="149"/>
        <v/>
      </c>
      <c r="AQ331" s="10" t="str">
        <f t="shared" si="150"/>
        <v/>
      </c>
      <c r="AR331" s="15" t="str">
        <f t="shared" si="151"/>
        <v/>
      </c>
      <c r="AS331" s="57" t="str">
        <f t="shared" si="152"/>
        <v/>
      </c>
      <c r="AT331" s="12" t="str">
        <f t="shared" si="153"/>
        <v/>
      </c>
      <c r="AU331" s="10" t="str">
        <f t="shared" si="154"/>
        <v/>
      </c>
      <c r="AV331" s="10" t="str">
        <f t="shared" si="155"/>
        <v/>
      </c>
      <c r="AW331" s="15" t="str">
        <f t="shared" si="156"/>
        <v/>
      </c>
    </row>
    <row r="332" spans="2:49">
      <c r="B332" s="14" t="str">
        <f>IF(Scilympiad!C331="",
    "",
    Scilympiad!C331
)</f>
        <v/>
      </c>
      <c r="C332" s="10" t="str">
        <f>IF(Scilympiad!D331="",
    "",
    Scilympiad!D331
)</f>
        <v/>
      </c>
      <c r="D332" s="10" t="str">
        <f>IF(Scilympiad!E331="",
    "",
    Scilympiad!E331
)</f>
        <v/>
      </c>
      <c r="E332" s="44" t="str">
        <f t="shared" si="132"/>
        <v/>
      </c>
      <c r="F332" s="45" t="str">
        <f t="shared" si="133"/>
        <v/>
      </c>
      <c r="G332" s="173" t="str">
        <f t="shared" si="134"/>
        <v/>
      </c>
      <c r="H332" s="45" t="str">
        <f t="shared" si="135"/>
        <v/>
      </c>
      <c r="I332" s="54" t="str">
        <f t="shared" si="136"/>
        <v/>
      </c>
      <c r="J332" s="57" t="str">
        <f>IF($B332="",
    "",
    IF(COUNTIF(Scilympiad!U:U,Scores!$B332)+COUNTIF(SkyCiv!U:U,Scores!$B332)=0,
        "",
        IF(COUNTIF(Scilympiad!U:U,Scores!$B332)=0,
            "NO",
            IF(COUNTIF(Scilympiad!U:U,Scores!$B332)=1,
                "YES",
                IF(COUNTIF(Scilympiad!U:U,Scores!$B332)&gt;1,
                    "MANY",
                    "ERROR"
                )
            )
        )
    )
)</f>
        <v/>
      </c>
      <c r="K332" s="15" t="str">
        <f>IF($B332="",
    "",
    IF(COUNTIF(Scilympiad!U:U,Scores!$B332)+COUNTIF(SkyCiv!U:U,Scores!$B332)=0,
        "",
        IF(COUNTIF(SkyCiv!U:U,Scores!$B332)=0,
            "NO",
            IF(COUNTIF(SkyCiv!U:U,Scores!$B332)=1,
                "YES",
                IF(COUNTIF(SkyCiv!U:U,Scores!$B332)&gt;1,
                    "MANY",
                    "ERROR"
                )
            )
        )
    )
)</f>
        <v/>
      </c>
      <c r="L332" s="160" t="str">
        <f>IF($B332="",
    "",
    IF(NOT(ISERROR(MATCH($B332,Scilympiad!$U:$U,0))),
        INDEX(Scilympiad!M:M,MATCH($B332,Scilympiad!$U:$U,0)),
        ""
    )
)</f>
        <v/>
      </c>
      <c r="M332" s="161" t="str">
        <f>IF($B332="",
    "",
    IF(NOT(ISERROR(MATCH($B332,Scilympiad!$U:$U,0))),
        INDEX(Scilympiad!N:N,MATCH($B332,Scilympiad!$U:$U,0)),
        ""
    )
)</f>
        <v/>
      </c>
      <c r="N332" s="161" t="str">
        <f>IF($B332="",
    "",
    IF(NOT(ISERROR(MATCH($B332,SkyCiv!$U:$U,0))),
        INDEX(SkyCiv!C:C,MATCH($B332,SkyCiv!$U:$U,0))+(_xlfn.NUMBERVALUE(LEFT(RIGHT(Instructions!$E$20,4),3))+6)/24,
        ""
    )
)</f>
        <v/>
      </c>
      <c r="O332" s="12" t="str">
        <f>IF(N332="",
    "",
    IF(Instructions!E$20="",
        "TIMEZONE?",
        IF(L332="",
            "START?",
            IF(N332&lt;L332,
                "NEGATIVE",
                (N332-L332)*24*60
            )
        )
    )
)</f>
        <v/>
      </c>
      <c r="P332" s="46" t="str">
        <f>IF(Instructions!$E$21="",
    "",
    IF(AND(ISNUMBER(O332),O332&gt;Instructions!E$21),
        "YES",
        IF(AND(ISNUMBER(O332),O332&lt;=Instructions!E$21),
            "NO",
            IF(O332="NEGATIVE",
                "UNCLEAR",
                ""
            )
        )
    )
)</f>
        <v/>
      </c>
      <c r="Q332" s="72" t="str">
        <f>IF(LEFT(Instructions!E$22)="Y",
    P332,
    ""
)</f>
        <v/>
      </c>
      <c r="R332" s="69" t="str">
        <f>IF($B332="",
    "",
    IF(NOT(ISERROR(MATCH($B332,SkyCiv!$U:$U,0))),
        INDEX(SkyCiv!I:I,MATCH($B332,SkyCiv!$U:$U,0)),
        ""
    )
)</f>
        <v/>
      </c>
      <c r="S332" s="12" t="str">
        <f>IF($B332="",
    "",
    IF(NOT(ISERROR(MATCH($B332,SkyCiv!$U:$U,0))),
        INDEX(SkyCiv!J:J,MATCH($B332,SkyCiv!$U:$U,0)),
        ""
    )
)</f>
        <v/>
      </c>
      <c r="T332" s="60" t="str">
        <f>IF($B332="",
    "",
    IF(NOT(ISERROR(MATCH($B332,SkyCiv!$U:$U,0))),
        INDEX(SkyCiv!K:K,MATCH($B332,SkyCiv!$U:$U,0)),
        ""
    )
)</f>
        <v/>
      </c>
      <c r="U332" s="76" t="str">
        <f>IF($B332="",
    "",
    IF(NOT(ISERROR(MATCH($B332,SkyCiv!$U:$U,0))),
        INDEX(SkyCiv!L:L,MATCH($B332,SkyCiv!$U:$U,0)),
        ""
    )
)</f>
        <v/>
      </c>
      <c r="V332" s="12" t="str">
        <f>IF($B332="",
    "",
    IF(NOT(ISERROR(MATCH($B332,SkyCiv!$U:$U,0))),
        INDEX(SkyCiv!M:M,MATCH($B332,SkyCiv!$U:$U,0)),
        ""
    )
)</f>
        <v/>
      </c>
      <c r="W332" s="77" t="str">
        <f>IF($B332="",
    "",
    IF(NOT(ISERROR(MATCH($B332,SkyCiv!$U:$U,0))),
        INDEX(SkyCiv!N:N,MATCH($B332,SkyCiv!$U:$U,0)),
        ""
    )
)</f>
        <v/>
      </c>
      <c r="X332" s="45" t="str">
        <f>IF(AND(U332=0,V332=0,W332=0),
    "-",
    IF(U332="",
        "",
        IF(LEFT($B332)="B",
            IF(Instructions!E$16="",
                "",
                IF(ROUND(U332,3)&lt;Instructions!E$16,
                    "YES",
                    "NO"
                )
            ),
            IF(LEFT($B332)="C",
                IF(Instructions!E$18="",
                    "",
                    IF(ROUND(U332,3)&lt;Instructions!E$18,
                        "YES",
                        "NO"
                    )
                ),
                "ERR"
            )
        )
    )
)</f>
        <v/>
      </c>
      <c r="Y332" s="45" t="str">
        <f t="shared" si="137"/>
        <v/>
      </c>
      <c r="Z332" s="45" t="str">
        <f>IF(AND(U332=0,V332=0,W332=0),
    "-",
    IF(W332="",
        "",
        IF(LEFT($B332)="B",
            IF(Instructions!E$17="",
                "",
                IF(ROUND(W332,3)&lt;Instructions!E$17,
                    "YES",
                    "NO"
                )
            ),
            IF(LEFT($B332)="C",
                IF(Instructions!E$19="",
                    "",
                    IF(ROUND(W332,3)&lt;Instructions!E$19,
                        "YES",
                        "NO"
                    )
                ),
                "ERR"
            )
        )
    )
)</f>
        <v/>
      </c>
      <c r="AA332" s="54" t="str">
        <f t="shared" si="138"/>
        <v/>
      </c>
      <c r="AB332" s="14" t="str">
        <f>IF(AND(NOT(ISERROR(MATCH($B332,Scilympiad!$U:$U,0))),ISNUMBER(INDEX(Scilympiad!Y:Y,MATCH($B332,Scilympiad!$U:$U,0)))),
    INDEX(Scilympiad!Y:Y,MATCH($B332,Scilympiad!$U:$U,0)),
    ""
)</f>
        <v/>
      </c>
      <c r="AC332" s="11" t="str">
        <f t="shared" si="139"/>
        <v/>
      </c>
      <c r="AD332" s="10" t="str">
        <f t="shared" si="140"/>
        <v/>
      </c>
      <c r="AE332" s="11" t="str">
        <f t="shared" si="141"/>
        <v/>
      </c>
      <c r="AF332" s="12" t="str">
        <f t="shared" si="142"/>
        <v/>
      </c>
      <c r="AG332" s="134" t="str">
        <f t="shared" si="143"/>
        <v/>
      </c>
      <c r="AH332" s="165"/>
      <c r="AI332" s="165"/>
      <c r="AJ332" s="131"/>
      <c r="AK332" s="64" t="str">
        <f t="shared" si="144"/>
        <v/>
      </c>
      <c r="AL332" s="47" t="str">
        <f t="shared" si="145"/>
        <v/>
      </c>
      <c r="AM332" s="65" t="str">
        <f t="shared" si="146"/>
        <v/>
      </c>
      <c r="AN332" s="57" t="str">
        <f t="shared" si="147"/>
        <v/>
      </c>
      <c r="AO332" s="12" t="str">
        <f t="shared" si="148"/>
        <v/>
      </c>
      <c r="AP332" s="10" t="str">
        <f t="shared" si="149"/>
        <v/>
      </c>
      <c r="AQ332" s="10" t="str">
        <f t="shared" si="150"/>
        <v/>
      </c>
      <c r="AR332" s="15" t="str">
        <f t="shared" si="151"/>
        <v/>
      </c>
      <c r="AS332" s="57" t="str">
        <f t="shared" si="152"/>
        <v/>
      </c>
      <c r="AT332" s="12" t="str">
        <f t="shared" si="153"/>
        <v/>
      </c>
      <c r="AU332" s="10" t="str">
        <f t="shared" si="154"/>
        <v/>
      </c>
      <c r="AV332" s="10" t="str">
        <f t="shared" si="155"/>
        <v/>
      </c>
      <c r="AW332" s="15" t="str">
        <f t="shared" si="156"/>
        <v/>
      </c>
    </row>
    <row r="333" spans="2:49">
      <c r="B333" s="14" t="str">
        <f>IF(Scilympiad!C332="",
    "",
    Scilympiad!C332
)</f>
        <v/>
      </c>
      <c r="C333" s="10" t="str">
        <f>IF(Scilympiad!D332="",
    "",
    Scilympiad!D332
)</f>
        <v/>
      </c>
      <c r="D333" s="10" t="str">
        <f>IF(Scilympiad!E332="",
    "",
    Scilympiad!E332
)</f>
        <v/>
      </c>
      <c r="E333" s="44" t="str">
        <f t="shared" si="132"/>
        <v/>
      </c>
      <c r="F333" s="45" t="str">
        <f t="shared" si="133"/>
        <v/>
      </c>
      <c r="G333" s="173" t="str">
        <f t="shared" si="134"/>
        <v/>
      </c>
      <c r="H333" s="45" t="str">
        <f t="shared" si="135"/>
        <v/>
      </c>
      <c r="I333" s="54" t="str">
        <f t="shared" si="136"/>
        <v/>
      </c>
      <c r="J333" s="57" t="str">
        <f>IF($B333="",
    "",
    IF(COUNTIF(Scilympiad!U:U,Scores!$B333)+COUNTIF(SkyCiv!U:U,Scores!$B333)=0,
        "",
        IF(COUNTIF(Scilympiad!U:U,Scores!$B333)=0,
            "NO",
            IF(COUNTIF(Scilympiad!U:U,Scores!$B333)=1,
                "YES",
                IF(COUNTIF(Scilympiad!U:U,Scores!$B333)&gt;1,
                    "MANY",
                    "ERROR"
                )
            )
        )
    )
)</f>
        <v/>
      </c>
      <c r="K333" s="15" t="str">
        <f>IF($B333="",
    "",
    IF(COUNTIF(Scilympiad!U:U,Scores!$B333)+COUNTIF(SkyCiv!U:U,Scores!$B333)=0,
        "",
        IF(COUNTIF(SkyCiv!U:U,Scores!$B333)=0,
            "NO",
            IF(COUNTIF(SkyCiv!U:U,Scores!$B333)=1,
                "YES",
                IF(COUNTIF(SkyCiv!U:U,Scores!$B333)&gt;1,
                    "MANY",
                    "ERROR"
                )
            )
        )
    )
)</f>
        <v/>
      </c>
      <c r="L333" s="160" t="str">
        <f>IF($B333="",
    "",
    IF(NOT(ISERROR(MATCH($B333,Scilympiad!$U:$U,0))),
        INDEX(Scilympiad!M:M,MATCH($B333,Scilympiad!$U:$U,0)),
        ""
    )
)</f>
        <v/>
      </c>
      <c r="M333" s="161" t="str">
        <f>IF($B333="",
    "",
    IF(NOT(ISERROR(MATCH($B333,Scilympiad!$U:$U,0))),
        INDEX(Scilympiad!N:N,MATCH($B333,Scilympiad!$U:$U,0)),
        ""
    )
)</f>
        <v/>
      </c>
      <c r="N333" s="161" t="str">
        <f>IF($B333="",
    "",
    IF(NOT(ISERROR(MATCH($B333,SkyCiv!$U:$U,0))),
        INDEX(SkyCiv!C:C,MATCH($B333,SkyCiv!$U:$U,0))+(_xlfn.NUMBERVALUE(LEFT(RIGHT(Instructions!$E$20,4),3))+6)/24,
        ""
    )
)</f>
        <v/>
      </c>
      <c r="O333" s="12" t="str">
        <f>IF(N333="",
    "",
    IF(Instructions!E$20="",
        "TIMEZONE?",
        IF(L333="",
            "START?",
            IF(N333&lt;L333,
                "NEGATIVE",
                (N333-L333)*24*60
            )
        )
    )
)</f>
        <v/>
      </c>
      <c r="P333" s="46" t="str">
        <f>IF(Instructions!$E$21="",
    "",
    IF(AND(ISNUMBER(O333),O333&gt;Instructions!E$21),
        "YES",
        IF(AND(ISNUMBER(O333),O333&lt;=Instructions!E$21),
            "NO",
            IF(O333="NEGATIVE",
                "UNCLEAR",
                ""
            )
        )
    )
)</f>
        <v/>
      </c>
      <c r="Q333" s="72" t="str">
        <f>IF(LEFT(Instructions!E$22)="Y",
    P333,
    ""
)</f>
        <v/>
      </c>
      <c r="R333" s="69" t="str">
        <f>IF($B333="",
    "",
    IF(NOT(ISERROR(MATCH($B333,SkyCiv!$U:$U,0))),
        INDEX(SkyCiv!I:I,MATCH($B333,SkyCiv!$U:$U,0)),
        ""
    )
)</f>
        <v/>
      </c>
      <c r="S333" s="12" t="str">
        <f>IF($B333="",
    "",
    IF(NOT(ISERROR(MATCH($B333,SkyCiv!$U:$U,0))),
        INDEX(SkyCiv!J:J,MATCH($B333,SkyCiv!$U:$U,0)),
        ""
    )
)</f>
        <v/>
      </c>
      <c r="T333" s="60" t="str">
        <f>IF($B333="",
    "",
    IF(NOT(ISERROR(MATCH($B333,SkyCiv!$U:$U,0))),
        INDEX(SkyCiv!K:K,MATCH($B333,SkyCiv!$U:$U,0)),
        ""
    )
)</f>
        <v/>
      </c>
      <c r="U333" s="76" t="str">
        <f>IF($B333="",
    "",
    IF(NOT(ISERROR(MATCH($B333,SkyCiv!$U:$U,0))),
        INDEX(SkyCiv!L:L,MATCH($B333,SkyCiv!$U:$U,0)),
        ""
    )
)</f>
        <v/>
      </c>
      <c r="V333" s="12" t="str">
        <f>IF($B333="",
    "",
    IF(NOT(ISERROR(MATCH($B333,SkyCiv!$U:$U,0))),
        INDEX(SkyCiv!M:M,MATCH($B333,SkyCiv!$U:$U,0)),
        ""
    )
)</f>
        <v/>
      </c>
      <c r="W333" s="77" t="str">
        <f>IF($B333="",
    "",
    IF(NOT(ISERROR(MATCH($B333,SkyCiv!$U:$U,0))),
        INDEX(SkyCiv!N:N,MATCH($B333,SkyCiv!$U:$U,0)),
        ""
    )
)</f>
        <v/>
      </c>
      <c r="X333" s="45" t="str">
        <f>IF(AND(U333=0,V333=0,W333=0),
    "-",
    IF(U333="",
        "",
        IF(LEFT($B333)="B",
            IF(Instructions!E$16="",
                "",
                IF(ROUND(U333,3)&lt;Instructions!E$16,
                    "YES",
                    "NO"
                )
            ),
            IF(LEFT($B333)="C",
                IF(Instructions!E$18="",
                    "",
                    IF(ROUND(U333,3)&lt;Instructions!E$18,
                        "YES",
                        "NO"
                    )
                ),
                "ERR"
            )
        )
    )
)</f>
        <v/>
      </c>
      <c r="Y333" s="45" t="str">
        <f t="shared" si="137"/>
        <v/>
      </c>
      <c r="Z333" s="45" t="str">
        <f>IF(AND(U333=0,V333=0,W333=0),
    "-",
    IF(W333="",
        "",
        IF(LEFT($B333)="B",
            IF(Instructions!E$17="",
                "",
                IF(ROUND(W333,3)&lt;Instructions!E$17,
                    "YES",
                    "NO"
                )
            ),
            IF(LEFT($B333)="C",
                IF(Instructions!E$19="",
                    "",
                    IF(ROUND(W333,3)&lt;Instructions!E$19,
                        "YES",
                        "NO"
                    )
                ),
                "ERR"
            )
        )
    )
)</f>
        <v/>
      </c>
      <c r="AA333" s="54" t="str">
        <f t="shared" si="138"/>
        <v/>
      </c>
      <c r="AB333" s="14" t="str">
        <f>IF(AND(NOT(ISERROR(MATCH($B333,Scilympiad!$U:$U,0))),ISNUMBER(INDEX(Scilympiad!Y:Y,MATCH($B333,Scilympiad!$U:$U,0)))),
    INDEX(Scilympiad!Y:Y,MATCH($B333,Scilympiad!$U:$U,0)),
    ""
)</f>
        <v/>
      </c>
      <c r="AC333" s="11" t="str">
        <f t="shared" si="139"/>
        <v/>
      </c>
      <c r="AD333" s="10" t="str">
        <f t="shared" si="140"/>
        <v/>
      </c>
      <c r="AE333" s="11" t="str">
        <f t="shared" si="141"/>
        <v/>
      </c>
      <c r="AF333" s="12" t="str">
        <f t="shared" si="142"/>
        <v/>
      </c>
      <c r="AG333" s="134" t="str">
        <f t="shared" si="143"/>
        <v/>
      </c>
      <c r="AH333" s="165"/>
      <c r="AI333" s="165"/>
      <c r="AJ333" s="131"/>
      <c r="AK333" s="64" t="str">
        <f t="shared" si="144"/>
        <v/>
      </c>
      <c r="AL333" s="47" t="str">
        <f t="shared" si="145"/>
        <v/>
      </c>
      <c r="AM333" s="65" t="str">
        <f t="shared" si="146"/>
        <v/>
      </c>
      <c r="AN333" s="57" t="str">
        <f t="shared" si="147"/>
        <v/>
      </c>
      <c r="AO333" s="12" t="str">
        <f t="shared" si="148"/>
        <v/>
      </c>
      <c r="AP333" s="10" t="str">
        <f t="shared" si="149"/>
        <v/>
      </c>
      <c r="AQ333" s="10" t="str">
        <f t="shared" si="150"/>
        <v/>
      </c>
      <c r="AR333" s="15" t="str">
        <f t="shared" si="151"/>
        <v/>
      </c>
      <c r="AS333" s="57" t="str">
        <f t="shared" si="152"/>
        <v/>
      </c>
      <c r="AT333" s="12" t="str">
        <f t="shared" si="153"/>
        <v/>
      </c>
      <c r="AU333" s="10" t="str">
        <f t="shared" si="154"/>
        <v/>
      </c>
      <c r="AV333" s="10" t="str">
        <f t="shared" si="155"/>
        <v/>
      </c>
      <c r="AW333" s="15" t="str">
        <f t="shared" si="156"/>
        <v/>
      </c>
    </row>
    <row r="334" spans="2:49">
      <c r="B334" s="14" t="str">
        <f>IF(Scilympiad!C333="",
    "",
    Scilympiad!C333
)</f>
        <v/>
      </c>
      <c r="C334" s="10" t="str">
        <f>IF(Scilympiad!D333="",
    "",
    Scilympiad!D333
)</f>
        <v/>
      </c>
      <c r="D334" s="10" t="str">
        <f>IF(Scilympiad!E333="",
    "",
    Scilympiad!E333
)</f>
        <v/>
      </c>
      <c r="E334" s="44" t="str">
        <f t="shared" si="132"/>
        <v/>
      </c>
      <c r="F334" s="45" t="str">
        <f t="shared" si="133"/>
        <v/>
      </c>
      <c r="G334" s="173" t="str">
        <f t="shared" si="134"/>
        <v/>
      </c>
      <c r="H334" s="45" t="str">
        <f t="shared" si="135"/>
        <v/>
      </c>
      <c r="I334" s="54" t="str">
        <f t="shared" si="136"/>
        <v/>
      </c>
      <c r="J334" s="57" t="str">
        <f>IF($B334="",
    "",
    IF(COUNTIF(Scilympiad!U:U,Scores!$B334)+COUNTIF(SkyCiv!U:U,Scores!$B334)=0,
        "",
        IF(COUNTIF(Scilympiad!U:U,Scores!$B334)=0,
            "NO",
            IF(COUNTIF(Scilympiad!U:U,Scores!$B334)=1,
                "YES",
                IF(COUNTIF(Scilympiad!U:U,Scores!$B334)&gt;1,
                    "MANY",
                    "ERROR"
                )
            )
        )
    )
)</f>
        <v/>
      </c>
      <c r="K334" s="15" t="str">
        <f>IF($B334="",
    "",
    IF(COUNTIF(Scilympiad!U:U,Scores!$B334)+COUNTIF(SkyCiv!U:U,Scores!$B334)=0,
        "",
        IF(COUNTIF(SkyCiv!U:U,Scores!$B334)=0,
            "NO",
            IF(COUNTIF(SkyCiv!U:U,Scores!$B334)=1,
                "YES",
                IF(COUNTIF(SkyCiv!U:U,Scores!$B334)&gt;1,
                    "MANY",
                    "ERROR"
                )
            )
        )
    )
)</f>
        <v/>
      </c>
      <c r="L334" s="160" t="str">
        <f>IF($B334="",
    "",
    IF(NOT(ISERROR(MATCH($B334,Scilympiad!$U:$U,0))),
        INDEX(Scilympiad!M:M,MATCH($B334,Scilympiad!$U:$U,0)),
        ""
    )
)</f>
        <v/>
      </c>
      <c r="M334" s="161" t="str">
        <f>IF($B334="",
    "",
    IF(NOT(ISERROR(MATCH($B334,Scilympiad!$U:$U,0))),
        INDEX(Scilympiad!N:N,MATCH($B334,Scilympiad!$U:$U,0)),
        ""
    )
)</f>
        <v/>
      </c>
      <c r="N334" s="161" t="str">
        <f>IF($B334="",
    "",
    IF(NOT(ISERROR(MATCH($B334,SkyCiv!$U:$U,0))),
        INDEX(SkyCiv!C:C,MATCH($B334,SkyCiv!$U:$U,0))+(_xlfn.NUMBERVALUE(LEFT(RIGHT(Instructions!$E$20,4),3))+6)/24,
        ""
    )
)</f>
        <v/>
      </c>
      <c r="O334" s="12" t="str">
        <f>IF(N334="",
    "",
    IF(Instructions!E$20="",
        "TIMEZONE?",
        IF(L334="",
            "START?",
            IF(N334&lt;L334,
                "NEGATIVE",
                (N334-L334)*24*60
            )
        )
    )
)</f>
        <v/>
      </c>
      <c r="P334" s="46" t="str">
        <f>IF(Instructions!$E$21="",
    "",
    IF(AND(ISNUMBER(O334),O334&gt;Instructions!E$21),
        "YES",
        IF(AND(ISNUMBER(O334),O334&lt;=Instructions!E$21),
            "NO",
            IF(O334="NEGATIVE",
                "UNCLEAR",
                ""
            )
        )
    )
)</f>
        <v/>
      </c>
      <c r="Q334" s="72" t="str">
        <f>IF(LEFT(Instructions!E$22)="Y",
    P334,
    ""
)</f>
        <v/>
      </c>
      <c r="R334" s="69" t="str">
        <f>IF($B334="",
    "",
    IF(NOT(ISERROR(MATCH($B334,SkyCiv!$U:$U,0))),
        INDEX(SkyCiv!I:I,MATCH($B334,SkyCiv!$U:$U,0)),
        ""
    )
)</f>
        <v/>
      </c>
      <c r="S334" s="12" t="str">
        <f>IF($B334="",
    "",
    IF(NOT(ISERROR(MATCH($B334,SkyCiv!$U:$U,0))),
        INDEX(SkyCiv!J:J,MATCH($B334,SkyCiv!$U:$U,0)),
        ""
    )
)</f>
        <v/>
      </c>
      <c r="T334" s="60" t="str">
        <f>IF($B334="",
    "",
    IF(NOT(ISERROR(MATCH($B334,SkyCiv!$U:$U,0))),
        INDEX(SkyCiv!K:K,MATCH($B334,SkyCiv!$U:$U,0)),
        ""
    )
)</f>
        <v/>
      </c>
      <c r="U334" s="76" t="str">
        <f>IF($B334="",
    "",
    IF(NOT(ISERROR(MATCH($B334,SkyCiv!$U:$U,0))),
        INDEX(SkyCiv!L:L,MATCH($B334,SkyCiv!$U:$U,0)),
        ""
    )
)</f>
        <v/>
      </c>
      <c r="V334" s="12" t="str">
        <f>IF($B334="",
    "",
    IF(NOT(ISERROR(MATCH($B334,SkyCiv!$U:$U,0))),
        INDEX(SkyCiv!M:M,MATCH($B334,SkyCiv!$U:$U,0)),
        ""
    )
)</f>
        <v/>
      </c>
      <c r="W334" s="77" t="str">
        <f>IF($B334="",
    "",
    IF(NOT(ISERROR(MATCH($B334,SkyCiv!$U:$U,0))),
        INDEX(SkyCiv!N:N,MATCH($B334,SkyCiv!$U:$U,0)),
        ""
    )
)</f>
        <v/>
      </c>
      <c r="X334" s="45" t="str">
        <f>IF(AND(U334=0,V334=0,W334=0),
    "-",
    IF(U334="",
        "",
        IF(LEFT($B334)="B",
            IF(Instructions!E$16="",
                "",
                IF(ROUND(U334,3)&lt;Instructions!E$16,
                    "YES",
                    "NO"
                )
            ),
            IF(LEFT($B334)="C",
                IF(Instructions!E$18="",
                    "",
                    IF(ROUND(U334,3)&lt;Instructions!E$18,
                        "YES",
                        "NO"
                    )
                ),
                "ERR"
            )
        )
    )
)</f>
        <v/>
      </c>
      <c r="Y334" s="45" t="str">
        <f t="shared" si="137"/>
        <v/>
      </c>
      <c r="Z334" s="45" t="str">
        <f>IF(AND(U334=0,V334=0,W334=0),
    "-",
    IF(W334="",
        "",
        IF(LEFT($B334)="B",
            IF(Instructions!E$17="",
                "",
                IF(ROUND(W334,3)&lt;Instructions!E$17,
                    "YES",
                    "NO"
                )
            ),
            IF(LEFT($B334)="C",
                IF(Instructions!E$19="",
                    "",
                    IF(ROUND(W334,3)&lt;Instructions!E$19,
                        "YES",
                        "NO"
                    )
                ),
                "ERR"
            )
        )
    )
)</f>
        <v/>
      </c>
      <c r="AA334" s="54" t="str">
        <f t="shared" si="138"/>
        <v/>
      </c>
      <c r="AB334" s="14" t="str">
        <f>IF(AND(NOT(ISERROR(MATCH($B334,Scilympiad!$U:$U,0))),ISNUMBER(INDEX(Scilympiad!Y:Y,MATCH($B334,Scilympiad!$U:$U,0)))),
    INDEX(Scilympiad!Y:Y,MATCH($B334,Scilympiad!$U:$U,0)),
    ""
)</f>
        <v/>
      </c>
      <c r="AC334" s="11" t="str">
        <f t="shared" si="139"/>
        <v/>
      </c>
      <c r="AD334" s="10" t="str">
        <f t="shared" si="140"/>
        <v/>
      </c>
      <c r="AE334" s="11" t="str">
        <f t="shared" si="141"/>
        <v/>
      </c>
      <c r="AF334" s="12" t="str">
        <f t="shared" si="142"/>
        <v/>
      </c>
      <c r="AG334" s="134" t="str">
        <f t="shared" si="143"/>
        <v/>
      </c>
      <c r="AH334" s="165"/>
      <c r="AI334" s="165"/>
      <c r="AJ334" s="131"/>
      <c r="AK334" s="64" t="str">
        <f t="shared" si="144"/>
        <v/>
      </c>
      <c r="AL334" s="47" t="str">
        <f t="shared" si="145"/>
        <v/>
      </c>
      <c r="AM334" s="65" t="str">
        <f t="shared" si="146"/>
        <v/>
      </c>
      <c r="AN334" s="57" t="str">
        <f t="shared" si="147"/>
        <v/>
      </c>
      <c r="AO334" s="12" t="str">
        <f t="shared" si="148"/>
        <v/>
      </c>
      <c r="AP334" s="10" t="str">
        <f t="shared" si="149"/>
        <v/>
      </c>
      <c r="AQ334" s="10" t="str">
        <f t="shared" si="150"/>
        <v/>
      </c>
      <c r="AR334" s="15" t="str">
        <f t="shared" si="151"/>
        <v/>
      </c>
      <c r="AS334" s="57" t="str">
        <f t="shared" si="152"/>
        <v/>
      </c>
      <c r="AT334" s="12" t="str">
        <f t="shared" si="153"/>
        <v/>
      </c>
      <c r="AU334" s="10" t="str">
        <f t="shared" si="154"/>
        <v/>
      </c>
      <c r="AV334" s="10" t="str">
        <f t="shared" si="155"/>
        <v/>
      </c>
      <c r="AW334" s="15" t="str">
        <f t="shared" si="156"/>
        <v/>
      </c>
    </row>
    <row r="335" spans="2:49">
      <c r="B335" s="14" t="str">
        <f>IF(Scilympiad!C334="",
    "",
    Scilympiad!C334
)</f>
        <v/>
      </c>
      <c r="C335" s="10" t="str">
        <f>IF(Scilympiad!D334="",
    "",
    Scilympiad!D334
)</f>
        <v/>
      </c>
      <c r="D335" s="10" t="str">
        <f>IF(Scilympiad!E334="",
    "",
    Scilympiad!E334
)</f>
        <v/>
      </c>
      <c r="E335" s="44" t="str">
        <f t="shared" si="132"/>
        <v/>
      </c>
      <c r="F335" s="45" t="str">
        <f t="shared" si="133"/>
        <v/>
      </c>
      <c r="G335" s="173" t="str">
        <f t="shared" si="134"/>
        <v/>
      </c>
      <c r="H335" s="45" t="str">
        <f t="shared" si="135"/>
        <v/>
      </c>
      <c r="I335" s="54" t="str">
        <f t="shared" si="136"/>
        <v/>
      </c>
      <c r="J335" s="57" t="str">
        <f>IF($B335="",
    "",
    IF(COUNTIF(Scilympiad!U:U,Scores!$B335)+COUNTIF(SkyCiv!U:U,Scores!$B335)=0,
        "",
        IF(COUNTIF(Scilympiad!U:U,Scores!$B335)=0,
            "NO",
            IF(COUNTIF(Scilympiad!U:U,Scores!$B335)=1,
                "YES",
                IF(COUNTIF(Scilympiad!U:U,Scores!$B335)&gt;1,
                    "MANY",
                    "ERROR"
                )
            )
        )
    )
)</f>
        <v/>
      </c>
      <c r="K335" s="15" t="str">
        <f>IF($B335="",
    "",
    IF(COUNTIF(Scilympiad!U:U,Scores!$B335)+COUNTIF(SkyCiv!U:U,Scores!$B335)=0,
        "",
        IF(COUNTIF(SkyCiv!U:U,Scores!$B335)=0,
            "NO",
            IF(COUNTIF(SkyCiv!U:U,Scores!$B335)=1,
                "YES",
                IF(COUNTIF(SkyCiv!U:U,Scores!$B335)&gt;1,
                    "MANY",
                    "ERROR"
                )
            )
        )
    )
)</f>
        <v/>
      </c>
      <c r="L335" s="160" t="str">
        <f>IF($B335="",
    "",
    IF(NOT(ISERROR(MATCH($B335,Scilympiad!$U:$U,0))),
        INDEX(Scilympiad!M:M,MATCH($B335,Scilympiad!$U:$U,0)),
        ""
    )
)</f>
        <v/>
      </c>
      <c r="M335" s="161" t="str">
        <f>IF($B335="",
    "",
    IF(NOT(ISERROR(MATCH($B335,Scilympiad!$U:$U,0))),
        INDEX(Scilympiad!N:N,MATCH($B335,Scilympiad!$U:$U,0)),
        ""
    )
)</f>
        <v/>
      </c>
      <c r="N335" s="161" t="str">
        <f>IF($B335="",
    "",
    IF(NOT(ISERROR(MATCH($B335,SkyCiv!$U:$U,0))),
        INDEX(SkyCiv!C:C,MATCH($B335,SkyCiv!$U:$U,0))+(_xlfn.NUMBERVALUE(LEFT(RIGHT(Instructions!$E$20,4),3))+6)/24,
        ""
    )
)</f>
        <v/>
      </c>
      <c r="O335" s="12" t="str">
        <f>IF(N335="",
    "",
    IF(Instructions!E$20="",
        "TIMEZONE?",
        IF(L335="",
            "START?",
            IF(N335&lt;L335,
                "NEGATIVE",
                (N335-L335)*24*60
            )
        )
    )
)</f>
        <v/>
      </c>
      <c r="P335" s="46" t="str">
        <f>IF(Instructions!$E$21="",
    "",
    IF(AND(ISNUMBER(O335),O335&gt;Instructions!E$21),
        "YES",
        IF(AND(ISNUMBER(O335),O335&lt;=Instructions!E$21),
            "NO",
            IF(O335="NEGATIVE",
                "UNCLEAR",
                ""
            )
        )
    )
)</f>
        <v/>
      </c>
      <c r="Q335" s="72" t="str">
        <f>IF(LEFT(Instructions!E$22)="Y",
    P335,
    ""
)</f>
        <v/>
      </c>
      <c r="R335" s="69" t="str">
        <f>IF($B335="",
    "",
    IF(NOT(ISERROR(MATCH($B335,SkyCiv!$U:$U,0))),
        INDEX(SkyCiv!I:I,MATCH($B335,SkyCiv!$U:$U,0)),
        ""
    )
)</f>
        <v/>
      </c>
      <c r="S335" s="12" t="str">
        <f>IF($B335="",
    "",
    IF(NOT(ISERROR(MATCH($B335,SkyCiv!$U:$U,0))),
        INDEX(SkyCiv!J:J,MATCH($B335,SkyCiv!$U:$U,0)),
        ""
    )
)</f>
        <v/>
      </c>
      <c r="T335" s="60" t="str">
        <f>IF($B335="",
    "",
    IF(NOT(ISERROR(MATCH($B335,SkyCiv!$U:$U,0))),
        INDEX(SkyCiv!K:K,MATCH($B335,SkyCiv!$U:$U,0)),
        ""
    )
)</f>
        <v/>
      </c>
      <c r="U335" s="76" t="str">
        <f>IF($B335="",
    "",
    IF(NOT(ISERROR(MATCH($B335,SkyCiv!$U:$U,0))),
        INDEX(SkyCiv!L:L,MATCH($B335,SkyCiv!$U:$U,0)),
        ""
    )
)</f>
        <v/>
      </c>
      <c r="V335" s="12" t="str">
        <f>IF($B335="",
    "",
    IF(NOT(ISERROR(MATCH($B335,SkyCiv!$U:$U,0))),
        INDEX(SkyCiv!M:M,MATCH($B335,SkyCiv!$U:$U,0)),
        ""
    )
)</f>
        <v/>
      </c>
      <c r="W335" s="77" t="str">
        <f>IF($B335="",
    "",
    IF(NOT(ISERROR(MATCH($B335,SkyCiv!$U:$U,0))),
        INDEX(SkyCiv!N:N,MATCH($B335,SkyCiv!$U:$U,0)),
        ""
    )
)</f>
        <v/>
      </c>
      <c r="X335" s="45" t="str">
        <f>IF(AND(U335=0,V335=0,W335=0),
    "-",
    IF(U335="",
        "",
        IF(LEFT($B335)="B",
            IF(Instructions!E$16="",
                "",
                IF(ROUND(U335,3)&lt;Instructions!E$16,
                    "YES",
                    "NO"
                )
            ),
            IF(LEFT($B335)="C",
                IF(Instructions!E$18="",
                    "",
                    IF(ROUND(U335,3)&lt;Instructions!E$18,
                        "YES",
                        "NO"
                    )
                ),
                "ERR"
            )
        )
    )
)</f>
        <v/>
      </c>
      <c r="Y335" s="45" t="str">
        <f t="shared" si="137"/>
        <v/>
      </c>
      <c r="Z335" s="45" t="str">
        <f>IF(AND(U335=0,V335=0,W335=0),
    "-",
    IF(W335="",
        "",
        IF(LEFT($B335)="B",
            IF(Instructions!E$17="",
                "",
                IF(ROUND(W335,3)&lt;Instructions!E$17,
                    "YES",
                    "NO"
                )
            ),
            IF(LEFT($B335)="C",
                IF(Instructions!E$19="",
                    "",
                    IF(ROUND(W335,3)&lt;Instructions!E$19,
                        "YES",
                        "NO"
                    )
                ),
                "ERR"
            )
        )
    )
)</f>
        <v/>
      </c>
      <c r="AA335" s="54" t="str">
        <f t="shared" si="138"/>
        <v/>
      </c>
      <c r="AB335" s="14" t="str">
        <f>IF(AND(NOT(ISERROR(MATCH($B335,Scilympiad!$U:$U,0))),ISNUMBER(INDEX(Scilympiad!Y:Y,MATCH($B335,Scilympiad!$U:$U,0)))),
    INDEX(Scilympiad!Y:Y,MATCH($B335,Scilympiad!$U:$U,0)),
    ""
)</f>
        <v/>
      </c>
      <c r="AC335" s="11" t="str">
        <f t="shared" si="139"/>
        <v/>
      </c>
      <c r="AD335" s="10" t="str">
        <f t="shared" si="140"/>
        <v/>
      </c>
      <c r="AE335" s="11" t="str">
        <f t="shared" si="141"/>
        <v/>
      </c>
      <c r="AF335" s="12" t="str">
        <f t="shared" si="142"/>
        <v/>
      </c>
      <c r="AG335" s="134" t="str">
        <f t="shared" si="143"/>
        <v/>
      </c>
      <c r="AH335" s="165"/>
      <c r="AI335" s="165"/>
      <c r="AJ335" s="131"/>
      <c r="AK335" s="64" t="str">
        <f t="shared" si="144"/>
        <v/>
      </c>
      <c r="AL335" s="47" t="str">
        <f t="shared" si="145"/>
        <v/>
      </c>
      <c r="AM335" s="65" t="str">
        <f t="shared" si="146"/>
        <v/>
      </c>
      <c r="AN335" s="57" t="str">
        <f t="shared" si="147"/>
        <v/>
      </c>
      <c r="AO335" s="12" t="str">
        <f t="shared" si="148"/>
        <v/>
      </c>
      <c r="AP335" s="10" t="str">
        <f t="shared" si="149"/>
        <v/>
      </c>
      <c r="AQ335" s="10" t="str">
        <f t="shared" si="150"/>
        <v/>
      </c>
      <c r="AR335" s="15" t="str">
        <f t="shared" si="151"/>
        <v/>
      </c>
      <c r="AS335" s="57" t="str">
        <f t="shared" si="152"/>
        <v/>
      </c>
      <c r="AT335" s="12" t="str">
        <f t="shared" si="153"/>
        <v/>
      </c>
      <c r="AU335" s="10" t="str">
        <f t="shared" si="154"/>
        <v/>
      </c>
      <c r="AV335" s="10" t="str">
        <f t="shared" si="155"/>
        <v/>
      </c>
      <c r="AW335" s="15" t="str">
        <f t="shared" si="156"/>
        <v/>
      </c>
    </row>
    <row r="336" spans="2:49">
      <c r="B336" s="14" t="str">
        <f>IF(Scilympiad!C335="",
    "",
    Scilympiad!C335
)</f>
        <v/>
      </c>
      <c r="C336" s="10" t="str">
        <f>IF(Scilympiad!D335="",
    "",
    Scilympiad!D335
)</f>
        <v/>
      </c>
      <c r="D336" s="10" t="str">
        <f>IF(Scilympiad!E335="",
    "",
    Scilympiad!E335
)</f>
        <v/>
      </c>
      <c r="E336" s="44" t="str">
        <f t="shared" si="132"/>
        <v/>
      </c>
      <c r="F336" s="45" t="str">
        <f t="shared" si="133"/>
        <v/>
      </c>
      <c r="G336" s="173" t="str">
        <f t="shared" si="134"/>
        <v/>
      </c>
      <c r="H336" s="45" t="str">
        <f t="shared" si="135"/>
        <v/>
      </c>
      <c r="I336" s="54" t="str">
        <f t="shared" si="136"/>
        <v/>
      </c>
      <c r="J336" s="57" t="str">
        <f>IF($B336="",
    "",
    IF(COUNTIF(Scilympiad!U:U,Scores!$B336)+COUNTIF(SkyCiv!U:U,Scores!$B336)=0,
        "",
        IF(COUNTIF(Scilympiad!U:U,Scores!$B336)=0,
            "NO",
            IF(COUNTIF(Scilympiad!U:U,Scores!$B336)=1,
                "YES",
                IF(COUNTIF(Scilympiad!U:U,Scores!$B336)&gt;1,
                    "MANY",
                    "ERROR"
                )
            )
        )
    )
)</f>
        <v/>
      </c>
      <c r="K336" s="15" t="str">
        <f>IF($B336="",
    "",
    IF(COUNTIF(Scilympiad!U:U,Scores!$B336)+COUNTIF(SkyCiv!U:U,Scores!$B336)=0,
        "",
        IF(COUNTIF(SkyCiv!U:U,Scores!$B336)=0,
            "NO",
            IF(COUNTIF(SkyCiv!U:U,Scores!$B336)=1,
                "YES",
                IF(COUNTIF(SkyCiv!U:U,Scores!$B336)&gt;1,
                    "MANY",
                    "ERROR"
                )
            )
        )
    )
)</f>
        <v/>
      </c>
      <c r="L336" s="160" t="str">
        <f>IF($B336="",
    "",
    IF(NOT(ISERROR(MATCH($B336,Scilympiad!$U:$U,0))),
        INDEX(Scilympiad!M:M,MATCH($B336,Scilympiad!$U:$U,0)),
        ""
    )
)</f>
        <v/>
      </c>
      <c r="M336" s="161" t="str">
        <f>IF($B336="",
    "",
    IF(NOT(ISERROR(MATCH($B336,Scilympiad!$U:$U,0))),
        INDEX(Scilympiad!N:N,MATCH($B336,Scilympiad!$U:$U,0)),
        ""
    )
)</f>
        <v/>
      </c>
      <c r="N336" s="161" t="str">
        <f>IF($B336="",
    "",
    IF(NOT(ISERROR(MATCH($B336,SkyCiv!$U:$U,0))),
        INDEX(SkyCiv!C:C,MATCH($B336,SkyCiv!$U:$U,0))+(_xlfn.NUMBERVALUE(LEFT(RIGHT(Instructions!$E$20,4),3))+6)/24,
        ""
    )
)</f>
        <v/>
      </c>
      <c r="O336" s="12" t="str">
        <f>IF(N336="",
    "",
    IF(Instructions!E$20="",
        "TIMEZONE?",
        IF(L336="",
            "START?",
            IF(N336&lt;L336,
                "NEGATIVE",
                (N336-L336)*24*60
            )
        )
    )
)</f>
        <v/>
      </c>
      <c r="P336" s="46" t="str">
        <f>IF(Instructions!$E$21="",
    "",
    IF(AND(ISNUMBER(O336),O336&gt;Instructions!E$21),
        "YES",
        IF(AND(ISNUMBER(O336),O336&lt;=Instructions!E$21),
            "NO",
            IF(O336="NEGATIVE",
                "UNCLEAR",
                ""
            )
        )
    )
)</f>
        <v/>
      </c>
      <c r="Q336" s="72" t="str">
        <f>IF(LEFT(Instructions!E$22)="Y",
    P336,
    ""
)</f>
        <v/>
      </c>
      <c r="R336" s="69" t="str">
        <f>IF($B336="",
    "",
    IF(NOT(ISERROR(MATCH($B336,SkyCiv!$U:$U,0))),
        INDEX(SkyCiv!I:I,MATCH($B336,SkyCiv!$U:$U,0)),
        ""
    )
)</f>
        <v/>
      </c>
      <c r="S336" s="12" t="str">
        <f>IF($B336="",
    "",
    IF(NOT(ISERROR(MATCH($B336,SkyCiv!$U:$U,0))),
        INDEX(SkyCiv!J:J,MATCH($B336,SkyCiv!$U:$U,0)),
        ""
    )
)</f>
        <v/>
      </c>
      <c r="T336" s="60" t="str">
        <f>IF($B336="",
    "",
    IF(NOT(ISERROR(MATCH($B336,SkyCiv!$U:$U,0))),
        INDEX(SkyCiv!K:K,MATCH($B336,SkyCiv!$U:$U,0)),
        ""
    )
)</f>
        <v/>
      </c>
      <c r="U336" s="76" t="str">
        <f>IF($B336="",
    "",
    IF(NOT(ISERROR(MATCH($B336,SkyCiv!$U:$U,0))),
        INDEX(SkyCiv!L:L,MATCH($B336,SkyCiv!$U:$U,0)),
        ""
    )
)</f>
        <v/>
      </c>
      <c r="V336" s="12" t="str">
        <f>IF($B336="",
    "",
    IF(NOT(ISERROR(MATCH($B336,SkyCiv!$U:$U,0))),
        INDEX(SkyCiv!M:M,MATCH($B336,SkyCiv!$U:$U,0)),
        ""
    )
)</f>
        <v/>
      </c>
      <c r="W336" s="77" t="str">
        <f>IF($B336="",
    "",
    IF(NOT(ISERROR(MATCH($B336,SkyCiv!$U:$U,0))),
        INDEX(SkyCiv!N:N,MATCH($B336,SkyCiv!$U:$U,0)),
        ""
    )
)</f>
        <v/>
      </c>
      <c r="X336" s="45" t="str">
        <f>IF(AND(U336=0,V336=0,W336=0),
    "-",
    IF(U336="",
        "",
        IF(LEFT($B336)="B",
            IF(Instructions!E$16="",
                "",
                IF(ROUND(U336,3)&lt;Instructions!E$16,
                    "YES",
                    "NO"
                )
            ),
            IF(LEFT($B336)="C",
                IF(Instructions!E$18="",
                    "",
                    IF(ROUND(U336,3)&lt;Instructions!E$18,
                        "YES",
                        "NO"
                    )
                ),
                "ERR"
            )
        )
    )
)</f>
        <v/>
      </c>
      <c r="Y336" s="45" t="str">
        <f t="shared" si="137"/>
        <v/>
      </c>
      <c r="Z336" s="45" t="str">
        <f>IF(AND(U336=0,V336=0,W336=0),
    "-",
    IF(W336="",
        "",
        IF(LEFT($B336)="B",
            IF(Instructions!E$17="",
                "",
                IF(ROUND(W336,3)&lt;Instructions!E$17,
                    "YES",
                    "NO"
                )
            ),
            IF(LEFT($B336)="C",
                IF(Instructions!E$19="",
                    "",
                    IF(ROUND(W336,3)&lt;Instructions!E$19,
                        "YES",
                        "NO"
                    )
                ),
                "ERR"
            )
        )
    )
)</f>
        <v/>
      </c>
      <c r="AA336" s="54" t="str">
        <f t="shared" si="138"/>
        <v/>
      </c>
      <c r="AB336" s="14" t="str">
        <f>IF(AND(NOT(ISERROR(MATCH($B336,Scilympiad!$U:$U,0))),ISNUMBER(INDEX(Scilympiad!Y:Y,MATCH($B336,Scilympiad!$U:$U,0)))),
    INDEX(Scilympiad!Y:Y,MATCH($B336,Scilympiad!$U:$U,0)),
    ""
)</f>
        <v/>
      </c>
      <c r="AC336" s="11" t="str">
        <f t="shared" si="139"/>
        <v/>
      </c>
      <c r="AD336" s="10" t="str">
        <f t="shared" si="140"/>
        <v/>
      </c>
      <c r="AE336" s="11" t="str">
        <f t="shared" si="141"/>
        <v/>
      </c>
      <c r="AF336" s="12" t="str">
        <f t="shared" si="142"/>
        <v/>
      </c>
      <c r="AG336" s="134" t="str">
        <f t="shared" si="143"/>
        <v/>
      </c>
      <c r="AH336" s="165"/>
      <c r="AI336" s="165"/>
      <c r="AJ336" s="131"/>
      <c r="AK336" s="64" t="str">
        <f t="shared" si="144"/>
        <v/>
      </c>
      <c r="AL336" s="47" t="str">
        <f t="shared" si="145"/>
        <v/>
      </c>
      <c r="AM336" s="65" t="str">
        <f t="shared" si="146"/>
        <v/>
      </c>
      <c r="AN336" s="57" t="str">
        <f t="shared" si="147"/>
        <v/>
      </c>
      <c r="AO336" s="12" t="str">
        <f t="shared" si="148"/>
        <v/>
      </c>
      <c r="AP336" s="10" t="str">
        <f t="shared" si="149"/>
        <v/>
      </c>
      <c r="AQ336" s="10" t="str">
        <f t="shared" si="150"/>
        <v/>
      </c>
      <c r="AR336" s="15" t="str">
        <f t="shared" si="151"/>
        <v/>
      </c>
      <c r="AS336" s="57" t="str">
        <f t="shared" si="152"/>
        <v/>
      </c>
      <c r="AT336" s="12" t="str">
        <f t="shared" si="153"/>
        <v/>
      </c>
      <c r="AU336" s="10" t="str">
        <f t="shared" si="154"/>
        <v/>
      </c>
      <c r="AV336" s="10" t="str">
        <f t="shared" si="155"/>
        <v/>
      </c>
      <c r="AW336" s="15" t="str">
        <f t="shared" si="156"/>
        <v/>
      </c>
    </row>
    <row r="337" spans="2:49">
      <c r="B337" s="14" t="str">
        <f>IF(Scilympiad!C336="",
    "",
    Scilympiad!C336
)</f>
        <v/>
      </c>
      <c r="C337" s="10" t="str">
        <f>IF(Scilympiad!D336="",
    "",
    Scilympiad!D336
)</f>
        <v/>
      </c>
      <c r="D337" s="10" t="str">
        <f>IF(Scilympiad!E336="",
    "",
    Scilympiad!E336
)</f>
        <v/>
      </c>
      <c r="E337" s="44" t="str">
        <f t="shared" si="132"/>
        <v/>
      </c>
      <c r="F337" s="45" t="str">
        <f t="shared" si="133"/>
        <v/>
      </c>
      <c r="G337" s="173" t="str">
        <f t="shared" si="134"/>
        <v/>
      </c>
      <c r="H337" s="45" t="str">
        <f t="shared" si="135"/>
        <v/>
      </c>
      <c r="I337" s="54" t="str">
        <f t="shared" si="136"/>
        <v/>
      </c>
      <c r="J337" s="57" t="str">
        <f>IF($B337="",
    "",
    IF(COUNTIF(Scilympiad!U:U,Scores!$B337)+COUNTIF(SkyCiv!U:U,Scores!$B337)=0,
        "",
        IF(COUNTIF(Scilympiad!U:U,Scores!$B337)=0,
            "NO",
            IF(COUNTIF(Scilympiad!U:U,Scores!$B337)=1,
                "YES",
                IF(COUNTIF(Scilympiad!U:U,Scores!$B337)&gt;1,
                    "MANY",
                    "ERROR"
                )
            )
        )
    )
)</f>
        <v/>
      </c>
      <c r="K337" s="15" t="str">
        <f>IF($B337="",
    "",
    IF(COUNTIF(Scilympiad!U:U,Scores!$B337)+COUNTIF(SkyCiv!U:U,Scores!$B337)=0,
        "",
        IF(COUNTIF(SkyCiv!U:U,Scores!$B337)=0,
            "NO",
            IF(COUNTIF(SkyCiv!U:U,Scores!$B337)=1,
                "YES",
                IF(COUNTIF(SkyCiv!U:U,Scores!$B337)&gt;1,
                    "MANY",
                    "ERROR"
                )
            )
        )
    )
)</f>
        <v/>
      </c>
      <c r="L337" s="160" t="str">
        <f>IF($B337="",
    "",
    IF(NOT(ISERROR(MATCH($B337,Scilympiad!$U:$U,0))),
        INDEX(Scilympiad!M:M,MATCH($B337,Scilympiad!$U:$U,0)),
        ""
    )
)</f>
        <v/>
      </c>
      <c r="M337" s="161" t="str">
        <f>IF($B337="",
    "",
    IF(NOT(ISERROR(MATCH($B337,Scilympiad!$U:$U,0))),
        INDEX(Scilympiad!N:N,MATCH($B337,Scilympiad!$U:$U,0)),
        ""
    )
)</f>
        <v/>
      </c>
      <c r="N337" s="161" t="str">
        <f>IF($B337="",
    "",
    IF(NOT(ISERROR(MATCH($B337,SkyCiv!$U:$U,0))),
        INDEX(SkyCiv!C:C,MATCH($B337,SkyCiv!$U:$U,0))+(_xlfn.NUMBERVALUE(LEFT(RIGHT(Instructions!$E$20,4),3))+6)/24,
        ""
    )
)</f>
        <v/>
      </c>
      <c r="O337" s="12" t="str">
        <f>IF(N337="",
    "",
    IF(Instructions!E$20="",
        "TIMEZONE?",
        IF(L337="",
            "START?",
            IF(N337&lt;L337,
                "NEGATIVE",
                (N337-L337)*24*60
            )
        )
    )
)</f>
        <v/>
      </c>
      <c r="P337" s="46" t="str">
        <f>IF(Instructions!$E$21="",
    "",
    IF(AND(ISNUMBER(O337),O337&gt;Instructions!E$21),
        "YES",
        IF(AND(ISNUMBER(O337),O337&lt;=Instructions!E$21),
            "NO",
            IF(O337="NEGATIVE",
                "UNCLEAR",
                ""
            )
        )
    )
)</f>
        <v/>
      </c>
      <c r="Q337" s="72" t="str">
        <f>IF(LEFT(Instructions!E$22)="Y",
    P337,
    ""
)</f>
        <v/>
      </c>
      <c r="R337" s="69" t="str">
        <f>IF($B337="",
    "",
    IF(NOT(ISERROR(MATCH($B337,SkyCiv!$U:$U,0))),
        INDEX(SkyCiv!I:I,MATCH($B337,SkyCiv!$U:$U,0)),
        ""
    )
)</f>
        <v/>
      </c>
      <c r="S337" s="12" t="str">
        <f>IF($B337="",
    "",
    IF(NOT(ISERROR(MATCH($B337,SkyCiv!$U:$U,0))),
        INDEX(SkyCiv!J:J,MATCH($B337,SkyCiv!$U:$U,0)),
        ""
    )
)</f>
        <v/>
      </c>
      <c r="T337" s="60" t="str">
        <f>IF($B337="",
    "",
    IF(NOT(ISERROR(MATCH($B337,SkyCiv!$U:$U,0))),
        INDEX(SkyCiv!K:K,MATCH($B337,SkyCiv!$U:$U,0)),
        ""
    )
)</f>
        <v/>
      </c>
      <c r="U337" s="76" t="str">
        <f>IF($B337="",
    "",
    IF(NOT(ISERROR(MATCH($B337,SkyCiv!$U:$U,0))),
        INDEX(SkyCiv!L:L,MATCH($B337,SkyCiv!$U:$U,0)),
        ""
    )
)</f>
        <v/>
      </c>
      <c r="V337" s="12" t="str">
        <f>IF($B337="",
    "",
    IF(NOT(ISERROR(MATCH($B337,SkyCiv!$U:$U,0))),
        INDEX(SkyCiv!M:M,MATCH($B337,SkyCiv!$U:$U,0)),
        ""
    )
)</f>
        <v/>
      </c>
      <c r="W337" s="77" t="str">
        <f>IF($B337="",
    "",
    IF(NOT(ISERROR(MATCH($B337,SkyCiv!$U:$U,0))),
        INDEX(SkyCiv!N:N,MATCH($B337,SkyCiv!$U:$U,0)),
        ""
    )
)</f>
        <v/>
      </c>
      <c r="X337" s="45" t="str">
        <f>IF(AND(U337=0,V337=0,W337=0),
    "-",
    IF(U337="",
        "",
        IF(LEFT($B337)="B",
            IF(Instructions!E$16="",
                "",
                IF(ROUND(U337,3)&lt;Instructions!E$16,
                    "YES",
                    "NO"
                )
            ),
            IF(LEFT($B337)="C",
                IF(Instructions!E$18="",
                    "",
                    IF(ROUND(U337,3)&lt;Instructions!E$18,
                        "YES",
                        "NO"
                    )
                ),
                "ERR"
            )
        )
    )
)</f>
        <v/>
      </c>
      <c r="Y337" s="45" t="str">
        <f t="shared" si="137"/>
        <v/>
      </c>
      <c r="Z337" s="45" t="str">
        <f>IF(AND(U337=0,V337=0,W337=0),
    "-",
    IF(W337="",
        "",
        IF(LEFT($B337)="B",
            IF(Instructions!E$17="",
                "",
                IF(ROUND(W337,3)&lt;Instructions!E$17,
                    "YES",
                    "NO"
                )
            ),
            IF(LEFT($B337)="C",
                IF(Instructions!E$19="",
                    "",
                    IF(ROUND(W337,3)&lt;Instructions!E$19,
                        "YES",
                        "NO"
                    )
                ),
                "ERR"
            )
        )
    )
)</f>
        <v/>
      </c>
      <c r="AA337" s="54" t="str">
        <f t="shared" si="138"/>
        <v/>
      </c>
      <c r="AB337" s="14" t="str">
        <f>IF(AND(NOT(ISERROR(MATCH($B337,Scilympiad!$U:$U,0))),ISNUMBER(INDEX(Scilympiad!Y:Y,MATCH($B337,Scilympiad!$U:$U,0)))),
    INDEX(Scilympiad!Y:Y,MATCH($B337,Scilympiad!$U:$U,0)),
    ""
)</f>
        <v/>
      </c>
      <c r="AC337" s="11" t="str">
        <f t="shared" si="139"/>
        <v/>
      </c>
      <c r="AD337" s="10" t="str">
        <f t="shared" si="140"/>
        <v/>
      </c>
      <c r="AE337" s="11" t="str">
        <f t="shared" si="141"/>
        <v/>
      </c>
      <c r="AF337" s="12" t="str">
        <f t="shared" si="142"/>
        <v/>
      </c>
      <c r="AG337" s="134" t="str">
        <f t="shared" si="143"/>
        <v/>
      </c>
      <c r="AH337" s="165"/>
      <c r="AI337" s="165"/>
      <c r="AJ337" s="131"/>
      <c r="AK337" s="64" t="str">
        <f t="shared" si="144"/>
        <v/>
      </c>
      <c r="AL337" s="47" t="str">
        <f t="shared" si="145"/>
        <v/>
      </c>
      <c r="AM337" s="65" t="str">
        <f t="shared" si="146"/>
        <v/>
      </c>
      <c r="AN337" s="57" t="str">
        <f t="shared" si="147"/>
        <v/>
      </c>
      <c r="AO337" s="12" t="str">
        <f t="shared" si="148"/>
        <v/>
      </c>
      <c r="AP337" s="10" t="str">
        <f t="shared" si="149"/>
        <v/>
      </c>
      <c r="AQ337" s="10" t="str">
        <f t="shared" si="150"/>
        <v/>
      </c>
      <c r="AR337" s="15" t="str">
        <f t="shared" si="151"/>
        <v/>
      </c>
      <c r="AS337" s="57" t="str">
        <f t="shared" si="152"/>
        <v/>
      </c>
      <c r="AT337" s="12" t="str">
        <f t="shared" si="153"/>
        <v/>
      </c>
      <c r="AU337" s="10" t="str">
        <f t="shared" si="154"/>
        <v/>
      </c>
      <c r="AV337" s="10" t="str">
        <f t="shared" si="155"/>
        <v/>
      </c>
      <c r="AW337" s="15" t="str">
        <f t="shared" si="156"/>
        <v/>
      </c>
    </row>
    <row r="338" spans="2:49">
      <c r="B338" s="14" t="str">
        <f>IF(Scilympiad!C337="",
    "",
    Scilympiad!C337
)</f>
        <v/>
      </c>
      <c r="C338" s="10" t="str">
        <f>IF(Scilympiad!D337="",
    "",
    Scilympiad!D337
)</f>
        <v/>
      </c>
      <c r="D338" s="10" t="str">
        <f>IF(Scilympiad!E337="",
    "",
    Scilympiad!E337
)</f>
        <v/>
      </c>
      <c r="E338" s="44" t="str">
        <f t="shared" si="132"/>
        <v/>
      </c>
      <c r="F338" s="45" t="str">
        <f t="shared" si="133"/>
        <v/>
      </c>
      <c r="G338" s="173" t="str">
        <f t="shared" si="134"/>
        <v/>
      </c>
      <c r="H338" s="45" t="str">
        <f t="shared" si="135"/>
        <v/>
      </c>
      <c r="I338" s="54" t="str">
        <f t="shared" si="136"/>
        <v/>
      </c>
      <c r="J338" s="57" t="str">
        <f>IF($B338="",
    "",
    IF(COUNTIF(Scilympiad!U:U,Scores!$B338)+COUNTIF(SkyCiv!U:U,Scores!$B338)=0,
        "",
        IF(COUNTIF(Scilympiad!U:U,Scores!$B338)=0,
            "NO",
            IF(COUNTIF(Scilympiad!U:U,Scores!$B338)=1,
                "YES",
                IF(COUNTIF(Scilympiad!U:U,Scores!$B338)&gt;1,
                    "MANY",
                    "ERROR"
                )
            )
        )
    )
)</f>
        <v/>
      </c>
      <c r="K338" s="15" t="str">
        <f>IF($B338="",
    "",
    IF(COUNTIF(Scilympiad!U:U,Scores!$B338)+COUNTIF(SkyCiv!U:U,Scores!$B338)=0,
        "",
        IF(COUNTIF(SkyCiv!U:U,Scores!$B338)=0,
            "NO",
            IF(COUNTIF(SkyCiv!U:U,Scores!$B338)=1,
                "YES",
                IF(COUNTIF(SkyCiv!U:U,Scores!$B338)&gt;1,
                    "MANY",
                    "ERROR"
                )
            )
        )
    )
)</f>
        <v/>
      </c>
      <c r="L338" s="160" t="str">
        <f>IF($B338="",
    "",
    IF(NOT(ISERROR(MATCH($B338,Scilympiad!$U:$U,0))),
        INDEX(Scilympiad!M:M,MATCH($B338,Scilympiad!$U:$U,0)),
        ""
    )
)</f>
        <v/>
      </c>
      <c r="M338" s="161" t="str">
        <f>IF($B338="",
    "",
    IF(NOT(ISERROR(MATCH($B338,Scilympiad!$U:$U,0))),
        INDEX(Scilympiad!N:N,MATCH($B338,Scilympiad!$U:$U,0)),
        ""
    )
)</f>
        <v/>
      </c>
      <c r="N338" s="161" t="str">
        <f>IF($B338="",
    "",
    IF(NOT(ISERROR(MATCH($B338,SkyCiv!$U:$U,0))),
        INDEX(SkyCiv!C:C,MATCH($B338,SkyCiv!$U:$U,0))+(_xlfn.NUMBERVALUE(LEFT(RIGHT(Instructions!$E$20,4),3))+6)/24,
        ""
    )
)</f>
        <v/>
      </c>
      <c r="O338" s="12" t="str">
        <f>IF(N338="",
    "",
    IF(Instructions!E$20="",
        "TIMEZONE?",
        IF(L338="",
            "START?",
            IF(N338&lt;L338,
                "NEGATIVE",
                (N338-L338)*24*60
            )
        )
    )
)</f>
        <v/>
      </c>
      <c r="P338" s="46" t="str">
        <f>IF(Instructions!$E$21="",
    "",
    IF(AND(ISNUMBER(O338),O338&gt;Instructions!E$21),
        "YES",
        IF(AND(ISNUMBER(O338),O338&lt;=Instructions!E$21),
            "NO",
            IF(O338="NEGATIVE",
                "UNCLEAR",
                ""
            )
        )
    )
)</f>
        <v/>
      </c>
      <c r="Q338" s="72" t="str">
        <f>IF(LEFT(Instructions!E$22)="Y",
    P338,
    ""
)</f>
        <v/>
      </c>
      <c r="R338" s="69" t="str">
        <f>IF($B338="",
    "",
    IF(NOT(ISERROR(MATCH($B338,SkyCiv!$U:$U,0))),
        INDEX(SkyCiv!I:I,MATCH($B338,SkyCiv!$U:$U,0)),
        ""
    )
)</f>
        <v/>
      </c>
      <c r="S338" s="12" t="str">
        <f>IF($B338="",
    "",
    IF(NOT(ISERROR(MATCH($B338,SkyCiv!$U:$U,0))),
        INDEX(SkyCiv!J:J,MATCH($B338,SkyCiv!$U:$U,0)),
        ""
    )
)</f>
        <v/>
      </c>
      <c r="T338" s="60" t="str">
        <f>IF($B338="",
    "",
    IF(NOT(ISERROR(MATCH($B338,SkyCiv!$U:$U,0))),
        INDEX(SkyCiv!K:K,MATCH($B338,SkyCiv!$U:$U,0)),
        ""
    )
)</f>
        <v/>
      </c>
      <c r="U338" s="76" t="str">
        <f>IF($B338="",
    "",
    IF(NOT(ISERROR(MATCH($B338,SkyCiv!$U:$U,0))),
        INDEX(SkyCiv!L:L,MATCH($B338,SkyCiv!$U:$U,0)),
        ""
    )
)</f>
        <v/>
      </c>
      <c r="V338" s="12" t="str">
        <f>IF($B338="",
    "",
    IF(NOT(ISERROR(MATCH($B338,SkyCiv!$U:$U,0))),
        INDEX(SkyCiv!M:M,MATCH($B338,SkyCiv!$U:$U,0)),
        ""
    )
)</f>
        <v/>
      </c>
      <c r="W338" s="77" t="str">
        <f>IF($B338="",
    "",
    IF(NOT(ISERROR(MATCH($B338,SkyCiv!$U:$U,0))),
        INDEX(SkyCiv!N:N,MATCH($B338,SkyCiv!$U:$U,0)),
        ""
    )
)</f>
        <v/>
      </c>
      <c r="X338" s="45" t="str">
        <f>IF(AND(U338=0,V338=0,W338=0),
    "-",
    IF(U338="",
        "",
        IF(LEFT($B338)="B",
            IF(Instructions!E$16="",
                "",
                IF(ROUND(U338,3)&lt;Instructions!E$16,
                    "YES",
                    "NO"
                )
            ),
            IF(LEFT($B338)="C",
                IF(Instructions!E$18="",
                    "",
                    IF(ROUND(U338,3)&lt;Instructions!E$18,
                        "YES",
                        "NO"
                    )
                ),
                "ERR"
            )
        )
    )
)</f>
        <v/>
      </c>
      <c r="Y338" s="45" t="str">
        <f t="shared" si="137"/>
        <v/>
      </c>
      <c r="Z338" s="45" t="str">
        <f>IF(AND(U338=0,V338=0,W338=0),
    "-",
    IF(W338="",
        "",
        IF(LEFT($B338)="B",
            IF(Instructions!E$17="",
                "",
                IF(ROUND(W338,3)&lt;Instructions!E$17,
                    "YES",
                    "NO"
                )
            ),
            IF(LEFT($B338)="C",
                IF(Instructions!E$19="",
                    "",
                    IF(ROUND(W338,3)&lt;Instructions!E$19,
                        "YES",
                        "NO"
                    )
                ),
                "ERR"
            )
        )
    )
)</f>
        <v/>
      </c>
      <c r="AA338" s="54" t="str">
        <f t="shared" si="138"/>
        <v/>
      </c>
      <c r="AB338" s="14" t="str">
        <f>IF(AND(NOT(ISERROR(MATCH($B338,Scilympiad!$U:$U,0))),ISNUMBER(INDEX(Scilympiad!Y:Y,MATCH($B338,Scilympiad!$U:$U,0)))),
    INDEX(Scilympiad!Y:Y,MATCH($B338,Scilympiad!$U:$U,0)),
    ""
)</f>
        <v/>
      </c>
      <c r="AC338" s="11" t="str">
        <f t="shared" si="139"/>
        <v/>
      </c>
      <c r="AD338" s="10" t="str">
        <f t="shared" si="140"/>
        <v/>
      </c>
      <c r="AE338" s="11" t="str">
        <f t="shared" si="141"/>
        <v/>
      </c>
      <c r="AF338" s="12" t="str">
        <f t="shared" si="142"/>
        <v/>
      </c>
      <c r="AG338" s="134" t="str">
        <f t="shared" si="143"/>
        <v/>
      </c>
      <c r="AH338" s="165"/>
      <c r="AI338" s="165"/>
      <c r="AJ338" s="131"/>
      <c r="AK338" s="64" t="str">
        <f t="shared" si="144"/>
        <v/>
      </c>
      <c r="AL338" s="47" t="str">
        <f t="shared" si="145"/>
        <v/>
      </c>
      <c r="AM338" s="65" t="str">
        <f t="shared" si="146"/>
        <v/>
      </c>
      <c r="AN338" s="57" t="str">
        <f t="shared" si="147"/>
        <v/>
      </c>
      <c r="AO338" s="12" t="str">
        <f t="shared" si="148"/>
        <v/>
      </c>
      <c r="AP338" s="10" t="str">
        <f t="shared" si="149"/>
        <v/>
      </c>
      <c r="AQ338" s="10" t="str">
        <f t="shared" si="150"/>
        <v/>
      </c>
      <c r="AR338" s="15" t="str">
        <f t="shared" si="151"/>
        <v/>
      </c>
      <c r="AS338" s="57" t="str">
        <f t="shared" si="152"/>
        <v/>
      </c>
      <c r="AT338" s="12" t="str">
        <f t="shared" si="153"/>
        <v/>
      </c>
      <c r="AU338" s="10" t="str">
        <f t="shared" si="154"/>
        <v/>
      </c>
      <c r="AV338" s="10" t="str">
        <f t="shared" si="155"/>
        <v/>
      </c>
      <c r="AW338" s="15" t="str">
        <f t="shared" si="156"/>
        <v/>
      </c>
    </row>
    <row r="339" spans="2:49">
      <c r="B339" s="14" t="str">
        <f>IF(Scilympiad!C338="",
    "",
    Scilympiad!C338
)</f>
        <v/>
      </c>
      <c r="C339" s="10" t="str">
        <f>IF(Scilympiad!D338="",
    "",
    Scilympiad!D338
)</f>
        <v/>
      </c>
      <c r="D339" s="10" t="str">
        <f>IF(Scilympiad!E338="",
    "",
    Scilympiad!E338
)</f>
        <v/>
      </c>
      <c r="E339" s="44" t="str">
        <f t="shared" si="132"/>
        <v/>
      </c>
      <c r="F339" s="45" t="str">
        <f t="shared" si="133"/>
        <v/>
      </c>
      <c r="G339" s="173" t="str">
        <f t="shared" si="134"/>
        <v/>
      </c>
      <c r="H339" s="45" t="str">
        <f t="shared" si="135"/>
        <v/>
      </c>
      <c r="I339" s="54" t="str">
        <f t="shared" si="136"/>
        <v/>
      </c>
      <c r="J339" s="57" t="str">
        <f>IF($B339="",
    "",
    IF(COUNTIF(Scilympiad!U:U,Scores!$B339)+COUNTIF(SkyCiv!U:U,Scores!$B339)=0,
        "",
        IF(COUNTIF(Scilympiad!U:U,Scores!$B339)=0,
            "NO",
            IF(COUNTIF(Scilympiad!U:U,Scores!$B339)=1,
                "YES",
                IF(COUNTIF(Scilympiad!U:U,Scores!$B339)&gt;1,
                    "MANY",
                    "ERROR"
                )
            )
        )
    )
)</f>
        <v/>
      </c>
      <c r="K339" s="15" t="str">
        <f>IF($B339="",
    "",
    IF(COUNTIF(Scilympiad!U:U,Scores!$B339)+COUNTIF(SkyCiv!U:U,Scores!$B339)=0,
        "",
        IF(COUNTIF(SkyCiv!U:U,Scores!$B339)=0,
            "NO",
            IF(COUNTIF(SkyCiv!U:U,Scores!$B339)=1,
                "YES",
                IF(COUNTIF(SkyCiv!U:U,Scores!$B339)&gt;1,
                    "MANY",
                    "ERROR"
                )
            )
        )
    )
)</f>
        <v/>
      </c>
      <c r="L339" s="160" t="str">
        <f>IF($B339="",
    "",
    IF(NOT(ISERROR(MATCH($B339,Scilympiad!$U:$U,0))),
        INDEX(Scilympiad!M:M,MATCH($B339,Scilympiad!$U:$U,0)),
        ""
    )
)</f>
        <v/>
      </c>
      <c r="M339" s="161" t="str">
        <f>IF($B339="",
    "",
    IF(NOT(ISERROR(MATCH($B339,Scilympiad!$U:$U,0))),
        INDEX(Scilympiad!N:N,MATCH($B339,Scilympiad!$U:$U,0)),
        ""
    )
)</f>
        <v/>
      </c>
      <c r="N339" s="161" t="str">
        <f>IF($B339="",
    "",
    IF(NOT(ISERROR(MATCH($B339,SkyCiv!$U:$U,0))),
        INDEX(SkyCiv!C:C,MATCH($B339,SkyCiv!$U:$U,0))+(_xlfn.NUMBERVALUE(LEFT(RIGHT(Instructions!$E$20,4),3))+6)/24,
        ""
    )
)</f>
        <v/>
      </c>
      <c r="O339" s="12" t="str">
        <f>IF(N339="",
    "",
    IF(Instructions!E$20="",
        "TIMEZONE?",
        IF(L339="",
            "START?",
            IF(N339&lt;L339,
                "NEGATIVE",
                (N339-L339)*24*60
            )
        )
    )
)</f>
        <v/>
      </c>
      <c r="P339" s="46" t="str">
        <f>IF(Instructions!$E$21="",
    "",
    IF(AND(ISNUMBER(O339),O339&gt;Instructions!E$21),
        "YES",
        IF(AND(ISNUMBER(O339),O339&lt;=Instructions!E$21),
            "NO",
            IF(O339="NEGATIVE",
                "UNCLEAR",
                ""
            )
        )
    )
)</f>
        <v/>
      </c>
      <c r="Q339" s="72" t="str">
        <f>IF(LEFT(Instructions!E$22)="Y",
    P339,
    ""
)</f>
        <v/>
      </c>
      <c r="R339" s="69" t="str">
        <f>IF($B339="",
    "",
    IF(NOT(ISERROR(MATCH($B339,SkyCiv!$U:$U,0))),
        INDEX(SkyCiv!I:I,MATCH($B339,SkyCiv!$U:$U,0)),
        ""
    )
)</f>
        <v/>
      </c>
      <c r="S339" s="12" t="str">
        <f>IF($B339="",
    "",
    IF(NOT(ISERROR(MATCH($B339,SkyCiv!$U:$U,0))),
        INDEX(SkyCiv!J:J,MATCH($B339,SkyCiv!$U:$U,0)),
        ""
    )
)</f>
        <v/>
      </c>
      <c r="T339" s="60" t="str">
        <f>IF($B339="",
    "",
    IF(NOT(ISERROR(MATCH($B339,SkyCiv!$U:$U,0))),
        INDEX(SkyCiv!K:K,MATCH($B339,SkyCiv!$U:$U,0)),
        ""
    )
)</f>
        <v/>
      </c>
      <c r="U339" s="76" t="str">
        <f>IF($B339="",
    "",
    IF(NOT(ISERROR(MATCH($B339,SkyCiv!$U:$U,0))),
        INDEX(SkyCiv!L:L,MATCH($B339,SkyCiv!$U:$U,0)),
        ""
    )
)</f>
        <v/>
      </c>
      <c r="V339" s="12" t="str">
        <f>IF($B339="",
    "",
    IF(NOT(ISERROR(MATCH($B339,SkyCiv!$U:$U,0))),
        INDEX(SkyCiv!M:M,MATCH($B339,SkyCiv!$U:$U,0)),
        ""
    )
)</f>
        <v/>
      </c>
      <c r="W339" s="77" t="str">
        <f>IF($B339="",
    "",
    IF(NOT(ISERROR(MATCH($B339,SkyCiv!$U:$U,0))),
        INDEX(SkyCiv!N:N,MATCH($B339,SkyCiv!$U:$U,0)),
        ""
    )
)</f>
        <v/>
      </c>
      <c r="X339" s="45" t="str">
        <f>IF(AND(U339=0,V339=0,W339=0),
    "-",
    IF(U339="",
        "",
        IF(LEFT($B339)="B",
            IF(Instructions!E$16="",
                "",
                IF(ROUND(U339,3)&lt;Instructions!E$16,
                    "YES",
                    "NO"
                )
            ),
            IF(LEFT($B339)="C",
                IF(Instructions!E$18="",
                    "",
                    IF(ROUND(U339,3)&lt;Instructions!E$18,
                        "YES",
                        "NO"
                    )
                ),
                "ERR"
            )
        )
    )
)</f>
        <v/>
      </c>
      <c r="Y339" s="45" t="str">
        <f t="shared" si="137"/>
        <v/>
      </c>
      <c r="Z339" s="45" t="str">
        <f>IF(AND(U339=0,V339=0,W339=0),
    "-",
    IF(W339="",
        "",
        IF(LEFT($B339)="B",
            IF(Instructions!E$17="",
                "",
                IF(ROUND(W339,3)&lt;Instructions!E$17,
                    "YES",
                    "NO"
                )
            ),
            IF(LEFT($B339)="C",
                IF(Instructions!E$19="",
                    "",
                    IF(ROUND(W339,3)&lt;Instructions!E$19,
                        "YES",
                        "NO"
                    )
                ),
                "ERR"
            )
        )
    )
)</f>
        <v/>
      </c>
      <c r="AA339" s="54" t="str">
        <f t="shared" si="138"/>
        <v/>
      </c>
      <c r="AB339" s="14" t="str">
        <f>IF(AND(NOT(ISERROR(MATCH($B339,Scilympiad!$U:$U,0))),ISNUMBER(INDEX(Scilympiad!Y:Y,MATCH($B339,Scilympiad!$U:$U,0)))),
    INDEX(Scilympiad!Y:Y,MATCH($B339,Scilympiad!$U:$U,0)),
    ""
)</f>
        <v/>
      </c>
      <c r="AC339" s="11" t="str">
        <f t="shared" si="139"/>
        <v/>
      </c>
      <c r="AD339" s="10" t="str">
        <f t="shared" si="140"/>
        <v/>
      </c>
      <c r="AE339" s="11" t="str">
        <f t="shared" si="141"/>
        <v/>
      </c>
      <c r="AF339" s="12" t="str">
        <f t="shared" si="142"/>
        <v/>
      </c>
      <c r="AG339" s="134" t="str">
        <f t="shared" si="143"/>
        <v/>
      </c>
      <c r="AH339" s="165"/>
      <c r="AI339" s="165"/>
      <c r="AJ339" s="131"/>
      <c r="AK339" s="64" t="str">
        <f t="shared" si="144"/>
        <v/>
      </c>
      <c r="AL339" s="47" t="str">
        <f t="shared" si="145"/>
        <v/>
      </c>
      <c r="AM339" s="65" t="str">
        <f t="shared" si="146"/>
        <v/>
      </c>
      <c r="AN339" s="57" t="str">
        <f t="shared" si="147"/>
        <v/>
      </c>
      <c r="AO339" s="12" t="str">
        <f t="shared" si="148"/>
        <v/>
      </c>
      <c r="AP339" s="10" t="str">
        <f t="shared" si="149"/>
        <v/>
      </c>
      <c r="AQ339" s="10" t="str">
        <f t="shared" si="150"/>
        <v/>
      </c>
      <c r="AR339" s="15" t="str">
        <f t="shared" si="151"/>
        <v/>
      </c>
      <c r="AS339" s="57" t="str">
        <f t="shared" si="152"/>
        <v/>
      </c>
      <c r="AT339" s="12" t="str">
        <f t="shared" si="153"/>
        <v/>
      </c>
      <c r="AU339" s="10" t="str">
        <f t="shared" si="154"/>
        <v/>
      </c>
      <c r="AV339" s="10" t="str">
        <f t="shared" si="155"/>
        <v/>
      </c>
      <c r="AW339" s="15" t="str">
        <f t="shared" si="156"/>
        <v/>
      </c>
    </row>
    <row r="340" spans="2:49">
      <c r="B340" s="14" t="str">
        <f>IF(Scilympiad!C339="",
    "",
    Scilympiad!C339
)</f>
        <v/>
      </c>
      <c r="C340" s="10" t="str">
        <f>IF(Scilympiad!D339="",
    "",
    Scilympiad!D339
)</f>
        <v/>
      </c>
      <c r="D340" s="10" t="str">
        <f>IF(Scilympiad!E339="",
    "",
    Scilympiad!E339
)</f>
        <v/>
      </c>
      <c r="E340" s="44" t="str">
        <f t="shared" si="132"/>
        <v/>
      </c>
      <c r="F340" s="45" t="str">
        <f t="shared" si="133"/>
        <v/>
      </c>
      <c r="G340" s="173" t="str">
        <f t="shared" si="134"/>
        <v/>
      </c>
      <c r="H340" s="45" t="str">
        <f t="shared" si="135"/>
        <v/>
      </c>
      <c r="I340" s="54" t="str">
        <f t="shared" si="136"/>
        <v/>
      </c>
      <c r="J340" s="57" t="str">
        <f>IF($B340="",
    "",
    IF(COUNTIF(Scilympiad!U:U,Scores!$B340)+COUNTIF(SkyCiv!U:U,Scores!$B340)=0,
        "",
        IF(COUNTIF(Scilympiad!U:U,Scores!$B340)=0,
            "NO",
            IF(COUNTIF(Scilympiad!U:U,Scores!$B340)=1,
                "YES",
                IF(COUNTIF(Scilympiad!U:U,Scores!$B340)&gt;1,
                    "MANY",
                    "ERROR"
                )
            )
        )
    )
)</f>
        <v/>
      </c>
      <c r="K340" s="15" t="str">
        <f>IF($B340="",
    "",
    IF(COUNTIF(Scilympiad!U:U,Scores!$B340)+COUNTIF(SkyCiv!U:U,Scores!$B340)=0,
        "",
        IF(COUNTIF(SkyCiv!U:U,Scores!$B340)=0,
            "NO",
            IF(COUNTIF(SkyCiv!U:U,Scores!$B340)=1,
                "YES",
                IF(COUNTIF(SkyCiv!U:U,Scores!$B340)&gt;1,
                    "MANY",
                    "ERROR"
                )
            )
        )
    )
)</f>
        <v/>
      </c>
      <c r="L340" s="160" t="str">
        <f>IF($B340="",
    "",
    IF(NOT(ISERROR(MATCH($B340,Scilympiad!$U:$U,0))),
        INDEX(Scilympiad!M:M,MATCH($B340,Scilympiad!$U:$U,0)),
        ""
    )
)</f>
        <v/>
      </c>
      <c r="M340" s="161" t="str">
        <f>IF($B340="",
    "",
    IF(NOT(ISERROR(MATCH($B340,Scilympiad!$U:$U,0))),
        INDEX(Scilympiad!N:N,MATCH($B340,Scilympiad!$U:$U,0)),
        ""
    )
)</f>
        <v/>
      </c>
      <c r="N340" s="161" t="str">
        <f>IF($B340="",
    "",
    IF(NOT(ISERROR(MATCH($B340,SkyCiv!$U:$U,0))),
        INDEX(SkyCiv!C:C,MATCH($B340,SkyCiv!$U:$U,0))+(_xlfn.NUMBERVALUE(LEFT(RIGHT(Instructions!$E$20,4),3))+6)/24,
        ""
    )
)</f>
        <v/>
      </c>
      <c r="O340" s="12" t="str">
        <f>IF(N340="",
    "",
    IF(Instructions!E$20="",
        "TIMEZONE?",
        IF(L340="",
            "START?",
            IF(N340&lt;L340,
                "NEGATIVE",
                (N340-L340)*24*60
            )
        )
    )
)</f>
        <v/>
      </c>
      <c r="P340" s="46" t="str">
        <f>IF(Instructions!$E$21="",
    "",
    IF(AND(ISNUMBER(O340),O340&gt;Instructions!E$21),
        "YES",
        IF(AND(ISNUMBER(O340),O340&lt;=Instructions!E$21),
            "NO",
            IF(O340="NEGATIVE",
                "UNCLEAR",
                ""
            )
        )
    )
)</f>
        <v/>
      </c>
      <c r="Q340" s="72" t="str">
        <f>IF(LEFT(Instructions!E$22)="Y",
    P340,
    ""
)</f>
        <v/>
      </c>
      <c r="R340" s="69" t="str">
        <f>IF($B340="",
    "",
    IF(NOT(ISERROR(MATCH($B340,SkyCiv!$U:$U,0))),
        INDEX(SkyCiv!I:I,MATCH($B340,SkyCiv!$U:$U,0)),
        ""
    )
)</f>
        <v/>
      </c>
      <c r="S340" s="12" t="str">
        <f>IF($B340="",
    "",
    IF(NOT(ISERROR(MATCH($B340,SkyCiv!$U:$U,0))),
        INDEX(SkyCiv!J:J,MATCH($B340,SkyCiv!$U:$U,0)),
        ""
    )
)</f>
        <v/>
      </c>
      <c r="T340" s="60" t="str">
        <f>IF($B340="",
    "",
    IF(NOT(ISERROR(MATCH($B340,SkyCiv!$U:$U,0))),
        INDEX(SkyCiv!K:K,MATCH($B340,SkyCiv!$U:$U,0)),
        ""
    )
)</f>
        <v/>
      </c>
      <c r="U340" s="76" t="str">
        <f>IF($B340="",
    "",
    IF(NOT(ISERROR(MATCH($B340,SkyCiv!$U:$U,0))),
        INDEX(SkyCiv!L:L,MATCH($B340,SkyCiv!$U:$U,0)),
        ""
    )
)</f>
        <v/>
      </c>
      <c r="V340" s="12" t="str">
        <f>IF($B340="",
    "",
    IF(NOT(ISERROR(MATCH($B340,SkyCiv!$U:$U,0))),
        INDEX(SkyCiv!M:M,MATCH($B340,SkyCiv!$U:$U,0)),
        ""
    )
)</f>
        <v/>
      </c>
      <c r="W340" s="77" t="str">
        <f>IF($B340="",
    "",
    IF(NOT(ISERROR(MATCH($B340,SkyCiv!$U:$U,0))),
        INDEX(SkyCiv!N:N,MATCH($B340,SkyCiv!$U:$U,0)),
        ""
    )
)</f>
        <v/>
      </c>
      <c r="X340" s="45" t="str">
        <f>IF(AND(U340=0,V340=0,W340=0),
    "-",
    IF(U340="",
        "",
        IF(LEFT($B340)="B",
            IF(Instructions!E$16="",
                "",
                IF(ROUND(U340,3)&lt;Instructions!E$16,
                    "YES",
                    "NO"
                )
            ),
            IF(LEFT($B340)="C",
                IF(Instructions!E$18="",
                    "",
                    IF(ROUND(U340,3)&lt;Instructions!E$18,
                        "YES",
                        "NO"
                    )
                ),
                "ERR"
            )
        )
    )
)</f>
        <v/>
      </c>
      <c r="Y340" s="45" t="str">
        <f t="shared" si="137"/>
        <v/>
      </c>
      <c r="Z340" s="45" t="str">
        <f>IF(AND(U340=0,V340=0,W340=0),
    "-",
    IF(W340="",
        "",
        IF(LEFT($B340)="B",
            IF(Instructions!E$17="",
                "",
                IF(ROUND(W340,3)&lt;Instructions!E$17,
                    "YES",
                    "NO"
                )
            ),
            IF(LEFT($B340)="C",
                IF(Instructions!E$19="",
                    "",
                    IF(ROUND(W340,3)&lt;Instructions!E$19,
                        "YES",
                        "NO"
                    )
                ),
                "ERR"
            )
        )
    )
)</f>
        <v/>
      </c>
      <c r="AA340" s="54" t="str">
        <f t="shared" si="138"/>
        <v/>
      </c>
      <c r="AB340" s="14" t="str">
        <f>IF(AND(NOT(ISERROR(MATCH($B340,Scilympiad!$U:$U,0))),ISNUMBER(INDEX(Scilympiad!Y:Y,MATCH($B340,Scilympiad!$U:$U,0)))),
    INDEX(Scilympiad!Y:Y,MATCH($B340,Scilympiad!$U:$U,0)),
    ""
)</f>
        <v/>
      </c>
      <c r="AC340" s="11" t="str">
        <f t="shared" si="139"/>
        <v/>
      </c>
      <c r="AD340" s="10" t="str">
        <f t="shared" si="140"/>
        <v/>
      </c>
      <c r="AE340" s="11" t="str">
        <f t="shared" si="141"/>
        <v/>
      </c>
      <c r="AF340" s="12" t="str">
        <f t="shared" si="142"/>
        <v/>
      </c>
      <c r="AG340" s="134" t="str">
        <f t="shared" si="143"/>
        <v/>
      </c>
      <c r="AH340" s="165"/>
      <c r="AI340" s="165"/>
      <c r="AJ340" s="131"/>
      <c r="AK340" s="64" t="str">
        <f t="shared" si="144"/>
        <v/>
      </c>
      <c r="AL340" s="47" t="str">
        <f t="shared" si="145"/>
        <v/>
      </c>
      <c r="AM340" s="65" t="str">
        <f t="shared" si="146"/>
        <v/>
      </c>
      <c r="AN340" s="57" t="str">
        <f t="shared" si="147"/>
        <v/>
      </c>
      <c r="AO340" s="12" t="str">
        <f t="shared" si="148"/>
        <v/>
      </c>
      <c r="AP340" s="10" t="str">
        <f t="shared" si="149"/>
        <v/>
      </c>
      <c r="AQ340" s="10" t="str">
        <f t="shared" si="150"/>
        <v/>
      </c>
      <c r="AR340" s="15" t="str">
        <f t="shared" si="151"/>
        <v/>
      </c>
      <c r="AS340" s="57" t="str">
        <f t="shared" si="152"/>
        <v/>
      </c>
      <c r="AT340" s="12" t="str">
        <f t="shared" si="153"/>
        <v/>
      </c>
      <c r="AU340" s="10" t="str">
        <f t="shared" si="154"/>
        <v/>
      </c>
      <c r="AV340" s="10" t="str">
        <f t="shared" si="155"/>
        <v/>
      </c>
      <c r="AW340" s="15" t="str">
        <f t="shared" si="156"/>
        <v/>
      </c>
    </row>
    <row r="341" spans="2:49">
      <c r="B341" s="14" t="str">
        <f>IF(Scilympiad!C340="",
    "",
    Scilympiad!C340
)</f>
        <v/>
      </c>
      <c r="C341" s="10" t="str">
        <f>IF(Scilympiad!D340="",
    "",
    Scilympiad!D340
)</f>
        <v/>
      </c>
      <c r="D341" s="10" t="str">
        <f>IF(Scilympiad!E340="",
    "",
    Scilympiad!E340
)</f>
        <v/>
      </c>
      <c r="E341" s="44" t="str">
        <f t="shared" si="132"/>
        <v/>
      </c>
      <c r="F341" s="45" t="str">
        <f t="shared" si="133"/>
        <v/>
      </c>
      <c r="G341" s="173" t="str">
        <f t="shared" si="134"/>
        <v/>
      </c>
      <c r="H341" s="45" t="str">
        <f t="shared" si="135"/>
        <v/>
      </c>
      <c r="I341" s="54" t="str">
        <f t="shared" si="136"/>
        <v/>
      </c>
      <c r="J341" s="57" t="str">
        <f>IF($B341="",
    "",
    IF(COUNTIF(Scilympiad!U:U,Scores!$B341)+COUNTIF(SkyCiv!U:U,Scores!$B341)=0,
        "",
        IF(COUNTIF(Scilympiad!U:U,Scores!$B341)=0,
            "NO",
            IF(COUNTIF(Scilympiad!U:U,Scores!$B341)=1,
                "YES",
                IF(COUNTIF(Scilympiad!U:U,Scores!$B341)&gt;1,
                    "MANY",
                    "ERROR"
                )
            )
        )
    )
)</f>
        <v/>
      </c>
      <c r="K341" s="15" t="str">
        <f>IF($B341="",
    "",
    IF(COUNTIF(Scilympiad!U:U,Scores!$B341)+COUNTIF(SkyCiv!U:U,Scores!$B341)=0,
        "",
        IF(COUNTIF(SkyCiv!U:U,Scores!$B341)=0,
            "NO",
            IF(COUNTIF(SkyCiv!U:U,Scores!$B341)=1,
                "YES",
                IF(COUNTIF(SkyCiv!U:U,Scores!$B341)&gt;1,
                    "MANY",
                    "ERROR"
                )
            )
        )
    )
)</f>
        <v/>
      </c>
      <c r="L341" s="160" t="str">
        <f>IF($B341="",
    "",
    IF(NOT(ISERROR(MATCH($B341,Scilympiad!$U:$U,0))),
        INDEX(Scilympiad!M:M,MATCH($B341,Scilympiad!$U:$U,0)),
        ""
    )
)</f>
        <v/>
      </c>
      <c r="M341" s="161" t="str">
        <f>IF($B341="",
    "",
    IF(NOT(ISERROR(MATCH($B341,Scilympiad!$U:$U,0))),
        INDEX(Scilympiad!N:N,MATCH($B341,Scilympiad!$U:$U,0)),
        ""
    )
)</f>
        <v/>
      </c>
      <c r="N341" s="161" t="str">
        <f>IF($B341="",
    "",
    IF(NOT(ISERROR(MATCH($B341,SkyCiv!$U:$U,0))),
        INDEX(SkyCiv!C:C,MATCH($B341,SkyCiv!$U:$U,0))+(_xlfn.NUMBERVALUE(LEFT(RIGHT(Instructions!$E$20,4),3))+6)/24,
        ""
    )
)</f>
        <v/>
      </c>
      <c r="O341" s="12" t="str">
        <f>IF(N341="",
    "",
    IF(Instructions!E$20="",
        "TIMEZONE?",
        IF(L341="",
            "START?",
            IF(N341&lt;L341,
                "NEGATIVE",
                (N341-L341)*24*60
            )
        )
    )
)</f>
        <v/>
      </c>
      <c r="P341" s="46" t="str">
        <f>IF(Instructions!$E$21="",
    "",
    IF(AND(ISNUMBER(O341),O341&gt;Instructions!E$21),
        "YES",
        IF(AND(ISNUMBER(O341),O341&lt;=Instructions!E$21),
            "NO",
            IF(O341="NEGATIVE",
                "UNCLEAR",
                ""
            )
        )
    )
)</f>
        <v/>
      </c>
      <c r="Q341" s="72" t="str">
        <f>IF(LEFT(Instructions!E$22)="Y",
    P341,
    ""
)</f>
        <v/>
      </c>
      <c r="R341" s="69" t="str">
        <f>IF($B341="",
    "",
    IF(NOT(ISERROR(MATCH($B341,SkyCiv!$U:$U,0))),
        INDEX(SkyCiv!I:I,MATCH($B341,SkyCiv!$U:$U,0)),
        ""
    )
)</f>
        <v/>
      </c>
      <c r="S341" s="12" t="str">
        <f>IF($B341="",
    "",
    IF(NOT(ISERROR(MATCH($B341,SkyCiv!$U:$U,0))),
        INDEX(SkyCiv!J:J,MATCH($B341,SkyCiv!$U:$U,0)),
        ""
    )
)</f>
        <v/>
      </c>
      <c r="T341" s="60" t="str">
        <f>IF($B341="",
    "",
    IF(NOT(ISERROR(MATCH($B341,SkyCiv!$U:$U,0))),
        INDEX(SkyCiv!K:K,MATCH($B341,SkyCiv!$U:$U,0)),
        ""
    )
)</f>
        <v/>
      </c>
      <c r="U341" s="76" t="str">
        <f>IF($B341="",
    "",
    IF(NOT(ISERROR(MATCH($B341,SkyCiv!$U:$U,0))),
        INDEX(SkyCiv!L:L,MATCH($B341,SkyCiv!$U:$U,0)),
        ""
    )
)</f>
        <v/>
      </c>
      <c r="V341" s="12" t="str">
        <f>IF($B341="",
    "",
    IF(NOT(ISERROR(MATCH($B341,SkyCiv!$U:$U,0))),
        INDEX(SkyCiv!M:M,MATCH($B341,SkyCiv!$U:$U,0)),
        ""
    )
)</f>
        <v/>
      </c>
      <c r="W341" s="77" t="str">
        <f>IF($B341="",
    "",
    IF(NOT(ISERROR(MATCH($B341,SkyCiv!$U:$U,0))),
        INDEX(SkyCiv!N:N,MATCH($B341,SkyCiv!$U:$U,0)),
        ""
    )
)</f>
        <v/>
      </c>
      <c r="X341" s="45" t="str">
        <f>IF(AND(U341=0,V341=0,W341=0),
    "-",
    IF(U341="",
        "",
        IF(LEFT($B341)="B",
            IF(Instructions!E$16="",
                "",
                IF(ROUND(U341,3)&lt;Instructions!E$16,
                    "YES",
                    "NO"
                )
            ),
            IF(LEFT($B341)="C",
                IF(Instructions!E$18="",
                    "",
                    IF(ROUND(U341,3)&lt;Instructions!E$18,
                        "YES",
                        "NO"
                    )
                ),
                "ERR"
            )
        )
    )
)</f>
        <v/>
      </c>
      <c r="Y341" s="45" t="str">
        <f t="shared" si="137"/>
        <v/>
      </c>
      <c r="Z341" s="45" t="str">
        <f>IF(AND(U341=0,V341=0,W341=0),
    "-",
    IF(W341="",
        "",
        IF(LEFT($B341)="B",
            IF(Instructions!E$17="",
                "",
                IF(ROUND(W341,3)&lt;Instructions!E$17,
                    "YES",
                    "NO"
                )
            ),
            IF(LEFT($B341)="C",
                IF(Instructions!E$19="",
                    "",
                    IF(ROUND(W341,3)&lt;Instructions!E$19,
                        "YES",
                        "NO"
                    )
                ),
                "ERR"
            )
        )
    )
)</f>
        <v/>
      </c>
      <c r="AA341" s="54" t="str">
        <f t="shared" si="138"/>
        <v/>
      </c>
      <c r="AB341" s="14" t="str">
        <f>IF(AND(NOT(ISERROR(MATCH($B341,Scilympiad!$U:$U,0))),ISNUMBER(INDEX(Scilympiad!Y:Y,MATCH($B341,Scilympiad!$U:$U,0)))),
    INDEX(Scilympiad!Y:Y,MATCH($B341,Scilympiad!$U:$U,0)),
    ""
)</f>
        <v/>
      </c>
      <c r="AC341" s="11" t="str">
        <f t="shared" si="139"/>
        <v/>
      </c>
      <c r="AD341" s="10" t="str">
        <f t="shared" si="140"/>
        <v/>
      </c>
      <c r="AE341" s="11" t="str">
        <f t="shared" si="141"/>
        <v/>
      </c>
      <c r="AF341" s="12" t="str">
        <f t="shared" si="142"/>
        <v/>
      </c>
      <c r="AG341" s="134" t="str">
        <f t="shared" si="143"/>
        <v/>
      </c>
      <c r="AH341" s="165"/>
      <c r="AI341" s="165"/>
      <c r="AJ341" s="131"/>
      <c r="AK341" s="64" t="str">
        <f t="shared" si="144"/>
        <v/>
      </c>
      <c r="AL341" s="47" t="str">
        <f t="shared" si="145"/>
        <v/>
      </c>
      <c r="AM341" s="65" t="str">
        <f t="shared" si="146"/>
        <v/>
      </c>
      <c r="AN341" s="57" t="str">
        <f t="shared" si="147"/>
        <v/>
      </c>
      <c r="AO341" s="12" t="str">
        <f t="shared" si="148"/>
        <v/>
      </c>
      <c r="AP341" s="10" t="str">
        <f t="shared" si="149"/>
        <v/>
      </c>
      <c r="AQ341" s="10" t="str">
        <f t="shared" si="150"/>
        <v/>
      </c>
      <c r="AR341" s="15" t="str">
        <f t="shared" si="151"/>
        <v/>
      </c>
      <c r="AS341" s="57" t="str">
        <f t="shared" si="152"/>
        <v/>
      </c>
      <c r="AT341" s="12" t="str">
        <f t="shared" si="153"/>
        <v/>
      </c>
      <c r="AU341" s="10" t="str">
        <f t="shared" si="154"/>
        <v/>
      </c>
      <c r="AV341" s="10" t="str">
        <f t="shared" si="155"/>
        <v/>
      </c>
      <c r="AW341" s="15" t="str">
        <f t="shared" si="156"/>
        <v/>
      </c>
    </row>
    <row r="342" spans="2:49">
      <c r="B342" s="14" t="str">
        <f>IF(Scilympiad!C341="",
    "",
    Scilympiad!C341
)</f>
        <v/>
      </c>
      <c r="C342" s="10" t="str">
        <f>IF(Scilympiad!D341="",
    "",
    Scilympiad!D341
)</f>
        <v/>
      </c>
      <c r="D342" s="10" t="str">
        <f>IF(Scilympiad!E341="",
    "",
    Scilympiad!E341
)</f>
        <v/>
      </c>
      <c r="E342" s="44" t="str">
        <f t="shared" si="132"/>
        <v/>
      </c>
      <c r="F342" s="45" t="str">
        <f t="shared" si="133"/>
        <v/>
      </c>
      <c r="G342" s="173" t="str">
        <f t="shared" si="134"/>
        <v/>
      </c>
      <c r="H342" s="45" t="str">
        <f t="shared" si="135"/>
        <v/>
      </c>
      <c r="I342" s="54" t="str">
        <f t="shared" si="136"/>
        <v/>
      </c>
      <c r="J342" s="57" t="str">
        <f>IF($B342="",
    "",
    IF(COUNTIF(Scilympiad!U:U,Scores!$B342)+COUNTIF(SkyCiv!U:U,Scores!$B342)=0,
        "",
        IF(COUNTIF(Scilympiad!U:U,Scores!$B342)=0,
            "NO",
            IF(COUNTIF(Scilympiad!U:U,Scores!$B342)=1,
                "YES",
                IF(COUNTIF(Scilympiad!U:U,Scores!$B342)&gt;1,
                    "MANY",
                    "ERROR"
                )
            )
        )
    )
)</f>
        <v/>
      </c>
      <c r="K342" s="15" t="str">
        <f>IF($B342="",
    "",
    IF(COUNTIF(Scilympiad!U:U,Scores!$B342)+COUNTIF(SkyCiv!U:U,Scores!$B342)=0,
        "",
        IF(COUNTIF(SkyCiv!U:U,Scores!$B342)=0,
            "NO",
            IF(COUNTIF(SkyCiv!U:U,Scores!$B342)=1,
                "YES",
                IF(COUNTIF(SkyCiv!U:U,Scores!$B342)&gt;1,
                    "MANY",
                    "ERROR"
                )
            )
        )
    )
)</f>
        <v/>
      </c>
      <c r="L342" s="160" t="str">
        <f>IF($B342="",
    "",
    IF(NOT(ISERROR(MATCH($B342,Scilympiad!$U:$U,0))),
        INDEX(Scilympiad!M:M,MATCH($B342,Scilympiad!$U:$U,0)),
        ""
    )
)</f>
        <v/>
      </c>
      <c r="M342" s="161" t="str">
        <f>IF($B342="",
    "",
    IF(NOT(ISERROR(MATCH($B342,Scilympiad!$U:$U,0))),
        INDEX(Scilympiad!N:N,MATCH($B342,Scilympiad!$U:$U,0)),
        ""
    )
)</f>
        <v/>
      </c>
      <c r="N342" s="161" t="str">
        <f>IF($B342="",
    "",
    IF(NOT(ISERROR(MATCH($B342,SkyCiv!$U:$U,0))),
        INDEX(SkyCiv!C:C,MATCH($B342,SkyCiv!$U:$U,0))+(_xlfn.NUMBERVALUE(LEFT(RIGHT(Instructions!$E$20,4),3))+6)/24,
        ""
    )
)</f>
        <v/>
      </c>
      <c r="O342" s="12" t="str">
        <f>IF(N342="",
    "",
    IF(Instructions!E$20="",
        "TIMEZONE?",
        IF(L342="",
            "START?",
            IF(N342&lt;L342,
                "NEGATIVE",
                (N342-L342)*24*60
            )
        )
    )
)</f>
        <v/>
      </c>
      <c r="P342" s="46" t="str">
        <f>IF(Instructions!$E$21="",
    "",
    IF(AND(ISNUMBER(O342),O342&gt;Instructions!E$21),
        "YES",
        IF(AND(ISNUMBER(O342),O342&lt;=Instructions!E$21),
            "NO",
            IF(O342="NEGATIVE",
                "UNCLEAR",
                ""
            )
        )
    )
)</f>
        <v/>
      </c>
      <c r="Q342" s="72" t="str">
        <f>IF(LEFT(Instructions!E$22)="Y",
    P342,
    ""
)</f>
        <v/>
      </c>
      <c r="R342" s="69" t="str">
        <f>IF($B342="",
    "",
    IF(NOT(ISERROR(MATCH($B342,SkyCiv!$U:$U,0))),
        INDEX(SkyCiv!I:I,MATCH($B342,SkyCiv!$U:$U,0)),
        ""
    )
)</f>
        <v/>
      </c>
      <c r="S342" s="12" t="str">
        <f>IF($B342="",
    "",
    IF(NOT(ISERROR(MATCH($B342,SkyCiv!$U:$U,0))),
        INDEX(SkyCiv!J:J,MATCH($B342,SkyCiv!$U:$U,0)),
        ""
    )
)</f>
        <v/>
      </c>
      <c r="T342" s="60" t="str">
        <f>IF($B342="",
    "",
    IF(NOT(ISERROR(MATCH($B342,SkyCiv!$U:$U,0))),
        INDEX(SkyCiv!K:K,MATCH($B342,SkyCiv!$U:$U,0)),
        ""
    )
)</f>
        <v/>
      </c>
      <c r="U342" s="76" t="str">
        <f>IF($B342="",
    "",
    IF(NOT(ISERROR(MATCH($B342,SkyCiv!$U:$U,0))),
        INDEX(SkyCiv!L:L,MATCH($B342,SkyCiv!$U:$U,0)),
        ""
    )
)</f>
        <v/>
      </c>
      <c r="V342" s="12" t="str">
        <f>IF($B342="",
    "",
    IF(NOT(ISERROR(MATCH($B342,SkyCiv!$U:$U,0))),
        INDEX(SkyCiv!M:M,MATCH($B342,SkyCiv!$U:$U,0)),
        ""
    )
)</f>
        <v/>
      </c>
      <c r="W342" s="77" t="str">
        <f>IF($B342="",
    "",
    IF(NOT(ISERROR(MATCH($B342,SkyCiv!$U:$U,0))),
        INDEX(SkyCiv!N:N,MATCH($B342,SkyCiv!$U:$U,0)),
        ""
    )
)</f>
        <v/>
      </c>
      <c r="X342" s="45" t="str">
        <f>IF(AND(U342=0,V342=0,W342=0),
    "-",
    IF(U342="",
        "",
        IF(LEFT($B342)="B",
            IF(Instructions!E$16="",
                "",
                IF(ROUND(U342,3)&lt;Instructions!E$16,
                    "YES",
                    "NO"
                )
            ),
            IF(LEFT($B342)="C",
                IF(Instructions!E$18="",
                    "",
                    IF(ROUND(U342,3)&lt;Instructions!E$18,
                        "YES",
                        "NO"
                    )
                ),
                "ERR"
            )
        )
    )
)</f>
        <v/>
      </c>
      <c r="Y342" s="45" t="str">
        <f t="shared" si="137"/>
        <v/>
      </c>
      <c r="Z342" s="45" t="str">
        <f>IF(AND(U342=0,V342=0,W342=0),
    "-",
    IF(W342="",
        "",
        IF(LEFT($B342)="B",
            IF(Instructions!E$17="",
                "",
                IF(ROUND(W342,3)&lt;Instructions!E$17,
                    "YES",
                    "NO"
                )
            ),
            IF(LEFT($B342)="C",
                IF(Instructions!E$19="",
                    "",
                    IF(ROUND(W342,3)&lt;Instructions!E$19,
                        "YES",
                        "NO"
                    )
                ),
                "ERR"
            )
        )
    )
)</f>
        <v/>
      </c>
      <c r="AA342" s="54" t="str">
        <f t="shared" si="138"/>
        <v/>
      </c>
      <c r="AB342" s="14" t="str">
        <f>IF(AND(NOT(ISERROR(MATCH($B342,Scilympiad!$U:$U,0))),ISNUMBER(INDEX(Scilympiad!Y:Y,MATCH($B342,Scilympiad!$U:$U,0)))),
    INDEX(Scilympiad!Y:Y,MATCH($B342,Scilympiad!$U:$U,0)),
    ""
)</f>
        <v/>
      </c>
      <c r="AC342" s="11" t="str">
        <f t="shared" si="139"/>
        <v/>
      </c>
      <c r="AD342" s="10" t="str">
        <f t="shared" si="140"/>
        <v/>
      </c>
      <c r="AE342" s="11" t="str">
        <f t="shared" si="141"/>
        <v/>
      </c>
      <c r="AF342" s="12" t="str">
        <f t="shared" si="142"/>
        <v/>
      </c>
      <c r="AG342" s="134" t="str">
        <f t="shared" si="143"/>
        <v/>
      </c>
      <c r="AH342" s="165"/>
      <c r="AI342" s="165"/>
      <c r="AJ342" s="131"/>
      <c r="AK342" s="64" t="str">
        <f t="shared" si="144"/>
        <v/>
      </c>
      <c r="AL342" s="47" t="str">
        <f t="shared" si="145"/>
        <v/>
      </c>
      <c r="AM342" s="65" t="str">
        <f t="shared" si="146"/>
        <v/>
      </c>
      <c r="AN342" s="57" t="str">
        <f t="shared" si="147"/>
        <v/>
      </c>
      <c r="AO342" s="12" t="str">
        <f t="shared" si="148"/>
        <v/>
      </c>
      <c r="AP342" s="10" t="str">
        <f t="shared" si="149"/>
        <v/>
      </c>
      <c r="AQ342" s="10" t="str">
        <f t="shared" si="150"/>
        <v/>
      </c>
      <c r="AR342" s="15" t="str">
        <f t="shared" si="151"/>
        <v/>
      </c>
      <c r="AS342" s="57" t="str">
        <f t="shared" si="152"/>
        <v/>
      </c>
      <c r="AT342" s="12" t="str">
        <f t="shared" si="153"/>
        <v/>
      </c>
      <c r="AU342" s="10" t="str">
        <f t="shared" si="154"/>
        <v/>
      </c>
      <c r="AV342" s="10" t="str">
        <f t="shared" si="155"/>
        <v/>
      </c>
      <c r="AW342" s="15" t="str">
        <f t="shared" si="156"/>
        <v/>
      </c>
    </row>
    <row r="343" spans="2:49">
      <c r="B343" s="14" t="str">
        <f>IF(Scilympiad!C342="",
    "",
    Scilympiad!C342
)</f>
        <v/>
      </c>
      <c r="C343" s="10" t="str">
        <f>IF(Scilympiad!D342="",
    "",
    Scilympiad!D342
)</f>
        <v/>
      </c>
      <c r="D343" s="10" t="str">
        <f>IF(Scilympiad!E342="",
    "",
    Scilympiad!E342
)</f>
        <v/>
      </c>
      <c r="E343" s="44" t="str">
        <f t="shared" si="132"/>
        <v/>
      </c>
      <c r="F343" s="45" t="str">
        <f t="shared" si="133"/>
        <v/>
      </c>
      <c r="G343" s="173" t="str">
        <f t="shared" si="134"/>
        <v/>
      </c>
      <c r="H343" s="45" t="str">
        <f t="shared" si="135"/>
        <v/>
      </c>
      <c r="I343" s="54" t="str">
        <f t="shared" si="136"/>
        <v/>
      </c>
      <c r="J343" s="57" t="str">
        <f>IF($B343="",
    "",
    IF(COUNTIF(Scilympiad!U:U,Scores!$B343)+COUNTIF(SkyCiv!U:U,Scores!$B343)=0,
        "",
        IF(COUNTIF(Scilympiad!U:U,Scores!$B343)=0,
            "NO",
            IF(COUNTIF(Scilympiad!U:U,Scores!$B343)=1,
                "YES",
                IF(COUNTIF(Scilympiad!U:U,Scores!$B343)&gt;1,
                    "MANY",
                    "ERROR"
                )
            )
        )
    )
)</f>
        <v/>
      </c>
      <c r="K343" s="15" t="str">
        <f>IF($B343="",
    "",
    IF(COUNTIF(Scilympiad!U:U,Scores!$B343)+COUNTIF(SkyCiv!U:U,Scores!$B343)=0,
        "",
        IF(COUNTIF(SkyCiv!U:U,Scores!$B343)=0,
            "NO",
            IF(COUNTIF(SkyCiv!U:U,Scores!$B343)=1,
                "YES",
                IF(COUNTIF(SkyCiv!U:U,Scores!$B343)&gt;1,
                    "MANY",
                    "ERROR"
                )
            )
        )
    )
)</f>
        <v/>
      </c>
      <c r="L343" s="160" t="str">
        <f>IF($B343="",
    "",
    IF(NOT(ISERROR(MATCH($B343,Scilympiad!$U:$U,0))),
        INDEX(Scilympiad!M:M,MATCH($B343,Scilympiad!$U:$U,0)),
        ""
    )
)</f>
        <v/>
      </c>
      <c r="M343" s="161" t="str">
        <f>IF($B343="",
    "",
    IF(NOT(ISERROR(MATCH($B343,Scilympiad!$U:$U,0))),
        INDEX(Scilympiad!N:N,MATCH($B343,Scilympiad!$U:$U,0)),
        ""
    )
)</f>
        <v/>
      </c>
      <c r="N343" s="161" t="str">
        <f>IF($B343="",
    "",
    IF(NOT(ISERROR(MATCH($B343,SkyCiv!$U:$U,0))),
        INDEX(SkyCiv!C:C,MATCH($B343,SkyCiv!$U:$U,0))+(_xlfn.NUMBERVALUE(LEFT(RIGHT(Instructions!$E$20,4),3))+6)/24,
        ""
    )
)</f>
        <v/>
      </c>
      <c r="O343" s="12" t="str">
        <f>IF(N343="",
    "",
    IF(Instructions!E$20="",
        "TIMEZONE?",
        IF(L343="",
            "START?",
            IF(N343&lt;L343,
                "NEGATIVE",
                (N343-L343)*24*60
            )
        )
    )
)</f>
        <v/>
      </c>
      <c r="P343" s="46" t="str">
        <f>IF(Instructions!$E$21="",
    "",
    IF(AND(ISNUMBER(O343),O343&gt;Instructions!E$21),
        "YES",
        IF(AND(ISNUMBER(O343),O343&lt;=Instructions!E$21),
            "NO",
            IF(O343="NEGATIVE",
                "UNCLEAR",
                ""
            )
        )
    )
)</f>
        <v/>
      </c>
      <c r="Q343" s="72" t="str">
        <f>IF(LEFT(Instructions!E$22)="Y",
    P343,
    ""
)</f>
        <v/>
      </c>
      <c r="R343" s="69" t="str">
        <f>IF($B343="",
    "",
    IF(NOT(ISERROR(MATCH($B343,SkyCiv!$U:$U,0))),
        INDEX(SkyCiv!I:I,MATCH($B343,SkyCiv!$U:$U,0)),
        ""
    )
)</f>
        <v/>
      </c>
      <c r="S343" s="12" t="str">
        <f>IF($B343="",
    "",
    IF(NOT(ISERROR(MATCH($B343,SkyCiv!$U:$U,0))),
        INDEX(SkyCiv!J:J,MATCH($B343,SkyCiv!$U:$U,0)),
        ""
    )
)</f>
        <v/>
      </c>
      <c r="T343" s="60" t="str">
        <f>IF($B343="",
    "",
    IF(NOT(ISERROR(MATCH($B343,SkyCiv!$U:$U,0))),
        INDEX(SkyCiv!K:K,MATCH($B343,SkyCiv!$U:$U,0)),
        ""
    )
)</f>
        <v/>
      </c>
      <c r="U343" s="76" t="str">
        <f>IF($B343="",
    "",
    IF(NOT(ISERROR(MATCH($B343,SkyCiv!$U:$U,0))),
        INDEX(SkyCiv!L:L,MATCH($B343,SkyCiv!$U:$U,0)),
        ""
    )
)</f>
        <v/>
      </c>
      <c r="V343" s="12" t="str">
        <f>IF($B343="",
    "",
    IF(NOT(ISERROR(MATCH($B343,SkyCiv!$U:$U,0))),
        INDEX(SkyCiv!M:M,MATCH($B343,SkyCiv!$U:$U,0)),
        ""
    )
)</f>
        <v/>
      </c>
      <c r="W343" s="77" t="str">
        <f>IF($B343="",
    "",
    IF(NOT(ISERROR(MATCH($B343,SkyCiv!$U:$U,0))),
        INDEX(SkyCiv!N:N,MATCH($B343,SkyCiv!$U:$U,0)),
        ""
    )
)</f>
        <v/>
      </c>
      <c r="X343" s="45" t="str">
        <f>IF(AND(U343=0,V343=0,W343=0),
    "-",
    IF(U343="",
        "",
        IF(LEFT($B343)="B",
            IF(Instructions!E$16="",
                "",
                IF(ROUND(U343,3)&lt;Instructions!E$16,
                    "YES",
                    "NO"
                )
            ),
            IF(LEFT($B343)="C",
                IF(Instructions!E$18="",
                    "",
                    IF(ROUND(U343,3)&lt;Instructions!E$18,
                        "YES",
                        "NO"
                    )
                ),
                "ERR"
            )
        )
    )
)</f>
        <v/>
      </c>
      <c r="Y343" s="45" t="str">
        <f t="shared" si="137"/>
        <v/>
      </c>
      <c r="Z343" s="45" t="str">
        <f>IF(AND(U343=0,V343=0,W343=0),
    "-",
    IF(W343="",
        "",
        IF(LEFT($B343)="B",
            IF(Instructions!E$17="",
                "",
                IF(ROUND(W343,3)&lt;Instructions!E$17,
                    "YES",
                    "NO"
                )
            ),
            IF(LEFT($B343)="C",
                IF(Instructions!E$19="",
                    "",
                    IF(ROUND(W343,3)&lt;Instructions!E$19,
                        "YES",
                        "NO"
                    )
                ),
                "ERR"
            )
        )
    )
)</f>
        <v/>
      </c>
      <c r="AA343" s="54" t="str">
        <f t="shared" si="138"/>
        <v/>
      </c>
      <c r="AB343" s="14" t="str">
        <f>IF(AND(NOT(ISERROR(MATCH($B343,Scilympiad!$U:$U,0))),ISNUMBER(INDEX(Scilympiad!Y:Y,MATCH($B343,Scilympiad!$U:$U,0)))),
    INDEX(Scilympiad!Y:Y,MATCH($B343,Scilympiad!$U:$U,0)),
    ""
)</f>
        <v/>
      </c>
      <c r="AC343" s="11" t="str">
        <f t="shared" si="139"/>
        <v/>
      </c>
      <c r="AD343" s="10" t="str">
        <f t="shared" si="140"/>
        <v/>
      </c>
      <c r="AE343" s="11" t="str">
        <f t="shared" si="141"/>
        <v/>
      </c>
      <c r="AF343" s="12" t="str">
        <f t="shared" si="142"/>
        <v/>
      </c>
      <c r="AG343" s="134" t="str">
        <f t="shared" si="143"/>
        <v/>
      </c>
      <c r="AH343" s="165"/>
      <c r="AI343" s="165"/>
      <c r="AJ343" s="131"/>
      <c r="AK343" s="64" t="str">
        <f t="shared" si="144"/>
        <v/>
      </c>
      <c r="AL343" s="47" t="str">
        <f t="shared" si="145"/>
        <v/>
      </c>
      <c r="AM343" s="65" t="str">
        <f t="shared" si="146"/>
        <v/>
      </c>
      <c r="AN343" s="57" t="str">
        <f t="shared" si="147"/>
        <v/>
      </c>
      <c r="AO343" s="12" t="str">
        <f t="shared" si="148"/>
        <v/>
      </c>
      <c r="AP343" s="10" t="str">
        <f t="shared" si="149"/>
        <v/>
      </c>
      <c r="AQ343" s="10" t="str">
        <f t="shared" si="150"/>
        <v/>
      </c>
      <c r="AR343" s="15" t="str">
        <f t="shared" si="151"/>
        <v/>
      </c>
      <c r="AS343" s="57" t="str">
        <f t="shared" si="152"/>
        <v/>
      </c>
      <c r="AT343" s="12" t="str">
        <f t="shared" si="153"/>
        <v/>
      </c>
      <c r="AU343" s="10" t="str">
        <f t="shared" si="154"/>
        <v/>
      </c>
      <c r="AV343" s="10" t="str">
        <f t="shared" si="155"/>
        <v/>
      </c>
      <c r="AW343" s="15" t="str">
        <f t="shared" si="156"/>
        <v/>
      </c>
    </row>
    <row r="344" spans="2:49">
      <c r="B344" s="14" t="str">
        <f>IF(Scilympiad!C343="",
    "",
    Scilympiad!C343
)</f>
        <v/>
      </c>
      <c r="C344" s="10" t="str">
        <f>IF(Scilympiad!D343="",
    "",
    Scilympiad!D343
)</f>
        <v/>
      </c>
      <c r="D344" s="10" t="str">
        <f>IF(Scilympiad!E343="",
    "",
    Scilympiad!E343
)</f>
        <v/>
      </c>
      <c r="E344" s="44" t="str">
        <f t="shared" si="132"/>
        <v/>
      </c>
      <c r="F344" s="45" t="str">
        <f t="shared" si="133"/>
        <v/>
      </c>
      <c r="G344" s="173" t="str">
        <f t="shared" si="134"/>
        <v/>
      </c>
      <c r="H344" s="45" t="str">
        <f t="shared" si="135"/>
        <v/>
      </c>
      <c r="I344" s="54" t="str">
        <f t="shared" si="136"/>
        <v/>
      </c>
      <c r="J344" s="57" t="str">
        <f>IF($B344="",
    "",
    IF(COUNTIF(Scilympiad!U:U,Scores!$B344)+COUNTIF(SkyCiv!U:U,Scores!$B344)=0,
        "",
        IF(COUNTIF(Scilympiad!U:U,Scores!$B344)=0,
            "NO",
            IF(COUNTIF(Scilympiad!U:U,Scores!$B344)=1,
                "YES",
                IF(COUNTIF(Scilympiad!U:U,Scores!$B344)&gt;1,
                    "MANY",
                    "ERROR"
                )
            )
        )
    )
)</f>
        <v/>
      </c>
      <c r="K344" s="15" t="str">
        <f>IF($B344="",
    "",
    IF(COUNTIF(Scilympiad!U:U,Scores!$B344)+COUNTIF(SkyCiv!U:U,Scores!$B344)=0,
        "",
        IF(COUNTIF(SkyCiv!U:U,Scores!$B344)=0,
            "NO",
            IF(COUNTIF(SkyCiv!U:U,Scores!$B344)=1,
                "YES",
                IF(COUNTIF(SkyCiv!U:U,Scores!$B344)&gt;1,
                    "MANY",
                    "ERROR"
                )
            )
        )
    )
)</f>
        <v/>
      </c>
      <c r="L344" s="160" t="str">
        <f>IF($B344="",
    "",
    IF(NOT(ISERROR(MATCH($B344,Scilympiad!$U:$U,0))),
        INDEX(Scilympiad!M:M,MATCH($B344,Scilympiad!$U:$U,0)),
        ""
    )
)</f>
        <v/>
      </c>
      <c r="M344" s="161" t="str">
        <f>IF($B344="",
    "",
    IF(NOT(ISERROR(MATCH($B344,Scilympiad!$U:$U,0))),
        INDEX(Scilympiad!N:N,MATCH($B344,Scilympiad!$U:$U,0)),
        ""
    )
)</f>
        <v/>
      </c>
      <c r="N344" s="161" t="str">
        <f>IF($B344="",
    "",
    IF(NOT(ISERROR(MATCH($B344,SkyCiv!$U:$U,0))),
        INDEX(SkyCiv!C:C,MATCH($B344,SkyCiv!$U:$U,0))+(_xlfn.NUMBERVALUE(LEFT(RIGHT(Instructions!$E$20,4),3))+6)/24,
        ""
    )
)</f>
        <v/>
      </c>
      <c r="O344" s="12" t="str">
        <f>IF(N344="",
    "",
    IF(Instructions!E$20="",
        "TIMEZONE?",
        IF(L344="",
            "START?",
            IF(N344&lt;L344,
                "NEGATIVE",
                (N344-L344)*24*60
            )
        )
    )
)</f>
        <v/>
      </c>
      <c r="P344" s="46" t="str">
        <f>IF(Instructions!$E$21="",
    "",
    IF(AND(ISNUMBER(O344),O344&gt;Instructions!E$21),
        "YES",
        IF(AND(ISNUMBER(O344),O344&lt;=Instructions!E$21),
            "NO",
            IF(O344="NEGATIVE",
                "UNCLEAR",
                ""
            )
        )
    )
)</f>
        <v/>
      </c>
      <c r="Q344" s="72" t="str">
        <f>IF(LEFT(Instructions!E$22)="Y",
    P344,
    ""
)</f>
        <v/>
      </c>
      <c r="R344" s="69" t="str">
        <f>IF($B344="",
    "",
    IF(NOT(ISERROR(MATCH($B344,SkyCiv!$U:$U,0))),
        INDEX(SkyCiv!I:I,MATCH($B344,SkyCiv!$U:$U,0)),
        ""
    )
)</f>
        <v/>
      </c>
      <c r="S344" s="12" t="str">
        <f>IF($B344="",
    "",
    IF(NOT(ISERROR(MATCH($B344,SkyCiv!$U:$U,0))),
        INDEX(SkyCiv!J:J,MATCH($B344,SkyCiv!$U:$U,0)),
        ""
    )
)</f>
        <v/>
      </c>
      <c r="T344" s="60" t="str">
        <f>IF($B344="",
    "",
    IF(NOT(ISERROR(MATCH($B344,SkyCiv!$U:$U,0))),
        INDEX(SkyCiv!K:K,MATCH($B344,SkyCiv!$U:$U,0)),
        ""
    )
)</f>
        <v/>
      </c>
      <c r="U344" s="76" t="str">
        <f>IF($B344="",
    "",
    IF(NOT(ISERROR(MATCH($B344,SkyCiv!$U:$U,0))),
        INDEX(SkyCiv!L:L,MATCH($B344,SkyCiv!$U:$U,0)),
        ""
    )
)</f>
        <v/>
      </c>
      <c r="V344" s="12" t="str">
        <f>IF($B344="",
    "",
    IF(NOT(ISERROR(MATCH($B344,SkyCiv!$U:$U,0))),
        INDEX(SkyCiv!M:M,MATCH($B344,SkyCiv!$U:$U,0)),
        ""
    )
)</f>
        <v/>
      </c>
      <c r="W344" s="77" t="str">
        <f>IF($B344="",
    "",
    IF(NOT(ISERROR(MATCH($B344,SkyCiv!$U:$U,0))),
        INDEX(SkyCiv!N:N,MATCH($B344,SkyCiv!$U:$U,0)),
        ""
    )
)</f>
        <v/>
      </c>
      <c r="X344" s="45" t="str">
        <f>IF(AND(U344=0,V344=0,W344=0),
    "-",
    IF(U344="",
        "",
        IF(LEFT($B344)="B",
            IF(Instructions!E$16="",
                "",
                IF(ROUND(U344,3)&lt;Instructions!E$16,
                    "YES",
                    "NO"
                )
            ),
            IF(LEFT($B344)="C",
                IF(Instructions!E$18="",
                    "",
                    IF(ROUND(U344,3)&lt;Instructions!E$18,
                        "YES",
                        "NO"
                    )
                ),
                "ERR"
            )
        )
    )
)</f>
        <v/>
      </c>
      <c r="Y344" s="45" t="str">
        <f t="shared" si="137"/>
        <v/>
      </c>
      <c r="Z344" s="45" t="str">
        <f>IF(AND(U344=0,V344=0,W344=0),
    "-",
    IF(W344="",
        "",
        IF(LEFT($B344)="B",
            IF(Instructions!E$17="",
                "",
                IF(ROUND(W344,3)&lt;Instructions!E$17,
                    "YES",
                    "NO"
                )
            ),
            IF(LEFT($B344)="C",
                IF(Instructions!E$19="",
                    "",
                    IF(ROUND(W344,3)&lt;Instructions!E$19,
                        "YES",
                        "NO"
                    )
                ),
                "ERR"
            )
        )
    )
)</f>
        <v/>
      </c>
      <c r="AA344" s="54" t="str">
        <f t="shared" si="138"/>
        <v/>
      </c>
      <c r="AB344" s="14" t="str">
        <f>IF(AND(NOT(ISERROR(MATCH($B344,Scilympiad!$U:$U,0))),ISNUMBER(INDEX(Scilympiad!Y:Y,MATCH($B344,Scilympiad!$U:$U,0)))),
    INDEX(Scilympiad!Y:Y,MATCH($B344,Scilympiad!$U:$U,0)),
    ""
)</f>
        <v/>
      </c>
      <c r="AC344" s="11" t="str">
        <f t="shared" si="139"/>
        <v/>
      </c>
      <c r="AD344" s="10" t="str">
        <f t="shared" si="140"/>
        <v/>
      </c>
      <c r="AE344" s="11" t="str">
        <f t="shared" si="141"/>
        <v/>
      </c>
      <c r="AF344" s="12" t="str">
        <f t="shared" si="142"/>
        <v/>
      </c>
      <c r="AG344" s="134" t="str">
        <f t="shared" si="143"/>
        <v/>
      </c>
      <c r="AH344" s="165"/>
      <c r="AI344" s="165"/>
      <c r="AJ344" s="131"/>
      <c r="AK344" s="64" t="str">
        <f t="shared" si="144"/>
        <v/>
      </c>
      <c r="AL344" s="47" t="str">
        <f t="shared" si="145"/>
        <v/>
      </c>
      <c r="AM344" s="65" t="str">
        <f t="shared" si="146"/>
        <v/>
      </c>
      <c r="AN344" s="57" t="str">
        <f t="shared" si="147"/>
        <v/>
      </c>
      <c r="AO344" s="12" t="str">
        <f t="shared" si="148"/>
        <v/>
      </c>
      <c r="AP344" s="10" t="str">
        <f t="shared" si="149"/>
        <v/>
      </c>
      <c r="AQ344" s="10" t="str">
        <f t="shared" si="150"/>
        <v/>
      </c>
      <c r="AR344" s="15" t="str">
        <f t="shared" si="151"/>
        <v/>
      </c>
      <c r="AS344" s="57" t="str">
        <f t="shared" si="152"/>
        <v/>
      </c>
      <c r="AT344" s="12" t="str">
        <f t="shared" si="153"/>
        <v/>
      </c>
      <c r="AU344" s="10" t="str">
        <f t="shared" si="154"/>
        <v/>
      </c>
      <c r="AV344" s="10" t="str">
        <f t="shared" si="155"/>
        <v/>
      </c>
      <c r="AW344" s="15" t="str">
        <f t="shared" si="156"/>
        <v/>
      </c>
    </row>
    <row r="345" spans="2:49">
      <c r="B345" s="14" t="str">
        <f>IF(Scilympiad!C344="",
    "",
    Scilympiad!C344
)</f>
        <v/>
      </c>
      <c r="C345" s="10" t="str">
        <f>IF(Scilympiad!D344="",
    "",
    Scilympiad!D344
)</f>
        <v/>
      </c>
      <c r="D345" s="10" t="str">
        <f>IF(Scilympiad!E344="",
    "",
    Scilympiad!E344
)</f>
        <v/>
      </c>
      <c r="E345" s="44" t="str">
        <f t="shared" si="132"/>
        <v/>
      </c>
      <c r="F345" s="45" t="str">
        <f t="shared" si="133"/>
        <v/>
      </c>
      <c r="G345" s="173" t="str">
        <f t="shared" si="134"/>
        <v/>
      </c>
      <c r="H345" s="45" t="str">
        <f t="shared" si="135"/>
        <v/>
      </c>
      <c r="I345" s="54" t="str">
        <f t="shared" si="136"/>
        <v/>
      </c>
      <c r="J345" s="57" t="str">
        <f>IF($B345="",
    "",
    IF(COUNTIF(Scilympiad!U:U,Scores!$B345)+COUNTIF(SkyCiv!U:U,Scores!$B345)=0,
        "",
        IF(COUNTIF(Scilympiad!U:U,Scores!$B345)=0,
            "NO",
            IF(COUNTIF(Scilympiad!U:U,Scores!$B345)=1,
                "YES",
                IF(COUNTIF(Scilympiad!U:U,Scores!$B345)&gt;1,
                    "MANY",
                    "ERROR"
                )
            )
        )
    )
)</f>
        <v/>
      </c>
      <c r="K345" s="15" t="str">
        <f>IF($B345="",
    "",
    IF(COUNTIF(Scilympiad!U:U,Scores!$B345)+COUNTIF(SkyCiv!U:U,Scores!$B345)=0,
        "",
        IF(COUNTIF(SkyCiv!U:U,Scores!$B345)=0,
            "NO",
            IF(COUNTIF(SkyCiv!U:U,Scores!$B345)=1,
                "YES",
                IF(COUNTIF(SkyCiv!U:U,Scores!$B345)&gt;1,
                    "MANY",
                    "ERROR"
                )
            )
        )
    )
)</f>
        <v/>
      </c>
      <c r="L345" s="160" t="str">
        <f>IF($B345="",
    "",
    IF(NOT(ISERROR(MATCH($B345,Scilympiad!$U:$U,0))),
        INDEX(Scilympiad!M:M,MATCH($B345,Scilympiad!$U:$U,0)),
        ""
    )
)</f>
        <v/>
      </c>
      <c r="M345" s="161" t="str">
        <f>IF($B345="",
    "",
    IF(NOT(ISERROR(MATCH($B345,Scilympiad!$U:$U,0))),
        INDEX(Scilympiad!N:N,MATCH($B345,Scilympiad!$U:$U,0)),
        ""
    )
)</f>
        <v/>
      </c>
      <c r="N345" s="161" t="str">
        <f>IF($B345="",
    "",
    IF(NOT(ISERROR(MATCH($B345,SkyCiv!$U:$U,0))),
        INDEX(SkyCiv!C:C,MATCH($B345,SkyCiv!$U:$U,0))+(_xlfn.NUMBERVALUE(LEFT(RIGHT(Instructions!$E$20,4),3))+6)/24,
        ""
    )
)</f>
        <v/>
      </c>
      <c r="O345" s="12" t="str">
        <f>IF(N345="",
    "",
    IF(Instructions!E$20="",
        "TIMEZONE?",
        IF(L345="",
            "START?",
            IF(N345&lt;L345,
                "NEGATIVE",
                (N345-L345)*24*60
            )
        )
    )
)</f>
        <v/>
      </c>
      <c r="P345" s="46" t="str">
        <f>IF(Instructions!$E$21="",
    "",
    IF(AND(ISNUMBER(O345),O345&gt;Instructions!E$21),
        "YES",
        IF(AND(ISNUMBER(O345),O345&lt;=Instructions!E$21),
            "NO",
            IF(O345="NEGATIVE",
                "UNCLEAR",
                ""
            )
        )
    )
)</f>
        <v/>
      </c>
      <c r="Q345" s="72" t="str">
        <f>IF(LEFT(Instructions!E$22)="Y",
    P345,
    ""
)</f>
        <v/>
      </c>
      <c r="R345" s="69" t="str">
        <f>IF($B345="",
    "",
    IF(NOT(ISERROR(MATCH($B345,SkyCiv!$U:$U,0))),
        INDEX(SkyCiv!I:I,MATCH($B345,SkyCiv!$U:$U,0)),
        ""
    )
)</f>
        <v/>
      </c>
      <c r="S345" s="12" t="str">
        <f>IF($B345="",
    "",
    IF(NOT(ISERROR(MATCH($B345,SkyCiv!$U:$U,0))),
        INDEX(SkyCiv!J:J,MATCH($B345,SkyCiv!$U:$U,0)),
        ""
    )
)</f>
        <v/>
      </c>
      <c r="T345" s="60" t="str">
        <f>IF($B345="",
    "",
    IF(NOT(ISERROR(MATCH($B345,SkyCiv!$U:$U,0))),
        INDEX(SkyCiv!K:K,MATCH($B345,SkyCiv!$U:$U,0)),
        ""
    )
)</f>
        <v/>
      </c>
      <c r="U345" s="76" t="str">
        <f>IF($B345="",
    "",
    IF(NOT(ISERROR(MATCH($B345,SkyCiv!$U:$U,0))),
        INDEX(SkyCiv!L:L,MATCH($B345,SkyCiv!$U:$U,0)),
        ""
    )
)</f>
        <v/>
      </c>
      <c r="V345" s="12" t="str">
        <f>IF($B345="",
    "",
    IF(NOT(ISERROR(MATCH($B345,SkyCiv!$U:$U,0))),
        INDEX(SkyCiv!M:M,MATCH($B345,SkyCiv!$U:$U,0)),
        ""
    )
)</f>
        <v/>
      </c>
      <c r="W345" s="77" t="str">
        <f>IF($B345="",
    "",
    IF(NOT(ISERROR(MATCH($B345,SkyCiv!$U:$U,0))),
        INDEX(SkyCiv!N:N,MATCH($B345,SkyCiv!$U:$U,0)),
        ""
    )
)</f>
        <v/>
      </c>
      <c r="X345" s="45" t="str">
        <f>IF(AND(U345=0,V345=0,W345=0),
    "-",
    IF(U345="",
        "",
        IF(LEFT($B345)="B",
            IF(Instructions!E$16="",
                "",
                IF(ROUND(U345,3)&lt;Instructions!E$16,
                    "YES",
                    "NO"
                )
            ),
            IF(LEFT($B345)="C",
                IF(Instructions!E$18="",
                    "",
                    IF(ROUND(U345,3)&lt;Instructions!E$18,
                        "YES",
                        "NO"
                    )
                ),
                "ERR"
            )
        )
    )
)</f>
        <v/>
      </c>
      <c r="Y345" s="45" t="str">
        <f t="shared" si="137"/>
        <v/>
      </c>
      <c r="Z345" s="45" t="str">
        <f>IF(AND(U345=0,V345=0,W345=0),
    "-",
    IF(W345="",
        "",
        IF(LEFT($B345)="B",
            IF(Instructions!E$17="",
                "",
                IF(ROUND(W345,3)&lt;Instructions!E$17,
                    "YES",
                    "NO"
                )
            ),
            IF(LEFT($B345)="C",
                IF(Instructions!E$19="",
                    "",
                    IF(ROUND(W345,3)&lt;Instructions!E$19,
                        "YES",
                        "NO"
                    )
                ),
                "ERR"
            )
        )
    )
)</f>
        <v/>
      </c>
      <c r="AA345" s="54" t="str">
        <f t="shared" si="138"/>
        <v/>
      </c>
      <c r="AB345" s="14" t="str">
        <f>IF(AND(NOT(ISERROR(MATCH($B345,Scilympiad!$U:$U,0))),ISNUMBER(INDEX(Scilympiad!Y:Y,MATCH($B345,Scilympiad!$U:$U,0)))),
    INDEX(Scilympiad!Y:Y,MATCH($B345,Scilympiad!$U:$U,0)),
    ""
)</f>
        <v/>
      </c>
      <c r="AC345" s="11" t="str">
        <f t="shared" si="139"/>
        <v/>
      </c>
      <c r="AD345" s="10" t="str">
        <f t="shared" si="140"/>
        <v/>
      </c>
      <c r="AE345" s="11" t="str">
        <f t="shared" si="141"/>
        <v/>
      </c>
      <c r="AF345" s="12" t="str">
        <f t="shared" si="142"/>
        <v/>
      </c>
      <c r="AG345" s="134" t="str">
        <f t="shared" si="143"/>
        <v/>
      </c>
      <c r="AH345" s="165"/>
      <c r="AI345" s="165"/>
      <c r="AJ345" s="131"/>
      <c r="AK345" s="64" t="str">
        <f t="shared" si="144"/>
        <v/>
      </c>
      <c r="AL345" s="47" t="str">
        <f t="shared" si="145"/>
        <v/>
      </c>
      <c r="AM345" s="65" t="str">
        <f t="shared" si="146"/>
        <v/>
      </c>
      <c r="AN345" s="57" t="str">
        <f t="shared" si="147"/>
        <v/>
      </c>
      <c r="AO345" s="12" t="str">
        <f t="shared" si="148"/>
        <v/>
      </c>
      <c r="AP345" s="10" t="str">
        <f t="shared" si="149"/>
        <v/>
      </c>
      <c r="AQ345" s="10" t="str">
        <f t="shared" si="150"/>
        <v/>
      </c>
      <c r="AR345" s="15" t="str">
        <f t="shared" si="151"/>
        <v/>
      </c>
      <c r="AS345" s="57" t="str">
        <f t="shared" si="152"/>
        <v/>
      </c>
      <c r="AT345" s="12" t="str">
        <f t="shared" si="153"/>
        <v/>
      </c>
      <c r="AU345" s="10" t="str">
        <f t="shared" si="154"/>
        <v/>
      </c>
      <c r="AV345" s="10" t="str">
        <f t="shared" si="155"/>
        <v/>
      </c>
      <c r="AW345" s="15" t="str">
        <f t="shared" si="156"/>
        <v/>
      </c>
    </row>
    <row r="346" spans="2:49">
      <c r="B346" s="14" t="str">
        <f>IF(Scilympiad!C345="",
    "",
    Scilympiad!C345
)</f>
        <v/>
      </c>
      <c r="C346" s="10" t="str">
        <f>IF(Scilympiad!D345="",
    "",
    Scilympiad!D345
)</f>
        <v/>
      </c>
      <c r="D346" s="10" t="str">
        <f>IF(Scilympiad!E345="",
    "",
    Scilympiad!E345
)</f>
        <v/>
      </c>
      <c r="E346" s="44" t="str">
        <f t="shared" si="132"/>
        <v/>
      </c>
      <c r="F346" s="45" t="str">
        <f t="shared" si="133"/>
        <v/>
      </c>
      <c r="G346" s="173" t="str">
        <f t="shared" si="134"/>
        <v/>
      </c>
      <c r="H346" s="45" t="str">
        <f t="shared" si="135"/>
        <v/>
      </c>
      <c r="I346" s="54" t="str">
        <f t="shared" si="136"/>
        <v/>
      </c>
      <c r="J346" s="57" t="str">
        <f>IF($B346="",
    "",
    IF(COUNTIF(Scilympiad!U:U,Scores!$B346)+COUNTIF(SkyCiv!U:U,Scores!$B346)=0,
        "",
        IF(COUNTIF(Scilympiad!U:U,Scores!$B346)=0,
            "NO",
            IF(COUNTIF(Scilympiad!U:U,Scores!$B346)=1,
                "YES",
                IF(COUNTIF(Scilympiad!U:U,Scores!$B346)&gt;1,
                    "MANY",
                    "ERROR"
                )
            )
        )
    )
)</f>
        <v/>
      </c>
      <c r="K346" s="15" t="str">
        <f>IF($B346="",
    "",
    IF(COUNTIF(Scilympiad!U:U,Scores!$B346)+COUNTIF(SkyCiv!U:U,Scores!$B346)=0,
        "",
        IF(COUNTIF(SkyCiv!U:U,Scores!$B346)=0,
            "NO",
            IF(COUNTIF(SkyCiv!U:U,Scores!$B346)=1,
                "YES",
                IF(COUNTIF(SkyCiv!U:U,Scores!$B346)&gt;1,
                    "MANY",
                    "ERROR"
                )
            )
        )
    )
)</f>
        <v/>
      </c>
      <c r="L346" s="160" t="str">
        <f>IF($B346="",
    "",
    IF(NOT(ISERROR(MATCH($B346,Scilympiad!$U:$U,0))),
        INDEX(Scilympiad!M:M,MATCH($B346,Scilympiad!$U:$U,0)),
        ""
    )
)</f>
        <v/>
      </c>
      <c r="M346" s="161" t="str">
        <f>IF($B346="",
    "",
    IF(NOT(ISERROR(MATCH($B346,Scilympiad!$U:$U,0))),
        INDEX(Scilympiad!N:N,MATCH($B346,Scilympiad!$U:$U,0)),
        ""
    )
)</f>
        <v/>
      </c>
      <c r="N346" s="161" t="str">
        <f>IF($B346="",
    "",
    IF(NOT(ISERROR(MATCH($B346,SkyCiv!$U:$U,0))),
        INDEX(SkyCiv!C:C,MATCH($B346,SkyCiv!$U:$U,0))+(_xlfn.NUMBERVALUE(LEFT(RIGHT(Instructions!$E$20,4),3))+6)/24,
        ""
    )
)</f>
        <v/>
      </c>
      <c r="O346" s="12" t="str">
        <f>IF(N346="",
    "",
    IF(Instructions!E$20="",
        "TIMEZONE?",
        IF(L346="",
            "START?",
            IF(N346&lt;L346,
                "NEGATIVE",
                (N346-L346)*24*60
            )
        )
    )
)</f>
        <v/>
      </c>
      <c r="P346" s="46" t="str">
        <f>IF(Instructions!$E$21="",
    "",
    IF(AND(ISNUMBER(O346),O346&gt;Instructions!E$21),
        "YES",
        IF(AND(ISNUMBER(O346),O346&lt;=Instructions!E$21),
            "NO",
            IF(O346="NEGATIVE",
                "UNCLEAR",
                ""
            )
        )
    )
)</f>
        <v/>
      </c>
      <c r="Q346" s="72" t="str">
        <f>IF(LEFT(Instructions!E$22)="Y",
    P346,
    ""
)</f>
        <v/>
      </c>
      <c r="R346" s="69" t="str">
        <f>IF($B346="",
    "",
    IF(NOT(ISERROR(MATCH($B346,SkyCiv!$U:$U,0))),
        INDEX(SkyCiv!I:I,MATCH($B346,SkyCiv!$U:$U,0)),
        ""
    )
)</f>
        <v/>
      </c>
      <c r="S346" s="12" t="str">
        <f>IF($B346="",
    "",
    IF(NOT(ISERROR(MATCH($B346,SkyCiv!$U:$U,0))),
        INDEX(SkyCiv!J:J,MATCH($B346,SkyCiv!$U:$U,0)),
        ""
    )
)</f>
        <v/>
      </c>
      <c r="T346" s="60" t="str">
        <f>IF($B346="",
    "",
    IF(NOT(ISERROR(MATCH($B346,SkyCiv!$U:$U,0))),
        INDEX(SkyCiv!K:K,MATCH($B346,SkyCiv!$U:$U,0)),
        ""
    )
)</f>
        <v/>
      </c>
      <c r="U346" s="76" t="str">
        <f>IF($B346="",
    "",
    IF(NOT(ISERROR(MATCH($B346,SkyCiv!$U:$U,0))),
        INDEX(SkyCiv!L:L,MATCH($B346,SkyCiv!$U:$U,0)),
        ""
    )
)</f>
        <v/>
      </c>
      <c r="V346" s="12" t="str">
        <f>IF($B346="",
    "",
    IF(NOT(ISERROR(MATCH($B346,SkyCiv!$U:$U,0))),
        INDEX(SkyCiv!M:M,MATCH($B346,SkyCiv!$U:$U,0)),
        ""
    )
)</f>
        <v/>
      </c>
      <c r="W346" s="77" t="str">
        <f>IF($B346="",
    "",
    IF(NOT(ISERROR(MATCH($B346,SkyCiv!$U:$U,0))),
        INDEX(SkyCiv!N:N,MATCH($B346,SkyCiv!$U:$U,0)),
        ""
    )
)</f>
        <v/>
      </c>
      <c r="X346" s="45" t="str">
        <f>IF(AND(U346=0,V346=0,W346=0),
    "-",
    IF(U346="",
        "",
        IF(LEFT($B346)="B",
            IF(Instructions!E$16="",
                "",
                IF(ROUND(U346,3)&lt;Instructions!E$16,
                    "YES",
                    "NO"
                )
            ),
            IF(LEFT($B346)="C",
                IF(Instructions!E$18="",
                    "",
                    IF(ROUND(U346,3)&lt;Instructions!E$18,
                        "YES",
                        "NO"
                    )
                ),
                "ERR"
            )
        )
    )
)</f>
        <v/>
      </c>
      <c r="Y346" s="45" t="str">
        <f t="shared" si="137"/>
        <v/>
      </c>
      <c r="Z346" s="45" t="str">
        <f>IF(AND(U346=0,V346=0,W346=0),
    "-",
    IF(W346="",
        "",
        IF(LEFT($B346)="B",
            IF(Instructions!E$17="",
                "",
                IF(ROUND(W346,3)&lt;Instructions!E$17,
                    "YES",
                    "NO"
                )
            ),
            IF(LEFT($B346)="C",
                IF(Instructions!E$19="",
                    "",
                    IF(ROUND(W346,3)&lt;Instructions!E$19,
                        "YES",
                        "NO"
                    )
                ),
                "ERR"
            )
        )
    )
)</f>
        <v/>
      </c>
      <c r="AA346" s="54" t="str">
        <f t="shared" si="138"/>
        <v/>
      </c>
      <c r="AB346" s="14" t="str">
        <f>IF(AND(NOT(ISERROR(MATCH($B346,Scilympiad!$U:$U,0))),ISNUMBER(INDEX(Scilympiad!Y:Y,MATCH($B346,Scilympiad!$U:$U,0)))),
    INDEX(Scilympiad!Y:Y,MATCH($B346,Scilympiad!$U:$U,0)),
    ""
)</f>
        <v/>
      </c>
      <c r="AC346" s="11" t="str">
        <f t="shared" si="139"/>
        <v/>
      </c>
      <c r="AD346" s="10" t="str">
        <f t="shared" si="140"/>
        <v/>
      </c>
      <c r="AE346" s="11" t="str">
        <f t="shared" si="141"/>
        <v/>
      </c>
      <c r="AF346" s="12" t="str">
        <f t="shared" si="142"/>
        <v/>
      </c>
      <c r="AG346" s="134" t="str">
        <f t="shared" si="143"/>
        <v/>
      </c>
      <c r="AH346" s="165"/>
      <c r="AI346" s="165"/>
      <c r="AJ346" s="131"/>
      <c r="AK346" s="64" t="str">
        <f t="shared" si="144"/>
        <v/>
      </c>
      <c r="AL346" s="47" t="str">
        <f t="shared" si="145"/>
        <v/>
      </c>
      <c r="AM346" s="65" t="str">
        <f t="shared" si="146"/>
        <v/>
      </c>
      <c r="AN346" s="57" t="str">
        <f t="shared" si="147"/>
        <v/>
      </c>
      <c r="AO346" s="12" t="str">
        <f t="shared" si="148"/>
        <v/>
      </c>
      <c r="AP346" s="10" t="str">
        <f t="shared" si="149"/>
        <v/>
      </c>
      <c r="AQ346" s="10" t="str">
        <f t="shared" si="150"/>
        <v/>
      </c>
      <c r="AR346" s="15" t="str">
        <f t="shared" si="151"/>
        <v/>
      </c>
      <c r="AS346" s="57" t="str">
        <f t="shared" si="152"/>
        <v/>
      </c>
      <c r="AT346" s="12" t="str">
        <f t="shared" si="153"/>
        <v/>
      </c>
      <c r="AU346" s="10" t="str">
        <f t="shared" si="154"/>
        <v/>
      </c>
      <c r="AV346" s="10" t="str">
        <f t="shared" si="155"/>
        <v/>
      </c>
      <c r="AW346" s="15" t="str">
        <f t="shared" si="156"/>
        <v/>
      </c>
    </row>
    <row r="347" spans="2:49">
      <c r="B347" s="14" t="str">
        <f>IF(Scilympiad!C346="",
    "",
    Scilympiad!C346
)</f>
        <v/>
      </c>
      <c r="C347" s="10" t="str">
        <f>IF(Scilympiad!D346="",
    "",
    Scilympiad!D346
)</f>
        <v/>
      </c>
      <c r="D347" s="10" t="str">
        <f>IF(Scilympiad!E346="",
    "",
    Scilympiad!E346
)</f>
        <v/>
      </c>
      <c r="E347" s="44" t="str">
        <f t="shared" si="132"/>
        <v/>
      </c>
      <c r="F347" s="45" t="str">
        <f t="shared" si="133"/>
        <v/>
      </c>
      <c r="G347" s="173" t="str">
        <f t="shared" si="134"/>
        <v/>
      </c>
      <c r="H347" s="45" t="str">
        <f t="shared" si="135"/>
        <v/>
      </c>
      <c r="I347" s="54" t="str">
        <f t="shared" si="136"/>
        <v/>
      </c>
      <c r="J347" s="57" t="str">
        <f>IF($B347="",
    "",
    IF(COUNTIF(Scilympiad!U:U,Scores!$B347)+COUNTIF(SkyCiv!U:U,Scores!$B347)=0,
        "",
        IF(COUNTIF(Scilympiad!U:U,Scores!$B347)=0,
            "NO",
            IF(COUNTIF(Scilympiad!U:U,Scores!$B347)=1,
                "YES",
                IF(COUNTIF(Scilympiad!U:U,Scores!$B347)&gt;1,
                    "MANY",
                    "ERROR"
                )
            )
        )
    )
)</f>
        <v/>
      </c>
      <c r="K347" s="15" t="str">
        <f>IF($B347="",
    "",
    IF(COUNTIF(Scilympiad!U:U,Scores!$B347)+COUNTIF(SkyCiv!U:U,Scores!$B347)=0,
        "",
        IF(COUNTIF(SkyCiv!U:U,Scores!$B347)=0,
            "NO",
            IF(COUNTIF(SkyCiv!U:U,Scores!$B347)=1,
                "YES",
                IF(COUNTIF(SkyCiv!U:U,Scores!$B347)&gt;1,
                    "MANY",
                    "ERROR"
                )
            )
        )
    )
)</f>
        <v/>
      </c>
      <c r="L347" s="160" t="str">
        <f>IF($B347="",
    "",
    IF(NOT(ISERROR(MATCH($B347,Scilympiad!$U:$U,0))),
        INDEX(Scilympiad!M:M,MATCH($B347,Scilympiad!$U:$U,0)),
        ""
    )
)</f>
        <v/>
      </c>
      <c r="M347" s="161" t="str">
        <f>IF($B347="",
    "",
    IF(NOT(ISERROR(MATCH($B347,Scilympiad!$U:$U,0))),
        INDEX(Scilympiad!N:N,MATCH($B347,Scilympiad!$U:$U,0)),
        ""
    )
)</f>
        <v/>
      </c>
      <c r="N347" s="161" t="str">
        <f>IF($B347="",
    "",
    IF(NOT(ISERROR(MATCH($B347,SkyCiv!$U:$U,0))),
        INDEX(SkyCiv!C:C,MATCH($B347,SkyCiv!$U:$U,0))+(_xlfn.NUMBERVALUE(LEFT(RIGHT(Instructions!$E$20,4),3))+6)/24,
        ""
    )
)</f>
        <v/>
      </c>
      <c r="O347" s="12" t="str">
        <f>IF(N347="",
    "",
    IF(Instructions!E$20="",
        "TIMEZONE?",
        IF(L347="",
            "START?",
            IF(N347&lt;L347,
                "NEGATIVE",
                (N347-L347)*24*60
            )
        )
    )
)</f>
        <v/>
      </c>
      <c r="P347" s="46" t="str">
        <f>IF(Instructions!$E$21="",
    "",
    IF(AND(ISNUMBER(O347),O347&gt;Instructions!E$21),
        "YES",
        IF(AND(ISNUMBER(O347),O347&lt;=Instructions!E$21),
            "NO",
            IF(O347="NEGATIVE",
                "UNCLEAR",
                ""
            )
        )
    )
)</f>
        <v/>
      </c>
      <c r="Q347" s="72" t="str">
        <f>IF(LEFT(Instructions!E$22)="Y",
    P347,
    ""
)</f>
        <v/>
      </c>
      <c r="R347" s="69" t="str">
        <f>IF($B347="",
    "",
    IF(NOT(ISERROR(MATCH($B347,SkyCiv!$U:$U,0))),
        INDEX(SkyCiv!I:I,MATCH($B347,SkyCiv!$U:$U,0)),
        ""
    )
)</f>
        <v/>
      </c>
      <c r="S347" s="12" t="str">
        <f>IF($B347="",
    "",
    IF(NOT(ISERROR(MATCH($B347,SkyCiv!$U:$U,0))),
        INDEX(SkyCiv!J:J,MATCH($B347,SkyCiv!$U:$U,0)),
        ""
    )
)</f>
        <v/>
      </c>
      <c r="T347" s="60" t="str">
        <f>IF($B347="",
    "",
    IF(NOT(ISERROR(MATCH($B347,SkyCiv!$U:$U,0))),
        INDEX(SkyCiv!K:K,MATCH($B347,SkyCiv!$U:$U,0)),
        ""
    )
)</f>
        <v/>
      </c>
      <c r="U347" s="76" t="str">
        <f>IF($B347="",
    "",
    IF(NOT(ISERROR(MATCH($B347,SkyCiv!$U:$U,0))),
        INDEX(SkyCiv!L:L,MATCH($B347,SkyCiv!$U:$U,0)),
        ""
    )
)</f>
        <v/>
      </c>
      <c r="V347" s="12" t="str">
        <f>IF($B347="",
    "",
    IF(NOT(ISERROR(MATCH($B347,SkyCiv!$U:$U,0))),
        INDEX(SkyCiv!M:M,MATCH($B347,SkyCiv!$U:$U,0)),
        ""
    )
)</f>
        <v/>
      </c>
      <c r="W347" s="77" t="str">
        <f>IF($B347="",
    "",
    IF(NOT(ISERROR(MATCH($B347,SkyCiv!$U:$U,0))),
        INDEX(SkyCiv!N:N,MATCH($B347,SkyCiv!$U:$U,0)),
        ""
    )
)</f>
        <v/>
      </c>
      <c r="X347" s="45" t="str">
        <f>IF(AND(U347=0,V347=0,W347=0),
    "-",
    IF(U347="",
        "",
        IF(LEFT($B347)="B",
            IF(Instructions!E$16="",
                "",
                IF(ROUND(U347,3)&lt;Instructions!E$16,
                    "YES",
                    "NO"
                )
            ),
            IF(LEFT($B347)="C",
                IF(Instructions!E$18="",
                    "",
                    IF(ROUND(U347,3)&lt;Instructions!E$18,
                        "YES",
                        "NO"
                    )
                ),
                "ERR"
            )
        )
    )
)</f>
        <v/>
      </c>
      <c r="Y347" s="45" t="str">
        <f t="shared" si="137"/>
        <v/>
      </c>
      <c r="Z347" s="45" t="str">
        <f>IF(AND(U347=0,V347=0,W347=0),
    "-",
    IF(W347="",
        "",
        IF(LEFT($B347)="B",
            IF(Instructions!E$17="",
                "",
                IF(ROUND(W347,3)&lt;Instructions!E$17,
                    "YES",
                    "NO"
                )
            ),
            IF(LEFT($B347)="C",
                IF(Instructions!E$19="",
                    "",
                    IF(ROUND(W347,3)&lt;Instructions!E$19,
                        "YES",
                        "NO"
                    )
                ),
                "ERR"
            )
        )
    )
)</f>
        <v/>
      </c>
      <c r="AA347" s="54" t="str">
        <f t="shared" si="138"/>
        <v/>
      </c>
      <c r="AB347" s="14" t="str">
        <f>IF(AND(NOT(ISERROR(MATCH($B347,Scilympiad!$U:$U,0))),ISNUMBER(INDEX(Scilympiad!Y:Y,MATCH($B347,Scilympiad!$U:$U,0)))),
    INDEX(Scilympiad!Y:Y,MATCH($B347,Scilympiad!$U:$U,0)),
    ""
)</f>
        <v/>
      </c>
      <c r="AC347" s="11" t="str">
        <f t="shared" si="139"/>
        <v/>
      </c>
      <c r="AD347" s="10" t="str">
        <f t="shared" si="140"/>
        <v/>
      </c>
      <c r="AE347" s="11" t="str">
        <f t="shared" si="141"/>
        <v/>
      </c>
      <c r="AF347" s="12" t="str">
        <f t="shared" si="142"/>
        <v/>
      </c>
      <c r="AG347" s="134" t="str">
        <f t="shared" si="143"/>
        <v/>
      </c>
      <c r="AH347" s="165"/>
      <c r="AI347" s="165"/>
      <c r="AJ347" s="131"/>
      <c r="AK347" s="64" t="str">
        <f t="shared" si="144"/>
        <v/>
      </c>
      <c r="AL347" s="47" t="str">
        <f t="shared" si="145"/>
        <v/>
      </c>
      <c r="AM347" s="65" t="str">
        <f t="shared" si="146"/>
        <v/>
      </c>
      <c r="AN347" s="57" t="str">
        <f t="shared" si="147"/>
        <v/>
      </c>
      <c r="AO347" s="12" t="str">
        <f t="shared" si="148"/>
        <v/>
      </c>
      <c r="AP347" s="10" t="str">
        <f t="shared" si="149"/>
        <v/>
      </c>
      <c r="AQ347" s="10" t="str">
        <f t="shared" si="150"/>
        <v/>
      </c>
      <c r="AR347" s="15" t="str">
        <f t="shared" si="151"/>
        <v/>
      </c>
      <c r="AS347" s="57" t="str">
        <f t="shared" si="152"/>
        <v/>
      </c>
      <c r="AT347" s="12" t="str">
        <f t="shared" si="153"/>
        <v/>
      </c>
      <c r="AU347" s="10" t="str">
        <f t="shared" si="154"/>
        <v/>
      </c>
      <c r="AV347" s="10" t="str">
        <f t="shared" si="155"/>
        <v/>
      </c>
      <c r="AW347" s="15" t="str">
        <f t="shared" si="156"/>
        <v/>
      </c>
    </row>
    <row r="348" spans="2:49">
      <c r="B348" s="14" t="str">
        <f>IF(Scilympiad!C347="",
    "",
    Scilympiad!C347
)</f>
        <v/>
      </c>
      <c r="C348" s="10" t="str">
        <f>IF(Scilympiad!D347="",
    "",
    Scilympiad!D347
)</f>
        <v/>
      </c>
      <c r="D348" s="10" t="str">
        <f>IF(Scilympiad!E347="",
    "",
    Scilympiad!E347
)</f>
        <v/>
      </c>
      <c r="E348" s="44" t="str">
        <f t="shared" si="132"/>
        <v/>
      </c>
      <c r="F348" s="45" t="str">
        <f t="shared" si="133"/>
        <v/>
      </c>
      <c r="G348" s="173" t="str">
        <f t="shared" si="134"/>
        <v/>
      </c>
      <c r="H348" s="45" t="str">
        <f t="shared" si="135"/>
        <v/>
      </c>
      <c r="I348" s="54" t="str">
        <f t="shared" si="136"/>
        <v/>
      </c>
      <c r="J348" s="57" t="str">
        <f>IF($B348="",
    "",
    IF(COUNTIF(Scilympiad!U:U,Scores!$B348)+COUNTIF(SkyCiv!U:U,Scores!$B348)=0,
        "",
        IF(COUNTIF(Scilympiad!U:U,Scores!$B348)=0,
            "NO",
            IF(COUNTIF(Scilympiad!U:U,Scores!$B348)=1,
                "YES",
                IF(COUNTIF(Scilympiad!U:U,Scores!$B348)&gt;1,
                    "MANY",
                    "ERROR"
                )
            )
        )
    )
)</f>
        <v/>
      </c>
      <c r="K348" s="15" t="str">
        <f>IF($B348="",
    "",
    IF(COUNTIF(Scilympiad!U:U,Scores!$B348)+COUNTIF(SkyCiv!U:U,Scores!$B348)=0,
        "",
        IF(COUNTIF(SkyCiv!U:U,Scores!$B348)=0,
            "NO",
            IF(COUNTIF(SkyCiv!U:U,Scores!$B348)=1,
                "YES",
                IF(COUNTIF(SkyCiv!U:U,Scores!$B348)&gt;1,
                    "MANY",
                    "ERROR"
                )
            )
        )
    )
)</f>
        <v/>
      </c>
      <c r="L348" s="160" t="str">
        <f>IF($B348="",
    "",
    IF(NOT(ISERROR(MATCH($B348,Scilympiad!$U:$U,0))),
        INDEX(Scilympiad!M:M,MATCH($B348,Scilympiad!$U:$U,0)),
        ""
    )
)</f>
        <v/>
      </c>
      <c r="M348" s="161" t="str">
        <f>IF($B348="",
    "",
    IF(NOT(ISERROR(MATCH($B348,Scilympiad!$U:$U,0))),
        INDEX(Scilympiad!N:N,MATCH($B348,Scilympiad!$U:$U,0)),
        ""
    )
)</f>
        <v/>
      </c>
      <c r="N348" s="161" t="str">
        <f>IF($B348="",
    "",
    IF(NOT(ISERROR(MATCH($B348,SkyCiv!$U:$U,0))),
        INDEX(SkyCiv!C:C,MATCH($B348,SkyCiv!$U:$U,0))+(_xlfn.NUMBERVALUE(LEFT(RIGHT(Instructions!$E$20,4),3))+6)/24,
        ""
    )
)</f>
        <v/>
      </c>
      <c r="O348" s="12" t="str">
        <f>IF(N348="",
    "",
    IF(Instructions!E$20="",
        "TIMEZONE?",
        IF(L348="",
            "START?",
            IF(N348&lt;L348,
                "NEGATIVE",
                (N348-L348)*24*60
            )
        )
    )
)</f>
        <v/>
      </c>
      <c r="P348" s="46" t="str">
        <f>IF(Instructions!$E$21="",
    "",
    IF(AND(ISNUMBER(O348),O348&gt;Instructions!E$21),
        "YES",
        IF(AND(ISNUMBER(O348),O348&lt;=Instructions!E$21),
            "NO",
            IF(O348="NEGATIVE",
                "UNCLEAR",
                ""
            )
        )
    )
)</f>
        <v/>
      </c>
      <c r="Q348" s="72" t="str">
        <f>IF(LEFT(Instructions!E$22)="Y",
    P348,
    ""
)</f>
        <v/>
      </c>
      <c r="R348" s="69" t="str">
        <f>IF($B348="",
    "",
    IF(NOT(ISERROR(MATCH($B348,SkyCiv!$U:$U,0))),
        INDEX(SkyCiv!I:I,MATCH($B348,SkyCiv!$U:$U,0)),
        ""
    )
)</f>
        <v/>
      </c>
      <c r="S348" s="12" t="str">
        <f>IF($B348="",
    "",
    IF(NOT(ISERROR(MATCH($B348,SkyCiv!$U:$U,0))),
        INDEX(SkyCiv!J:J,MATCH($B348,SkyCiv!$U:$U,0)),
        ""
    )
)</f>
        <v/>
      </c>
      <c r="T348" s="60" t="str">
        <f>IF($B348="",
    "",
    IF(NOT(ISERROR(MATCH($B348,SkyCiv!$U:$U,0))),
        INDEX(SkyCiv!K:K,MATCH($B348,SkyCiv!$U:$U,0)),
        ""
    )
)</f>
        <v/>
      </c>
      <c r="U348" s="76" t="str">
        <f>IF($B348="",
    "",
    IF(NOT(ISERROR(MATCH($B348,SkyCiv!$U:$U,0))),
        INDEX(SkyCiv!L:L,MATCH($B348,SkyCiv!$U:$U,0)),
        ""
    )
)</f>
        <v/>
      </c>
      <c r="V348" s="12" t="str">
        <f>IF($B348="",
    "",
    IF(NOT(ISERROR(MATCH($B348,SkyCiv!$U:$U,0))),
        INDEX(SkyCiv!M:M,MATCH($B348,SkyCiv!$U:$U,0)),
        ""
    )
)</f>
        <v/>
      </c>
      <c r="W348" s="77" t="str">
        <f>IF($B348="",
    "",
    IF(NOT(ISERROR(MATCH($B348,SkyCiv!$U:$U,0))),
        INDEX(SkyCiv!N:N,MATCH($B348,SkyCiv!$U:$U,0)),
        ""
    )
)</f>
        <v/>
      </c>
      <c r="X348" s="45" t="str">
        <f>IF(AND(U348=0,V348=0,W348=0),
    "-",
    IF(U348="",
        "",
        IF(LEFT($B348)="B",
            IF(Instructions!E$16="",
                "",
                IF(ROUND(U348,3)&lt;Instructions!E$16,
                    "YES",
                    "NO"
                )
            ),
            IF(LEFT($B348)="C",
                IF(Instructions!E$18="",
                    "",
                    IF(ROUND(U348,3)&lt;Instructions!E$18,
                        "YES",
                        "NO"
                    )
                ),
                "ERR"
            )
        )
    )
)</f>
        <v/>
      </c>
      <c r="Y348" s="45" t="str">
        <f t="shared" si="137"/>
        <v/>
      </c>
      <c r="Z348" s="45" t="str">
        <f>IF(AND(U348=0,V348=0,W348=0),
    "-",
    IF(W348="",
        "",
        IF(LEFT($B348)="B",
            IF(Instructions!E$17="",
                "",
                IF(ROUND(W348,3)&lt;Instructions!E$17,
                    "YES",
                    "NO"
                )
            ),
            IF(LEFT($B348)="C",
                IF(Instructions!E$19="",
                    "",
                    IF(ROUND(W348,3)&lt;Instructions!E$19,
                        "YES",
                        "NO"
                    )
                ),
                "ERR"
            )
        )
    )
)</f>
        <v/>
      </c>
      <c r="AA348" s="54" t="str">
        <f t="shared" si="138"/>
        <v/>
      </c>
      <c r="AB348" s="14" t="str">
        <f>IF(AND(NOT(ISERROR(MATCH($B348,Scilympiad!$U:$U,0))),ISNUMBER(INDEX(Scilympiad!Y:Y,MATCH($B348,Scilympiad!$U:$U,0)))),
    INDEX(Scilympiad!Y:Y,MATCH($B348,Scilympiad!$U:$U,0)),
    ""
)</f>
        <v/>
      </c>
      <c r="AC348" s="11" t="str">
        <f t="shared" si="139"/>
        <v/>
      </c>
      <c r="AD348" s="10" t="str">
        <f t="shared" si="140"/>
        <v/>
      </c>
      <c r="AE348" s="11" t="str">
        <f t="shared" si="141"/>
        <v/>
      </c>
      <c r="AF348" s="12" t="str">
        <f t="shared" si="142"/>
        <v/>
      </c>
      <c r="AG348" s="134" t="str">
        <f t="shared" si="143"/>
        <v/>
      </c>
      <c r="AH348" s="165"/>
      <c r="AI348" s="165"/>
      <c r="AJ348" s="131"/>
      <c r="AK348" s="64" t="str">
        <f t="shared" si="144"/>
        <v/>
      </c>
      <c r="AL348" s="47" t="str">
        <f t="shared" si="145"/>
        <v/>
      </c>
      <c r="AM348" s="65" t="str">
        <f t="shared" si="146"/>
        <v/>
      </c>
      <c r="AN348" s="57" t="str">
        <f t="shared" si="147"/>
        <v/>
      </c>
      <c r="AO348" s="12" t="str">
        <f t="shared" si="148"/>
        <v/>
      </c>
      <c r="AP348" s="10" t="str">
        <f t="shared" si="149"/>
        <v/>
      </c>
      <c r="AQ348" s="10" t="str">
        <f t="shared" si="150"/>
        <v/>
      </c>
      <c r="AR348" s="15" t="str">
        <f t="shared" si="151"/>
        <v/>
      </c>
      <c r="AS348" s="57" t="str">
        <f t="shared" si="152"/>
        <v/>
      </c>
      <c r="AT348" s="12" t="str">
        <f t="shared" si="153"/>
        <v/>
      </c>
      <c r="AU348" s="10" t="str">
        <f t="shared" si="154"/>
        <v/>
      </c>
      <c r="AV348" s="10" t="str">
        <f t="shared" si="155"/>
        <v/>
      </c>
      <c r="AW348" s="15" t="str">
        <f t="shared" si="156"/>
        <v/>
      </c>
    </row>
    <row r="349" spans="2:49">
      <c r="B349" s="14" t="str">
        <f>IF(Scilympiad!C348="",
    "",
    Scilympiad!C348
)</f>
        <v/>
      </c>
      <c r="C349" s="10" t="str">
        <f>IF(Scilympiad!D348="",
    "",
    Scilympiad!D348
)</f>
        <v/>
      </c>
      <c r="D349" s="10" t="str">
        <f>IF(Scilympiad!E348="",
    "",
    Scilympiad!E348
)</f>
        <v/>
      </c>
      <c r="E349" s="44" t="str">
        <f t="shared" si="132"/>
        <v/>
      </c>
      <c r="F349" s="45" t="str">
        <f t="shared" si="133"/>
        <v/>
      </c>
      <c r="G349" s="173" t="str">
        <f t="shared" si="134"/>
        <v/>
      </c>
      <c r="H349" s="45" t="str">
        <f t="shared" si="135"/>
        <v/>
      </c>
      <c r="I349" s="54" t="str">
        <f t="shared" si="136"/>
        <v/>
      </c>
      <c r="J349" s="57" t="str">
        <f>IF($B349="",
    "",
    IF(COUNTIF(Scilympiad!U:U,Scores!$B349)+COUNTIF(SkyCiv!U:U,Scores!$B349)=0,
        "",
        IF(COUNTIF(Scilympiad!U:U,Scores!$B349)=0,
            "NO",
            IF(COUNTIF(Scilympiad!U:U,Scores!$B349)=1,
                "YES",
                IF(COUNTIF(Scilympiad!U:U,Scores!$B349)&gt;1,
                    "MANY",
                    "ERROR"
                )
            )
        )
    )
)</f>
        <v/>
      </c>
      <c r="K349" s="15" t="str">
        <f>IF($B349="",
    "",
    IF(COUNTIF(Scilympiad!U:U,Scores!$B349)+COUNTIF(SkyCiv!U:U,Scores!$B349)=0,
        "",
        IF(COUNTIF(SkyCiv!U:U,Scores!$B349)=0,
            "NO",
            IF(COUNTIF(SkyCiv!U:U,Scores!$B349)=1,
                "YES",
                IF(COUNTIF(SkyCiv!U:U,Scores!$B349)&gt;1,
                    "MANY",
                    "ERROR"
                )
            )
        )
    )
)</f>
        <v/>
      </c>
      <c r="L349" s="160" t="str">
        <f>IF($B349="",
    "",
    IF(NOT(ISERROR(MATCH($B349,Scilympiad!$U:$U,0))),
        INDEX(Scilympiad!M:M,MATCH($B349,Scilympiad!$U:$U,0)),
        ""
    )
)</f>
        <v/>
      </c>
      <c r="M349" s="161" t="str">
        <f>IF($B349="",
    "",
    IF(NOT(ISERROR(MATCH($B349,Scilympiad!$U:$U,0))),
        INDEX(Scilympiad!N:N,MATCH($B349,Scilympiad!$U:$U,0)),
        ""
    )
)</f>
        <v/>
      </c>
      <c r="N349" s="161" t="str">
        <f>IF($B349="",
    "",
    IF(NOT(ISERROR(MATCH($B349,SkyCiv!$U:$U,0))),
        INDEX(SkyCiv!C:C,MATCH($B349,SkyCiv!$U:$U,0))+(_xlfn.NUMBERVALUE(LEFT(RIGHT(Instructions!$E$20,4),3))+6)/24,
        ""
    )
)</f>
        <v/>
      </c>
      <c r="O349" s="12" t="str">
        <f>IF(N349="",
    "",
    IF(Instructions!E$20="",
        "TIMEZONE?",
        IF(L349="",
            "START?",
            IF(N349&lt;L349,
                "NEGATIVE",
                (N349-L349)*24*60
            )
        )
    )
)</f>
        <v/>
      </c>
      <c r="P349" s="46" t="str">
        <f>IF(Instructions!$E$21="",
    "",
    IF(AND(ISNUMBER(O349),O349&gt;Instructions!E$21),
        "YES",
        IF(AND(ISNUMBER(O349),O349&lt;=Instructions!E$21),
            "NO",
            IF(O349="NEGATIVE",
                "UNCLEAR",
                ""
            )
        )
    )
)</f>
        <v/>
      </c>
      <c r="Q349" s="72" t="str">
        <f>IF(LEFT(Instructions!E$22)="Y",
    P349,
    ""
)</f>
        <v/>
      </c>
      <c r="R349" s="69" t="str">
        <f>IF($B349="",
    "",
    IF(NOT(ISERROR(MATCH($B349,SkyCiv!$U:$U,0))),
        INDEX(SkyCiv!I:I,MATCH($B349,SkyCiv!$U:$U,0)),
        ""
    )
)</f>
        <v/>
      </c>
      <c r="S349" s="12" t="str">
        <f>IF($B349="",
    "",
    IF(NOT(ISERROR(MATCH($B349,SkyCiv!$U:$U,0))),
        INDEX(SkyCiv!J:J,MATCH($B349,SkyCiv!$U:$U,0)),
        ""
    )
)</f>
        <v/>
      </c>
      <c r="T349" s="60" t="str">
        <f>IF($B349="",
    "",
    IF(NOT(ISERROR(MATCH($B349,SkyCiv!$U:$U,0))),
        INDEX(SkyCiv!K:K,MATCH($B349,SkyCiv!$U:$U,0)),
        ""
    )
)</f>
        <v/>
      </c>
      <c r="U349" s="76" t="str">
        <f>IF($B349="",
    "",
    IF(NOT(ISERROR(MATCH($B349,SkyCiv!$U:$U,0))),
        INDEX(SkyCiv!L:L,MATCH($B349,SkyCiv!$U:$U,0)),
        ""
    )
)</f>
        <v/>
      </c>
      <c r="V349" s="12" t="str">
        <f>IF($B349="",
    "",
    IF(NOT(ISERROR(MATCH($B349,SkyCiv!$U:$U,0))),
        INDEX(SkyCiv!M:M,MATCH($B349,SkyCiv!$U:$U,0)),
        ""
    )
)</f>
        <v/>
      </c>
      <c r="W349" s="77" t="str">
        <f>IF($B349="",
    "",
    IF(NOT(ISERROR(MATCH($B349,SkyCiv!$U:$U,0))),
        INDEX(SkyCiv!N:N,MATCH($B349,SkyCiv!$U:$U,0)),
        ""
    )
)</f>
        <v/>
      </c>
      <c r="X349" s="45" t="str">
        <f>IF(AND(U349=0,V349=0,W349=0),
    "-",
    IF(U349="",
        "",
        IF(LEFT($B349)="B",
            IF(Instructions!E$16="",
                "",
                IF(ROUND(U349,3)&lt;Instructions!E$16,
                    "YES",
                    "NO"
                )
            ),
            IF(LEFT($B349)="C",
                IF(Instructions!E$18="",
                    "",
                    IF(ROUND(U349,3)&lt;Instructions!E$18,
                        "YES",
                        "NO"
                    )
                ),
                "ERR"
            )
        )
    )
)</f>
        <v/>
      </c>
      <c r="Y349" s="45" t="str">
        <f t="shared" si="137"/>
        <v/>
      </c>
      <c r="Z349" s="45" t="str">
        <f>IF(AND(U349=0,V349=0,W349=0),
    "-",
    IF(W349="",
        "",
        IF(LEFT($B349)="B",
            IF(Instructions!E$17="",
                "",
                IF(ROUND(W349,3)&lt;Instructions!E$17,
                    "YES",
                    "NO"
                )
            ),
            IF(LEFT($B349)="C",
                IF(Instructions!E$19="",
                    "",
                    IF(ROUND(W349,3)&lt;Instructions!E$19,
                        "YES",
                        "NO"
                    )
                ),
                "ERR"
            )
        )
    )
)</f>
        <v/>
      </c>
      <c r="AA349" s="54" t="str">
        <f t="shared" si="138"/>
        <v/>
      </c>
      <c r="AB349" s="14" t="str">
        <f>IF(AND(NOT(ISERROR(MATCH($B349,Scilympiad!$U:$U,0))),ISNUMBER(INDEX(Scilympiad!Y:Y,MATCH($B349,Scilympiad!$U:$U,0)))),
    INDEX(Scilympiad!Y:Y,MATCH($B349,Scilympiad!$U:$U,0)),
    ""
)</f>
        <v/>
      </c>
      <c r="AC349" s="11" t="str">
        <f t="shared" si="139"/>
        <v/>
      </c>
      <c r="AD349" s="10" t="str">
        <f t="shared" si="140"/>
        <v/>
      </c>
      <c r="AE349" s="11" t="str">
        <f t="shared" si="141"/>
        <v/>
      </c>
      <c r="AF349" s="12" t="str">
        <f t="shared" si="142"/>
        <v/>
      </c>
      <c r="AG349" s="134" t="str">
        <f t="shared" si="143"/>
        <v/>
      </c>
      <c r="AH349" s="165"/>
      <c r="AI349" s="165"/>
      <c r="AJ349" s="131"/>
      <c r="AK349" s="64" t="str">
        <f t="shared" si="144"/>
        <v/>
      </c>
      <c r="AL349" s="47" t="str">
        <f t="shared" si="145"/>
        <v/>
      </c>
      <c r="AM349" s="65" t="str">
        <f t="shared" si="146"/>
        <v/>
      </c>
      <c r="AN349" s="57" t="str">
        <f t="shared" si="147"/>
        <v/>
      </c>
      <c r="AO349" s="12" t="str">
        <f t="shared" si="148"/>
        <v/>
      </c>
      <c r="AP349" s="10" t="str">
        <f t="shared" si="149"/>
        <v/>
      </c>
      <c r="AQ349" s="10" t="str">
        <f t="shared" si="150"/>
        <v/>
      </c>
      <c r="AR349" s="15" t="str">
        <f t="shared" si="151"/>
        <v/>
      </c>
      <c r="AS349" s="57" t="str">
        <f t="shared" si="152"/>
        <v/>
      </c>
      <c r="AT349" s="12" t="str">
        <f t="shared" si="153"/>
        <v/>
      </c>
      <c r="AU349" s="10" t="str">
        <f t="shared" si="154"/>
        <v/>
      </c>
      <c r="AV349" s="10" t="str">
        <f t="shared" si="155"/>
        <v/>
      </c>
      <c r="AW349" s="15" t="str">
        <f t="shared" si="156"/>
        <v/>
      </c>
    </row>
    <row r="350" spans="2:49">
      <c r="B350" s="14" t="str">
        <f>IF(Scilympiad!C349="",
    "",
    Scilympiad!C349
)</f>
        <v/>
      </c>
      <c r="C350" s="10" t="str">
        <f>IF(Scilympiad!D349="",
    "",
    Scilympiad!D349
)</f>
        <v/>
      </c>
      <c r="D350" s="10" t="str">
        <f>IF(Scilympiad!E349="",
    "",
    Scilympiad!E349
)</f>
        <v/>
      </c>
      <c r="E350" s="44" t="str">
        <f t="shared" si="132"/>
        <v/>
      </c>
      <c r="F350" s="45" t="str">
        <f t="shared" si="133"/>
        <v/>
      </c>
      <c r="G350" s="173" t="str">
        <f t="shared" si="134"/>
        <v/>
      </c>
      <c r="H350" s="45" t="str">
        <f t="shared" si="135"/>
        <v/>
      </c>
      <c r="I350" s="54" t="str">
        <f t="shared" si="136"/>
        <v/>
      </c>
      <c r="J350" s="57" t="str">
        <f>IF($B350="",
    "",
    IF(COUNTIF(Scilympiad!U:U,Scores!$B350)+COUNTIF(SkyCiv!U:U,Scores!$B350)=0,
        "",
        IF(COUNTIF(Scilympiad!U:U,Scores!$B350)=0,
            "NO",
            IF(COUNTIF(Scilympiad!U:U,Scores!$B350)=1,
                "YES",
                IF(COUNTIF(Scilympiad!U:U,Scores!$B350)&gt;1,
                    "MANY",
                    "ERROR"
                )
            )
        )
    )
)</f>
        <v/>
      </c>
      <c r="K350" s="15" t="str">
        <f>IF($B350="",
    "",
    IF(COUNTIF(Scilympiad!U:U,Scores!$B350)+COUNTIF(SkyCiv!U:U,Scores!$B350)=0,
        "",
        IF(COUNTIF(SkyCiv!U:U,Scores!$B350)=0,
            "NO",
            IF(COUNTIF(SkyCiv!U:U,Scores!$B350)=1,
                "YES",
                IF(COUNTIF(SkyCiv!U:U,Scores!$B350)&gt;1,
                    "MANY",
                    "ERROR"
                )
            )
        )
    )
)</f>
        <v/>
      </c>
      <c r="L350" s="160" t="str">
        <f>IF($B350="",
    "",
    IF(NOT(ISERROR(MATCH($B350,Scilympiad!$U:$U,0))),
        INDEX(Scilympiad!M:M,MATCH($B350,Scilympiad!$U:$U,0)),
        ""
    )
)</f>
        <v/>
      </c>
      <c r="M350" s="161" t="str">
        <f>IF($B350="",
    "",
    IF(NOT(ISERROR(MATCH($B350,Scilympiad!$U:$U,0))),
        INDEX(Scilympiad!N:N,MATCH($B350,Scilympiad!$U:$U,0)),
        ""
    )
)</f>
        <v/>
      </c>
      <c r="N350" s="161" t="str">
        <f>IF($B350="",
    "",
    IF(NOT(ISERROR(MATCH($B350,SkyCiv!$U:$U,0))),
        INDEX(SkyCiv!C:C,MATCH($B350,SkyCiv!$U:$U,0))+(_xlfn.NUMBERVALUE(LEFT(RIGHT(Instructions!$E$20,4),3))+6)/24,
        ""
    )
)</f>
        <v/>
      </c>
      <c r="O350" s="12" t="str">
        <f>IF(N350="",
    "",
    IF(Instructions!E$20="",
        "TIMEZONE?",
        IF(L350="",
            "START?",
            IF(N350&lt;L350,
                "NEGATIVE",
                (N350-L350)*24*60
            )
        )
    )
)</f>
        <v/>
      </c>
      <c r="P350" s="46" t="str">
        <f>IF(Instructions!$E$21="",
    "",
    IF(AND(ISNUMBER(O350),O350&gt;Instructions!E$21),
        "YES",
        IF(AND(ISNUMBER(O350),O350&lt;=Instructions!E$21),
            "NO",
            IF(O350="NEGATIVE",
                "UNCLEAR",
                ""
            )
        )
    )
)</f>
        <v/>
      </c>
      <c r="Q350" s="72" t="str">
        <f>IF(LEFT(Instructions!E$22)="Y",
    P350,
    ""
)</f>
        <v/>
      </c>
      <c r="R350" s="69" t="str">
        <f>IF($B350="",
    "",
    IF(NOT(ISERROR(MATCH($B350,SkyCiv!$U:$U,0))),
        INDEX(SkyCiv!I:I,MATCH($B350,SkyCiv!$U:$U,0)),
        ""
    )
)</f>
        <v/>
      </c>
      <c r="S350" s="12" t="str">
        <f>IF($B350="",
    "",
    IF(NOT(ISERROR(MATCH($B350,SkyCiv!$U:$U,0))),
        INDEX(SkyCiv!J:J,MATCH($B350,SkyCiv!$U:$U,0)),
        ""
    )
)</f>
        <v/>
      </c>
      <c r="T350" s="60" t="str">
        <f>IF($B350="",
    "",
    IF(NOT(ISERROR(MATCH($B350,SkyCiv!$U:$U,0))),
        INDEX(SkyCiv!K:K,MATCH($B350,SkyCiv!$U:$U,0)),
        ""
    )
)</f>
        <v/>
      </c>
      <c r="U350" s="76" t="str">
        <f>IF($B350="",
    "",
    IF(NOT(ISERROR(MATCH($B350,SkyCiv!$U:$U,0))),
        INDEX(SkyCiv!L:L,MATCH($B350,SkyCiv!$U:$U,0)),
        ""
    )
)</f>
        <v/>
      </c>
      <c r="V350" s="12" t="str">
        <f>IF($B350="",
    "",
    IF(NOT(ISERROR(MATCH($B350,SkyCiv!$U:$U,0))),
        INDEX(SkyCiv!M:M,MATCH($B350,SkyCiv!$U:$U,0)),
        ""
    )
)</f>
        <v/>
      </c>
      <c r="W350" s="77" t="str">
        <f>IF($B350="",
    "",
    IF(NOT(ISERROR(MATCH($B350,SkyCiv!$U:$U,0))),
        INDEX(SkyCiv!N:N,MATCH($B350,SkyCiv!$U:$U,0)),
        ""
    )
)</f>
        <v/>
      </c>
      <c r="X350" s="45" t="str">
        <f>IF(AND(U350=0,V350=0,W350=0),
    "-",
    IF(U350="",
        "",
        IF(LEFT($B350)="B",
            IF(Instructions!E$16="",
                "",
                IF(ROUND(U350,3)&lt;Instructions!E$16,
                    "YES",
                    "NO"
                )
            ),
            IF(LEFT($B350)="C",
                IF(Instructions!E$18="",
                    "",
                    IF(ROUND(U350,3)&lt;Instructions!E$18,
                        "YES",
                        "NO"
                    )
                ),
                "ERR"
            )
        )
    )
)</f>
        <v/>
      </c>
      <c r="Y350" s="45" t="str">
        <f t="shared" si="137"/>
        <v/>
      </c>
      <c r="Z350" s="45" t="str">
        <f>IF(AND(U350=0,V350=0,W350=0),
    "-",
    IF(W350="",
        "",
        IF(LEFT($B350)="B",
            IF(Instructions!E$17="",
                "",
                IF(ROUND(W350,3)&lt;Instructions!E$17,
                    "YES",
                    "NO"
                )
            ),
            IF(LEFT($B350)="C",
                IF(Instructions!E$19="",
                    "",
                    IF(ROUND(W350,3)&lt;Instructions!E$19,
                        "YES",
                        "NO"
                    )
                ),
                "ERR"
            )
        )
    )
)</f>
        <v/>
      </c>
      <c r="AA350" s="54" t="str">
        <f t="shared" si="138"/>
        <v/>
      </c>
      <c r="AB350" s="14" t="str">
        <f>IF(AND(NOT(ISERROR(MATCH($B350,Scilympiad!$U:$U,0))),ISNUMBER(INDEX(Scilympiad!Y:Y,MATCH($B350,Scilympiad!$U:$U,0)))),
    INDEX(Scilympiad!Y:Y,MATCH($B350,Scilympiad!$U:$U,0)),
    ""
)</f>
        <v/>
      </c>
      <c r="AC350" s="11" t="str">
        <f t="shared" si="139"/>
        <v/>
      </c>
      <c r="AD350" s="10" t="str">
        <f t="shared" si="140"/>
        <v/>
      </c>
      <c r="AE350" s="11" t="str">
        <f t="shared" si="141"/>
        <v/>
      </c>
      <c r="AF350" s="12" t="str">
        <f t="shared" si="142"/>
        <v/>
      </c>
      <c r="AG350" s="134" t="str">
        <f t="shared" si="143"/>
        <v/>
      </c>
      <c r="AH350" s="165"/>
      <c r="AI350" s="165"/>
      <c r="AJ350" s="131"/>
      <c r="AK350" s="64" t="str">
        <f t="shared" si="144"/>
        <v/>
      </c>
      <c r="AL350" s="47" t="str">
        <f t="shared" si="145"/>
        <v/>
      </c>
      <c r="AM350" s="65" t="str">
        <f t="shared" si="146"/>
        <v/>
      </c>
      <c r="AN350" s="57" t="str">
        <f t="shared" si="147"/>
        <v/>
      </c>
      <c r="AO350" s="12" t="str">
        <f t="shared" si="148"/>
        <v/>
      </c>
      <c r="AP350" s="10" t="str">
        <f t="shared" si="149"/>
        <v/>
      </c>
      <c r="AQ350" s="10" t="str">
        <f t="shared" si="150"/>
        <v/>
      </c>
      <c r="AR350" s="15" t="str">
        <f t="shared" si="151"/>
        <v/>
      </c>
      <c r="AS350" s="57" t="str">
        <f t="shared" si="152"/>
        <v/>
      </c>
      <c r="AT350" s="12" t="str">
        <f t="shared" si="153"/>
        <v/>
      </c>
      <c r="AU350" s="10" t="str">
        <f t="shared" si="154"/>
        <v/>
      </c>
      <c r="AV350" s="10" t="str">
        <f t="shared" si="155"/>
        <v/>
      </c>
      <c r="AW350" s="15" t="str">
        <f t="shared" si="156"/>
        <v/>
      </c>
    </row>
    <row r="351" spans="2:49">
      <c r="B351" s="14" t="str">
        <f>IF(Scilympiad!C350="",
    "",
    Scilympiad!C350
)</f>
        <v/>
      </c>
      <c r="C351" s="10" t="str">
        <f>IF(Scilympiad!D350="",
    "",
    Scilympiad!D350
)</f>
        <v/>
      </c>
      <c r="D351" s="10" t="str">
        <f>IF(Scilympiad!E350="",
    "",
    Scilympiad!E350
)</f>
        <v/>
      </c>
      <c r="E351" s="44" t="str">
        <f t="shared" si="132"/>
        <v/>
      </c>
      <c r="F351" s="45" t="str">
        <f t="shared" si="133"/>
        <v/>
      </c>
      <c r="G351" s="173" t="str">
        <f t="shared" si="134"/>
        <v/>
      </c>
      <c r="H351" s="45" t="str">
        <f t="shared" si="135"/>
        <v/>
      </c>
      <c r="I351" s="54" t="str">
        <f t="shared" si="136"/>
        <v/>
      </c>
      <c r="J351" s="57" t="str">
        <f>IF($B351="",
    "",
    IF(COUNTIF(Scilympiad!U:U,Scores!$B351)+COUNTIF(SkyCiv!U:U,Scores!$B351)=0,
        "",
        IF(COUNTIF(Scilympiad!U:U,Scores!$B351)=0,
            "NO",
            IF(COUNTIF(Scilympiad!U:U,Scores!$B351)=1,
                "YES",
                IF(COUNTIF(Scilympiad!U:U,Scores!$B351)&gt;1,
                    "MANY",
                    "ERROR"
                )
            )
        )
    )
)</f>
        <v/>
      </c>
      <c r="K351" s="15" t="str">
        <f>IF($B351="",
    "",
    IF(COUNTIF(Scilympiad!U:U,Scores!$B351)+COUNTIF(SkyCiv!U:U,Scores!$B351)=0,
        "",
        IF(COUNTIF(SkyCiv!U:U,Scores!$B351)=0,
            "NO",
            IF(COUNTIF(SkyCiv!U:U,Scores!$B351)=1,
                "YES",
                IF(COUNTIF(SkyCiv!U:U,Scores!$B351)&gt;1,
                    "MANY",
                    "ERROR"
                )
            )
        )
    )
)</f>
        <v/>
      </c>
      <c r="L351" s="160" t="str">
        <f>IF($B351="",
    "",
    IF(NOT(ISERROR(MATCH($B351,Scilympiad!$U:$U,0))),
        INDEX(Scilympiad!M:M,MATCH($B351,Scilympiad!$U:$U,0)),
        ""
    )
)</f>
        <v/>
      </c>
      <c r="M351" s="161" t="str">
        <f>IF($B351="",
    "",
    IF(NOT(ISERROR(MATCH($B351,Scilympiad!$U:$U,0))),
        INDEX(Scilympiad!N:N,MATCH($B351,Scilympiad!$U:$U,0)),
        ""
    )
)</f>
        <v/>
      </c>
      <c r="N351" s="161" t="str">
        <f>IF($B351="",
    "",
    IF(NOT(ISERROR(MATCH($B351,SkyCiv!$U:$U,0))),
        INDEX(SkyCiv!C:C,MATCH($B351,SkyCiv!$U:$U,0))+(_xlfn.NUMBERVALUE(LEFT(RIGHT(Instructions!$E$20,4),3))+6)/24,
        ""
    )
)</f>
        <v/>
      </c>
      <c r="O351" s="12" t="str">
        <f>IF(N351="",
    "",
    IF(Instructions!E$20="",
        "TIMEZONE?",
        IF(L351="",
            "START?",
            IF(N351&lt;L351,
                "NEGATIVE",
                (N351-L351)*24*60
            )
        )
    )
)</f>
        <v/>
      </c>
      <c r="P351" s="46" t="str">
        <f>IF(Instructions!$E$21="",
    "",
    IF(AND(ISNUMBER(O351),O351&gt;Instructions!E$21),
        "YES",
        IF(AND(ISNUMBER(O351),O351&lt;=Instructions!E$21),
            "NO",
            IF(O351="NEGATIVE",
                "UNCLEAR",
                ""
            )
        )
    )
)</f>
        <v/>
      </c>
      <c r="Q351" s="72" t="str">
        <f>IF(LEFT(Instructions!E$22)="Y",
    P351,
    ""
)</f>
        <v/>
      </c>
      <c r="R351" s="69" t="str">
        <f>IF($B351="",
    "",
    IF(NOT(ISERROR(MATCH($B351,SkyCiv!$U:$U,0))),
        INDEX(SkyCiv!I:I,MATCH($B351,SkyCiv!$U:$U,0)),
        ""
    )
)</f>
        <v/>
      </c>
      <c r="S351" s="12" t="str">
        <f>IF($B351="",
    "",
    IF(NOT(ISERROR(MATCH($B351,SkyCiv!$U:$U,0))),
        INDEX(SkyCiv!J:J,MATCH($B351,SkyCiv!$U:$U,0)),
        ""
    )
)</f>
        <v/>
      </c>
      <c r="T351" s="60" t="str">
        <f>IF($B351="",
    "",
    IF(NOT(ISERROR(MATCH($B351,SkyCiv!$U:$U,0))),
        INDEX(SkyCiv!K:K,MATCH($B351,SkyCiv!$U:$U,0)),
        ""
    )
)</f>
        <v/>
      </c>
      <c r="U351" s="76" t="str">
        <f>IF($B351="",
    "",
    IF(NOT(ISERROR(MATCH($B351,SkyCiv!$U:$U,0))),
        INDEX(SkyCiv!L:L,MATCH($B351,SkyCiv!$U:$U,0)),
        ""
    )
)</f>
        <v/>
      </c>
      <c r="V351" s="12" t="str">
        <f>IF($B351="",
    "",
    IF(NOT(ISERROR(MATCH($B351,SkyCiv!$U:$U,0))),
        INDEX(SkyCiv!M:M,MATCH($B351,SkyCiv!$U:$U,0)),
        ""
    )
)</f>
        <v/>
      </c>
      <c r="W351" s="77" t="str">
        <f>IF($B351="",
    "",
    IF(NOT(ISERROR(MATCH($B351,SkyCiv!$U:$U,0))),
        INDEX(SkyCiv!N:N,MATCH($B351,SkyCiv!$U:$U,0)),
        ""
    )
)</f>
        <v/>
      </c>
      <c r="X351" s="45" t="str">
        <f>IF(AND(U351=0,V351=0,W351=0),
    "-",
    IF(U351="",
        "",
        IF(LEFT($B351)="B",
            IF(Instructions!E$16="",
                "",
                IF(ROUND(U351,3)&lt;Instructions!E$16,
                    "YES",
                    "NO"
                )
            ),
            IF(LEFT($B351)="C",
                IF(Instructions!E$18="",
                    "",
                    IF(ROUND(U351,3)&lt;Instructions!E$18,
                        "YES",
                        "NO"
                    )
                ),
                "ERR"
            )
        )
    )
)</f>
        <v/>
      </c>
      <c r="Y351" s="45" t="str">
        <f t="shared" si="137"/>
        <v/>
      </c>
      <c r="Z351" s="45" t="str">
        <f>IF(AND(U351=0,V351=0,W351=0),
    "-",
    IF(W351="",
        "",
        IF(LEFT($B351)="B",
            IF(Instructions!E$17="",
                "",
                IF(ROUND(W351,3)&lt;Instructions!E$17,
                    "YES",
                    "NO"
                )
            ),
            IF(LEFT($B351)="C",
                IF(Instructions!E$19="",
                    "",
                    IF(ROUND(W351,3)&lt;Instructions!E$19,
                        "YES",
                        "NO"
                    )
                ),
                "ERR"
            )
        )
    )
)</f>
        <v/>
      </c>
      <c r="AA351" s="54" t="str">
        <f t="shared" si="138"/>
        <v/>
      </c>
      <c r="AB351" s="14" t="str">
        <f>IF(AND(NOT(ISERROR(MATCH($B351,Scilympiad!$U:$U,0))),ISNUMBER(INDEX(Scilympiad!Y:Y,MATCH($B351,Scilympiad!$U:$U,0)))),
    INDEX(Scilympiad!Y:Y,MATCH($B351,Scilympiad!$U:$U,0)),
    ""
)</f>
        <v/>
      </c>
      <c r="AC351" s="11" t="str">
        <f t="shared" si="139"/>
        <v/>
      </c>
      <c r="AD351" s="10" t="str">
        <f t="shared" si="140"/>
        <v/>
      </c>
      <c r="AE351" s="11" t="str">
        <f t="shared" si="141"/>
        <v/>
      </c>
      <c r="AF351" s="12" t="str">
        <f t="shared" si="142"/>
        <v/>
      </c>
      <c r="AG351" s="134" t="str">
        <f t="shared" si="143"/>
        <v/>
      </c>
      <c r="AH351" s="165"/>
      <c r="AI351" s="165"/>
      <c r="AJ351" s="131"/>
      <c r="AK351" s="64" t="str">
        <f t="shared" si="144"/>
        <v/>
      </c>
      <c r="AL351" s="47" t="str">
        <f t="shared" si="145"/>
        <v/>
      </c>
      <c r="AM351" s="65" t="str">
        <f t="shared" si="146"/>
        <v/>
      </c>
      <c r="AN351" s="57" t="str">
        <f t="shared" si="147"/>
        <v/>
      </c>
      <c r="AO351" s="12" t="str">
        <f t="shared" si="148"/>
        <v/>
      </c>
      <c r="AP351" s="10" t="str">
        <f t="shared" si="149"/>
        <v/>
      </c>
      <c r="AQ351" s="10" t="str">
        <f t="shared" si="150"/>
        <v/>
      </c>
      <c r="AR351" s="15" t="str">
        <f t="shared" si="151"/>
        <v/>
      </c>
      <c r="AS351" s="57" t="str">
        <f t="shared" si="152"/>
        <v/>
      </c>
      <c r="AT351" s="12" t="str">
        <f t="shared" si="153"/>
        <v/>
      </c>
      <c r="AU351" s="10" t="str">
        <f t="shared" si="154"/>
        <v/>
      </c>
      <c r="AV351" s="10" t="str">
        <f t="shared" si="155"/>
        <v/>
      </c>
      <c r="AW351" s="15" t="str">
        <f t="shared" si="156"/>
        <v/>
      </c>
    </row>
    <row r="352" spans="2:49">
      <c r="B352" s="14" t="str">
        <f>IF(Scilympiad!C351="",
    "",
    Scilympiad!C351
)</f>
        <v/>
      </c>
      <c r="C352" s="10" t="str">
        <f>IF(Scilympiad!D351="",
    "",
    Scilympiad!D351
)</f>
        <v/>
      </c>
      <c r="D352" s="10" t="str">
        <f>IF(Scilympiad!E351="",
    "",
    Scilympiad!E351
)</f>
        <v/>
      </c>
      <c r="E352" s="44" t="str">
        <f t="shared" si="132"/>
        <v/>
      </c>
      <c r="F352" s="45" t="str">
        <f t="shared" si="133"/>
        <v/>
      </c>
      <c r="G352" s="173" t="str">
        <f t="shared" si="134"/>
        <v/>
      </c>
      <c r="H352" s="45" t="str">
        <f t="shared" si="135"/>
        <v/>
      </c>
      <c r="I352" s="54" t="str">
        <f t="shared" si="136"/>
        <v/>
      </c>
      <c r="J352" s="57" t="str">
        <f>IF($B352="",
    "",
    IF(COUNTIF(Scilympiad!U:U,Scores!$B352)+COUNTIF(SkyCiv!U:U,Scores!$B352)=0,
        "",
        IF(COUNTIF(Scilympiad!U:U,Scores!$B352)=0,
            "NO",
            IF(COUNTIF(Scilympiad!U:U,Scores!$B352)=1,
                "YES",
                IF(COUNTIF(Scilympiad!U:U,Scores!$B352)&gt;1,
                    "MANY",
                    "ERROR"
                )
            )
        )
    )
)</f>
        <v/>
      </c>
      <c r="K352" s="15" t="str">
        <f>IF($B352="",
    "",
    IF(COUNTIF(Scilympiad!U:U,Scores!$B352)+COUNTIF(SkyCiv!U:U,Scores!$B352)=0,
        "",
        IF(COUNTIF(SkyCiv!U:U,Scores!$B352)=0,
            "NO",
            IF(COUNTIF(SkyCiv!U:U,Scores!$B352)=1,
                "YES",
                IF(COUNTIF(SkyCiv!U:U,Scores!$B352)&gt;1,
                    "MANY",
                    "ERROR"
                )
            )
        )
    )
)</f>
        <v/>
      </c>
      <c r="L352" s="160" t="str">
        <f>IF($B352="",
    "",
    IF(NOT(ISERROR(MATCH($B352,Scilympiad!$U:$U,0))),
        INDEX(Scilympiad!M:M,MATCH($B352,Scilympiad!$U:$U,0)),
        ""
    )
)</f>
        <v/>
      </c>
      <c r="M352" s="161" t="str">
        <f>IF($B352="",
    "",
    IF(NOT(ISERROR(MATCH($B352,Scilympiad!$U:$U,0))),
        INDEX(Scilympiad!N:N,MATCH($B352,Scilympiad!$U:$U,0)),
        ""
    )
)</f>
        <v/>
      </c>
      <c r="N352" s="161" t="str">
        <f>IF($B352="",
    "",
    IF(NOT(ISERROR(MATCH($B352,SkyCiv!$U:$U,0))),
        INDEX(SkyCiv!C:C,MATCH($B352,SkyCiv!$U:$U,0))+(_xlfn.NUMBERVALUE(LEFT(RIGHT(Instructions!$E$20,4),3))+6)/24,
        ""
    )
)</f>
        <v/>
      </c>
      <c r="O352" s="12" t="str">
        <f>IF(N352="",
    "",
    IF(Instructions!E$20="",
        "TIMEZONE?",
        IF(L352="",
            "START?",
            IF(N352&lt;L352,
                "NEGATIVE",
                (N352-L352)*24*60
            )
        )
    )
)</f>
        <v/>
      </c>
      <c r="P352" s="46" t="str">
        <f>IF(Instructions!$E$21="",
    "",
    IF(AND(ISNUMBER(O352),O352&gt;Instructions!E$21),
        "YES",
        IF(AND(ISNUMBER(O352),O352&lt;=Instructions!E$21),
            "NO",
            IF(O352="NEGATIVE",
                "UNCLEAR",
                ""
            )
        )
    )
)</f>
        <v/>
      </c>
      <c r="Q352" s="72" t="str">
        <f>IF(LEFT(Instructions!E$22)="Y",
    P352,
    ""
)</f>
        <v/>
      </c>
      <c r="R352" s="69" t="str">
        <f>IF($B352="",
    "",
    IF(NOT(ISERROR(MATCH($B352,SkyCiv!$U:$U,0))),
        INDEX(SkyCiv!I:I,MATCH($B352,SkyCiv!$U:$U,0)),
        ""
    )
)</f>
        <v/>
      </c>
      <c r="S352" s="12" t="str">
        <f>IF($B352="",
    "",
    IF(NOT(ISERROR(MATCH($B352,SkyCiv!$U:$U,0))),
        INDEX(SkyCiv!J:J,MATCH($B352,SkyCiv!$U:$U,0)),
        ""
    )
)</f>
        <v/>
      </c>
      <c r="T352" s="60" t="str">
        <f>IF($B352="",
    "",
    IF(NOT(ISERROR(MATCH($B352,SkyCiv!$U:$U,0))),
        INDEX(SkyCiv!K:K,MATCH($B352,SkyCiv!$U:$U,0)),
        ""
    )
)</f>
        <v/>
      </c>
      <c r="U352" s="76" t="str">
        <f>IF($B352="",
    "",
    IF(NOT(ISERROR(MATCH($B352,SkyCiv!$U:$U,0))),
        INDEX(SkyCiv!L:L,MATCH($B352,SkyCiv!$U:$U,0)),
        ""
    )
)</f>
        <v/>
      </c>
      <c r="V352" s="12" t="str">
        <f>IF($B352="",
    "",
    IF(NOT(ISERROR(MATCH($B352,SkyCiv!$U:$U,0))),
        INDEX(SkyCiv!M:M,MATCH($B352,SkyCiv!$U:$U,0)),
        ""
    )
)</f>
        <v/>
      </c>
      <c r="W352" s="77" t="str">
        <f>IF($B352="",
    "",
    IF(NOT(ISERROR(MATCH($B352,SkyCiv!$U:$U,0))),
        INDEX(SkyCiv!N:N,MATCH($B352,SkyCiv!$U:$U,0)),
        ""
    )
)</f>
        <v/>
      </c>
      <c r="X352" s="45" t="str">
        <f>IF(AND(U352=0,V352=0,W352=0),
    "-",
    IF(U352="",
        "",
        IF(LEFT($B352)="B",
            IF(Instructions!E$16="",
                "",
                IF(ROUND(U352,3)&lt;Instructions!E$16,
                    "YES",
                    "NO"
                )
            ),
            IF(LEFT($B352)="C",
                IF(Instructions!E$18="",
                    "",
                    IF(ROUND(U352,3)&lt;Instructions!E$18,
                        "YES",
                        "NO"
                    )
                ),
                "ERR"
            )
        )
    )
)</f>
        <v/>
      </c>
      <c r="Y352" s="45" t="str">
        <f t="shared" si="137"/>
        <v/>
      </c>
      <c r="Z352" s="45" t="str">
        <f>IF(AND(U352=0,V352=0,W352=0),
    "-",
    IF(W352="",
        "",
        IF(LEFT($B352)="B",
            IF(Instructions!E$17="",
                "",
                IF(ROUND(W352,3)&lt;Instructions!E$17,
                    "YES",
                    "NO"
                )
            ),
            IF(LEFT($B352)="C",
                IF(Instructions!E$19="",
                    "",
                    IF(ROUND(W352,3)&lt;Instructions!E$19,
                        "YES",
                        "NO"
                    )
                ),
                "ERR"
            )
        )
    )
)</f>
        <v/>
      </c>
      <c r="AA352" s="54" t="str">
        <f t="shared" si="138"/>
        <v/>
      </c>
      <c r="AB352" s="14" t="str">
        <f>IF(AND(NOT(ISERROR(MATCH($B352,Scilympiad!$U:$U,0))),ISNUMBER(INDEX(Scilympiad!Y:Y,MATCH($B352,Scilympiad!$U:$U,0)))),
    INDEX(Scilympiad!Y:Y,MATCH($B352,Scilympiad!$U:$U,0)),
    ""
)</f>
        <v/>
      </c>
      <c r="AC352" s="11" t="str">
        <f t="shared" si="139"/>
        <v/>
      </c>
      <c r="AD352" s="10" t="str">
        <f t="shared" si="140"/>
        <v/>
      </c>
      <c r="AE352" s="11" t="str">
        <f t="shared" si="141"/>
        <v/>
      </c>
      <c r="AF352" s="12" t="str">
        <f t="shared" si="142"/>
        <v/>
      </c>
      <c r="AG352" s="134" t="str">
        <f t="shared" si="143"/>
        <v/>
      </c>
      <c r="AH352" s="165"/>
      <c r="AI352" s="165"/>
      <c r="AJ352" s="131"/>
      <c r="AK352" s="64" t="str">
        <f t="shared" si="144"/>
        <v/>
      </c>
      <c r="AL352" s="47" t="str">
        <f t="shared" si="145"/>
        <v/>
      </c>
      <c r="AM352" s="65" t="str">
        <f t="shared" si="146"/>
        <v/>
      </c>
      <c r="AN352" s="57" t="str">
        <f t="shared" si="147"/>
        <v/>
      </c>
      <c r="AO352" s="12" t="str">
        <f t="shared" si="148"/>
        <v/>
      </c>
      <c r="AP352" s="10" t="str">
        <f t="shared" si="149"/>
        <v/>
      </c>
      <c r="AQ352" s="10" t="str">
        <f t="shared" si="150"/>
        <v/>
      </c>
      <c r="AR352" s="15" t="str">
        <f t="shared" si="151"/>
        <v/>
      </c>
      <c r="AS352" s="57" t="str">
        <f t="shared" si="152"/>
        <v/>
      </c>
      <c r="AT352" s="12" t="str">
        <f t="shared" si="153"/>
        <v/>
      </c>
      <c r="AU352" s="10" t="str">
        <f t="shared" si="154"/>
        <v/>
      </c>
      <c r="AV352" s="10" t="str">
        <f t="shared" si="155"/>
        <v/>
      </c>
      <c r="AW352" s="15" t="str">
        <f t="shared" si="156"/>
        <v/>
      </c>
    </row>
    <row r="353" spans="2:49">
      <c r="B353" s="14" t="str">
        <f>IF(Scilympiad!C352="",
    "",
    Scilympiad!C352
)</f>
        <v/>
      </c>
      <c r="C353" s="10" t="str">
        <f>IF(Scilympiad!D352="",
    "",
    Scilympiad!D352
)</f>
        <v/>
      </c>
      <c r="D353" s="10" t="str">
        <f>IF(Scilympiad!E352="",
    "",
    Scilympiad!E352
)</f>
        <v/>
      </c>
      <c r="E353" s="44" t="str">
        <f t="shared" si="132"/>
        <v/>
      </c>
      <c r="F353" s="45" t="str">
        <f t="shared" si="133"/>
        <v/>
      </c>
      <c r="G353" s="173" t="str">
        <f t="shared" si="134"/>
        <v/>
      </c>
      <c r="H353" s="45" t="str">
        <f t="shared" si="135"/>
        <v/>
      </c>
      <c r="I353" s="54" t="str">
        <f t="shared" si="136"/>
        <v/>
      </c>
      <c r="J353" s="57" t="str">
        <f>IF($B353="",
    "",
    IF(COUNTIF(Scilympiad!U:U,Scores!$B353)+COUNTIF(SkyCiv!U:U,Scores!$B353)=0,
        "",
        IF(COUNTIF(Scilympiad!U:U,Scores!$B353)=0,
            "NO",
            IF(COUNTIF(Scilympiad!U:U,Scores!$B353)=1,
                "YES",
                IF(COUNTIF(Scilympiad!U:U,Scores!$B353)&gt;1,
                    "MANY",
                    "ERROR"
                )
            )
        )
    )
)</f>
        <v/>
      </c>
      <c r="K353" s="15" t="str">
        <f>IF($B353="",
    "",
    IF(COUNTIF(Scilympiad!U:U,Scores!$B353)+COUNTIF(SkyCiv!U:U,Scores!$B353)=0,
        "",
        IF(COUNTIF(SkyCiv!U:U,Scores!$B353)=0,
            "NO",
            IF(COUNTIF(SkyCiv!U:U,Scores!$B353)=1,
                "YES",
                IF(COUNTIF(SkyCiv!U:U,Scores!$B353)&gt;1,
                    "MANY",
                    "ERROR"
                )
            )
        )
    )
)</f>
        <v/>
      </c>
      <c r="L353" s="160" t="str">
        <f>IF($B353="",
    "",
    IF(NOT(ISERROR(MATCH($B353,Scilympiad!$U:$U,0))),
        INDEX(Scilympiad!M:M,MATCH($B353,Scilympiad!$U:$U,0)),
        ""
    )
)</f>
        <v/>
      </c>
      <c r="M353" s="161" t="str">
        <f>IF($B353="",
    "",
    IF(NOT(ISERROR(MATCH($B353,Scilympiad!$U:$U,0))),
        INDEX(Scilympiad!N:N,MATCH($B353,Scilympiad!$U:$U,0)),
        ""
    )
)</f>
        <v/>
      </c>
      <c r="N353" s="161" t="str">
        <f>IF($B353="",
    "",
    IF(NOT(ISERROR(MATCH($B353,SkyCiv!$U:$U,0))),
        INDEX(SkyCiv!C:C,MATCH($B353,SkyCiv!$U:$U,0))+(_xlfn.NUMBERVALUE(LEFT(RIGHT(Instructions!$E$20,4),3))+6)/24,
        ""
    )
)</f>
        <v/>
      </c>
      <c r="O353" s="12" t="str">
        <f>IF(N353="",
    "",
    IF(Instructions!E$20="",
        "TIMEZONE?",
        IF(L353="",
            "START?",
            IF(N353&lt;L353,
                "NEGATIVE",
                (N353-L353)*24*60
            )
        )
    )
)</f>
        <v/>
      </c>
      <c r="P353" s="46" t="str">
        <f>IF(Instructions!$E$21="",
    "",
    IF(AND(ISNUMBER(O353),O353&gt;Instructions!E$21),
        "YES",
        IF(AND(ISNUMBER(O353),O353&lt;=Instructions!E$21),
            "NO",
            IF(O353="NEGATIVE",
                "UNCLEAR",
                ""
            )
        )
    )
)</f>
        <v/>
      </c>
      <c r="Q353" s="72" t="str">
        <f>IF(LEFT(Instructions!E$22)="Y",
    P353,
    ""
)</f>
        <v/>
      </c>
      <c r="R353" s="69" t="str">
        <f>IF($B353="",
    "",
    IF(NOT(ISERROR(MATCH($B353,SkyCiv!$U:$U,0))),
        INDEX(SkyCiv!I:I,MATCH($B353,SkyCiv!$U:$U,0)),
        ""
    )
)</f>
        <v/>
      </c>
      <c r="S353" s="12" t="str">
        <f>IF($B353="",
    "",
    IF(NOT(ISERROR(MATCH($B353,SkyCiv!$U:$U,0))),
        INDEX(SkyCiv!J:J,MATCH($B353,SkyCiv!$U:$U,0)),
        ""
    )
)</f>
        <v/>
      </c>
      <c r="T353" s="60" t="str">
        <f>IF($B353="",
    "",
    IF(NOT(ISERROR(MATCH($B353,SkyCiv!$U:$U,0))),
        INDEX(SkyCiv!K:K,MATCH($B353,SkyCiv!$U:$U,0)),
        ""
    )
)</f>
        <v/>
      </c>
      <c r="U353" s="76" t="str">
        <f>IF($B353="",
    "",
    IF(NOT(ISERROR(MATCH($B353,SkyCiv!$U:$U,0))),
        INDEX(SkyCiv!L:L,MATCH($B353,SkyCiv!$U:$U,0)),
        ""
    )
)</f>
        <v/>
      </c>
      <c r="V353" s="12" t="str">
        <f>IF($B353="",
    "",
    IF(NOT(ISERROR(MATCH($B353,SkyCiv!$U:$U,0))),
        INDEX(SkyCiv!M:M,MATCH($B353,SkyCiv!$U:$U,0)),
        ""
    )
)</f>
        <v/>
      </c>
      <c r="W353" s="77" t="str">
        <f>IF($B353="",
    "",
    IF(NOT(ISERROR(MATCH($B353,SkyCiv!$U:$U,0))),
        INDEX(SkyCiv!N:N,MATCH($B353,SkyCiv!$U:$U,0)),
        ""
    )
)</f>
        <v/>
      </c>
      <c r="X353" s="45" t="str">
        <f>IF(AND(U353=0,V353=0,W353=0),
    "-",
    IF(U353="",
        "",
        IF(LEFT($B353)="B",
            IF(Instructions!E$16="",
                "",
                IF(ROUND(U353,3)&lt;Instructions!E$16,
                    "YES",
                    "NO"
                )
            ),
            IF(LEFT($B353)="C",
                IF(Instructions!E$18="",
                    "",
                    IF(ROUND(U353,3)&lt;Instructions!E$18,
                        "YES",
                        "NO"
                    )
                ),
                "ERR"
            )
        )
    )
)</f>
        <v/>
      </c>
      <c r="Y353" s="45" t="str">
        <f t="shared" si="137"/>
        <v/>
      </c>
      <c r="Z353" s="45" t="str">
        <f>IF(AND(U353=0,V353=0,W353=0),
    "-",
    IF(W353="",
        "",
        IF(LEFT($B353)="B",
            IF(Instructions!E$17="",
                "",
                IF(ROUND(W353,3)&lt;Instructions!E$17,
                    "YES",
                    "NO"
                )
            ),
            IF(LEFT($B353)="C",
                IF(Instructions!E$19="",
                    "",
                    IF(ROUND(W353,3)&lt;Instructions!E$19,
                        "YES",
                        "NO"
                    )
                ),
                "ERR"
            )
        )
    )
)</f>
        <v/>
      </c>
      <c r="AA353" s="54" t="str">
        <f t="shared" si="138"/>
        <v/>
      </c>
      <c r="AB353" s="14" t="str">
        <f>IF(AND(NOT(ISERROR(MATCH($B353,Scilympiad!$U:$U,0))),ISNUMBER(INDEX(Scilympiad!Y:Y,MATCH($B353,Scilympiad!$U:$U,0)))),
    INDEX(Scilympiad!Y:Y,MATCH($B353,Scilympiad!$U:$U,0)),
    ""
)</f>
        <v/>
      </c>
      <c r="AC353" s="11" t="str">
        <f t="shared" si="139"/>
        <v/>
      </c>
      <c r="AD353" s="10" t="str">
        <f t="shared" si="140"/>
        <v/>
      </c>
      <c r="AE353" s="11" t="str">
        <f t="shared" si="141"/>
        <v/>
      </c>
      <c r="AF353" s="12" t="str">
        <f t="shared" si="142"/>
        <v/>
      </c>
      <c r="AG353" s="134" t="str">
        <f t="shared" si="143"/>
        <v/>
      </c>
      <c r="AH353" s="165"/>
      <c r="AI353" s="165"/>
      <c r="AJ353" s="131"/>
      <c r="AK353" s="64" t="str">
        <f t="shared" si="144"/>
        <v/>
      </c>
      <c r="AL353" s="47" t="str">
        <f t="shared" si="145"/>
        <v/>
      </c>
      <c r="AM353" s="65" t="str">
        <f t="shared" si="146"/>
        <v/>
      </c>
      <c r="AN353" s="57" t="str">
        <f t="shared" si="147"/>
        <v/>
      </c>
      <c r="AO353" s="12" t="str">
        <f t="shared" si="148"/>
        <v/>
      </c>
      <c r="AP353" s="10" t="str">
        <f t="shared" si="149"/>
        <v/>
      </c>
      <c r="AQ353" s="10" t="str">
        <f t="shared" si="150"/>
        <v/>
      </c>
      <c r="AR353" s="15" t="str">
        <f t="shared" si="151"/>
        <v/>
      </c>
      <c r="AS353" s="57" t="str">
        <f t="shared" si="152"/>
        <v/>
      </c>
      <c r="AT353" s="12" t="str">
        <f t="shared" si="153"/>
        <v/>
      </c>
      <c r="AU353" s="10" t="str">
        <f t="shared" si="154"/>
        <v/>
      </c>
      <c r="AV353" s="10" t="str">
        <f t="shared" si="155"/>
        <v/>
      </c>
      <c r="AW353" s="15" t="str">
        <f t="shared" si="156"/>
        <v/>
      </c>
    </row>
    <row r="354" spans="2:49">
      <c r="B354" s="14" t="str">
        <f>IF(Scilympiad!C353="",
    "",
    Scilympiad!C353
)</f>
        <v/>
      </c>
      <c r="C354" s="10" t="str">
        <f>IF(Scilympiad!D353="",
    "",
    Scilympiad!D353
)</f>
        <v/>
      </c>
      <c r="D354" s="10" t="str">
        <f>IF(Scilympiad!E353="",
    "",
    Scilympiad!E353
)</f>
        <v/>
      </c>
      <c r="E354" s="44" t="str">
        <f t="shared" si="132"/>
        <v/>
      </c>
      <c r="F354" s="45" t="str">
        <f t="shared" si="133"/>
        <v/>
      </c>
      <c r="G354" s="173" t="str">
        <f t="shared" si="134"/>
        <v/>
      </c>
      <c r="H354" s="45" t="str">
        <f t="shared" si="135"/>
        <v/>
      </c>
      <c r="I354" s="54" t="str">
        <f t="shared" si="136"/>
        <v/>
      </c>
      <c r="J354" s="57" t="str">
        <f>IF($B354="",
    "",
    IF(COUNTIF(Scilympiad!U:U,Scores!$B354)+COUNTIF(SkyCiv!U:U,Scores!$B354)=0,
        "",
        IF(COUNTIF(Scilympiad!U:U,Scores!$B354)=0,
            "NO",
            IF(COUNTIF(Scilympiad!U:U,Scores!$B354)=1,
                "YES",
                IF(COUNTIF(Scilympiad!U:U,Scores!$B354)&gt;1,
                    "MANY",
                    "ERROR"
                )
            )
        )
    )
)</f>
        <v/>
      </c>
      <c r="K354" s="15" t="str">
        <f>IF($B354="",
    "",
    IF(COUNTIF(Scilympiad!U:U,Scores!$B354)+COUNTIF(SkyCiv!U:U,Scores!$B354)=0,
        "",
        IF(COUNTIF(SkyCiv!U:U,Scores!$B354)=0,
            "NO",
            IF(COUNTIF(SkyCiv!U:U,Scores!$B354)=1,
                "YES",
                IF(COUNTIF(SkyCiv!U:U,Scores!$B354)&gt;1,
                    "MANY",
                    "ERROR"
                )
            )
        )
    )
)</f>
        <v/>
      </c>
      <c r="L354" s="160" t="str">
        <f>IF($B354="",
    "",
    IF(NOT(ISERROR(MATCH($B354,Scilympiad!$U:$U,0))),
        INDEX(Scilympiad!M:M,MATCH($B354,Scilympiad!$U:$U,0)),
        ""
    )
)</f>
        <v/>
      </c>
      <c r="M354" s="161" t="str">
        <f>IF($B354="",
    "",
    IF(NOT(ISERROR(MATCH($B354,Scilympiad!$U:$U,0))),
        INDEX(Scilympiad!N:N,MATCH($B354,Scilympiad!$U:$U,0)),
        ""
    )
)</f>
        <v/>
      </c>
      <c r="N354" s="161" t="str">
        <f>IF($B354="",
    "",
    IF(NOT(ISERROR(MATCH($B354,SkyCiv!$U:$U,0))),
        INDEX(SkyCiv!C:C,MATCH($B354,SkyCiv!$U:$U,0))+(_xlfn.NUMBERVALUE(LEFT(RIGHT(Instructions!$E$20,4),3))+6)/24,
        ""
    )
)</f>
        <v/>
      </c>
      <c r="O354" s="12" t="str">
        <f>IF(N354="",
    "",
    IF(Instructions!E$20="",
        "TIMEZONE?",
        IF(L354="",
            "START?",
            IF(N354&lt;L354,
                "NEGATIVE",
                (N354-L354)*24*60
            )
        )
    )
)</f>
        <v/>
      </c>
      <c r="P354" s="46" t="str">
        <f>IF(Instructions!$E$21="",
    "",
    IF(AND(ISNUMBER(O354),O354&gt;Instructions!E$21),
        "YES",
        IF(AND(ISNUMBER(O354),O354&lt;=Instructions!E$21),
            "NO",
            IF(O354="NEGATIVE",
                "UNCLEAR",
                ""
            )
        )
    )
)</f>
        <v/>
      </c>
      <c r="Q354" s="72" t="str">
        <f>IF(LEFT(Instructions!E$22)="Y",
    P354,
    ""
)</f>
        <v/>
      </c>
      <c r="R354" s="69" t="str">
        <f>IF($B354="",
    "",
    IF(NOT(ISERROR(MATCH($B354,SkyCiv!$U:$U,0))),
        INDEX(SkyCiv!I:I,MATCH($B354,SkyCiv!$U:$U,0)),
        ""
    )
)</f>
        <v/>
      </c>
      <c r="S354" s="12" t="str">
        <f>IF($B354="",
    "",
    IF(NOT(ISERROR(MATCH($B354,SkyCiv!$U:$U,0))),
        INDEX(SkyCiv!J:J,MATCH($B354,SkyCiv!$U:$U,0)),
        ""
    )
)</f>
        <v/>
      </c>
      <c r="T354" s="60" t="str">
        <f>IF($B354="",
    "",
    IF(NOT(ISERROR(MATCH($B354,SkyCiv!$U:$U,0))),
        INDEX(SkyCiv!K:K,MATCH($B354,SkyCiv!$U:$U,0)),
        ""
    )
)</f>
        <v/>
      </c>
      <c r="U354" s="76" t="str">
        <f>IF($B354="",
    "",
    IF(NOT(ISERROR(MATCH($B354,SkyCiv!$U:$U,0))),
        INDEX(SkyCiv!L:L,MATCH($B354,SkyCiv!$U:$U,0)),
        ""
    )
)</f>
        <v/>
      </c>
      <c r="V354" s="12" t="str">
        <f>IF($B354="",
    "",
    IF(NOT(ISERROR(MATCH($B354,SkyCiv!$U:$U,0))),
        INDEX(SkyCiv!M:M,MATCH($B354,SkyCiv!$U:$U,0)),
        ""
    )
)</f>
        <v/>
      </c>
      <c r="W354" s="77" t="str">
        <f>IF($B354="",
    "",
    IF(NOT(ISERROR(MATCH($B354,SkyCiv!$U:$U,0))),
        INDEX(SkyCiv!N:N,MATCH($B354,SkyCiv!$U:$U,0)),
        ""
    )
)</f>
        <v/>
      </c>
      <c r="X354" s="45" t="str">
        <f>IF(AND(U354=0,V354=0,W354=0),
    "-",
    IF(U354="",
        "",
        IF(LEFT($B354)="B",
            IF(Instructions!E$16="",
                "",
                IF(ROUND(U354,3)&lt;Instructions!E$16,
                    "YES",
                    "NO"
                )
            ),
            IF(LEFT($B354)="C",
                IF(Instructions!E$18="",
                    "",
                    IF(ROUND(U354,3)&lt;Instructions!E$18,
                        "YES",
                        "NO"
                    )
                ),
                "ERR"
            )
        )
    )
)</f>
        <v/>
      </c>
      <c r="Y354" s="45" t="str">
        <f t="shared" si="137"/>
        <v/>
      </c>
      <c r="Z354" s="45" t="str">
        <f>IF(AND(U354=0,V354=0,W354=0),
    "-",
    IF(W354="",
        "",
        IF(LEFT($B354)="B",
            IF(Instructions!E$17="",
                "",
                IF(ROUND(W354,3)&lt;Instructions!E$17,
                    "YES",
                    "NO"
                )
            ),
            IF(LEFT($B354)="C",
                IF(Instructions!E$19="",
                    "",
                    IF(ROUND(W354,3)&lt;Instructions!E$19,
                        "YES",
                        "NO"
                    )
                ),
                "ERR"
            )
        )
    )
)</f>
        <v/>
      </c>
      <c r="AA354" s="54" t="str">
        <f t="shared" si="138"/>
        <v/>
      </c>
      <c r="AB354" s="14" t="str">
        <f>IF(AND(NOT(ISERROR(MATCH($B354,Scilympiad!$U:$U,0))),ISNUMBER(INDEX(Scilympiad!Y:Y,MATCH($B354,Scilympiad!$U:$U,0)))),
    INDEX(Scilympiad!Y:Y,MATCH($B354,Scilympiad!$U:$U,0)),
    ""
)</f>
        <v/>
      </c>
      <c r="AC354" s="11" t="str">
        <f t="shared" si="139"/>
        <v/>
      </c>
      <c r="AD354" s="10" t="str">
        <f t="shared" si="140"/>
        <v/>
      </c>
      <c r="AE354" s="11" t="str">
        <f t="shared" si="141"/>
        <v/>
      </c>
      <c r="AF354" s="12" t="str">
        <f t="shared" si="142"/>
        <v/>
      </c>
      <c r="AG354" s="134" t="str">
        <f t="shared" si="143"/>
        <v/>
      </c>
      <c r="AH354" s="165"/>
      <c r="AI354" s="165"/>
      <c r="AJ354" s="131"/>
      <c r="AK354" s="64" t="str">
        <f t="shared" si="144"/>
        <v/>
      </c>
      <c r="AL354" s="47" t="str">
        <f t="shared" si="145"/>
        <v/>
      </c>
      <c r="AM354" s="65" t="str">
        <f t="shared" si="146"/>
        <v/>
      </c>
      <c r="AN354" s="57" t="str">
        <f t="shared" si="147"/>
        <v/>
      </c>
      <c r="AO354" s="12" t="str">
        <f t="shared" si="148"/>
        <v/>
      </c>
      <c r="AP354" s="10" t="str">
        <f t="shared" si="149"/>
        <v/>
      </c>
      <c r="AQ354" s="10" t="str">
        <f t="shared" si="150"/>
        <v/>
      </c>
      <c r="AR354" s="15" t="str">
        <f t="shared" si="151"/>
        <v/>
      </c>
      <c r="AS354" s="57" t="str">
        <f t="shared" si="152"/>
        <v/>
      </c>
      <c r="AT354" s="12" t="str">
        <f t="shared" si="153"/>
        <v/>
      </c>
      <c r="AU354" s="10" t="str">
        <f t="shared" si="154"/>
        <v/>
      </c>
      <c r="AV354" s="10" t="str">
        <f t="shared" si="155"/>
        <v/>
      </c>
      <c r="AW354" s="15" t="str">
        <f t="shared" si="156"/>
        <v/>
      </c>
    </row>
    <row r="355" spans="2:49">
      <c r="B355" s="14" t="str">
        <f>IF(Scilympiad!C354="",
    "",
    Scilympiad!C354
)</f>
        <v/>
      </c>
      <c r="C355" s="10" t="str">
        <f>IF(Scilympiad!D354="",
    "",
    Scilympiad!D354
)</f>
        <v/>
      </c>
      <c r="D355" s="10" t="str">
        <f>IF(Scilympiad!E354="",
    "",
    Scilympiad!E354
)</f>
        <v/>
      </c>
      <c r="E355" s="44" t="str">
        <f t="shared" si="132"/>
        <v/>
      </c>
      <c r="F355" s="45" t="str">
        <f t="shared" si="133"/>
        <v/>
      </c>
      <c r="G355" s="173" t="str">
        <f t="shared" si="134"/>
        <v/>
      </c>
      <c r="H355" s="45" t="str">
        <f t="shared" si="135"/>
        <v/>
      </c>
      <c r="I355" s="54" t="str">
        <f t="shared" si="136"/>
        <v/>
      </c>
      <c r="J355" s="57" t="str">
        <f>IF($B355="",
    "",
    IF(COUNTIF(Scilympiad!U:U,Scores!$B355)+COUNTIF(SkyCiv!U:U,Scores!$B355)=0,
        "",
        IF(COUNTIF(Scilympiad!U:U,Scores!$B355)=0,
            "NO",
            IF(COUNTIF(Scilympiad!U:U,Scores!$B355)=1,
                "YES",
                IF(COUNTIF(Scilympiad!U:U,Scores!$B355)&gt;1,
                    "MANY",
                    "ERROR"
                )
            )
        )
    )
)</f>
        <v/>
      </c>
      <c r="K355" s="15" t="str">
        <f>IF($B355="",
    "",
    IF(COUNTIF(Scilympiad!U:U,Scores!$B355)+COUNTIF(SkyCiv!U:U,Scores!$B355)=0,
        "",
        IF(COUNTIF(SkyCiv!U:U,Scores!$B355)=0,
            "NO",
            IF(COUNTIF(SkyCiv!U:U,Scores!$B355)=1,
                "YES",
                IF(COUNTIF(SkyCiv!U:U,Scores!$B355)&gt;1,
                    "MANY",
                    "ERROR"
                )
            )
        )
    )
)</f>
        <v/>
      </c>
      <c r="L355" s="160" t="str">
        <f>IF($B355="",
    "",
    IF(NOT(ISERROR(MATCH($B355,Scilympiad!$U:$U,0))),
        INDEX(Scilympiad!M:M,MATCH($B355,Scilympiad!$U:$U,0)),
        ""
    )
)</f>
        <v/>
      </c>
      <c r="M355" s="161" t="str">
        <f>IF($B355="",
    "",
    IF(NOT(ISERROR(MATCH($B355,Scilympiad!$U:$U,0))),
        INDEX(Scilympiad!N:N,MATCH($B355,Scilympiad!$U:$U,0)),
        ""
    )
)</f>
        <v/>
      </c>
      <c r="N355" s="161" t="str">
        <f>IF($B355="",
    "",
    IF(NOT(ISERROR(MATCH($B355,SkyCiv!$U:$U,0))),
        INDEX(SkyCiv!C:C,MATCH($B355,SkyCiv!$U:$U,0))+(_xlfn.NUMBERVALUE(LEFT(RIGHT(Instructions!$E$20,4),3))+6)/24,
        ""
    )
)</f>
        <v/>
      </c>
      <c r="O355" s="12" t="str">
        <f>IF(N355="",
    "",
    IF(Instructions!E$20="",
        "TIMEZONE?",
        IF(L355="",
            "START?",
            IF(N355&lt;L355,
                "NEGATIVE",
                (N355-L355)*24*60
            )
        )
    )
)</f>
        <v/>
      </c>
      <c r="P355" s="46" t="str">
        <f>IF(Instructions!$E$21="",
    "",
    IF(AND(ISNUMBER(O355),O355&gt;Instructions!E$21),
        "YES",
        IF(AND(ISNUMBER(O355),O355&lt;=Instructions!E$21),
            "NO",
            IF(O355="NEGATIVE",
                "UNCLEAR",
                ""
            )
        )
    )
)</f>
        <v/>
      </c>
      <c r="Q355" s="72" t="str">
        <f>IF(LEFT(Instructions!E$22)="Y",
    P355,
    ""
)</f>
        <v/>
      </c>
      <c r="R355" s="69" t="str">
        <f>IF($B355="",
    "",
    IF(NOT(ISERROR(MATCH($B355,SkyCiv!$U:$U,0))),
        INDEX(SkyCiv!I:I,MATCH($B355,SkyCiv!$U:$U,0)),
        ""
    )
)</f>
        <v/>
      </c>
      <c r="S355" s="12" t="str">
        <f>IF($B355="",
    "",
    IF(NOT(ISERROR(MATCH($B355,SkyCiv!$U:$U,0))),
        INDEX(SkyCiv!J:J,MATCH($B355,SkyCiv!$U:$U,0)),
        ""
    )
)</f>
        <v/>
      </c>
      <c r="T355" s="60" t="str">
        <f>IF($B355="",
    "",
    IF(NOT(ISERROR(MATCH($B355,SkyCiv!$U:$U,0))),
        INDEX(SkyCiv!K:K,MATCH($B355,SkyCiv!$U:$U,0)),
        ""
    )
)</f>
        <v/>
      </c>
      <c r="U355" s="76" t="str">
        <f>IF($B355="",
    "",
    IF(NOT(ISERROR(MATCH($B355,SkyCiv!$U:$U,0))),
        INDEX(SkyCiv!L:L,MATCH($B355,SkyCiv!$U:$U,0)),
        ""
    )
)</f>
        <v/>
      </c>
      <c r="V355" s="12" t="str">
        <f>IF($B355="",
    "",
    IF(NOT(ISERROR(MATCH($B355,SkyCiv!$U:$U,0))),
        INDEX(SkyCiv!M:M,MATCH($B355,SkyCiv!$U:$U,0)),
        ""
    )
)</f>
        <v/>
      </c>
      <c r="W355" s="77" t="str">
        <f>IF($B355="",
    "",
    IF(NOT(ISERROR(MATCH($B355,SkyCiv!$U:$U,0))),
        INDEX(SkyCiv!N:N,MATCH($B355,SkyCiv!$U:$U,0)),
        ""
    )
)</f>
        <v/>
      </c>
      <c r="X355" s="45" t="str">
        <f>IF(AND(U355=0,V355=0,W355=0),
    "-",
    IF(U355="",
        "",
        IF(LEFT($B355)="B",
            IF(Instructions!E$16="",
                "",
                IF(ROUND(U355,3)&lt;Instructions!E$16,
                    "YES",
                    "NO"
                )
            ),
            IF(LEFT($B355)="C",
                IF(Instructions!E$18="",
                    "",
                    IF(ROUND(U355,3)&lt;Instructions!E$18,
                        "YES",
                        "NO"
                    )
                ),
                "ERR"
            )
        )
    )
)</f>
        <v/>
      </c>
      <c r="Y355" s="45" t="str">
        <f t="shared" si="137"/>
        <v/>
      </c>
      <c r="Z355" s="45" t="str">
        <f>IF(AND(U355=0,V355=0,W355=0),
    "-",
    IF(W355="",
        "",
        IF(LEFT($B355)="B",
            IF(Instructions!E$17="",
                "",
                IF(ROUND(W355,3)&lt;Instructions!E$17,
                    "YES",
                    "NO"
                )
            ),
            IF(LEFT($B355)="C",
                IF(Instructions!E$19="",
                    "",
                    IF(ROUND(W355,3)&lt;Instructions!E$19,
                        "YES",
                        "NO"
                    )
                ),
                "ERR"
            )
        )
    )
)</f>
        <v/>
      </c>
      <c r="AA355" s="54" t="str">
        <f t="shared" si="138"/>
        <v/>
      </c>
      <c r="AB355" s="14" t="str">
        <f>IF(AND(NOT(ISERROR(MATCH($B355,Scilympiad!$U:$U,0))),ISNUMBER(INDEX(Scilympiad!Y:Y,MATCH($B355,Scilympiad!$U:$U,0)))),
    INDEX(Scilympiad!Y:Y,MATCH($B355,Scilympiad!$U:$U,0)),
    ""
)</f>
        <v/>
      </c>
      <c r="AC355" s="11" t="str">
        <f t="shared" si="139"/>
        <v/>
      </c>
      <c r="AD355" s="10" t="str">
        <f t="shared" si="140"/>
        <v/>
      </c>
      <c r="AE355" s="11" t="str">
        <f t="shared" si="141"/>
        <v/>
      </c>
      <c r="AF355" s="12" t="str">
        <f t="shared" si="142"/>
        <v/>
      </c>
      <c r="AG355" s="134" t="str">
        <f t="shared" si="143"/>
        <v/>
      </c>
      <c r="AH355" s="165"/>
      <c r="AI355" s="165"/>
      <c r="AJ355" s="131"/>
      <c r="AK355" s="64" t="str">
        <f t="shared" si="144"/>
        <v/>
      </c>
      <c r="AL355" s="47" t="str">
        <f t="shared" si="145"/>
        <v/>
      </c>
      <c r="AM355" s="65" t="str">
        <f t="shared" si="146"/>
        <v/>
      </c>
      <c r="AN355" s="57" t="str">
        <f t="shared" si="147"/>
        <v/>
      </c>
      <c r="AO355" s="12" t="str">
        <f t="shared" si="148"/>
        <v/>
      </c>
      <c r="AP355" s="10" t="str">
        <f t="shared" si="149"/>
        <v/>
      </c>
      <c r="AQ355" s="10" t="str">
        <f t="shared" si="150"/>
        <v/>
      </c>
      <c r="AR355" s="15" t="str">
        <f t="shared" si="151"/>
        <v/>
      </c>
      <c r="AS355" s="57" t="str">
        <f t="shared" si="152"/>
        <v/>
      </c>
      <c r="AT355" s="12" t="str">
        <f t="shared" si="153"/>
        <v/>
      </c>
      <c r="AU355" s="10" t="str">
        <f t="shared" si="154"/>
        <v/>
      </c>
      <c r="AV355" s="10" t="str">
        <f t="shared" si="155"/>
        <v/>
      </c>
      <c r="AW355" s="15" t="str">
        <f t="shared" si="156"/>
        <v/>
      </c>
    </row>
    <row r="356" spans="2:49">
      <c r="B356" s="14" t="str">
        <f>IF(Scilympiad!C355="",
    "",
    Scilympiad!C355
)</f>
        <v/>
      </c>
      <c r="C356" s="10" t="str">
        <f>IF(Scilympiad!D355="",
    "",
    Scilympiad!D355
)</f>
        <v/>
      </c>
      <c r="D356" s="10" t="str">
        <f>IF(Scilympiad!E355="",
    "",
    Scilympiad!E355
)</f>
        <v/>
      </c>
      <c r="E356" s="44" t="str">
        <f t="shared" si="132"/>
        <v/>
      </c>
      <c r="F356" s="45" t="str">
        <f t="shared" si="133"/>
        <v/>
      </c>
      <c r="G356" s="173" t="str">
        <f t="shared" si="134"/>
        <v/>
      </c>
      <c r="H356" s="45" t="str">
        <f t="shared" si="135"/>
        <v/>
      </c>
      <c r="I356" s="54" t="str">
        <f t="shared" si="136"/>
        <v/>
      </c>
      <c r="J356" s="57" t="str">
        <f>IF($B356="",
    "",
    IF(COUNTIF(Scilympiad!U:U,Scores!$B356)+COUNTIF(SkyCiv!U:U,Scores!$B356)=0,
        "",
        IF(COUNTIF(Scilympiad!U:U,Scores!$B356)=0,
            "NO",
            IF(COUNTIF(Scilympiad!U:U,Scores!$B356)=1,
                "YES",
                IF(COUNTIF(Scilympiad!U:U,Scores!$B356)&gt;1,
                    "MANY",
                    "ERROR"
                )
            )
        )
    )
)</f>
        <v/>
      </c>
      <c r="K356" s="15" t="str">
        <f>IF($B356="",
    "",
    IF(COUNTIF(Scilympiad!U:U,Scores!$B356)+COUNTIF(SkyCiv!U:U,Scores!$B356)=0,
        "",
        IF(COUNTIF(SkyCiv!U:U,Scores!$B356)=0,
            "NO",
            IF(COUNTIF(SkyCiv!U:U,Scores!$B356)=1,
                "YES",
                IF(COUNTIF(SkyCiv!U:U,Scores!$B356)&gt;1,
                    "MANY",
                    "ERROR"
                )
            )
        )
    )
)</f>
        <v/>
      </c>
      <c r="L356" s="160" t="str">
        <f>IF($B356="",
    "",
    IF(NOT(ISERROR(MATCH($B356,Scilympiad!$U:$U,0))),
        INDEX(Scilympiad!M:M,MATCH($B356,Scilympiad!$U:$U,0)),
        ""
    )
)</f>
        <v/>
      </c>
      <c r="M356" s="161" t="str">
        <f>IF($B356="",
    "",
    IF(NOT(ISERROR(MATCH($B356,Scilympiad!$U:$U,0))),
        INDEX(Scilympiad!N:N,MATCH($B356,Scilympiad!$U:$U,0)),
        ""
    )
)</f>
        <v/>
      </c>
      <c r="N356" s="161" t="str">
        <f>IF($B356="",
    "",
    IF(NOT(ISERROR(MATCH($B356,SkyCiv!$U:$U,0))),
        INDEX(SkyCiv!C:C,MATCH($B356,SkyCiv!$U:$U,0))+(_xlfn.NUMBERVALUE(LEFT(RIGHT(Instructions!$E$20,4),3))+6)/24,
        ""
    )
)</f>
        <v/>
      </c>
      <c r="O356" s="12" t="str">
        <f>IF(N356="",
    "",
    IF(Instructions!E$20="",
        "TIMEZONE?",
        IF(L356="",
            "START?",
            IF(N356&lt;L356,
                "NEGATIVE",
                (N356-L356)*24*60
            )
        )
    )
)</f>
        <v/>
      </c>
      <c r="P356" s="46" t="str">
        <f>IF(Instructions!$E$21="",
    "",
    IF(AND(ISNUMBER(O356),O356&gt;Instructions!E$21),
        "YES",
        IF(AND(ISNUMBER(O356),O356&lt;=Instructions!E$21),
            "NO",
            IF(O356="NEGATIVE",
                "UNCLEAR",
                ""
            )
        )
    )
)</f>
        <v/>
      </c>
      <c r="Q356" s="72" t="str">
        <f>IF(LEFT(Instructions!E$22)="Y",
    P356,
    ""
)</f>
        <v/>
      </c>
      <c r="R356" s="69" t="str">
        <f>IF($B356="",
    "",
    IF(NOT(ISERROR(MATCH($B356,SkyCiv!$U:$U,0))),
        INDEX(SkyCiv!I:I,MATCH($B356,SkyCiv!$U:$U,0)),
        ""
    )
)</f>
        <v/>
      </c>
      <c r="S356" s="12" t="str">
        <f>IF($B356="",
    "",
    IF(NOT(ISERROR(MATCH($B356,SkyCiv!$U:$U,0))),
        INDEX(SkyCiv!J:J,MATCH($B356,SkyCiv!$U:$U,0)),
        ""
    )
)</f>
        <v/>
      </c>
      <c r="T356" s="60" t="str">
        <f>IF($B356="",
    "",
    IF(NOT(ISERROR(MATCH($B356,SkyCiv!$U:$U,0))),
        INDEX(SkyCiv!K:K,MATCH($B356,SkyCiv!$U:$U,0)),
        ""
    )
)</f>
        <v/>
      </c>
      <c r="U356" s="76" t="str">
        <f>IF($B356="",
    "",
    IF(NOT(ISERROR(MATCH($B356,SkyCiv!$U:$U,0))),
        INDEX(SkyCiv!L:L,MATCH($B356,SkyCiv!$U:$U,0)),
        ""
    )
)</f>
        <v/>
      </c>
      <c r="V356" s="12" t="str">
        <f>IF($B356="",
    "",
    IF(NOT(ISERROR(MATCH($B356,SkyCiv!$U:$U,0))),
        INDEX(SkyCiv!M:M,MATCH($B356,SkyCiv!$U:$U,0)),
        ""
    )
)</f>
        <v/>
      </c>
      <c r="W356" s="77" t="str">
        <f>IF($B356="",
    "",
    IF(NOT(ISERROR(MATCH($B356,SkyCiv!$U:$U,0))),
        INDEX(SkyCiv!N:N,MATCH($B356,SkyCiv!$U:$U,0)),
        ""
    )
)</f>
        <v/>
      </c>
      <c r="X356" s="45" t="str">
        <f>IF(AND(U356=0,V356=0,W356=0),
    "-",
    IF(U356="",
        "",
        IF(LEFT($B356)="B",
            IF(Instructions!E$16="",
                "",
                IF(ROUND(U356,3)&lt;Instructions!E$16,
                    "YES",
                    "NO"
                )
            ),
            IF(LEFT($B356)="C",
                IF(Instructions!E$18="",
                    "",
                    IF(ROUND(U356,3)&lt;Instructions!E$18,
                        "YES",
                        "NO"
                    )
                ),
                "ERR"
            )
        )
    )
)</f>
        <v/>
      </c>
      <c r="Y356" s="45" t="str">
        <f t="shared" si="137"/>
        <v/>
      </c>
      <c r="Z356" s="45" t="str">
        <f>IF(AND(U356=0,V356=0,W356=0),
    "-",
    IF(W356="",
        "",
        IF(LEFT($B356)="B",
            IF(Instructions!E$17="",
                "",
                IF(ROUND(W356,3)&lt;Instructions!E$17,
                    "YES",
                    "NO"
                )
            ),
            IF(LEFT($B356)="C",
                IF(Instructions!E$19="",
                    "",
                    IF(ROUND(W356,3)&lt;Instructions!E$19,
                        "YES",
                        "NO"
                    )
                ),
                "ERR"
            )
        )
    )
)</f>
        <v/>
      </c>
      <c r="AA356" s="54" t="str">
        <f t="shared" si="138"/>
        <v/>
      </c>
      <c r="AB356" s="14" t="str">
        <f>IF(AND(NOT(ISERROR(MATCH($B356,Scilympiad!$U:$U,0))),ISNUMBER(INDEX(Scilympiad!Y:Y,MATCH($B356,Scilympiad!$U:$U,0)))),
    INDEX(Scilympiad!Y:Y,MATCH($B356,Scilympiad!$U:$U,0)),
    ""
)</f>
        <v/>
      </c>
      <c r="AC356" s="11" t="str">
        <f t="shared" si="139"/>
        <v/>
      </c>
      <c r="AD356" s="10" t="str">
        <f t="shared" si="140"/>
        <v/>
      </c>
      <c r="AE356" s="11" t="str">
        <f t="shared" si="141"/>
        <v/>
      </c>
      <c r="AF356" s="12" t="str">
        <f t="shared" si="142"/>
        <v/>
      </c>
      <c r="AG356" s="134" t="str">
        <f t="shared" si="143"/>
        <v/>
      </c>
      <c r="AH356" s="165"/>
      <c r="AI356" s="165"/>
      <c r="AJ356" s="131"/>
      <c r="AK356" s="64" t="str">
        <f t="shared" si="144"/>
        <v/>
      </c>
      <c r="AL356" s="47" t="str">
        <f t="shared" si="145"/>
        <v/>
      </c>
      <c r="AM356" s="65" t="str">
        <f t="shared" si="146"/>
        <v/>
      </c>
      <c r="AN356" s="57" t="str">
        <f t="shared" si="147"/>
        <v/>
      </c>
      <c r="AO356" s="12" t="str">
        <f t="shared" si="148"/>
        <v/>
      </c>
      <c r="AP356" s="10" t="str">
        <f t="shared" si="149"/>
        <v/>
      </c>
      <c r="AQ356" s="10" t="str">
        <f t="shared" si="150"/>
        <v/>
      </c>
      <c r="AR356" s="15" t="str">
        <f t="shared" si="151"/>
        <v/>
      </c>
      <c r="AS356" s="57" t="str">
        <f t="shared" si="152"/>
        <v/>
      </c>
      <c r="AT356" s="12" t="str">
        <f t="shared" si="153"/>
        <v/>
      </c>
      <c r="AU356" s="10" t="str">
        <f t="shared" si="154"/>
        <v/>
      </c>
      <c r="AV356" s="10" t="str">
        <f t="shared" si="155"/>
        <v/>
      </c>
      <c r="AW356" s="15" t="str">
        <f t="shared" si="156"/>
        <v/>
      </c>
    </row>
    <row r="357" spans="2:49">
      <c r="B357" s="14" t="str">
        <f>IF(Scilympiad!C356="",
    "",
    Scilympiad!C356
)</f>
        <v/>
      </c>
      <c r="C357" s="10" t="str">
        <f>IF(Scilympiad!D356="",
    "",
    Scilympiad!D356
)</f>
        <v/>
      </c>
      <c r="D357" s="10" t="str">
        <f>IF(Scilympiad!E356="",
    "",
    Scilympiad!E356
)</f>
        <v/>
      </c>
      <c r="E357" s="44" t="str">
        <f t="shared" si="132"/>
        <v/>
      </c>
      <c r="F357" s="45" t="str">
        <f t="shared" si="133"/>
        <v/>
      </c>
      <c r="G357" s="173" t="str">
        <f t="shared" si="134"/>
        <v/>
      </c>
      <c r="H357" s="45" t="str">
        <f t="shared" si="135"/>
        <v/>
      </c>
      <c r="I357" s="54" t="str">
        <f t="shared" si="136"/>
        <v/>
      </c>
      <c r="J357" s="57" t="str">
        <f>IF($B357="",
    "",
    IF(COUNTIF(Scilympiad!U:U,Scores!$B357)+COUNTIF(SkyCiv!U:U,Scores!$B357)=0,
        "",
        IF(COUNTIF(Scilympiad!U:U,Scores!$B357)=0,
            "NO",
            IF(COUNTIF(Scilympiad!U:U,Scores!$B357)=1,
                "YES",
                IF(COUNTIF(Scilympiad!U:U,Scores!$B357)&gt;1,
                    "MANY",
                    "ERROR"
                )
            )
        )
    )
)</f>
        <v/>
      </c>
      <c r="K357" s="15" t="str">
        <f>IF($B357="",
    "",
    IF(COUNTIF(Scilympiad!U:U,Scores!$B357)+COUNTIF(SkyCiv!U:U,Scores!$B357)=0,
        "",
        IF(COUNTIF(SkyCiv!U:U,Scores!$B357)=0,
            "NO",
            IF(COUNTIF(SkyCiv!U:U,Scores!$B357)=1,
                "YES",
                IF(COUNTIF(SkyCiv!U:U,Scores!$B357)&gt;1,
                    "MANY",
                    "ERROR"
                )
            )
        )
    )
)</f>
        <v/>
      </c>
      <c r="L357" s="160" t="str">
        <f>IF($B357="",
    "",
    IF(NOT(ISERROR(MATCH($B357,Scilympiad!$U:$U,0))),
        INDEX(Scilympiad!M:M,MATCH($B357,Scilympiad!$U:$U,0)),
        ""
    )
)</f>
        <v/>
      </c>
      <c r="M357" s="161" t="str">
        <f>IF($B357="",
    "",
    IF(NOT(ISERROR(MATCH($B357,Scilympiad!$U:$U,0))),
        INDEX(Scilympiad!N:N,MATCH($B357,Scilympiad!$U:$U,0)),
        ""
    )
)</f>
        <v/>
      </c>
      <c r="N357" s="161" t="str">
        <f>IF($B357="",
    "",
    IF(NOT(ISERROR(MATCH($B357,SkyCiv!$U:$U,0))),
        INDEX(SkyCiv!C:C,MATCH($B357,SkyCiv!$U:$U,0))+(_xlfn.NUMBERVALUE(LEFT(RIGHT(Instructions!$E$20,4),3))+6)/24,
        ""
    )
)</f>
        <v/>
      </c>
      <c r="O357" s="12" t="str">
        <f>IF(N357="",
    "",
    IF(Instructions!E$20="",
        "TIMEZONE?",
        IF(L357="",
            "START?",
            IF(N357&lt;L357,
                "NEGATIVE",
                (N357-L357)*24*60
            )
        )
    )
)</f>
        <v/>
      </c>
      <c r="P357" s="46" t="str">
        <f>IF(Instructions!$E$21="",
    "",
    IF(AND(ISNUMBER(O357),O357&gt;Instructions!E$21),
        "YES",
        IF(AND(ISNUMBER(O357),O357&lt;=Instructions!E$21),
            "NO",
            IF(O357="NEGATIVE",
                "UNCLEAR",
                ""
            )
        )
    )
)</f>
        <v/>
      </c>
      <c r="Q357" s="72" t="str">
        <f>IF(LEFT(Instructions!E$22)="Y",
    P357,
    ""
)</f>
        <v/>
      </c>
      <c r="R357" s="69" t="str">
        <f>IF($B357="",
    "",
    IF(NOT(ISERROR(MATCH($B357,SkyCiv!$U:$U,0))),
        INDEX(SkyCiv!I:I,MATCH($B357,SkyCiv!$U:$U,0)),
        ""
    )
)</f>
        <v/>
      </c>
      <c r="S357" s="12" t="str">
        <f>IF($B357="",
    "",
    IF(NOT(ISERROR(MATCH($B357,SkyCiv!$U:$U,0))),
        INDEX(SkyCiv!J:J,MATCH($B357,SkyCiv!$U:$U,0)),
        ""
    )
)</f>
        <v/>
      </c>
      <c r="T357" s="60" t="str">
        <f>IF($B357="",
    "",
    IF(NOT(ISERROR(MATCH($B357,SkyCiv!$U:$U,0))),
        INDEX(SkyCiv!K:K,MATCH($B357,SkyCiv!$U:$U,0)),
        ""
    )
)</f>
        <v/>
      </c>
      <c r="U357" s="76" t="str">
        <f>IF($B357="",
    "",
    IF(NOT(ISERROR(MATCH($B357,SkyCiv!$U:$U,0))),
        INDEX(SkyCiv!L:L,MATCH($B357,SkyCiv!$U:$U,0)),
        ""
    )
)</f>
        <v/>
      </c>
      <c r="V357" s="12" t="str">
        <f>IF($B357="",
    "",
    IF(NOT(ISERROR(MATCH($B357,SkyCiv!$U:$U,0))),
        INDEX(SkyCiv!M:M,MATCH($B357,SkyCiv!$U:$U,0)),
        ""
    )
)</f>
        <v/>
      </c>
      <c r="W357" s="77" t="str">
        <f>IF($B357="",
    "",
    IF(NOT(ISERROR(MATCH($B357,SkyCiv!$U:$U,0))),
        INDEX(SkyCiv!N:N,MATCH($B357,SkyCiv!$U:$U,0)),
        ""
    )
)</f>
        <v/>
      </c>
      <c r="X357" s="45" t="str">
        <f>IF(AND(U357=0,V357=0,W357=0),
    "-",
    IF(U357="",
        "",
        IF(LEFT($B357)="B",
            IF(Instructions!E$16="",
                "",
                IF(ROUND(U357,3)&lt;Instructions!E$16,
                    "YES",
                    "NO"
                )
            ),
            IF(LEFT($B357)="C",
                IF(Instructions!E$18="",
                    "",
                    IF(ROUND(U357,3)&lt;Instructions!E$18,
                        "YES",
                        "NO"
                    )
                ),
                "ERR"
            )
        )
    )
)</f>
        <v/>
      </c>
      <c r="Y357" s="45" t="str">
        <f t="shared" si="137"/>
        <v/>
      </c>
      <c r="Z357" s="45" t="str">
        <f>IF(AND(U357=0,V357=0,W357=0),
    "-",
    IF(W357="",
        "",
        IF(LEFT($B357)="B",
            IF(Instructions!E$17="",
                "",
                IF(ROUND(W357,3)&lt;Instructions!E$17,
                    "YES",
                    "NO"
                )
            ),
            IF(LEFT($B357)="C",
                IF(Instructions!E$19="",
                    "",
                    IF(ROUND(W357,3)&lt;Instructions!E$19,
                        "YES",
                        "NO"
                    )
                ),
                "ERR"
            )
        )
    )
)</f>
        <v/>
      </c>
      <c r="AA357" s="54" t="str">
        <f t="shared" si="138"/>
        <v/>
      </c>
      <c r="AB357" s="14" t="str">
        <f>IF(AND(NOT(ISERROR(MATCH($B357,Scilympiad!$U:$U,0))),ISNUMBER(INDEX(Scilympiad!Y:Y,MATCH($B357,Scilympiad!$U:$U,0)))),
    INDEX(Scilympiad!Y:Y,MATCH($B357,Scilympiad!$U:$U,0)),
    ""
)</f>
        <v/>
      </c>
      <c r="AC357" s="11" t="str">
        <f t="shared" si="139"/>
        <v/>
      </c>
      <c r="AD357" s="10" t="str">
        <f t="shared" si="140"/>
        <v/>
      </c>
      <c r="AE357" s="11" t="str">
        <f t="shared" si="141"/>
        <v/>
      </c>
      <c r="AF357" s="12" t="str">
        <f t="shared" si="142"/>
        <v/>
      </c>
      <c r="AG357" s="134" t="str">
        <f t="shared" si="143"/>
        <v/>
      </c>
      <c r="AH357" s="165"/>
      <c r="AI357" s="165"/>
      <c r="AJ357" s="131"/>
      <c r="AK357" s="64" t="str">
        <f t="shared" si="144"/>
        <v/>
      </c>
      <c r="AL357" s="47" t="str">
        <f t="shared" si="145"/>
        <v/>
      </c>
      <c r="AM357" s="65" t="str">
        <f t="shared" si="146"/>
        <v/>
      </c>
      <c r="AN357" s="57" t="str">
        <f t="shared" si="147"/>
        <v/>
      </c>
      <c r="AO357" s="12" t="str">
        <f t="shared" si="148"/>
        <v/>
      </c>
      <c r="AP357" s="10" t="str">
        <f t="shared" si="149"/>
        <v/>
      </c>
      <c r="AQ357" s="10" t="str">
        <f t="shared" si="150"/>
        <v/>
      </c>
      <c r="AR357" s="15" t="str">
        <f t="shared" si="151"/>
        <v/>
      </c>
      <c r="AS357" s="57" t="str">
        <f t="shared" si="152"/>
        <v/>
      </c>
      <c r="AT357" s="12" t="str">
        <f t="shared" si="153"/>
        <v/>
      </c>
      <c r="AU357" s="10" t="str">
        <f t="shared" si="154"/>
        <v/>
      </c>
      <c r="AV357" s="10" t="str">
        <f t="shared" si="155"/>
        <v/>
      </c>
      <c r="AW357" s="15" t="str">
        <f t="shared" si="156"/>
        <v/>
      </c>
    </row>
    <row r="358" spans="2:49">
      <c r="B358" s="14" t="str">
        <f>IF(Scilympiad!C357="",
    "",
    Scilympiad!C357
)</f>
        <v/>
      </c>
      <c r="C358" s="10" t="str">
        <f>IF(Scilympiad!D357="",
    "",
    Scilympiad!D357
)</f>
        <v/>
      </c>
      <c r="D358" s="10" t="str">
        <f>IF(Scilympiad!E357="",
    "",
    Scilympiad!E357
)</f>
        <v/>
      </c>
      <c r="E358" s="44" t="str">
        <f t="shared" si="132"/>
        <v/>
      </c>
      <c r="F358" s="45" t="str">
        <f t="shared" si="133"/>
        <v/>
      </c>
      <c r="G358" s="173" t="str">
        <f t="shared" si="134"/>
        <v/>
      </c>
      <c r="H358" s="45" t="str">
        <f t="shared" si="135"/>
        <v/>
      </c>
      <c r="I358" s="54" t="str">
        <f t="shared" si="136"/>
        <v/>
      </c>
      <c r="J358" s="57" t="str">
        <f>IF($B358="",
    "",
    IF(COUNTIF(Scilympiad!U:U,Scores!$B358)+COUNTIF(SkyCiv!U:U,Scores!$B358)=0,
        "",
        IF(COUNTIF(Scilympiad!U:U,Scores!$B358)=0,
            "NO",
            IF(COUNTIF(Scilympiad!U:U,Scores!$B358)=1,
                "YES",
                IF(COUNTIF(Scilympiad!U:U,Scores!$B358)&gt;1,
                    "MANY",
                    "ERROR"
                )
            )
        )
    )
)</f>
        <v/>
      </c>
      <c r="K358" s="15" t="str">
        <f>IF($B358="",
    "",
    IF(COUNTIF(Scilympiad!U:U,Scores!$B358)+COUNTIF(SkyCiv!U:U,Scores!$B358)=0,
        "",
        IF(COUNTIF(SkyCiv!U:U,Scores!$B358)=0,
            "NO",
            IF(COUNTIF(SkyCiv!U:U,Scores!$B358)=1,
                "YES",
                IF(COUNTIF(SkyCiv!U:U,Scores!$B358)&gt;1,
                    "MANY",
                    "ERROR"
                )
            )
        )
    )
)</f>
        <v/>
      </c>
      <c r="L358" s="160" t="str">
        <f>IF($B358="",
    "",
    IF(NOT(ISERROR(MATCH($B358,Scilympiad!$U:$U,0))),
        INDEX(Scilympiad!M:M,MATCH($B358,Scilympiad!$U:$U,0)),
        ""
    )
)</f>
        <v/>
      </c>
      <c r="M358" s="161" t="str">
        <f>IF($B358="",
    "",
    IF(NOT(ISERROR(MATCH($B358,Scilympiad!$U:$U,0))),
        INDEX(Scilympiad!N:N,MATCH($B358,Scilympiad!$U:$U,0)),
        ""
    )
)</f>
        <v/>
      </c>
      <c r="N358" s="161" t="str">
        <f>IF($B358="",
    "",
    IF(NOT(ISERROR(MATCH($B358,SkyCiv!$U:$U,0))),
        INDEX(SkyCiv!C:C,MATCH($B358,SkyCiv!$U:$U,0))+(_xlfn.NUMBERVALUE(LEFT(RIGHT(Instructions!$E$20,4),3))+6)/24,
        ""
    )
)</f>
        <v/>
      </c>
      <c r="O358" s="12" t="str">
        <f>IF(N358="",
    "",
    IF(Instructions!E$20="",
        "TIMEZONE?",
        IF(L358="",
            "START?",
            IF(N358&lt;L358,
                "NEGATIVE",
                (N358-L358)*24*60
            )
        )
    )
)</f>
        <v/>
      </c>
      <c r="P358" s="46" t="str">
        <f>IF(Instructions!$E$21="",
    "",
    IF(AND(ISNUMBER(O358),O358&gt;Instructions!E$21),
        "YES",
        IF(AND(ISNUMBER(O358),O358&lt;=Instructions!E$21),
            "NO",
            IF(O358="NEGATIVE",
                "UNCLEAR",
                ""
            )
        )
    )
)</f>
        <v/>
      </c>
      <c r="Q358" s="72" t="str">
        <f>IF(LEFT(Instructions!E$22)="Y",
    P358,
    ""
)</f>
        <v/>
      </c>
      <c r="R358" s="69" t="str">
        <f>IF($B358="",
    "",
    IF(NOT(ISERROR(MATCH($B358,SkyCiv!$U:$U,0))),
        INDEX(SkyCiv!I:I,MATCH($B358,SkyCiv!$U:$U,0)),
        ""
    )
)</f>
        <v/>
      </c>
      <c r="S358" s="12" t="str">
        <f>IF($B358="",
    "",
    IF(NOT(ISERROR(MATCH($B358,SkyCiv!$U:$U,0))),
        INDEX(SkyCiv!J:J,MATCH($B358,SkyCiv!$U:$U,0)),
        ""
    )
)</f>
        <v/>
      </c>
      <c r="T358" s="60" t="str">
        <f>IF($B358="",
    "",
    IF(NOT(ISERROR(MATCH($B358,SkyCiv!$U:$U,0))),
        INDEX(SkyCiv!K:K,MATCH($B358,SkyCiv!$U:$U,0)),
        ""
    )
)</f>
        <v/>
      </c>
      <c r="U358" s="76" t="str">
        <f>IF($B358="",
    "",
    IF(NOT(ISERROR(MATCH($B358,SkyCiv!$U:$U,0))),
        INDEX(SkyCiv!L:L,MATCH($B358,SkyCiv!$U:$U,0)),
        ""
    )
)</f>
        <v/>
      </c>
      <c r="V358" s="12" t="str">
        <f>IF($B358="",
    "",
    IF(NOT(ISERROR(MATCH($B358,SkyCiv!$U:$U,0))),
        INDEX(SkyCiv!M:M,MATCH($B358,SkyCiv!$U:$U,0)),
        ""
    )
)</f>
        <v/>
      </c>
      <c r="W358" s="77" t="str">
        <f>IF($B358="",
    "",
    IF(NOT(ISERROR(MATCH($B358,SkyCiv!$U:$U,0))),
        INDEX(SkyCiv!N:N,MATCH($B358,SkyCiv!$U:$U,0)),
        ""
    )
)</f>
        <v/>
      </c>
      <c r="X358" s="45" t="str">
        <f>IF(AND(U358=0,V358=0,W358=0),
    "-",
    IF(U358="",
        "",
        IF(LEFT($B358)="B",
            IF(Instructions!E$16="",
                "",
                IF(ROUND(U358,3)&lt;Instructions!E$16,
                    "YES",
                    "NO"
                )
            ),
            IF(LEFT($B358)="C",
                IF(Instructions!E$18="",
                    "",
                    IF(ROUND(U358,3)&lt;Instructions!E$18,
                        "YES",
                        "NO"
                    )
                ),
                "ERR"
            )
        )
    )
)</f>
        <v/>
      </c>
      <c r="Y358" s="45" t="str">
        <f t="shared" si="137"/>
        <v/>
      </c>
      <c r="Z358" s="45" t="str">
        <f>IF(AND(U358=0,V358=0,W358=0),
    "-",
    IF(W358="",
        "",
        IF(LEFT($B358)="B",
            IF(Instructions!E$17="",
                "",
                IF(ROUND(W358,3)&lt;Instructions!E$17,
                    "YES",
                    "NO"
                )
            ),
            IF(LEFT($B358)="C",
                IF(Instructions!E$19="",
                    "",
                    IF(ROUND(W358,3)&lt;Instructions!E$19,
                        "YES",
                        "NO"
                    )
                ),
                "ERR"
            )
        )
    )
)</f>
        <v/>
      </c>
      <c r="AA358" s="54" t="str">
        <f t="shared" si="138"/>
        <v/>
      </c>
      <c r="AB358" s="14" t="str">
        <f>IF(AND(NOT(ISERROR(MATCH($B358,Scilympiad!$U:$U,0))),ISNUMBER(INDEX(Scilympiad!Y:Y,MATCH($B358,Scilympiad!$U:$U,0)))),
    INDEX(Scilympiad!Y:Y,MATCH($B358,Scilympiad!$U:$U,0)),
    ""
)</f>
        <v/>
      </c>
      <c r="AC358" s="11" t="str">
        <f t="shared" si="139"/>
        <v/>
      </c>
      <c r="AD358" s="10" t="str">
        <f t="shared" si="140"/>
        <v/>
      </c>
      <c r="AE358" s="11" t="str">
        <f t="shared" si="141"/>
        <v/>
      </c>
      <c r="AF358" s="12" t="str">
        <f t="shared" si="142"/>
        <v/>
      </c>
      <c r="AG358" s="134" t="str">
        <f t="shared" si="143"/>
        <v/>
      </c>
      <c r="AH358" s="165"/>
      <c r="AI358" s="165"/>
      <c r="AJ358" s="131"/>
      <c r="AK358" s="64" t="str">
        <f t="shared" si="144"/>
        <v/>
      </c>
      <c r="AL358" s="47" t="str">
        <f t="shared" si="145"/>
        <v/>
      </c>
      <c r="AM358" s="65" t="str">
        <f t="shared" si="146"/>
        <v/>
      </c>
      <c r="AN358" s="57" t="str">
        <f t="shared" si="147"/>
        <v/>
      </c>
      <c r="AO358" s="12" t="str">
        <f t="shared" si="148"/>
        <v/>
      </c>
      <c r="AP358" s="10" t="str">
        <f t="shared" si="149"/>
        <v/>
      </c>
      <c r="AQ358" s="10" t="str">
        <f t="shared" si="150"/>
        <v/>
      </c>
      <c r="AR358" s="15" t="str">
        <f t="shared" si="151"/>
        <v/>
      </c>
      <c r="AS358" s="57" t="str">
        <f t="shared" si="152"/>
        <v/>
      </c>
      <c r="AT358" s="12" t="str">
        <f t="shared" si="153"/>
        <v/>
      </c>
      <c r="AU358" s="10" t="str">
        <f t="shared" si="154"/>
        <v/>
      </c>
      <c r="AV358" s="10" t="str">
        <f t="shared" si="155"/>
        <v/>
      </c>
      <c r="AW358" s="15" t="str">
        <f t="shared" si="156"/>
        <v/>
      </c>
    </row>
    <row r="359" spans="2:49">
      <c r="B359" s="14" t="str">
        <f>IF(Scilympiad!C358="",
    "",
    Scilympiad!C358
)</f>
        <v/>
      </c>
      <c r="C359" s="10" t="str">
        <f>IF(Scilympiad!D358="",
    "",
    Scilympiad!D358
)</f>
        <v/>
      </c>
      <c r="D359" s="10" t="str">
        <f>IF(Scilympiad!E358="",
    "",
    Scilympiad!E358
)</f>
        <v/>
      </c>
      <c r="E359" s="44" t="str">
        <f t="shared" si="132"/>
        <v/>
      </c>
      <c r="F359" s="45" t="str">
        <f t="shared" si="133"/>
        <v/>
      </c>
      <c r="G359" s="173" t="str">
        <f t="shared" si="134"/>
        <v/>
      </c>
      <c r="H359" s="45" t="str">
        <f t="shared" si="135"/>
        <v/>
      </c>
      <c r="I359" s="54" t="str">
        <f t="shared" si="136"/>
        <v/>
      </c>
      <c r="J359" s="57" t="str">
        <f>IF($B359="",
    "",
    IF(COUNTIF(Scilympiad!U:U,Scores!$B359)+COUNTIF(SkyCiv!U:U,Scores!$B359)=0,
        "",
        IF(COUNTIF(Scilympiad!U:U,Scores!$B359)=0,
            "NO",
            IF(COUNTIF(Scilympiad!U:U,Scores!$B359)=1,
                "YES",
                IF(COUNTIF(Scilympiad!U:U,Scores!$B359)&gt;1,
                    "MANY",
                    "ERROR"
                )
            )
        )
    )
)</f>
        <v/>
      </c>
      <c r="K359" s="15" t="str">
        <f>IF($B359="",
    "",
    IF(COUNTIF(Scilympiad!U:U,Scores!$B359)+COUNTIF(SkyCiv!U:U,Scores!$B359)=0,
        "",
        IF(COUNTIF(SkyCiv!U:U,Scores!$B359)=0,
            "NO",
            IF(COUNTIF(SkyCiv!U:U,Scores!$B359)=1,
                "YES",
                IF(COUNTIF(SkyCiv!U:U,Scores!$B359)&gt;1,
                    "MANY",
                    "ERROR"
                )
            )
        )
    )
)</f>
        <v/>
      </c>
      <c r="L359" s="160" t="str">
        <f>IF($B359="",
    "",
    IF(NOT(ISERROR(MATCH($B359,Scilympiad!$U:$U,0))),
        INDEX(Scilympiad!M:M,MATCH($B359,Scilympiad!$U:$U,0)),
        ""
    )
)</f>
        <v/>
      </c>
      <c r="M359" s="161" t="str">
        <f>IF($B359="",
    "",
    IF(NOT(ISERROR(MATCH($B359,Scilympiad!$U:$U,0))),
        INDEX(Scilympiad!N:N,MATCH($B359,Scilympiad!$U:$U,0)),
        ""
    )
)</f>
        <v/>
      </c>
      <c r="N359" s="161" t="str">
        <f>IF($B359="",
    "",
    IF(NOT(ISERROR(MATCH($B359,SkyCiv!$U:$U,0))),
        INDEX(SkyCiv!C:C,MATCH($B359,SkyCiv!$U:$U,0))+(_xlfn.NUMBERVALUE(LEFT(RIGHT(Instructions!$E$20,4),3))+6)/24,
        ""
    )
)</f>
        <v/>
      </c>
      <c r="O359" s="12" t="str">
        <f>IF(N359="",
    "",
    IF(Instructions!E$20="",
        "TIMEZONE?",
        IF(L359="",
            "START?",
            IF(N359&lt;L359,
                "NEGATIVE",
                (N359-L359)*24*60
            )
        )
    )
)</f>
        <v/>
      </c>
      <c r="P359" s="46" t="str">
        <f>IF(Instructions!$E$21="",
    "",
    IF(AND(ISNUMBER(O359),O359&gt;Instructions!E$21),
        "YES",
        IF(AND(ISNUMBER(O359),O359&lt;=Instructions!E$21),
            "NO",
            IF(O359="NEGATIVE",
                "UNCLEAR",
                ""
            )
        )
    )
)</f>
        <v/>
      </c>
      <c r="Q359" s="72" t="str">
        <f>IF(LEFT(Instructions!E$22)="Y",
    P359,
    ""
)</f>
        <v/>
      </c>
      <c r="R359" s="69" t="str">
        <f>IF($B359="",
    "",
    IF(NOT(ISERROR(MATCH($B359,SkyCiv!$U:$U,0))),
        INDEX(SkyCiv!I:I,MATCH($B359,SkyCiv!$U:$U,0)),
        ""
    )
)</f>
        <v/>
      </c>
      <c r="S359" s="12" t="str">
        <f>IF($B359="",
    "",
    IF(NOT(ISERROR(MATCH($B359,SkyCiv!$U:$U,0))),
        INDEX(SkyCiv!J:J,MATCH($B359,SkyCiv!$U:$U,0)),
        ""
    )
)</f>
        <v/>
      </c>
      <c r="T359" s="60" t="str">
        <f>IF($B359="",
    "",
    IF(NOT(ISERROR(MATCH($B359,SkyCiv!$U:$U,0))),
        INDEX(SkyCiv!K:K,MATCH($B359,SkyCiv!$U:$U,0)),
        ""
    )
)</f>
        <v/>
      </c>
      <c r="U359" s="76" t="str">
        <f>IF($B359="",
    "",
    IF(NOT(ISERROR(MATCH($B359,SkyCiv!$U:$U,0))),
        INDEX(SkyCiv!L:L,MATCH($B359,SkyCiv!$U:$U,0)),
        ""
    )
)</f>
        <v/>
      </c>
      <c r="V359" s="12" t="str">
        <f>IF($B359="",
    "",
    IF(NOT(ISERROR(MATCH($B359,SkyCiv!$U:$U,0))),
        INDEX(SkyCiv!M:M,MATCH($B359,SkyCiv!$U:$U,0)),
        ""
    )
)</f>
        <v/>
      </c>
      <c r="W359" s="77" t="str">
        <f>IF($B359="",
    "",
    IF(NOT(ISERROR(MATCH($B359,SkyCiv!$U:$U,0))),
        INDEX(SkyCiv!N:N,MATCH($B359,SkyCiv!$U:$U,0)),
        ""
    )
)</f>
        <v/>
      </c>
      <c r="X359" s="45" t="str">
        <f>IF(AND(U359=0,V359=0,W359=0),
    "-",
    IF(U359="",
        "",
        IF(LEFT($B359)="B",
            IF(Instructions!E$16="",
                "",
                IF(ROUND(U359,3)&lt;Instructions!E$16,
                    "YES",
                    "NO"
                )
            ),
            IF(LEFT($B359)="C",
                IF(Instructions!E$18="",
                    "",
                    IF(ROUND(U359,3)&lt;Instructions!E$18,
                        "YES",
                        "NO"
                    )
                ),
                "ERR"
            )
        )
    )
)</f>
        <v/>
      </c>
      <c r="Y359" s="45" t="str">
        <f t="shared" si="137"/>
        <v/>
      </c>
      <c r="Z359" s="45" t="str">
        <f>IF(AND(U359=0,V359=0,W359=0),
    "-",
    IF(W359="",
        "",
        IF(LEFT($B359)="B",
            IF(Instructions!E$17="",
                "",
                IF(ROUND(W359,3)&lt;Instructions!E$17,
                    "YES",
                    "NO"
                )
            ),
            IF(LEFT($B359)="C",
                IF(Instructions!E$19="",
                    "",
                    IF(ROUND(W359,3)&lt;Instructions!E$19,
                        "YES",
                        "NO"
                    )
                ),
                "ERR"
            )
        )
    )
)</f>
        <v/>
      </c>
      <c r="AA359" s="54" t="str">
        <f t="shared" si="138"/>
        <v/>
      </c>
      <c r="AB359" s="14" t="str">
        <f>IF(AND(NOT(ISERROR(MATCH($B359,Scilympiad!$U:$U,0))),ISNUMBER(INDEX(Scilympiad!Y:Y,MATCH($B359,Scilympiad!$U:$U,0)))),
    INDEX(Scilympiad!Y:Y,MATCH($B359,Scilympiad!$U:$U,0)),
    ""
)</f>
        <v/>
      </c>
      <c r="AC359" s="11" t="str">
        <f t="shared" si="139"/>
        <v/>
      </c>
      <c r="AD359" s="10" t="str">
        <f t="shared" si="140"/>
        <v/>
      </c>
      <c r="AE359" s="11" t="str">
        <f t="shared" si="141"/>
        <v/>
      </c>
      <c r="AF359" s="12" t="str">
        <f t="shared" si="142"/>
        <v/>
      </c>
      <c r="AG359" s="134" t="str">
        <f t="shared" si="143"/>
        <v/>
      </c>
      <c r="AH359" s="165"/>
      <c r="AI359" s="165"/>
      <c r="AJ359" s="131"/>
      <c r="AK359" s="64" t="str">
        <f t="shared" si="144"/>
        <v/>
      </c>
      <c r="AL359" s="47" t="str">
        <f t="shared" si="145"/>
        <v/>
      </c>
      <c r="AM359" s="65" t="str">
        <f t="shared" si="146"/>
        <v/>
      </c>
      <c r="AN359" s="57" t="str">
        <f t="shared" si="147"/>
        <v/>
      </c>
      <c r="AO359" s="12" t="str">
        <f t="shared" si="148"/>
        <v/>
      </c>
      <c r="AP359" s="10" t="str">
        <f t="shared" si="149"/>
        <v/>
      </c>
      <c r="AQ359" s="10" t="str">
        <f t="shared" si="150"/>
        <v/>
      </c>
      <c r="AR359" s="15" t="str">
        <f t="shared" si="151"/>
        <v/>
      </c>
      <c r="AS359" s="57" t="str">
        <f t="shared" si="152"/>
        <v/>
      </c>
      <c r="AT359" s="12" t="str">
        <f t="shared" si="153"/>
        <v/>
      </c>
      <c r="AU359" s="10" t="str">
        <f t="shared" si="154"/>
        <v/>
      </c>
      <c r="AV359" s="10" t="str">
        <f t="shared" si="155"/>
        <v/>
      </c>
      <c r="AW359" s="15" t="str">
        <f t="shared" si="156"/>
        <v/>
      </c>
    </row>
    <row r="360" spans="2:49">
      <c r="B360" s="14" t="str">
        <f>IF(Scilympiad!C359="",
    "",
    Scilympiad!C359
)</f>
        <v/>
      </c>
      <c r="C360" s="10" t="str">
        <f>IF(Scilympiad!D359="",
    "",
    Scilympiad!D359
)</f>
        <v/>
      </c>
      <c r="D360" s="10" t="str">
        <f>IF(Scilympiad!E359="",
    "",
    Scilympiad!E359
)</f>
        <v/>
      </c>
      <c r="E360" s="44" t="str">
        <f t="shared" si="132"/>
        <v/>
      </c>
      <c r="F360" s="45" t="str">
        <f t="shared" si="133"/>
        <v/>
      </c>
      <c r="G360" s="173" t="str">
        <f t="shared" si="134"/>
        <v/>
      </c>
      <c r="H360" s="45" t="str">
        <f t="shared" si="135"/>
        <v/>
      </c>
      <c r="I360" s="54" t="str">
        <f t="shared" si="136"/>
        <v/>
      </c>
      <c r="J360" s="57" t="str">
        <f>IF($B360="",
    "",
    IF(COUNTIF(Scilympiad!U:U,Scores!$B360)+COUNTIF(SkyCiv!U:U,Scores!$B360)=0,
        "",
        IF(COUNTIF(Scilympiad!U:U,Scores!$B360)=0,
            "NO",
            IF(COUNTIF(Scilympiad!U:U,Scores!$B360)=1,
                "YES",
                IF(COUNTIF(Scilympiad!U:U,Scores!$B360)&gt;1,
                    "MANY",
                    "ERROR"
                )
            )
        )
    )
)</f>
        <v/>
      </c>
      <c r="K360" s="15" t="str">
        <f>IF($B360="",
    "",
    IF(COUNTIF(Scilympiad!U:U,Scores!$B360)+COUNTIF(SkyCiv!U:U,Scores!$B360)=0,
        "",
        IF(COUNTIF(SkyCiv!U:U,Scores!$B360)=0,
            "NO",
            IF(COUNTIF(SkyCiv!U:U,Scores!$B360)=1,
                "YES",
                IF(COUNTIF(SkyCiv!U:U,Scores!$B360)&gt;1,
                    "MANY",
                    "ERROR"
                )
            )
        )
    )
)</f>
        <v/>
      </c>
      <c r="L360" s="160" t="str">
        <f>IF($B360="",
    "",
    IF(NOT(ISERROR(MATCH($B360,Scilympiad!$U:$U,0))),
        INDEX(Scilympiad!M:M,MATCH($B360,Scilympiad!$U:$U,0)),
        ""
    )
)</f>
        <v/>
      </c>
      <c r="M360" s="161" t="str">
        <f>IF($B360="",
    "",
    IF(NOT(ISERROR(MATCH($B360,Scilympiad!$U:$U,0))),
        INDEX(Scilympiad!N:N,MATCH($B360,Scilympiad!$U:$U,0)),
        ""
    )
)</f>
        <v/>
      </c>
      <c r="N360" s="161" t="str">
        <f>IF($B360="",
    "",
    IF(NOT(ISERROR(MATCH($B360,SkyCiv!$U:$U,0))),
        INDEX(SkyCiv!C:C,MATCH($B360,SkyCiv!$U:$U,0))+(_xlfn.NUMBERVALUE(LEFT(RIGHT(Instructions!$E$20,4),3))+6)/24,
        ""
    )
)</f>
        <v/>
      </c>
      <c r="O360" s="12" t="str">
        <f>IF(N360="",
    "",
    IF(Instructions!E$20="",
        "TIMEZONE?",
        IF(L360="",
            "START?",
            IF(N360&lt;L360,
                "NEGATIVE",
                (N360-L360)*24*60
            )
        )
    )
)</f>
        <v/>
      </c>
      <c r="P360" s="46" t="str">
        <f>IF(Instructions!$E$21="",
    "",
    IF(AND(ISNUMBER(O360),O360&gt;Instructions!E$21),
        "YES",
        IF(AND(ISNUMBER(O360),O360&lt;=Instructions!E$21),
            "NO",
            IF(O360="NEGATIVE",
                "UNCLEAR",
                ""
            )
        )
    )
)</f>
        <v/>
      </c>
      <c r="Q360" s="72" t="str">
        <f>IF(LEFT(Instructions!E$22)="Y",
    P360,
    ""
)</f>
        <v/>
      </c>
      <c r="R360" s="69" t="str">
        <f>IF($B360="",
    "",
    IF(NOT(ISERROR(MATCH($B360,SkyCiv!$U:$U,0))),
        INDEX(SkyCiv!I:I,MATCH($B360,SkyCiv!$U:$U,0)),
        ""
    )
)</f>
        <v/>
      </c>
      <c r="S360" s="12" t="str">
        <f>IF($B360="",
    "",
    IF(NOT(ISERROR(MATCH($B360,SkyCiv!$U:$U,0))),
        INDEX(SkyCiv!J:J,MATCH($B360,SkyCiv!$U:$U,0)),
        ""
    )
)</f>
        <v/>
      </c>
      <c r="T360" s="60" t="str">
        <f>IF($B360="",
    "",
    IF(NOT(ISERROR(MATCH($B360,SkyCiv!$U:$U,0))),
        INDEX(SkyCiv!K:K,MATCH($B360,SkyCiv!$U:$U,0)),
        ""
    )
)</f>
        <v/>
      </c>
      <c r="U360" s="76" t="str">
        <f>IF($B360="",
    "",
    IF(NOT(ISERROR(MATCH($B360,SkyCiv!$U:$U,0))),
        INDEX(SkyCiv!L:L,MATCH($B360,SkyCiv!$U:$U,0)),
        ""
    )
)</f>
        <v/>
      </c>
      <c r="V360" s="12" t="str">
        <f>IF($B360="",
    "",
    IF(NOT(ISERROR(MATCH($B360,SkyCiv!$U:$U,0))),
        INDEX(SkyCiv!M:M,MATCH($B360,SkyCiv!$U:$U,0)),
        ""
    )
)</f>
        <v/>
      </c>
      <c r="W360" s="77" t="str">
        <f>IF($B360="",
    "",
    IF(NOT(ISERROR(MATCH($B360,SkyCiv!$U:$U,0))),
        INDEX(SkyCiv!N:N,MATCH($B360,SkyCiv!$U:$U,0)),
        ""
    )
)</f>
        <v/>
      </c>
      <c r="X360" s="45" t="str">
        <f>IF(AND(U360=0,V360=0,W360=0),
    "-",
    IF(U360="",
        "",
        IF(LEFT($B360)="B",
            IF(Instructions!E$16="",
                "",
                IF(ROUND(U360,3)&lt;Instructions!E$16,
                    "YES",
                    "NO"
                )
            ),
            IF(LEFT($B360)="C",
                IF(Instructions!E$18="",
                    "",
                    IF(ROUND(U360,3)&lt;Instructions!E$18,
                        "YES",
                        "NO"
                    )
                ),
                "ERR"
            )
        )
    )
)</f>
        <v/>
      </c>
      <c r="Y360" s="45" t="str">
        <f t="shared" si="137"/>
        <v/>
      </c>
      <c r="Z360" s="45" t="str">
        <f>IF(AND(U360=0,V360=0,W360=0),
    "-",
    IF(W360="",
        "",
        IF(LEFT($B360)="B",
            IF(Instructions!E$17="",
                "",
                IF(ROUND(W360,3)&lt;Instructions!E$17,
                    "YES",
                    "NO"
                )
            ),
            IF(LEFT($B360)="C",
                IF(Instructions!E$19="",
                    "",
                    IF(ROUND(W360,3)&lt;Instructions!E$19,
                        "YES",
                        "NO"
                    )
                ),
                "ERR"
            )
        )
    )
)</f>
        <v/>
      </c>
      <c r="AA360" s="54" t="str">
        <f t="shared" si="138"/>
        <v/>
      </c>
      <c r="AB360" s="14" t="str">
        <f>IF(AND(NOT(ISERROR(MATCH($B360,Scilympiad!$U:$U,0))),ISNUMBER(INDEX(Scilympiad!Y:Y,MATCH($B360,Scilympiad!$U:$U,0)))),
    INDEX(Scilympiad!Y:Y,MATCH($B360,Scilympiad!$U:$U,0)),
    ""
)</f>
        <v/>
      </c>
      <c r="AC360" s="11" t="str">
        <f t="shared" si="139"/>
        <v/>
      </c>
      <c r="AD360" s="10" t="str">
        <f t="shared" si="140"/>
        <v/>
      </c>
      <c r="AE360" s="11" t="str">
        <f t="shared" si="141"/>
        <v/>
      </c>
      <c r="AF360" s="12" t="str">
        <f t="shared" si="142"/>
        <v/>
      </c>
      <c r="AG360" s="134" t="str">
        <f t="shared" si="143"/>
        <v/>
      </c>
      <c r="AH360" s="165"/>
      <c r="AI360" s="165"/>
      <c r="AJ360" s="131"/>
      <c r="AK360" s="64" t="str">
        <f t="shared" si="144"/>
        <v/>
      </c>
      <c r="AL360" s="47" t="str">
        <f t="shared" si="145"/>
        <v/>
      </c>
      <c r="AM360" s="65" t="str">
        <f t="shared" si="146"/>
        <v/>
      </c>
      <c r="AN360" s="57" t="str">
        <f t="shared" si="147"/>
        <v/>
      </c>
      <c r="AO360" s="12" t="str">
        <f t="shared" si="148"/>
        <v/>
      </c>
      <c r="AP360" s="10" t="str">
        <f t="shared" si="149"/>
        <v/>
      </c>
      <c r="AQ360" s="10" t="str">
        <f t="shared" si="150"/>
        <v/>
      </c>
      <c r="AR360" s="15" t="str">
        <f t="shared" si="151"/>
        <v/>
      </c>
      <c r="AS360" s="57" t="str">
        <f t="shared" si="152"/>
        <v/>
      </c>
      <c r="AT360" s="12" t="str">
        <f t="shared" si="153"/>
        <v/>
      </c>
      <c r="AU360" s="10" t="str">
        <f t="shared" si="154"/>
        <v/>
      </c>
      <c r="AV360" s="10" t="str">
        <f t="shared" si="155"/>
        <v/>
      </c>
      <c r="AW360" s="15" t="str">
        <f t="shared" si="156"/>
        <v/>
      </c>
    </row>
    <row r="361" spans="2:49">
      <c r="B361" s="14" t="str">
        <f>IF(Scilympiad!C360="",
    "",
    Scilympiad!C360
)</f>
        <v/>
      </c>
      <c r="C361" s="10" t="str">
        <f>IF(Scilympiad!D360="",
    "",
    Scilympiad!D360
)</f>
        <v/>
      </c>
      <c r="D361" s="10" t="str">
        <f>IF(Scilympiad!E360="",
    "",
    Scilympiad!E360
)</f>
        <v/>
      </c>
      <c r="E361" s="44" t="str">
        <f t="shared" si="132"/>
        <v/>
      </c>
      <c r="F361" s="45" t="str">
        <f t="shared" si="133"/>
        <v/>
      </c>
      <c r="G361" s="173" t="str">
        <f t="shared" si="134"/>
        <v/>
      </c>
      <c r="H361" s="45" t="str">
        <f t="shared" si="135"/>
        <v/>
      </c>
      <c r="I361" s="54" t="str">
        <f t="shared" si="136"/>
        <v/>
      </c>
      <c r="J361" s="57" t="str">
        <f>IF($B361="",
    "",
    IF(COUNTIF(Scilympiad!U:U,Scores!$B361)+COUNTIF(SkyCiv!U:U,Scores!$B361)=0,
        "",
        IF(COUNTIF(Scilympiad!U:U,Scores!$B361)=0,
            "NO",
            IF(COUNTIF(Scilympiad!U:U,Scores!$B361)=1,
                "YES",
                IF(COUNTIF(Scilympiad!U:U,Scores!$B361)&gt;1,
                    "MANY",
                    "ERROR"
                )
            )
        )
    )
)</f>
        <v/>
      </c>
      <c r="K361" s="15" t="str">
        <f>IF($B361="",
    "",
    IF(COUNTIF(Scilympiad!U:U,Scores!$B361)+COUNTIF(SkyCiv!U:U,Scores!$B361)=0,
        "",
        IF(COUNTIF(SkyCiv!U:U,Scores!$B361)=0,
            "NO",
            IF(COUNTIF(SkyCiv!U:U,Scores!$B361)=1,
                "YES",
                IF(COUNTIF(SkyCiv!U:U,Scores!$B361)&gt;1,
                    "MANY",
                    "ERROR"
                )
            )
        )
    )
)</f>
        <v/>
      </c>
      <c r="L361" s="160" t="str">
        <f>IF($B361="",
    "",
    IF(NOT(ISERROR(MATCH($B361,Scilympiad!$U:$U,0))),
        INDEX(Scilympiad!M:M,MATCH($B361,Scilympiad!$U:$U,0)),
        ""
    )
)</f>
        <v/>
      </c>
      <c r="M361" s="161" t="str">
        <f>IF($B361="",
    "",
    IF(NOT(ISERROR(MATCH($B361,Scilympiad!$U:$U,0))),
        INDEX(Scilympiad!N:N,MATCH($B361,Scilympiad!$U:$U,0)),
        ""
    )
)</f>
        <v/>
      </c>
      <c r="N361" s="161" t="str">
        <f>IF($B361="",
    "",
    IF(NOT(ISERROR(MATCH($B361,SkyCiv!$U:$U,0))),
        INDEX(SkyCiv!C:C,MATCH($B361,SkyCiv!$U:$U,0))+(_xlfn.NUMBERVALUE(LEFT(RIGHT(Instructions!$E$20,4),3))+6)/24,
        ""
    )
)</f>
        <v/>
      </c>
      <c r="O361" s="12" t="str">
        <f>IF(N361="",
    "",
    IF(Instructions!E$20="",
        "TIMEZONE?",
        IF(L361="",
            "START?",
            IF(N361&lt;L361,
                "NEGATIVE",
                (N361-L361)*24*60
            )
        )
    )
)</f>
        <v/>
      </c>
      <c r="P361" s="46" t="str">
        <f>IF(Instructions!$E$21="",
    "",
    IF(AND(ISNUMBER(O361),O361&gt;Instructions!E$21),
        "YES",
        IF(AND(ISNUMBER(O361),O361&lt;=Instructions!E$21),
            "NO",
            IF(O361="NEGATIVE",
                "UNCLEAR",
                ""
            )
        )
    )
)</f>
        <v/>
      </c>
      <c r="Q361" s="72" t="str">
        <f>IF(LEFT(Instructions!E$22)="Y",
    P361,
    ""
)</f>
        <v/>
      </c>
      <c r="R361" s="69" t="str">
        <f>IF($B361="",
    "",
    IF(NOT(ISERROR(MATCH($B361,SkyCiv!$U:$U,0))),
        INDEX(SkyCiv!I:I,MATCH($B361,SkyCiv!$U:$U,0)),
        ""
    )
)</f>
        <v/>
      </c>
      <c r="S361" s="12" t="str">
        <f>IF($B361="",
    "",
    IF(NOT(ISERROR(MATCH($B361,SkyCiv!$U:$U,0))),
        INDEX(SkyCiv!J:J,MATCH($B361,SkyCiv!$U:$U,0)),
        ""
    )
)</f>
        <v/>
      </c>
      <c r="T361" s="60" t="str">
        <f>IF($B361="",
    "",
    IF(NOT(ISERROR(MATCH($B361,SkyCiv!$U:$U,0))),
        INDEX(SkyCiv!K:K,MATCH($B361,SkyCiv!$U:$U,0)),
        ""
    )
)</f>
        <v/>
      </c>
      <c r="U361" s="76" t="str">
        <f>IF($B361="",
    "",
    IF(NOT(ISERROR(MATCH($B361,SkyCiv!$U:$U,0))),
        INDEX(SkyCiv!L:L,MATCH($B361,SkyCiv!$U:$U,0)),
        ""
    )
)</f>
        <v/>
      </c>
      <c r="V361" s="12" t="str">
        <f>IF($B361="",
    "",
    IF(NOT(ISERROR(MATCH($B361,SkyCiv!$U:$U,0))),
        INDEX(SkyCiv!M:M,MATCH($B361,SkyCiv!$U:$U,0)),
        ""
    )
)</f>
        <v/>
      </c>
      <c r="W361" s="77" t="str">
        <f>IF($B361="",
    "",
    IF(NOT(ISERROR(MATCH($B361,SkyCiv!$U:$U,0))),
        INDEX(SkyCiv!N:N,MATCH($B361,SkyCiv!$U:$U,0)),
        ""
    )
)</f>
        <v/>
      </c>
      <c r="X361" s="45" t="str">
        <f>IF(AND(U361=0,V361=0,W361=0),
    "-",
    IF(U361="",
        "",
        IF(LEFT($B361)="B",
            IF(Instructions!E$16="",
                "",
                IF(ROUND(U361,3)&lt;Instructions!E$16,
                    "YES",
                    "NO"
                )
            ),
            IF(LEFT($B361)="C",
                IF(Instructions!E$18="",
                    "",
                    IF(ROUND(U361,3)&lt;Instructions!E$18,
                        "YES",
                        "NO"
                    )
                ),
                "ERR"
            )
        )
    )
)</f>
        <v/>
      </c>
      <c r="Y361" s="45" t="str">
        <f t="shared" si="137"/>
        <v/>
      </c>
      <c r="Z361" s="45" t="str">
        <f>IF(AND(U361=0,V361=0,W361=0),
    "-",
    IF(W361="",
        "",
        IF(LEFT($B361)="B",
            IF(Instructions!E$17="",
                "",
                IF(ROUND(W361,3)&lt;Instructions!E$17,
                    "YES",
                    "NO"
                )
            ),
            IF(LEFT($B361)="C",
                IF(Instructions!E$19="",
                    "",
                    IF(ROUND(W361,3)&lt;Instructions!E$19,
                        "YES",
                        "NO"
                    )
                ),
                "ERR"
            )
        )
    )
)</f>
        <v/>
      </c>
      <c r="AA361" s="54" t="str">
        <f t="shared" si="138"/>
        <v/>
      </c>
      <c r="AB361" s="14" t="str">
        <f>IF(AND(NOT(ISERROR(MATCH($B361,Scilympiad!$U:$U,0))),ISNUMBER(INDEX(Scilympiad!Y:Y,MATCH($B361,Scilympiad!$U:$U,0)))),
    INDEX(Scilympiad!Y:Y,MATCH($B361,Scilympiad!$U:$U,0)),
    ""
)</f>
        <v/>
      </c>
      <c r="AC361" s="11" t="str">
        <f t="shared" si="139"/>
        <v/>
      </c>
      <c r="AD361" s="10" t="str">
        <f t="shared" si="140"/>
        <v/>
      </c>
      <c r="AE361" s="11" t="str">
        <f t="shared" si="141"/>
        <v/>
      </c>
      <c r="AF361" s="12" t="str">
        <f t="shared" si="142"/>
        <v/>
      </c>
      <c r="AG361" s="134" t="str">
        <f t="shared" si="143"/>
        <v/>
      </c>
      <c r="AH361" s="165"/>
      <c r="AI361" s="165"/>
      <c r="AJ361" s="131"/>
      <c r="AK361" s="64" t="str">
        <f t="shared" si="144"/>
        <v/>
      </c>
      <c r="AL361" s="47" t="str">
        <f t="shared" si="145"/>
        <v/>
      </c>
      <c r="AM361" s="65" t="str">
        <f t="shared" si="146"/>
        <v/>
      </c>
      <c r="AN361" s="57" t="str">
        <f t="shared" si="147"/>
        <v/>
      </c>
      <c r="AO361" s="12" t="str">
        <f t="shared" si="148"/>
        <v/>
      </c>
      <c r="AP361" s="10" t="str">
        <f t="shared" si="149"/>
        <v/>
      </c>
      <c r="AQ361" s="10" t="str">
        <f t="shared" si="150"/>
        <v/>
      </c>
      <c r="AR361" s="15" t="str">
        <f t="shared" si="151"/>
        <v/>
      </c>
      <c r="AS361" s="57" t="str">
        <f t="shared" si="152"/>
        <v/>
      </c>
      <c r="AT361" s="12" t="str">
        <f t="shared" si="153"/>
        <v/>
      </c>
      <c r="AU361" s="10" t="str">
        <f t="shared" si="154"/>
        <v/>
      </c>
      <c r="AV361" s="10" t="str">
        <f t="shared" si="155"/>
        <v/>
      </c>
      <c r="AW361" s="15" t="str">
        <f t="shared" si="156"/>
        <v/>
      </c>
    </row>
    <row r="362" spans="2:49">
      <c r="B362" s="14" t="str">
        <f>IF(Scilympiad!C361="",
    "",
    Scilympiad!C361
)</f>
        <v/>
      </c>
      <c r="C362" s="10" t="str">
        <f>IF(Scilympiad!D361="",
    "",
    Scilympiad!D361
)</f>
        <v/>
      </c>
      <c r="D362" s="10" t="str">
        <f>IF(Scilympiad!E361="",
    "",
    Scilympiad!E361
)</f>
        <v/>
      </c>
      <c r="E362" s="44" t="str">
        <f t="shared" si="132"/>
        <v/>
      </c>
      <c r="F362" s="45" t="str">
        <f t="shared" si="133"/>
        <v/>
      </c>
      <c r="G362" s="173" t="str">
        <f t="shared" si="134"/>
        <v/>
      </c>
      <c r="H362" s="45" t="str">
        <f t="shared" si="135"/>
        <v/>
      </c>
      <c r="I362" s="54" t="str">
        <f t="shared" si="136"/>
        <v/>
      </c>
      <c r="J362" s="57" t="str">
        <f>IF($B362="",
    "",
    IF(COUNTIF(Scilympiad!U:U,Scores!$B362)+COUNTIF(SkyCiv!U:U,Scores!$B362)=0,
        "",
        IF(COUNTIF(Scilympiad!U:U,Scores!$B362)=0,
            "NO",
            IF(COUNTIF(Scilympiad!U:U,Scores!$B362)=1,
                "YES",
                IF(COUNTIF(Scilympiad!U:U,Scores!$B362)&gt;1,
                    "MANY",
                    "ERROR"
                )
            )
        )
    )
)</f>
        <v/>
      </c>
      <c r="K362" s="15" t="str">
        <f>IF($B362="",
    "",
    IF(COUNTIF(Scilympiad!U:U,Scores!$B362)+COUNTIF(SkyCiv!U:U,Scores!$B362)=0,
        "",
        IF(COUNTIF(SkyCiv!U:U,Scores!$B362)=0,
            "NO",
            IF(COUNTIF(SkyCiv!U:U,Scores!$B362)=1,
                "YES",
                IF(COUNTIF(SkyCiv!U:U,Scores!$B362)&gt;1,
                    "MANY",
                    "ERROR"
                )
            )
        )
    )
)</f>
        <v/>
      </c>
      <c r="L362" s="160" t="str">
        <f>IF($B362="",
    "",
    IF(NOT(ISERROR(MATCH($B362,Scilympiad!$U:$U,0))),
        INDEX(Scilympiad!M:M,MATCH($B362,Scilympiad!$U:$U,0)),
        ""
    )
)</f>
        <v/>
      </c>
      <c r="M362" s="161" t="str">
        <f>IF($B362="",
    "",
    IF(NOT(ISERROR(MATCH($B362,Scilympiad!$U:$U,0))),
        INDEX(Scilympiad!N:N,MATCH($B362,Scilympiad!$U:$U,0)),
        ""
    )
)</f>
        <v/>
      </c>
      <c r="N362" s="161" t="str">
        <f>IF($B362="",
    "",
    IF(NOT(ISERROR(MATCH($B362,SkyCiv!$U:$U,0))),
        INDEX(SkyCiv!C:C,MATCH($B362,SkyCiv!$U:$U,0))+(_xlfn.NUMBERVALUE(LEFT(RIGHT(Instructions!$E$20,4),3))+6)/24,
        ""
    )
)</f>
        <v/>
      </c>
      <c r="O362" s="12" t="str">
        <f>IF(N362="",
    "",
    IF(Instructions!E$20="",
        "TIMEZONE?",
        IF(L362="",
            "START?",
            IF(N362&lt;L362,
                "NEGATIVE",
                (N362-L362)*24*60
            )
        )
    )
)</f>
        <v/>
      </c>
      <c r="P362" s="46" t="str">
        <f>IF(Instructions!$E$21="",
    "",
    IF(AND(ISNUMBER(O362),O362&gt;Instructions!E$21),
        "YES",
        IF(AND(ISNUMBER(O362),O362&lt;=Instructions!E$21),
            "NO",
            IF(O362="NEGATIVE",
                "UNCLEAR",
                ""
            )
        )
    )
)</f>
        <v/>
      </c>
      <c r="Q362" s="72" t="str">
        <f>IF(LEFT(Instructions!E$22)="Y",
    P362,
    ""
)</f>
        <v/>
      </c>
      <c r="R362" s="69" t="str">
        <f>IF($B362="",
    "",
    IF(NOT(ISERROR(MATCH($B362,SkyCiv!$U:$U,0))),
        INDEX(SkyCiv!I:I,MATCH($B362,SkyCiv!$U:$U,0)),
        ""
    )
)</f>
        <v/>
      </c>
      <c r="S362" s="12" t="str">
        <f>IF($B362="",
    "",
    IF(NOT(ISERROR(MATCH($B362,SkyCiv!$U:$U,0))),
        INDEX(SkyCiv!J:J,MATCH($B362,SkyCiv!$U:$U,0)),
        ""
    )
)</f>
        <v/>
      </c>
      <c r="T362" s="60" t="str">
        <f>IF($B362="",
    "",
    IF(NOT(ISERROR(MATCH($B362,SkyCiv!$U:$U,0))),
        INDEX(SkyCiv!K:K,MATCH($B362,SkyCiv!$U:$U,0)),
        ""
    )
)</f>
        <v/>
      </c>
      <c r="U362" s="76" t="str">
        <f>IF($B362="",
    "",
    IF(NOT(ISERROR(MATCH($B362,SkyCiv!$U:$U,0))),
        INDEX(SkyCiv!L:L,MATCH($B362,SkyCiv!$U:$U,0)),
        ""
    )
)</f>
        <v/>
      </c>
      <c r="V362" s="12" t="str">
        <f>IF($B362="",
    "",
    IF(NOT(ISERROR(MATCH($B362,SkyCiv!$U:$U,0))),
        INDEX(SkyCiv!M:M,MATCH($B362,SkyCiv!$U:$U,0)),
        ""
    )
)</f>
        <v/>
      </c>
      <c r="W362" s="77" t="str">
        <f>IF($B362="",
    "",
    IF(NOT(ISERROR(MATCH($B362,SkyCiv!$U:$U,0))),
        INDEX(SkyCiv!N:N,MATCH($B362,SkyCiv!$U:$U,0)),
        ""
    )
)</f>
        <v/>
      </c>
      <c r="X362" s="45" t="str">
        <f>IF(AND(U362=0,V362=0,W362=0),
    "-",
    IF(U362="",
        "",
        IF(LEFT($B362)="B",
            IF(Instructions!E$16="",
                "",
                IF(ROUND(U362,3)&lt;Instructions!E$16,
                    "YES",
                    "NO"
                )
            ),
            IF(LEFT($B362)="C",
                IF(Instructions!E$18="",
                    "",
                    IF(ROUND(U362,3)&lt;Instructions!E$18,
                        "YES",
                        "NO"
                    )
                ),
                "ERR"
            )
        )
    )
)</f>
        <v/>
      </c>
      <c r="Y362" s="45" t="str">
        <f t="shared" si="137"/>
        <v/>
      </c>
      <c r="Z362" s="45" t="str">
        <f>IF(AND(U362=0,V362=0,W362=0),
    "-",
    IF(W362="",
        "",
        IF(LEFT($B362)="B",
            IF(Instructions!E$17="",
                "",
                IF(ROUND(W362,3)&lt;Instructions!E$17,
                    "YES",
                    "NO"
                )
            ),
            IF(LEFT($B362)="C",
                IF(Instructions!E$19="",
                    "",
                    IF(ROUND(W362,3)&lt;Instructions!E$19,
                        "YES",
                        "NO"
                    )
                ),
                "ERR"
            )
        )
    )
)</f>
        <v/>
      </c>
      <c r="AA362" s="54" t="str">
        <f t="shared" si="138"/>
        <v/>
      </c>
      <c r="AB362" s="14" t="str">
        <f>IF(AND(NOT(ISERROR(MATCH($B362,Scilympiad!$U:$U,0))),ISNUMBER(INDEX(Scilympiad!Y:Y,MATCH($B362,Scilympiad!$U:$U,0)))),
    INDEX(Scilympiad!Y:Y,MATCH($B362,Scilympiad!$U:$U,0)),
    ""
)</f>
        <v/>
      </c>
      <c r="AC362" s="11" t="str">
        <f t="shared" si="139"/>
        <v/>
      </c>
      <c r="AD362" s="10" t="str">
        <f t="shared" si="140"/>
        <v/>
      </c>
      <c r="AE362" s="11" t="str">
        <f t="shared" si="141"/>
        <v/>
      </c>
      <c r="AF362" s="12" t="str">
        <f t="shared" si="142"/>
        <v/>
      </c>
      <c r="AG362" s="134" t="str">
        <f t="shared" si="143"/>
        <v/>
      </c>
      <c r="AH362" s="165"/>
      <c r="AI362" s="165"/>
      <c r="AJ362" s="131"/>
      <c r="AK362" s="64" t="str">
        <f t="shared" si="144"/>
        <v/>
      </c>
      <c r="AL362" s="47" t="str">
        <f t="shared" si="145"/>
        <v/>
      </c>
      <c r="AM362" s="65" t="str">
        <f t="shared" si="146"/>
        <v/>
      </c>
      <c r="AN362" s="57" t="str">
        <f t="shared" si="147"/>
        <v/>
      </c>
      <c r="AO362" s="12" t="str">
        <f t="shared" si="148"/>
        <v/>
      </c>
      <c r="AP362" s="10" t="str">
        <f t="shared" si="149"/>
        <v/>
      </c>
      <c r="AQ362" s="10" t="str">
        <f t="shared" si="150"/>
        <v/>
      </c>
      <c r="AR362" s="15" t="str">
        <f t="shared" si="151"/>
        <v/>
      </c>
      <c r="AS362" s="57" t="str">
        <f t="shared" si="152"/>
        <v/>
      </c>
      <c r="AT362" s="12" t="str">
        <f t="shared" si="153"/>
        <v/>
      </c>
      <c r="AU362" s="10" t="str">
        <f t="shared" si="154"/>
        <v/>
      </c>
      <c r="AV362" s="10" t="str">
        <f t="shared" si="155"/>
        <v/>
      </c>
      <c r="AW362" s="15" t="str">
        <f t="shared" si="156"/>
        <v/>
      </c>
    </row>
    <row r="363" spans="2:49">
      <c r="B363" s="14" t="str">
        <f>IF(Scilympiad!C362="",
    "",
    Scilympiad!C362
)</f>
        <v/>
      </c>
      <c r="C363" s="10" t="str">
        <f>IF(Scilympiad!D362="",
    "",
    Scilympiad!D362
)</f>
        <v/>
      </c>
      <c r="D363" s="10" t="str">
        <f>IF(Scilympiad!E362="",
    "",
    Scilympiad!E362
)</f>
        <v/>
      </c>
      <c r="E363" s="44" t="str">
        <f t="shared" si="132"/>
        <v/>
      </c>
      <c r="F363" s="45" t="str">
        <f t="shared" si="133"/>
        <v/>
      </c>
      <c r="G363" s="173" t="str">
        <f t="shared" si="134"/>
        <v/>
      </c>
      <c r="H363" s="45" t="str">
        <f t="shared" si="135"/>
        <v/>
      </c>
      <c r="I363" s="54" t="str">
        <f t="shared" si="136"/>
        <v/>
      </c>
      <c r="J363" s="57" t="str">
        <f>IF($B363="",
    "",
    IF(COUNTIF(Scilympiad!U:U,Scores!$B363)+COUNTIF(SkyCiv!U:U,Scores!$B363)=0,
        "",
        IF(COUNTIF(Scilympiad!U:U,Scores!$B363)=0,
            "NO",
            IF(COUNTIF(Scilympiad!U:U,Scores!$B363)=1,
                "YES",
                IF(COUNTIF(Scilympiad!U:U,Scores!$B363)&gt;1,
                    "MANY",
                    "ERROR"
                )
            )
        )
    )
)</f>
        <v/>
      </c>
      <c r="K363" s="15" t="str">
        <f>IF($B363="",
    "",
    IF(COUNTIF(Scilympiad!U:U,Scores!$B363)+COUNTIF(SkyCiv!U:U,Scores!$B363)=0,
        "",
        IF(COUNTIF(SkyCiv!U:U,Scores!$B363)=0,
            "NO",
            IF(COUNTIF(SkyCiv!U:U,Scores!$B363)=1,
                "YES",
                IF(COUNTIF(SkyCiv!U:U,Scores!$B363)&gt;1,
                    "MANY",
                    "ERROR"
                )
            )
        )
    )
)</f>
        <v/>
      </c>
      <c r="L363" s="160" t="str">
        <f>IF($B363="",
    "",
    IF(NOT(ISERROR(MATCH($B363,Scilympiad!$U:$U,0))),
        INDEX(Scilympiad!M:M,MATCH($B363,Scilympiad!$U:$U,0)),
        ""
    )
)</f>
        <v/>
      </c>
      <c r="M363" s="161" t="str">
        <f>IF($B363="",
    "",
    IF(NOT(ISERROR(MATCH($B363,Scilympiad!$U:$U,0))),
        INDEX(Scilympiad!N:N,MATCH($B363,Scilympiad!$U:$U,0)),
        ""
    )
)</f>
        <v/>
      </c>
      <c r="N363" s="161" t="str">
        <f>IF($B363="",
    "",
    IF(NOT(ISERROR(MATCH($B363,SkyCiv!$U:$U,0))),
        INDEX(SkyCiv!C:C,MATCH($B363,SkyCiv!$U:$U,0))+(_xlfn.NUMBERVALUE(LEFT(RIGHT(Instructions!$E$20,4),3))+6)/24,
        ""
    )
)</f>
        <v/>
      </c>
      <c r="O363" s="12" t="str">
        <f>IF(N363="",
    "",
    IF(Instructions!E$20="",
        "TIMEZONE?",
        IF(L363="",
            "START?",
            IF(N363&lt;L363,
                "NEGATIVE",
                (N363-L363)*24*60
            )
        )
    )
)</f>
        <v/>
      </c>
      <c r="P363" s="46" t="str">
        <f>IF(Instructions!$E$21="",
    "",
    IF(AND(ISNUMBER(O363),O363&gt;Instructions!E$21),
        "YES",
        IF(AND(ISNUMBER(O363),O363&lt;=Instructions!E$21),
            "NO",
            IF(O363="NEGATIVE",
                "UNCLEAR",
                ""
            )
        )
    )
)</f>
        <v/>
      </c>
      <c r="Q363" s="72" t="str">
        <f>IF(LEFT(Instructions!E$22)="Y",
    P363,
    ""
)</f>
        <v/>
      </c>
      <c r="R363" s="69" t="str">
        <f>IF($B363="",
    "",
    IF(NOT(ISERROR(MATCH($B363,SkyCiv!$U:$U,0))),
        INDEX(SkyCiv!I:I,MATCH($B363,SkyCiv!$U:$U,0)),
        ""
    )
)</f>
        <v/>
      </c>
      <c r="S363" s="12" t="str">
        <f>IF($B363="",
    "",
    IF(NOT(ISERROR(MATCH($B363,SkyCiv!$U:$U,0))),
        INDEX(SkyCiv!J:J,MATCH($B363,SkyCiv!$U:$U,0)),
        ""
    )
)</f>
        <v/>
      </c>
      <c r="T363" s="60" t="str">
        <f>IF($B363="",
    "",
    IF(NOT(ISERROR(MATCH($B363,SkyCiv!$U:$U,0))),
        INDEX(SkyCiv!K:K,MATCH($B363,SkyCiv!$U:$U,0)),
        ""
    )
)</f>
        <v/>
      </c>
      <c r="U363" s="76" t="str">
        <f>IF($B363="",
    "",
    IF(NOT(ISERROR(MATCH($B363,SkyCiv!$U:$U,0))),
        INDEX(SkyCiv!L:L,MATCH($B363,SkyCiv!$U:$U,0)),
        ""
    )
)</f>
        <v/>
      </c>
      <c r="V363" s="12" t="str">
        <f>IF($B363="",
    "",
    IF(NOT(ISERROR(MATCH($B363,SkyCiv!$U:$U,0))),
        INDEX(SkyCiv!M:M,MATCH($B363,SkyCiv!$U:$U,0)),
        ""
    )
)</f>
        <v/>
      </c>
      <c r="W363" s="77" t="str">
        <f>IF($B363="",
    "",
    IF(NOT(ISERROR(MATCH($B363,SkyCiv!$U:$U,0))),
        INDEX(SkyCiv!N:N,MATCH($B363,SkyCiv!$U:$U,0)),
        ""
    )
)</f>
        <v/>
      </c>
      <c r="X363" s="45" t="str">
        <f>IF(AND(U363=0,V363=0,W363=0),
    "-",
    IF(U363="",
        "",
        IF(LEFT($B363)="B",
            IF(Instructions!E$16="",
                "",
                IF(ROUND(U363,3)&lt;Instructions!E$16,
                    "YES",
                    "NO"
                )
            ),
            IF(LEFT($B363)="C",
                IF(Instructions!E$18="",
                    "",
                    IF(ROUND(U363,3)&lt;Instructions!E$18,
                        "YES",
                        "NO"
                    )
                ),
                "ERR"
            )
        )
    )
)</f>
        <v/>
      </c>
      <c r="Y363" s="45" t="str">
        <f t="shared" si="137"/>
        <v/>
      </c>
      <c r="Z363" s="45" t="str">
        <f>IF(AND(U363=0,V363=0,W363=0),
    "-",
    IF(W363="",
        "",
        IF(LEFT($B363)="B",
            IF(Instructions!E$17="",
                "",
                IF(ROUND(W363,3)&lt;Instructions!E$17,
                    "YES",
                    "NO"
                )
            ),
            IF(LEFT($B363)="C",
                IF(Instructions!E$19="",
                    "",
                    IF(ROUND(W363,3)&lt;Instructions!E$19,
                        "YES",
                        "NO"
                    )
                ),
                "ERR"
            )
        )
    )
)</f>
        <v/>
      </c>
      <c r="AA363" s="54" t="str">
        <f t="shared" si="138"/>
        <v/>
      </c>
      <c r="AB363" s="14" t="str">
        <f>IF(AND(NOT(ISERROR(MATCH($B363,Scilympiad!$U:$U,0))),ISNUMBER(INDEX(Scilympiad!Y:Y,MATCH($B363,Scilympiad!$U:$U,0)))),
    INDEX(Scilympiad!Y:Y,MATCH($B363,Scilympiad!$U:$U,0)),
    ""
)</f>
        <v/>
      </c>
      <c r="AC363" s="11" t="str">
        <f t="shared" si="139"/>
        <v/>
      </c>
      <c r="AD363" s="10" t="str">
        <f t="shared" si="140"/>
        <v/>
      </c>
      <c r="AE363" s="11" t="str">
        <f t="shared" si="141"/>
        <v/>
      </c>
      <c r="AF363" s="12" t="str">
        <f t="shared" si="142"/>
        <v/>
      </c>
      <c r="AG363" s="134" t="str">
        <f t="shared" si="143"/>
        <v/>
      </c>
      <c r="AH363" s="165"/>
      <c r="AI363" s="165"/>
      <c r="AJ363" s="131"/>
      <c r="AK363" s="64" t="str">
        <f t="shared" si="144"/>
        <v/>
      </c>
      <c r="AL363" s="47" t="str">
        <f t="shared" si="145"/>
        <v/>
      </c>
      <c r="AM363" s="65" t="str">
        <f t="shared" si="146"/>
        <v/>
      </c>
      <c r="AN363" s="57" t="str">
        <f t="shared" si="147"/>
        <v/>
      </c>
      <c r="AO363" s="12" t="str">
        <f t="shared" si="148"/>
        <v/>
      </c>
      <c r="AP363" s="10" t="str">
        <f t="shared" si="149"/>
        <v/>
      </c>
      <c r="AQ363" s="10" t="str">
        <f t="shared" si="150"/>
        <v/>
      </c>
      <c r="AR363" s="15" t="str">
        <f t="shared" si="151"/>
        <v/>
      </c>
      <c r="AS363" s="57" t="str">
        <f t="shared" si="152"/>
        <v/>
      </c>
      <c r="AT363" s="12" t="str">
        <f t="shared" si="153"/>
        <v/>
      </c>
      <c r="AU363" s="10" t="str">
        <f t="shared" si="154"/>
        <v/>
      </c>
      <c r="AV363" s="10" t="str">
        <f t="shared" si="155"/>
        <v/>
      </c>
      <c r="AW363" s="15" t="str">
        <f t="shared" si="156"/>
        <v/>
      </c>
    </row>
    <row r="364" spans="2:49">
      <c r="B364" s="14" t="str">
        <f>IF(Scilympiad!C363="",
    "",
    Scilympiad!C363
)</f>
        <v/>
      </c>
      <c r="C364" s="10" t="str">
        <f>IF(Scilympiad!D363="",
    "",
    Scilympiad!D363
)</f>
        <v/>
      </c>
      <c r="D364" s="10" t="str">
        <f>IF(Scilympiad!E363="",
    "",
    Scilympiad!E363
)</f>
        <v/>
      </c>
      <c r="E364" s="44" t="str">
        <f t="shared" si="132"/>
        <v/>
      </c>
      <c r="F364" s="45" t="str">
        <f t="shared" si="133"/>
        <v/>
      </c>
      <c r="G364" s="173" t="str">
        <f t="shared" si="134"/>
        <v/>
      </c>
      <c r="H364" s="45" t="str">
        <f t="shared" si="135"/>
        <v/>
      </c>
      <c r="I364" s="54" t="str">
        <f t="shared" si="136"/>
        <v/>
      </c>
      <c r="J364" s="57" t="str">
        <f>IF($B364="",
    "",
    IF(COUNTIF(Scilympiad!U:U,Scores!$B364)+COUNTIF(SkyCiv!U:U,Scores!$B364)=0,
        "",
        IF(COUNTIF(Scilympiad!U:U,Scores!$B364)=0,
            "NO",
            IF(COUNTIF(Scilympiad!U:U,Scores!$B364)=1,
                "YES",
                IF(COUNTIF(Scilympiad!U:U,Scores!$B364)&gt;1,
                    "MANY",
                    "ERROR"
                )
            )
        )
    )
)</f>
        <v/>
      </c>
      <c r="K364" s="15" t="str">
        <f>IF($B364="",
    "",
    IF(COUNTIF(Scilympiad!U:U,Scores!$B364)+COUNTIF(SkyCiv!U:U,Scores!$B364)=0,
        "",
        IF(COUNTIF(SkyCiv!U:U,Scores!$B364)=0,
            "NO",
            IF(COUNTIF(SkyCiv!U:U,Scores!$B364)=1,
                "YES",
                IF(COUNTIF(SkyCiv!U:U,Scores!$B364)&gt;1,
                    "MANY",
                    "ERROR"
                )
            )
        )
    )
)</f>
        <v/>
      </c>
      <c r="L364" s="160" t="str">
        <f>IF($B364="",
    "",
    IF(NOT(ISERROR(MATCH($B364,Scilympiad!$U:$U,0))),
        INDEX(Scilympiad!M:M,MATCH($B364,Scilympiad!$U:$U,0)),
        ""
    )
)</f>
        <v/>
      </c>
      <c r="M364" s="161" t="str">
        <f>IF($B364="",
    "",
    IF(NOT(ISERROR(MATCH($B364,Scilympiad!$U:$U,0))),
        INDEX(Scilympiad!N:N,MATCH($B364,Scilympiad!$U:$U,0)),
        ""
    )
)</f>
        <v/>
      </c>
      <c r="N364" s="161" t="str">
        <f>IF($B364="",
    "",
    IF(NOT(ISERROR(MATCH($B364,SkyCiv!$U:$U,0))),
        INDEX(SkyCiv!C:C,MATCH($B364,SkyCiv!$U:$U,0))+(_xlfn.NUMBERVALUE(LEFT(RIGHT(Instructions!$E$20,4),3))+6)/24,
        ""
    )
)</f>
        <v/>
      </c>
      <c r="O364" s="12" t="str">
        <f>IF(N364="",
    "",
    IF(Instructions!E$20="",
        "TIMEZONE?",
        IF(L364="",
            "START?",
            IF(N364&lt;L364,
                "NEGATIVE",
                (N364-L364)*24*60
            )
        )
    )
)</f>
        <v/>
      </c>
      <c r="P364" s="46" t="str">
        <f>IF(Instructions!$E$21="",
    "",
    IF(AND(ISNUMBER(O364),O364&gt;Instructions!E$21),
        "YES",
        IF(AND(ISNUMBER(O364),O364&lt;=Instructions!E$21),
            "NO",
            IF(O364="NEGATIVE",
                "UNCLEAR",
                ""
            )
        )
    )
)</f>
        <v/>
      </c>
      <c r="Q364" s="72" t="str">
        <f>IF(LEFT(Instructions!E$22)="Y",
    P364,
    ""
)</f>
        <v/>
      </c>
      <c r="R364" s="69" t="str">
        <f>IF($B364="",
    "",
    IF(NOT(ISERROR(MATCH($B364,SkyCiv!$U:$U,0))),
        INDEX(SkyCiv!I:I,MATCH($B364,SkyCiv!$U:$U,0)),
        ""
    )
)</f>
        <v/>
      </c>
      <c r="S364" s="12" t="str">
        <f>IF($B364="",
    "",
    IF(NOT(ISERROR(MATCH($B364,SkyCiv!$U:$U,0))),
        INDEX(SkyCiv!J:J,MATCH($B364,SkyCiv!$U:$U,0)),
        ""
    )
)</f>
        <v/>
      </c>
      <c r="T364" s="60" t="str">
        <f>IF($B364="",
    "",
    IF(NOT(ISERROR(MATCH($B364,SkyCiv!$U:$U,0))),
        INDEX(SkyCiv!K:K,MATCH($B364,SkyCiv!$U:$U,0)),
        ""
    )
)</f>
        <v/>
      </c>
      <c r="U364" s="76" t="str">
        <f>IF($B364="",
    "",
    IF(NOT(ISERROR(MATCH($B364,SkyCiv!$U:$U,0))),
        INDEX(SkyCiv!L:L,MATCH($B364,SkyCiv!$U:$U,0)),
        ""
    )
)</f>
        <v/>
      </c>
      <c r="V364" s="12" t="str">
        <f>IF($B364="",
    "",
    IF(NOT(ISERROR(MATCH($B364,SkyCiv!$U:$U,0))),
        INDEX(SkyCiv!M:M,MATCH($B364,SkyCiv!$U:$U,0)),
        ""
    )
)</f>
        <v/>
      </c>
      <c r="W364" s="77" t="str">
        <f>IF($B364="",
    "",
    IF(NOT(ISERROR(MATCH($B364,SkyCiv!$U:$U,0))),
        INDEX(SkyCiv!N:N,MATCH($B364,SkyCiv!$U:$U,0)),
        ""
    )
)</f>
        <v/>
      </c>
      <c r="X364" s="45" t="str">
        <f>IF(AND(U364=0,V364=0,W364=0),
    "-",
    IF(U364="",
        "",
        IF(LEFT($B364)="B",
            IF(Instructions!E$16="",
                "",
                IF(ROUND(U364,3)&lt;Instructions!E$16,
                    "YES",
                    "NO"
                )
            ),
            IF(LEFT($B364)="C",
                IF(Instructions!E$18="",
                    "",
                    IF(ROUND(U364,3)&lt;Instructions!E$18,
                        "YES",
                        "NO"
                    )
                ),
                "ERR"
            )
        )
    )
)</f>
        <v/>
      </c>
      <c r="Y364" s="45" t="str">
        <f t="shared" si="137"/>
        <v/>
      </c>
      <c r="Z364" s="45" t="str">
        <f>IF(AND(U364=0,V364=0,W364=0),
    "-",
    IF(W364="",
        "",
        IF(LEFT($B364)="B",
            IF(Instructions!E$17="",
                "",
                IF(ROUND(W364,3)&lt;Instructions!E$17,
                    "YES",
                    "NO"
                )
            ),
            IF(LEFT($B364)="C",
                IF(Instructions!E$19="",
                    "",
                    IF(ROUND(W364,3)&lt;Instructions!E$19,
                        "YES",
                        "NO"
                    )
                ),
                "ERR"
            )
        )
    )
)</f>
        <v/>
      </c>
      <c r="AA364" s="54" t="str">
        <f t="shared" si="138"/>
        <v/>
      </c>
      <c r="AB364" s="14" t="str">
        <f>IF(AND(NOT(ISERROR(MATCH($B364,Scilympiad!$U:$U,0))),ISNUMBER(INDEX(Scilympiad!Y:Y,MATCH($B364,Scilympiad!$U:$U,0)))),
    INDEX(Scilympiad!Y:Y,MATCH($B364,Scilympiad!$U:$U,0)),
    ""
)</f>
        <v/>
      </c>
      <c r="AC364" s="11" t="str">
        <f t="shared" si="139"/>
        <v/>
      </c>
      <c r="AD364" s="10" t="str">
        <f t="shared" si="140"/>
        <v/>
      </c>
      <c r="AE364" s="11" t="str">
        <f t="shared" si="141"/>
        <v/>
      </c>
      <c r="AF364" s="12" t="str">
        <f t="shared" si="142"/>
        <v/>
      </c>
      <c r="AG364" s="134" t="str">
        <f t="shared" si="143"/>
        <v/>
      </c>
      <c r="AH364" s="165"/>
      <c r="AI364" s="165"/>
      <c r="AJ364" s="131"/>
      <c r="AK364" s="64" t="str">
        <f t="shared" si="144"/>
        <v/>
      </c>
      <c r="AL364" s="47" t="str">
        <f t="shared" si="145"/>
        <v/>
      </c>
      <c r="AM364" s="65" t="str">
        <f t="shared" si="146"/>
        <v/>
      </c>
      <c r="AN364" s="57" t="str">
        <f t="shared" si="147"/>
        <v/>
      </c>
      <c r="AO364" s="12" t="str">
        <f t="shared" si="148"/>
        <v/>
      </c>
      <c r="AP364" s="10" t="str">
        <f t="shared" si="149"/>
        <v/>
      </c>
      <c r="AQ364" s="10" t="str">
        <f t="shared" si="150"/>
        <v/>
      </c>
      <c r="AR364" s="15" t="str">
        <f t="shared" si="151"/>
        <v/>
      </c>
      <c r="AS364" s="57" t="str">
        <f t="shared" si="152"/>
        <v/>
      </c>
      <c r="AT364" s="12" t="str">
        <f t="shared" si="153"/>
        <v/>
      </c>
      <c r="AU364" s="10" t="str">
        <f t="shared" si="154"/>
        <v/>
      </c>
      <c r="AV364" s="10" t="str">
        <f t="shared" si="155"/>
        <v/>
      </c>
      <c r="AW364" s="15" t="str">
        <f t="shared" si="156"/>
        <v/>
      </c>
    </row>
    <row r="365" spans="2:49">
      <c r="B365" s="14" t="str">
        <f>IF(Scilympiad!C364="",
    "",
    Scilympiad!C364
)</f>
        <v/>
      </c>
      <c r="C365" s="10" t="str">
        <f>IF(Scilympiad!D364="",
    "",
    Scilympiad!D364
)</f>
        <v/>
      </c>
      <c r="D365" s="10" t="str">
        <f>IF(Scilympiad!E364="",
    "",
    Scilympiad!E364
)</f>
        <v/>
      </c>
      <c r="E365" s="44" t="str">
        <f t="shared" si="132"/>
        <v/>
      </c>
      <c r="F365" s="45" t="str">
        <f t="shared" si="133"/>
        <v/>
      </c>
      <c r="G365" s="173" t="str">
        <f t="shared" si="134"/>
        <v/>
      </c>
      <c r="H365" s="45" t="str">
        <f t="shared" si="135"/>
        <v/>
      </c>
      <c r="I365" s="54" t="str">
        <f t="shared" si="136"/>
        <v/>
      </c>
      <c r="J365" s="57" t="str">
        <f>IF($B365="",
    "",
    IF(COUNTIF(Scilympiad!U:U,Scores!$B365)+COUNTIF(SkyCiv!U:U,Scores!$B365)=0,
        "",
        IF(COUNTIF(Scilympiad!U:U,Scores!$B365)=0,
            "NO",
            IF(COUNTIF(Scilympiad!U:U,Scores!$B365)=1,
                "YES",
                IF(COUNTIF(Scilympiad!U:U,Scores!$B365)&gt;1,
                    "MANY",
                    "ERROR"
                )
            )
        )
    )
)</f>
        <v/>
      </c>
      <c r="K365" s="15" t="str">
        <f>IF($B365="",
    "",
    IF(COUNTIF(Scilympiad!U:U,Scores!$B365)+COUNTIF(SkyCiv!U:U,Scores!$B365)=0,
        "",
        IF(COUNTIF(SkyCiv!U:U,Scores!$B365)=0,
            "NO",
            IF(COUNTIF(SkyCiv!U:U,Scores!$B365)=1,
                "YES",
                IF(COUNTIF(SkyCiv!U:U,Scores!$B365)&gt;1,
                    "MANY",
                    "ERROR"
                )
            )
        )
    )
)</f>
        <v/>
      </c>
      <c r="L365" s="160" t="str">
        <f>IF($B365="",
    "",
    IF(NOT(ISERROR(MATCH($B365,Scilympiad!$U:$U,0))),
        INDEX(Scilympiad!M:M,MATCH($B365,Scilympiad!$U:$U,0)),
        ""
    )
)</f>
        <v/>
      </c>
      <c r="M365" s="161" t="str">
        <f>IF($B365="",
    "",
    IF(NOT(ISERROR(MATCH($B365,Scilympiad!$U:$U,0))),
        INDEX(Scilympiad!N:N,MATCH($B365,Scilympiad!$U:$U,0)),
        ""
    )
)</f>
        <v/>
      </c>
      <c r="N365" s="161" t="str">
        <f>IF($B365="",
    "",
    IF(NOT(ISERROR(MATCH($B365,SkyCiv!$U:$U,0))),
        INDEX(SkyCiv!C:C,MATCH($B365,SkyCiv!$U:$U,0))+(_xlfn.NUMBERVALUE(LEFT(RIGHT(Instructions!$E$20,4),3))+6)/24,
        ""
    )
)</f>
        <v/>
      </c>
      <c r="O365" s="12" t="str">
        <f>IF(N365="",
    "",
    IF(Instructions!E$20="",
        "TIMEZONE?",
        IF(L365="",
            "START?",
            IF(N365&lt;L365,
                "NEGATIVE",
                (N365-L365)*24*60
            )
        )
    )
)</f>
        <v/>
      </c>
      <c r="P365" s="46" t="str">
        <f>IF(Instructions!$E$21="",
    "",
    IF(AND(ISNUMBER(O365),O365&gt;Instructions!E$21),
        "YES",
        IF(AND(ISNUMBER(O365),O365&lt;=Instructions!E$21),
            "NO",
            IF(O365="NEGATIVE",
                "UNCLEAR",
                ""
            )
        )
    )
)</f>
        <v/>
      </c>
      <c r="Q365" s="72" t="str">
        <f>IF(LEFT(Instructions!E$22)="Y",
    P365,
    ""
)</f>
        <v/>
      </c>
      <c r="R365" s="69" t="str">
        <f>IF($B365="",
    "",
    IF(NOT(ISERROR(MATCH($B365,SkyCiv!$U:$U,0))),
        INDEX(SkyCiv!I:I,MATCH($B365,SkyCiv!$U:$U,0)),
        ""
    )
)</f>
        <v/>
      </c>
      <c r="S365" s="12" t="str">
        <f>IF($B365="",
    "",
    IF(NOT(ISERROR(MATCH($B365,SkyCiv!$U:$U,0))),
        INDEX(SkyCiv!J:J,MATCH($B365,SkyCiv!$U:$U,0)),
        ""
    )
)</f>
        <v/>
      </c>
      <c r="T365" s="60" t="str">
        <f>IF($B365="",
    "",
    IF(NOT(ISERROR(MATCH($B365,SkyCiv!$U:$U,0))),
        INDEX(SkyCiv!K:K,MATCH($B365,SkyCiv!$U:$U,0)),
        ""
    )
)</f>
        <v/>
      </c>
      <c r="U365" s="76" t="str">
        <f>IF($B365="",
    "",
    IF(NOT(ISERROR(MATCH($B365,SkyCiv!$U:$U,0))),
        INDEX(SkyCiv!L:L,MATCH($B365,SkyCiv!$U:$U,0)),
        ""
    )
)</f>
        <v/>
      </c>
      <c r="V365" s="12" t="str">
        <f>IF($B365="",
    "",
    IF(NOT(ISERROR(MATCH($B365,SkyCiv!$U:$U,0))),
        INDEX(SkyCiv!M:M,MATCH($B365,SkyCiv!$U:$U,0)),
        ""
    )
)</f>
        <v/>
      </c>
      <c r="W365" s="77" t="str">
        <f>IF($B365="",
    "",
    IF(NOT(ISERROR(MATCH($B365,SkyCiv!$U:$U,0))),
        INDEX(SkyCiv!N:N,MATCH($B365,SkyCiv!$U:$U,0)),
        ""
    )
)</f>
        <v/>
      </c>
      <c r="X365" s="45" t="str">
        <f>IF(AND(U365=0,V365=0,W365=0),
    "-",
    IF(U365="",
        "",
        IF(LEFT($B365)="B",
            IF(Instructions!E$16="",
                "",
                IF(ROUND(U365,3)&lt;Instructions!E$16,
                    "YES",
                    "NO"
                )
            ),
            IF(LEFT($B365)="C",
                IF(Instructions!E$18="",
                    "",
                    IF(ROUND(U365,3)&lt;Instructions!E$18,
                        "YES",
                        "NO"
                    )
                ),
                "ERR"
            )
        )
    )
)</f>
        <v/>
      </c>
      <c r="Y365" s="45" t="str">
        <f t="shared" si="137"/>
        <v/>
      </c>
      <c r="Z365" s="45" t="str">
        <f>IF(AND(U365=0,V365=0,W365=0),
    "-",
    IF(W365="",
        "",
        IF(LEFT($B365)="B",
            IF(Instructions!E$17="",
                "",
                IF(ROUND(W365,3)&lt;Instructions!E$17,
                    "YES",
                    "NO"
                )
            ),
            IF(LEFT($B365)="C",
                IF(Instructions!E$19="",
                    "",
                    IF(ROUND(W365,3)&lt;Instructions!E$19,
                        "YES",
                        "NO"
                    )
                ),
                "ERR"
            )
        )
    )
)</f>
        <v/>
      </c>
      <c r="AA365" s="54" t="str">
        <f t="shared" si="138"/>
        <v/>
      </c>
      <c r="AB365" s="14" t="str">
        <f>IF(AND(NOT(ISERROR(MATCH($B365,Scilympiad!$U:$U,0))),ISNUMBER(INDEX(Scilympiad!Y:Y,MATCH($B365,Scilympiad!$U:$U,0)))),
    INDEX(Scilympiad!Y:Y,MATCH($B365,Scilympiad!$U:$U,0)),
    ""
)</f>
        <v/>
      </c>
      <c r="AC365" s="11" t="str">
        <f t="shared" si="139"/>
        <v/>
      </c>
      <c r="AD365" s="10" t="str">
        <f t="shared" si="140"/>
        <v/>
      </c>
      <c r="AE365" s="11" t="str">
        <f t="shared" si="141"/>
        <v/>
      </c>
      <c r="AF365" s="12" t="str">
        <f t="shared" si="142"/>
        <v/>
      </c>
      <c r="AG365" s="134" t="str">
        <f t="shared" si="143"/>
        <v/>
      </c>
      <c r="AH365" s="165"/>
      <c r="AI365" s="165"/>
      <c r="AJ365" s="131"/>
      <c r="AK365" s="64" t="str">
        <f t="shared" si="144"/>
        <v/>
      </c>
      <c r="AL365" s="47" t="str">
        <f t="shared" si="145"/>
        <v/>
      </c>
      <c r="AM365" s="65" t="str">
        <f t="shared" si="146"/>
        <v/>
      </c>
      <c r="AN365" s="57" t="str">
        <f t="shared" si="147"/>
        <v/>
      </c>
      <c r="AO365" s="12" t="str">
        <f t="shared" si="148"/>
        <v/>
      </c>
      <c r="AP365" s="10" t="str">
        <f t="shared" si="149"/>
        <v/>
      </c>
      <c r="AQ365" s="10" t="str">
        <f t="shared" si="150"/>
        <v/>
      </c>
      <c r="AR365" s="15" t="str">
        <f t="shared" si="151"/>
        <v/>
      </c>
      <c r="AS365" s="57" t="str">
        <f t="shared" si="152"/>
        <v/>
      </c>
      <c r="AT365" s="12" t="str">
        <f t="shared" si="153"/>
        <v/>
      </c>
      <c r="AU365" s="10" t="str">
        <f t="shared" si="154"/>
        <v/>
      </c>
      <c r="AV365" s="10" t="str">
        <f t="shared" si="155"/>
        <v/>
      </c>
      <c r="AW365" s="15" t="str">
        <f t="shared" si="156"/>
        <v/>
      </c>
    </row>
    <row r="366" spans="2:49">
      <c r="B366" s="14" t="str">
        <f>IF(Scilympiad!C365="",
    "",
    Scilympiad!C365
)</f>
        <v/>
      </c>
      <c r="C366" s="10" t="str">
        <f>IF(Scilympiad!D365="",
    "",
    Scilympiad!D365
)</f>
        <v/>
      </c>
      <c r="D366" s="10" t="str">
        <f>IF(Scilympiad!E365="",
    "",
    Scilympiad!E365
)</f>
        <v/>
      </c>
      <c r="E366" s="44" t="str">
        <f t="shared" si="132"/>
        <v/>
      </c>
      <c r="F366" s="45" t="str">
        <f t="shared" si="133"/>
        <v/>
      </c>
      <c r="G366" s="173" t="str">
        <f t="shared" si="134"/>
        <v/>
      </c>
      <c r="H366" s="45" t="str">
        <f t="shared" si="135"/>
        <v/>
      </c>
      <c r="I366" s="54" t="str">
        <f t="shared" si="136"/>
        <v/>
      </c>
      <c r="J366" s="57" t="str">
        <f>IF($B366="",
    "",
    IF(COUNTIF(Scilympiad!U:U,Scores!$B366)+COUNTIF(SkyCiv!U:U,Scores!$B366)=0,
        "",
        IF(COUNTIF(Scilympiad!U:U,Scores!$B366)=0,
            "NO",
            IF(COUNTIF(Scilympiad!U:U,Scores!$B366)=1,
                "YES",
                IF(COUNTIF(Scilympiad!U:U,Scores!$B366)&gt;1,
                    "MANY",
                    "ERROR"
                )
            )
        )
    )
)</f>
        <v/>
      </c>
      <c r="K366" s="15" t="str">
        <f>IF($B366="",
    "",
    IF(COUNTIF(Scilympiad!U:U,Scores!$B366)+COUNTIF(SkyCiv!U:U,Scores!$B366)=0,
        "",
        IF(COUNTIF(SkyCiv!U:U,Scores!$B366)=0,
            "NO",
            IF(COUNTIF(SkyCiv!U:U,Scores!$B366)=1,
                "YES",
                IF(COUNTIF(SkyCiv!U:U,Scores!$B366)&gt;1,
                    "MANY",
                    "ERROR"
                )
            )
        )
    )
)</f>
        <v/>
      </c>
      <c r="L366" s="160" t="str">
        <f>IF($B366="",
    "",
    IF(NOT(ISERROR(MATCH($B366,Scilympiad!$U:$U,0))),
        INDEX(Scilympiad!M:M,MATCH($B366,Scilympiad!$U:$U,0)),
        ""
    )
)</f>
        <v/>
      </c>
      <c r="M366" s="161" t="str">
        <f>IF($B366="",
    "",
    IF(NOT(ISERROR(MATCH($B366,Scilympiad!$U:$U,0))),
        INDEX(Scilympiad!N:N,MATCH($B366,Scilympiad!$U:$U,0)),
        ""
    )
)</f>
        <v/>
      </c>
      <c r="N366" s="161" t="str">
        <f>IF($B366="",
    "",
    IF(NOT(ISERROR(MATCH($B366,SkyCiv!$U:$U,0))),
        INDEX(SkyCiv!C:C,MATCH($B366,SkyCiv!$U:$U,0))+(_xlfn.NUMBERVALUE(LEFT(RIGHT(Instructions!$E$20,4),3))+6)/24,
        ""
    )
)</f>
        <v/>
      </c>
      <c r="O366" s="12" t="str">
        <f>IF(N366="",
    "",
    IF(Instructions!E$20="",
        "TIMEZONE?",
        IF(L366="",
            "START?",
            IF(N366&lt;L366,
                "NEGATIVE",
                (N366-L366)*24*60
            )
        )
    )
)</f>
        <v/>
      </c>
      <c r="P366" s="46" t="str">
        <f>IF(Instructions!$E$21="",
    "",
    IF(AND(ISNUMBER(O366),O366&gt;Instructions!E$21),
        "YES",
        IF(AND(ISNUMBER(O366),O366&lt;=Instructions!E$21),
            "NO",
            IF(O366="NEGATIVE",
                "UNCLEAR",
                ""
            )
        )
    )
)</f>
        <v/>
      </c>
      <c r="Q366" s="72" t="str">
        <f>IF(LEFT(Instructions!E$22)="Y",
    P366,
    ""
)</f>
        <v/>
      </c>
      <c r="R366" s="69" t="str">
        <f>IF($B366="",
    "",
    IF(NOT(ISERROR(MATCH($B366,SkyCiv!$U:$U,0))),
        INDEX(SkyCiv!I:I,MATCH($B366,SkyCiv!$U:$U,0)),
        ""
    )
)</f>
        <v/>
      </c>
      <c r="S366" s="12" t="str">
        <f>IF($B366="",
    "",
    IF(NOT(ISERROR(MATCH($B366,SkyCiv!$U:$U,0))),
        INDEX(SkyCiv!J:J,MATCH($B366,SkyCiv!$U:$U,0)),
        ""
    )
)</f>
        <v/>
      </c>
      <c r="T366" s="60" t="str">
        <f>IF($B366="",
    "",
    IF(NOT(ISERROR(MATCH($B366,SkyCiv!$U:$U,0))),
        INDEX(SkyCiv!K:K,MATCH($B366,SkyCiv!$U:$U,0)),
        ""
    )
)</f>
        <v/>
      </c>
      <c r="U366" s="76" t="str">
        <f>IF($B366="",
    "",
    IF(NOT(ISERROR(MATCH($B366,SkyCiv!$U:$U,0))),
        INDEX(SkyCiv!L:L,MATCH($B366,SkyCiv!$U:$U,0)),
        ""
    )
)</f>
        <v/>
      </c>
      <c r="V366" s="12" t="str">
        <f>IF($B366="",
    "",
    IF(NOT(ISERROR(MATCH($B366,SkyCiv!$U:$U,0))),
        INDEX(SkyCiv!M:M,MATCH($B366,SkyCiv!$U:$U,0)),
        ""
    )
)</f>
        <v/>
      </c>
      <c r="W366" s="77" t="str">
        <f>IF($B366="",
    "",
    IF(NOT(ISERROR(MATCH($B366,SkyCiv!$U:$U,0))),
        INDEX(SkyCiv!N:N,MATCH($B366,SkyCiv!$U:$U,0)),
        ""
    )
)</f>
        <v/>
      </c>
      <c r="X366" s="45" t="str">
        <f>IF(AND(U366=0,V366=0,W366=0),
    "-",
    IF(U366="",
        "",
        IF(LEFT($B366)="B",
            IF(Instructions!E$16="",
                "",
                IF(ROUND(U366,3)&lt;Instructions!E$16,
                    "YES",
                    "NO"
                )
            ),
            IF(LEFT($B366)="C",
                IF(Instructions!E$18="",
                    "",
                    IF(ROUND(U366,3)&lt;Instructions!E$18,
                        "YES",
                        "NO"
                    )
                ),
                "ERR"
            )
        )
    )
)</f>
        <v/>
      </c>
      <c r="Y366" s="45" t="str">
        <f t="shared" si="137"/>
        <v/>
      </c>
      <c r="Z366" s="45" t="str">
        <f>IF(AND(U366=0,V366=0,W366=0),
    "-",
    IF(W366="",
        "",
        IF(LEFT($B366)="B",
            IF(Instructions!E$17="",
                "",
                IF(ROUND(W366,3)&lt;Instructions!E$17,
                    "YES",
                    "NO"
                )
            ),
            IF(LEFT($B366)="C",
                IF(Instructions!E$19="",
                    "",
                    IF(ROUND(W366,3)&lt;Instructions!E$19,
                        "YES",
                        "NO"
                    )
                ),
                "ERR"
            )
        )
    )
)</f>
        <v/>
      </c>
      <c r="AA366" s="54" t="str">
        <f t="shared" si="138"/>
        <v/>
      </c>
      <c r="AB366" s="14" t="str">
        <f>IF(AND(NOT(ISERROR(MATCH($B366,Scilympiad!$U:$U,0))),ISNUMBER(INDEX(Scilympiad!Y:Y,MATCH($B366,Scilympiad!$U:$U,0)))),
    INDEX(Scilympiad!Y:Y,MATCH($B366,Scilympiad!$U:$U,0)),
    ""
)</f>
        <v/>
      </c>
      <c r="AC366" s="11" t="str">
        <f t="shared" si="139"/>
        <v/>
      </c>
      <c r="AD366" s="10" t="str">
        <f t="shared" si="140"/>
        <v/>
      </c>
      <c r="AE366" s="11" t="str">
        <f t="shared" si="141"/>
        <v/>
      </c>
      <c r="AF366" s="12" t="str">
        <f t="shared" si="142"/>
        <v/>
      </c>
      <c r="AG366" s="134" t="str">
        <f t="shared" si="143"/>
        <v/>
      </c>
      <c r="AH366" s="165"/>
      <c r="AI366" s="165"/>
      <c r="AJ366" s="131"/>
      <c r="AK366" s="64" t="str">
        <f t="shared" si="144"/>
        <v/>
      </c>
      <c r="AL366" s="47" t="str">
        <f t="shared" si="145"/>
        <v/>
      </c>
      <c r="AM366" s="65" t="str">
        <f t="shared" si="146"/>
        <v/>
      </c>
      <c r="AN366" s="57" t="str">
        <f t="shared" si="147"/>
        <v/>
      </c>
      <c r="AO366" s="12" t="str">
        <f t="shared" si="148"/>
        <v/>
      </c>
      <c r="AP366" s="10" t="str">
        <f t="shared" si="149"/>
        <v/>
      </c>
      <c r="AQ366" s="10" t="str">
        <f t="shared" si="150"/>
        <v/>
      </c>
      <c r="AR366" s="15" t="str">
        <f t="shared" si="151"/>
        <v/>
      </c>
      <c r="AS366" s="57" t="str">
        <f t="shared" si="152"/>
        <v/>
      </c>
      <c r="AT366" s="12" t="str">
        <f t="shared" si="153"/>
        <v/>
      </c>
      <c r="AU366" s="10" t="str">
        <f t="shared" si="154"/>
        <v/>
      </c>
      <c r="AV366" s="10" t="str">
        <f t="shared" si="155"/>
        <v/>
      </c>
      <c r="AW366" s="15" t="str">
        <f t="shared" si="156"/>
        <v/>
      </c>
    </row>
    <row r="367" spans="2:49">
      <c r="B367" s="14" t="str">
        <f>IF(Scilympiad!C366="",
    "",
    Scilympiad!C366
)</f>
        <v/>
      </c>
      <c r="C367" s="10" t="str">
        <f>IF(Scilympiad!D366="",
    "",
    Scilympiad!D366
)</f>
        <v/>
      </c>
      <c r="D367" s="10" t="str">
        <f>IF(Scilympiad!E366="",
    "",
    Scilympiad!E366
)</f>
        <v/>
      </c>
      <c r="E367" s="44" t="str">
        <f t="shared" si="132"/>
        <v/>
      </c>
      <c r="F367" s="45" t="str">
        <f t="shared" si="133"/>
        <v/>
      </c>
      <c r="G367" s="173" t="str">
        <f t="shared" si="134"/>
        <v/>
      </c>
      <c r="H367" s="45" t="str">
        <f t="shared" si="135"/>
        <v/>
      </c>
      <c r="I367" s="54" t="str">
        <f t="shared" si="136"/>
        <v/>
      </c>
      <c r="J367" s="57" t="str">
        <f>IF($B367="",
    "",
    IF(COUNTIF(Scilympiad!U:U,Scores!$B367)+COUNTIF(SkyCiv!U:U,Scores!$B367)=0,
        "",
        IF(COUNTIF(Scilympiad!U:U,Scores!$B367)=0,
            "NO",
            IF(COUNTIF(Scilympiad!U:U,Scores!$B367)=1,
                "YES",
                IF(COUNTIF(Scilympiad!U:U,Scores!$B367)&gt;1,
                    "MANY",
                    "ERROR"
                )
            )
        )
    )
)</f>
        <v/>
      </c>
      <c r="K367" s="15" t="str">
        <f>IF($B367="",
    "",
    IF(COUNTIF(Scilympiad!U:U,Scores!$B367)+COUNTIF(SkyCiv!U:U,Scores!$B367)=0,
        "",
        IF(COUNTIF(SkyCiv!U:U,Scores!$B367)=0,
            "NO",
            IF(COUNTIF(SkyCiv!U:U,Scores!$B367)=1,
                "YES",
                IF(COUNTIF(SkyCiv!U:U,Scores!$B367)&gt;1,
                    "MANY",
                    "ERROR"
                )
            )
        )
    )
)</f>
        <v/>
      </c>
      <c r="L367" s="160" t="str">
        <f>IF($B367="",
    "",
    IF(NOT(ISERROR(MATCH($B367,Scilympiad!$U:$U,0))),
        INDEX(Scilympiad!M:M,MATCH($B367,Scilympiad!$U:$U,0)),
        ""
    )
)</f>
        <v/>
      </c>
      <c r="M367" s="161" t="str">
        <f>IF($B367="",
    "",
    IF(NOT(ISERROR(MATCH($B367,Scilympiad!$U:$U,0))),
        INDEX(Scilympiad!N:N,MATCH($B367,Scilympiad!$U:$U,0)),
        ""
    )
)</f>
        <v/>
      </c>
      <c r="N367" s="161" t="str">
        <f>IF($B367="",
    "",
    IF(NOT(ISERROR(MATCH($B367,SkyCiv!$U:$U,0))),
        INDEX(SkyCiv!C:C,MATCH($B367,SkyCiv!$U:$U,0))+(_xlfn.NUMBERVALUE(LEFT(RIGHT(Instructions!$E$20,4),3))+6)/24,
        ""
    )
)</f>
        <v/>
      </c>
      <c r="O367" s="12" t="str">
        <f>IF(N367="",
    "",
    IF(Instructions!E$20="",
        "TIMEZONE?",
        IF(L367="",
            "START?",
            IF(N367&lt;L367,
                "NEGATIVE",
                (N367-L367)*24*60
            )
        )
    )
)</f>
        <v/>
      </c>
      <c r="P367" s="46" t="str">
        <f>IF(Instructions!$E$21="",
    "",
    IF(AND(ISNUMBER(O367),O367&gt;Instructions!E$21),
        "YES",
        IF(AND(ISNUMBER(O367),O367&lt;=Instructions!E$21),
            "NO",
            IF(O367="NEGATIVE",
                "UNCLEAR",
                ""
            )
        )
    )
)</f>
        <v/>
      </c>
      <c r="Q367" s="72" t="str">
        <f>IF(LEFT(Instructions!E$22)="Y",
    P367,
    ""
)</f>
        <v/>
      </c>
      <c r="R367" s="69" t="str">
        <f>IF($B367="",
    "",
    IF(NOT(ISERROR(MATCH($B367,SkyCiv!$U:$U,0))),
        INDEX(SkyCiv!I:I,MATCH($B367,SkyCiv!$U:$U,0)),
        ""
    )
)</f>
        <v/>
      </c>
      <c r="S367" s="12" t="str">
        <f>IF($B367="",
    "",
    IF(NOT(ISERROR(MATCH($B367,SkyCiv!$U:$U,0))),
        INDEX(SkyCiv!J:J,MATCH($B367,SkyCiv!$U:$U,0)),
        ""
    )
)</f>
        <v/>
      </c>
      <c r="T367" s="60" t="str">
        <f>IF($B367="",
    "",
    IF(NOT(ISERROR(MATCH($B367,SkyCiv!$U:$U,0))),
        INDEX(SkyCiv!K:K,MATCH($B367,SkyCiv!$U:$U,0)),
        ""
    )
)</f>
        <v/>
      </c>
      <c r="U367" s="76" t="str">
        <f>IF($B367="",
    "",
    IF(NOT(ISERROR(MATCH($B367,SkyCiv!$U:$U,0))),
        INDEX(SkyCiv!L:L,MATCH($B367,SkyCiv!$U:$U,0)),
        ""
    )
)</f>
        <v/>
      </c>
      <c r="V367" s="12" t="str">
        <f>IF($B367="",
    "",
    IF(NOT(ISERROR(MATCH($B367,SkyCiv!$U:$U,0))),
        INDEX(SkyCiv!M:M,MATCH($B367,SkyCiv!$U:$U,0)),
        ""
    )
)</f>
        <v/>
      </c>
      <c r="W367" s="77" t="str">
        <f>IF($B367="",
    "",
    IF(NOT(ISERROR(MATCH($B367,SkyCiv!$U:$U,0))),
        INDEX(SkyCiv!N:N,MATCH($B367,SkyCiv!$U:$U,0)),
        ""
    )
)</f>
        <v/>
      </c>
      <c r="X367" s="45" t="str">
        <f>IF(AND(U367=0,V367=0,W367=0),
    "-",
    IF(U367="",
        "",
        IF(LEFT($B367)="B",
            IF(Instructions!E$16="",
                "",
                IF(ROUND(U367,3)&lt;Instructions!E$16,
                    "YES",
                    "NO"
                )
            ),
            IF(LEFT($B367)="C",
                IF(Instructions!E$18="",
                    "",
                    IF(ROUND(U367,3)&lt;Instructions!E$18,
                        "YES",
                        "NO"
                    )
                ),
                "ERR"
            )
        )
    )
)</f>
        <v/>
      </c>
      <c r="Y367" s="45" t="str">
        <f t="shared" si="137"/>
        <v/>
      </c>
      <c r="Z367" s="45" t="str">
        <f>IF(AND(U367=0,V367=0,W367=0),
    "-",
    IF(W367="",
        "",
        IF(LEFT($B367)="B",
            IF(Instructions!E$17="",
                "",
                IF(ROUND(W367,3)&lt;Instructions!E$17,
                    "YES",
                    "NO"
                )
            ),
            IF(LEFT($B367)="C",
                IF(Instructions!E$19="",
                    "",
                    IF(ROUND(W367,3)&lt;Instructions!E$19,
                        "YES",
                        "NO"
                    )
                ),
                "ERR"
            )
        )
    )
)</f>
        <v/>
      </c>
      <c r="AA367" s="54" t="str">
        <f t="shared" si="138"/>
        <v/>
      </c>
      <c r="AB367" s="14" t="str">
        <f>IF(AND(NOT(ISERROR(MATCH($B367,Scilympiad!$U:$U,0))),ISNUMBER(INDEX(Scilympiad!Y:Y,MATCH($B367,Scilympiad!$U:$U,0)))),
    INDEX(Scilympiad!Y:Y,MATCH($B367,Scilympiad!$U:$U,0)),
    ""
)</f>
        <v/>
      </c>
      <c r="AC367" s="11" t="str">
        <f t="shared" si="139"/>
        <v/>
      </c>
      <c r="AD367" s="10" t="str">
        <f t="shared" si="140"/>
        <v/>
      </c>
      <c r="AE367" s="11" t="str">
        <f t="shared" si="141"/>
        <v/>
      </c>
      <c r="AF367" s="12" t="str">
        <f t="shared" si="142"/>
        <v/>
      </c>
      <c r="AG367" s="134" t="str">
        <f t="shared" si="143"/>
        <v/>
      </c>
      <c r="AH367" s="165"/>
      <c r="AI367" s="165"/>
      <c r="AJ367" s="131"/>
      <c r="AK367" s="64" t="str">
        <f t="shared" si="144"/>
        <v/>
      </c>
      <c r="AL367" s="47" t="str">
        <f t="shared" si="145"/>
        <v/>
      </c>
      <c r="AM367" s="65" t="str">
        <f t="shared" si="146"/>
        <v/>
      </c>
      <c r="AN367" s="57" t="str">
        <f t="shared" si="147"/>
        <v/>
      </c>
      <c r="AO367" s="12" t="str">
        <f t="shared" si="148"/>
        <v/>
      </c>
      <c r="AP367" s="10" t="str">
        <f t="shared" si="149"/>
        <v/>
      </c>
      <c r="AQ367" s="10" t="str">
        <f t="shared" si="150"/>
        <v/>
      </c>
      <c r="AR367" s="15" t="str">
        <f t="shared" si="151"/>
        <v/>
      </c>
      <c r="AS367" s="57" t="str">
        <f t="shared" si="152"/>
        <v/>
      </c>
      <c r="AT367" s="12" t="str">
        <f t="shared" si="153"/>
        <v/>
      </c>
      <c r="AU367" s="10" t="str">
        <f t="shared" si="154"/>
        <v/>
      </c>
      <c r="AV367" s="10" t="str">
        <f t="shared" si="155"/>
        <v/>
      </c>
      <c r="AW367" s="15" t="str">
        <f t="shared" si="156"/>
        <v/>
      </c>
    </row>
    <row r="368" spans="2:49">
      <c r="B368" s="14" t="str">
        <f>IF(Scilympiad!C367="",
    "",
    Scilympiad!C367
)</f>
        <v/>
      </c>
      <c r="C368" s="10" t="str">
        <f>IF(Scilympiad!D367="",
    "",
    Scilympiad!D367
)</f>
        <v/>
      </c>
      <c r="D368" s="10" t="str">
        <f>IF(Scilympiad!E367="",
    "",
    Scilympiad!E367
)</f>
        <v/>
      </c>
      <c r="E368" s="44" t="str">
        <f t="shared" si="132"/>
        <v/>
      </c>
      <c r="F368" s="45" t="str">
        <f t="shared" si="133"/>
        <v/>
      </c>
      <c r="G368" s="173" t="str">
        <f t="shared" si="134"/>
        <v/>
      </c>
      <c r="H368" s="45" t="str">
        <f t="shared" si="135"/>
        <v/>
      </c>
      <c r="I368" s="54" t="str">
        <f t="shared" si="136"/>
        <v/>
      </c>
      <c r="J368" s="57" t="str">
        <f>IF($B368="",
    "",
    IF(COUNTIF(Scilympiad!U:U,Scores!$B368)+COUNTIF(SkyCiv!U:U,Scores!$B368)=0,
        "",
        IF(COUNTIF(Scilympiad!U:U,Scores!$B368)=0,
            "NO",
            IF(COUNTIF(Scilympiad!U:U,Scores!$B368)=1,
                "YES",
                IF(COUNTIF(Scilympiad!U:U,Scores!$B368)&gt;1,
                    "MANY",
                    "ERROR"
                )
            )
        )
    )
)</f>
        <v/>
      </c>
      <c r="K368" s="15" t="str">
        <f>IF($B368="",
    "",
    IF(COUNTIF(Scilympiad!U:U,Scores!$B368)+COUNTIF(SkyCiv!U:U,Scores!$B368)=0,
        "",
        IF(COUNTIF(SkyCiv!U:U,Scores!$B368)=0,
            "NO",
            IF(COUNTIF(SkyCiv!U:U,Scores!$B368)=1,
                "YES",
                IF(COUNTIF(SkyCiv!U:U,Scores!$B368)&gt;1,
                    "MANY",
                    "ERROR"
                )
            )
        )
    )
)</f>
        <v/>
      </c>
      <c r="L368" s="160" t="str">
        <f>IF($B368="",
    "",
    IF(NOT(ISERROR(MATCH($B368,Scilympiad!$U:$U,0))),
        INDEX(Scilympiad!M:M,MATCH($B368,Scilympiad!$U:$U,0)),
        ""
    )
)</f>
        <v/>
      </c>
      <c r="M368" s="161" t="str">
        <f>IF($B368="",
    "",
    IF(NOT(ISERROR(MATCH($B368,Scilympiad!$U:$U,0))),
        INDEX(Scilympiad!N:N,MATCH($B368,Scilympiad!$U:$U,0)),
        ""
    )
)</f>
        <v/>
      </c>
      <c r="N368" s="161" t="str">
        <f>IF($B368="",
    "",
    IF(NOT(ISERROR(MATCH($B368,SkyCiv!$U:$U,0))),
        INDEX(SkyCiv!C:C,MATCH($B368,SkyCiv!$U:$U,0))+(_xlfn.NUMBERVALUE(LEFT(RIGHT(Instructions!$E$20,4),3))+6)/24,
        ""
    )
)</f>
        <v/>
      </c>
      <c r="O368" s="12" t="str">
        <f>IF(N368="",
    "",
    IF(Instructions!E$20="",
        "TIMEZONE?",
        IF(L368="",
            "START?",
            IF(N368&lt;L368,
                "NEGATIVE",
                (N368-L368)*24*60
            )
        )
    )
)</f>
        <v/>
      </c>
      <c r="P368" s="46" t="str">
        <f>IF(Instructions!$E$21="",
    "",
    IF(AND(ISNUMBER(O368),O368&gt;Instructions!E$21),
        "YES",
        IF(AND(ISNUMBER(O368),O368&lt;=Instructions!E$21),
            "NO",
            IF(O368="NEGATIVE",
                "UNCLEAR",
                ""
            )
        )
    )
)</f>
        <v/>
      </c>
      <c r="Q368" s="72" t="str">
        <f>IF(LEFT(Instructions!E$22)="Y",
    P368,
    ""
)</f>
        <v/>
      </c>
      <c r="R368" s="69" t="str">
        <f>IF($B368="",
    "",
    IF(NOT(ISERROR(MATCH($B368,SkyCiv!$U:$U,0))),
        INDEX(SkyCiv!I:I,MATCH($B368,SkyCiv!$U:$U,0)),
        ""
    )
)</f>
        <v/>
      </c>
      <c r="S368" s="12" t="str">
        <f>IF($B368="",
    "",
    IF(NOT(ISERROR(MATCH($B368,SkyCiv!$U:$U,0))),
        INDEX(SkyCiv!J:J,MATCH($B368,SkyCiv!$U:$U,0)),
        ""
    )
)</f>
        <v/>
      </c>
      <c r="T368" s="60" t="str">
        <f>IF($B368="",
    "",
    IF(NOT(ISERROR(MATCH($B368,SkyCiv!$U:$U,0))),
        INDEX(SkyCiv!K:K,MATCH($B368,SkyCiv!$U:$U,0)),
        ""
    )
)</f>
        <v/>
      </c>
      <c r="U368" s="76" t="str">
        <f>IF($B368="",
    "",
    IF(NOT(ISERROR(MATCH($B368,SkyCiv!$U:$U,0))),
        INDEX(SkyCiv!L:L,MATCH($B368,SkyCiv!$U:$U,0)),
        ""
    )
)</f>
        <v/>
      </c>
      <c r="V368" s="12" t="str">
        <f>IF($B368="",
    "",
    IF(NOT(ISERROR(MATCH($B368,SkyCiv!$U:$U,0))),
        INDEX(SkyCiv!M:M,MATCH($B368,SkyCiv!$U:$U,0)),
        ""
    )
)</f>
        <v/>
      </c>
      <c r="W368" s="77" t="str">
        <f>IF($B368="",
    "",
    IF(NOT(ISERROR(MATCH($B368,SkyCiv!$U:$U,0))),
        INDEX(SkyCiv!N:N,MATCH($B368,SkyCiv!$U:$U,0)),
        ""
    )
)</f>
        <v/>
      </c>
      <c r="X368" s="45" t="str">
        <f>IF(AND(U368=0,V368=0,W368=0),
    "-",
    IF(U368="",
        "",
        IF(LEFT($B368)="B",
            IF(Instructions!E$16="",
                "",
                IF(ROUND(U368,3)&lt;Instructions!E$16,
                    "YES",
                    "NO"
                )
            ),
            IF(LEFT($B368)="C",
                IF(Instructions!E$18="",
                    "",
                    IF(ROUND(U368,3)&lt;Instructions!E$18,
                        "YES",
                        "NO"
                    )
                ),
                "ERR"
            )
        )
    )
)</f>
        <v/>
      </c>
      <c r="Y368" s="45" t="str">
        <f t="shared" si="137"/>
        <v/>
      </c>
      <c r="Z368" s="45" t="str">
        <f>IF(AND(U368=0,V368=0,W368=0),
    "-",
    IF(W368="",
        "",
        IF(LEFT($B368)="B",
            IF(Instructions!E$17="",
                "",
                IF(ROUND(W368,3)&lt;Instructions!E$17,
                    "YES",
                    "NO"
                )
            ),
            IF(LEFT($B368)="C",
                IF(Instructions!E$19="",
                    "",
                    IF(ROUND(W368,3)&lt;Instructions!E$19,
                        "YES",
                        "NO"
                    )
                ),
                "ERR"
            )
        )
    )
)</f>
        <v/>
      </c>
      <c r="AA368" s="54" t="str">
        <f t="shared" si="138"/>
        <v/>
      </c>
      <c r="AB368" s="14" t="str">
        <f>IF(AND(NOT(ISERROR(MATCH($B368,Scilympiad!$U:$U,0))),ISNUMBER(INDEX(Scilympiad!Y:Y,MATCH($B368,Scilympiad!$U:$U,0)))),
    INDEX(Scilympiad!Y:Y,MATCH($B368,Scilympiad!$U:$U,0)),
    ""
)</f>
        <v/>
      </c>
      <c r="AC368" s="11" t="str">
        <f t="shared" si="139"/>
        <v/>
      </c>
      <c r="AD368" s="10" t="str">
        <f t="shared" si="140"/>
        <v/>
      </c>
      <c r="AE368" s="11" t="str">
        <f t="shared" si="141"/>
        <v/>
      </c>
      <c r="AF368" s="12" t="str">
        <f t="shared" si="142"/>
        <v/>
      </c>
      <c r="AG368" s="134" t="str">
        <f t="shared" si="143"/>
        <v/>
      </c>
      <c r="AH368" s="165"/>
      <c r="AI368" s="165"/>
      <c r="AJ368" s="131"/>
      <c r="AK368" s="64" t="str">
        <f t="shared" si="144"/>
        <v/>
      </c>
      <c r="AL368" s="47" t="str">
        <f t="shared" si="145"/>
        <v/>
      </c>
      <c r="AM368" s="65" t="str">
        <f t="shared" si="146"/>
        <v/>
      </c>
      <c r="AN368" s="57" t="str">
        <f t="shared" si="147"/>
        <v/>
      </c>
      <c r="AO368" s="12" t="str">
        <f t="shared" si="148"/>
        <v/>
      </c>
      <c r="AP368" s="10" t="str">
        <f t="shared" si="149"/>
        <v/>
      </c>
      <c r="AQ368" s="10" t="str">
        <f t="shared" si="150"/>
        <v/>
      </c>
      <c r="AR368" s="15" t="str">
        <f t="shared" si="151"/>
        <v/>
      </c>
      <c r="AS368" s="57" t="str">
        <f t="shared" si="152"/>
        <v/>
      </c>
      <c r="AT368" s="12" t="str">
        <f t="shared" si="153"/>
        <v/>
      </c>
      <c r="AU368" s="10" t="str">
        <f t="shared" si="154"/>
        <v/>
      </c>
      <c r="AV368" s="10" t="str">
        <f t="shared" si="155"/>
        <v/>
      </c>
      <c r="AW368" s="15" t="str">
        <f t="shared" si="156"/>
        <v/>
      </c>
    </row>
    <row r="369" spans="2:49">
      <c r="B369" s="14" t="str">
        <f>IF(Scilympiad!C368="",
    "",
    Scilympiad!C368
)</f>
        <v/>
      </c>
      <c r="C369" s="10" t="str">
        <f>IF(Scilympiad!D368="",
    "",
    Scilympiad!D368
)</f>
        <v/>
      </c>
      <c r="D369" s="10" t="str">
        <f>IF(Scilympiad!E368="",
    "",
    Scilympiad!E368
)</f>
        <v/>
      </c>
      <c r="E369" s="44" t="str">
        <f t="shared" si="132"/>
        <v/>
      </c>
      <c r="F369" s="45" t="str">
        <f t="shared" si="133"/>
        <v/>
      </c>
      <c r="G369" s="173" t="str">
        <f t="shared" si="134"/>
        <v/>
      </c>
      <c r="H369" s="45" t="str">
        <f t="shared" si="135"/>
        <v/>
      </c>
      <c r="I369" s="54" t="str">
        <f t="shared" si="136"/>
        <v/>
      </c>
      <c r="J369" s="57" t="str">
        <f>IF($B369="",
    "",
    IF(COUNTIF(Scilympiad!U:U,Scores!$B369)+COUNTIF(SkyCiv!U:U,Scores!$B369)=0,
        "",
        IF(COUNTIF(Scilympiad!U:U,Scores!$B369)=0,
            "NO",
            IF(COUNTIF(Scilympiad!U:U,Scores!$B369)=1,
                "YES",
                IF(COUNTIF(Scilympiad!U:U,Scores!$B369)&gt;1,
                    "MANY",
                    "ERROR"
                )
            )
        )
    )
)</f>
        <v/>
      </c>
      <c r="K369" s="15" t="str">
        <f>IF($B369="",
    "",
    IF(COUNTIF(Scilympiad!U:U,Scores!$B369)+COUNTIF(SkyCiv!U:U,Scores!$B369)=0,
        "",
        IF(COUNTIF(SkyCiv!U:U,Scores!$B369)=0,
            "NO",
            IF(COUNTIF(SkyCiv!U:U,Scores!$B369)=1,
                "YES",
                IF(COUNTIF(SkyCiv!U:U,Scores!$B369)&gt;1,
                    "MANY",
                    "ERROR"
                )
            )
        )
    )
)</f>
        <v/>
      </c>
      <c r="L369" s="160" t="str">
        <f>IF($B369="",
    "",
    IF(NOT(ISERROR(MATCH($B369,Scilympiad!$U:$U,0))),
        INDEX(Scilympiad!M:M,MATCH($B369,Scilympiad!$U:$U,0)),
        ""
    )
)</f>
        <v/>
      </c>
      <c r="M369" s="161" t="str">
        <f>IF($B369="",
    "",
    IF(NOT(ISERROR(MATCH($B369,Scilympiad!$U:$U,0))),
        INDEX(Scilympiad!N:N,MATCH($B369,Scilympiad!$U:$U,0)),
        ""
    )
)</f>
        <v/>
      </c>
      <c r="N369" s="161" t="str">
        <f>IF($B369="",
    "",
    IF(NOT(ISERROR(MATCH($B369,SkyCiv!$U:$U,0))),
        INDEX(SkyCiv!C:C,MATCH($B369,SkyCiv!$U:$U,0))+(_xlfn.NUMBERVALUE(LEFT(RIGHT(Instructions!$E$20,4),3))+6)/24,
        ""
    )
)</f>
        <v/>
      </c>
      <c r="O369" s="12" t="str">
        <f>IF(N369="",
    "",
    IF(Instructions!E$20="",
        "TIMEZONE?",
        IF(L369="",
            "START?",
            IF(N369&lt;L369,
                "NEGATIVE",
                (N369-L369)*24*60
            )
        )
    )
)</f>
        <v/>
      </c>
      <c r="P369" s="46" t="str">
        <f>IF(Instructions!$E$21="",
    "",
    IF(AND(ISNUMBER(O369),O369&gt;Instructions!E$21),
        "YES",
        IF(AND(ISNUMBER(O369),O369&lt;=Instructions!E$21),
            "NO",
            IF(O369="NEGATIVE",
                "UNCLEAR",
                ""
            )
        )
    )
)</f>
        <v/>
      </c>
      <c r="Q369" s="72" t="str">
        <f>IF(LEFT(Instructions!E$22)="Y",
    P369,
    ""
)</f>
        <v/>
      </c>
      <c r="R369" s="69" t="str">
        <f>IF($B369="",
    "",
    IF(NOT(ISERROR(MATCH($B369,SkyCiv!$U:$U,0))),
        INDEX(SkyCiv!I:I,MATCH($B369,SkyCiv!$U:$U,0)),
        ""
    )
)</f>
        <v/>
      </c>
      <c r="S369" s="12" t="str">
        <f>IF($B369="",
    "",
    IF(NOT(ISERROR(MATCH($B369,SkyCiv!$U:$U,0))),
        INDEX(SkyCiv!J:J,MATCH($B369,SkyCiv!$U:$U,0)),
        ""
    )
)</f>
        <v/>
      </c>
      <c r="T369" s="60" t="str">
        <f>IF($B369="",
    "",
    IF(NOT(ISERROR(MATCH($B369,SkyCiv!$U:$U,0))),
        INDEX(SkyCiv!K:K,MATCH($B369,SkyCiv!$U:$U,0)),
        ""
    )
)</f>
        <v/>
      </c>
      <c r="U369" s="76" t="str">
        <f>IF($B369="",
    "",
    IF(NOT(ISERROR(MATCH($B369,SkyCiv!$U:$U,0))),
        INDEX(SkyCiv!L:L,MATCH($B369,SkyCiv!$U:$U,0)),
        ""
    )
)</f>
        <v/>
      </c>
      <c r="V369" s="12" t="str">
        <f>IF($B369="",
    "",
    IF(NOT(ISERROR(MATCH($B369,SkyCiv!$U:$U,0))),
        INDEX(SkyCiv!M:M,MATCH($B369,SkyCiv!$U:$U,0)),
        ""
    )
)</f>
        <v/>
      </c>
      <c r="W369" s="77" t="str">
        <f>IF($B369="",
    "",
    IF(NOT(ISERROR(MATCH($B369,SkyCiv!$U:$U,0))),
        INDEX(SkyCiv!N:N,MATCH($B369,SkyCiv!$U:$U,0)),
        ""
    )
)</f>
        <v/>
      </c>
      <c r="X369" s="45" t="str">
        <f>IF(AND(U369=0,V369=0,W369=0),
    "-",
    IF(U369="",
        "",
        IF(LEFT($B369)="B",
            IF(Instructions!E$16="",
                "",
                IF(ROUND(U369,3)&lt;Instructions!E$16,
                    "YES",
                    "NO"
                )
            ),
            IF(LEFT($B369)="C",
                IF(Instructions!E$18="",
                    "",
                    IF(ROUND(U369,3)&lt;Instructions!E$18,
                        "YES",
                        "NO"
                    )
                ),
                "ERR"
            )
        )
    )
)</f>
        <v/>
      </c>
      <c r="Y369" s="45" t="str">
        <f t="shared" si="137"/>
        <v/>
      </c>
      <c r="Z369" s="45" t="str">
        <f>IF(AND(U369=0,V369=0,W369=0),
    "-",
    IF(W369="",
        "",
        IF(LEFT($B369)="B",
            IF(Instructions!E$17="",
                "",
                IF(ROUND(W369,3)&lt;Instructions!E$17,
                    "YES",
                    "NO"
                )
            ),
            IF(LEFT($B369)="C",
                IF(Instructions!E$19="",
                    "",
                    IF(ROUND(W369,3)&lt;Instructions!E$19,
                        "YES",
                        "NO"
                    )
                ),
                "ERR"
            )
        )
    )
)</f>
        <v/>
      </c>
      <c r="AA369" s="54" t="str">
        <f t="shared" si="138"/>
        <v/>
      </c>
      <c r="AB369" s="14" t="str">
        <f>IF(AND(NOT(ISERROR(MATCH($B369,Scilympiad!$U:$U,0))),ISNUMBER(INDEX(Scilympiad!Y:Y,MATCH($B369,Scilympiad!$U:$U,0)))),
    INDEX(Scilympiad!Y:Y,MATCH($B369,Scilympiad!$U:$U,0)),
    ""
)</f>
        <v/>
      </c>
      <c r="AC369" s="11" t="str">
        <f t="shared" si="139"/>
        <v/>
      </c>
      <c r="AD369" s="10" t="str">
        <f t="shared" si="140"/>
        <v/>
      </c>
      <c r="AE369" s="11" t="str">
        <f t="shared" si="141"/>
        <v/>
      </c>
      <c r="AF369" s="12" t="str">
        <f t="shared" si="142"/>
        <v/>
      </c>
      <c r="AG369" s="134" t="str">
        <f t="shared" si="143"/>
        <v/>
      </c>
      <c r="AH369" s="165"/>
      <c r="AI369" s="165"/>
      <c r="AJ369" s="131"/>
      <c r="AK369" s="64" t="str">
        <f t="shared" si="144"/>
        <v/>
      </c>
      <c r="AL369" s="47" t="str">
        <f t="shared" si="145"/>
        <v/>
      </c>
      <c r="AM369" s="65" t="str">
        <f t="shared" si="146"/>
        <v/>
      </c>
      <c r="AN369" s="57" t="str">
        <f t="shared" si="147"/>
        <v/>
      </c>
      <c r="AO369" s="12" t="str">
        <f t="shared" si="148"/>
        <v/>
      </c>
      <c r="AP369" s="10" t="str">
        <f t="shared" si="149"/>
        <v/>
      </c>
      <c r="AQ369" s="10" t="str">
        <f t="shared" si="150"/>
        <v/>
      </c>
      <c r="AR369" s="15" t="str">
        <f t="shared" si="151"/>
        <v/>
      </c>
      <c r="AS369" s="57" t="str">
        <f t="shared" si="152"/>
        <v/>
      </c>
      <c r="AT369" s="12" t="str">
        <f t="shared" si="153"/>
        <v/>
      </c>
      <c r="AU369" s="10" t="str">
        <f t="shared" si="154"/>
        <v/>
      </c>
      <c r="AV369" s="10" t="str">
        <f t="shared" si="155"/>
        <v/>
      </c>
      <c r="AW369" s="15" t="str">
        <f t="shared" si="156"/>
        <v/>
      </c>
    </row>
    <row r="370" spans="2:49">
      <c r="B370" s="14" t="str">
        <f>IF(Scilympiad!C369="",
    "",
    Scilympiad!C369
)</f>
        <v/>
      </c>
      <c r="C370" s="10" t="str">
        <f>IF(Scilympiad!D369="",
    "",
    Scilympiad!D369
)</f>
        <v/>
      </c>
      <c r="D370" s="10" t="str">
        <f>IF(Scilympiad!E369="",
    "",
    Scilympiad!E369
)</f>
        <v/>
      </c>
      <c r="E370" s="44" t="str">
        <f t="shared" si="132"/>
        <v/>
      </c>
      <c r="F370" s="45" t="str">
        <f t="shared" si="133"/>
        <v/>
      </c>
      <c r="G370" s="173" t="str">
        <f t="shared" si="134"/>
        <v/>
      </c>
      <c r="H370" s="45" t="str">
        <f t="shared" si="135"/>
        <v/>
      </c>
      <c r="I370" s="54" t="str">
        <f t="shared" si="136"/>
        <v/>
      </c>
      <c r="J370" s="57" t="str">
        <f>IF($B370="",
    "",
    IF(COUNTIF(Scilympiad!U:U,Scores!$B370)+COUNTIF(SkyCiv!U:U,Scores!$B370)=0,
        "",
        IF(COUNTIF(Scilympiad!U:U,Scores!$B370)=0,
            "NO",
            IF(COUNTIF(Scilympiad!U:U,Scores!$B370)=1,
                "YES",
                IF(COUNTIF(Scilympiad!U:U,Scores!$B370)&gt;1,
                    "MANY",
                    "ERROR"
                )
            )
        )
    )
)</f>
        <v/>
      </c>
      <c r="K370" s="15" t="str">
        <f>IF($B370="",
    "",
    IF(COUNTIF(Scilympiad!U:U,Scores!$B370)+COUNTIF(SkyCiv!U:U,Scores!$B370)=0,
        "",
        IF(COUNTIF(SkyCiv!U:U,Scores!$B370)=0,
            "NO",
            IF(COUNTIF(SkyCiv!U:U,Scores!$B370)=1,
                "YES",
                IF(COUNTIF(SkyCiv!U:U,Scores!$B370)&gt;1,
                    "MANY",
                    "ERROR"
                )
            )
        )
    )
)</f>
        <v/>
      </c>
      <c r="L370" s="160" t="str">
        <f>IF($B370="",
    "",
    IF(NOT(ISERROR(MATCH($B370,Scilympiad!$U:$U,0))),
        INDEX(Scilympiad!M:M,MATCH($B370,Scilympiad!$U:$U,0)),
        ""
    )
)</f>
        <v/>
      </c>
      <c r="M370" s="161" t="str">
        <f>IF($B370="",
    "",
    IF(NOT(ISERROR(MATCH($B370,Scilympiad!$U:$U,0))),
        INDEX(Scilympiad!N:N,MATCH($B370,Scilympiad!$U:$U,0)),
        ""
    )
)</f>
        <v/>
      </c>
      <c r="N370" s="161" t="str">
        <f>IF($B370="",
    "",
    IF(NOT(ISERROR(MATCH($B370,SkyCiv!$U:$U,0))),
        INDEX(SkyCiv!C:C,MATCH($B370,SkyCiv!$U:$U,0))+(_xlfn.NUMBERVALUE(LEFT(RIGHT(Instructions!$E$20,4),3))+6)/24,
        ""
    )
)</f>
        <v/>
      </c>
      <c r="O370" s="12" t="str">
        <f>IF(N370="",
    "",
    IF(Instructions!E$20="",
        "TIMEZONE?",
        IF(L370="",
            "START?",
            IF(N370&lt;L370,
                "NEGATIVE",
                (N370-L370)*24*60
            )
        )
    )
)</f>
        <v/>
      </c>
      <c r="P370" s="46" t="str">
        <f>IF(Instructions!$E$21="",
    "",
    IF(AND(ISNUMBER(O370),O370&gt;Instructions!E$21),
        "YES",
        IF(AND(ISNUMBER(O370),O370&lt;=Instructions!E$21),
            "NO",
            IF(O370="NEGATIVE",
                "UNCLEAR",
                ""
            )
        )
    )
)</f>
        <v/>
      </c>
      <c r="Q370" s="72" t="str">
        <f>IF(LEFT(Instructions!E$22)="Y",
    P370,
    ""
)</f>
        <v/>
      </c>
      <c r="R370" s="69" t="str">
        <f>IF($B370="",
    "",
    IF(NOT(ISERROR(MATCH($B370,SkyCiv!$U:$U,0))),
        INDEX(SkyCiv!I:I,MATCH($B370,SkyCiv!$U:$U,0)),
        ""
    )
)</f>
        <v/>
      </c>
      <c r="S370" s="12" t="str">
        <f>IF($B370="",
    "",
    IF(NOT(ISERROR(MATCH($B370,SkyCiv!$U:$U,0))),
        INDEX(SkyCiv!J:J,MATCH($B370,SkyCiv!$U:$U,0)),
        ""
    )
)</f>
        <v/>
      </c>
      <c r="T370" s="60" t="str">
        <f>IF($B370="",
    "",
    IF(NOT(ISERROR(MATCH($B370,SkyCiv!$U:$U,0))),
        INDEX(SkyCiv!K:K,MATCH($B370,SkyCiv!$U:$U,0)),
        ""
    )
)</f>
        <v/>
      </c>
      <c r="U370" s="76" t="str">
        <f>IF($B370="",
    "",
    IF(NOT(ISERROR(MATCH($B370,SkyCiv!$U:$U,0))),
        INDEX(SkyCiv!L:L,MATCH($B370,SkyCiv!$U:$U,0)),
        ""
    )
)</f>
        <v/>
      </c>
      <c r="V370" s="12" t="str">
        <f>IF($B370="",
    "",
    IF(NOT(ISERROR(MATCH($B370,SkyCiv!$U:$U,0))),
        INDEX(SkyCiv!M:M,MATCH($B370,SkyCiv!$U:$U,0)),
        ""
    )
)</f>
        <v/>
      </c>
      <c r="W370" s="77" t="str">
        <f>IF($B370="",
    "",
    IF(NOT(ISERROR(MATCH($B370,SkyCiv!$U:$U,0))),
        INDEX(SkyCiv!N:N,MATCH($B370,SkyCiv!$U:$U,0)),
        ""
    )
)</f>
        <v/>
      </c>
      <c r="X370" s="45" t="str">
        <f>IF(AND(U370=0,V370=0,W370=0),
    "-",
    IF(U370="",
        "",
        IF(LEFT($B370)="B",
            IF(Instructions!E$16="",
                "",
                IF(ROUND(U370,3)&lt;Instructions!E$16,
                    "YES",
                    "NO"
                )
            ),
            IF(LEFT($B370)="C",
                IF(Instructions!E$18="",
                    "",
                    IF(ROUND(U370,3)&lt;Instructions!E$18,
                        "YES",
                        "NO"
                    )
                ),
                "ERR"
            )
        )
    )
)</f>
        <v/>
      </c>
      <c r="Y370" s="45" t="str">
        <f t="shared" si="137"/>
        <v/>
      </c>
      <c r="Z370" s="45" t="str">
        <f>IF(AND(U370=0,V370=0,W370=0),
    "-",
    IF(W370="",
        "",
        IF(LEFT($B370)="B",
            IF(Instructions!E$17="",
                "",
                IF(ROUND(W370,3)&lt;Instructions!E$17,
                    "YES",
                    "NO"
                )
            ),
            IF(LEFT($B370)="C",
                IF(Instructions!E$19="",
                    "",
                    IF(ROUND(W370,3)&lt;Instructions!E$19,
                        "YES",
                        "NO"
                    )
                ),
                "ERR"
            )
        )
    )
)</f>
        <v/>
      </c>
      <c r="AA370" s="54" t="str">
        <f t="shared" si="138"/>
        <v/>
      </c>
      <c r="AB370" s="14" t="str">
        <f>IF(AND(NOT(ISERROR(MATCH($B370,Scilympiad!$U:$U,0))),ISNUMBER(INDEX(Scilympiad!Y:Y,MATCH($B370,Scilympiad!$U:$U,0)))),
    INDEX(Scilympiad!Y:Y,MATCH($B370,Scilympiad!$U:$U,0)),
    ""
)</f>
        <v/>
      </c>
      <c r="AC370" s="11" t="str">
        <f t="shared" si="139"/>
        <v/>
      </c>
      <c r="AD370" s="10" t="str">
        <f t="shared" si="140"/>
        <v/>
      </c>
      <c r="AE370" s="11" t="str">
        <f t="shared" si="141"/>
        <v/>
      </c>
      <c r="AF370" s="12" t="str">
        <f t="shared" si="142"/>
        <v/>
      </c>
      <c r="AG370" s="134" t="str">
        <f t="shared" si="143"/>
        <v/>
      </c>
      <c r="AH370" s="165"/>
      <c r="AI370" s="165"/>
      <c r="AJ370" s="131"/>
      <c r="AK370" s="64" t="str">
        <f t="shared" si="144"/>
        <v/>
      </c>
      <c r="AL370" s="47" t="str">
        <f t="shared" si="145"/>
        <v/>
      </c>
      <c r="AM370" s="65" t="str">
        <f t="shared" si="146"/>
        <v/>
      </c>
      <c r="AN370" s="57" t="str">
        <f t="shared" si="147"/>
        <v/>
      </c>
      <c r="AO370" s="12" t="str">
        <f t="shared" si="148"/>
        <v/>
      </c>
      <c r="AP370" s="10" t="str">
        <f t="shared" si="149"/>
        <v/>
      </c>
      <c r="AQ370" s="10" t="str">
        <f t="shared" si="150"/>
        <v/>
      </c>
      <c r="AR370" s="15" t="str">
        <f t="shared" si="151"/>
        <v/>
      </c>
      <c r="AS370" s="57" t="str">
        <f t="shared" si="152"/>
        <v/>
      </c>
      <c r="AT370" s="12" t="str">
        <f t="shared" si="153"/>
        <v/>
      </c>
      <c r="AU370" s="10" t="str">
        <f t="shared" si="154"/>
        <v/>
      </c>
      <c r="AV370" s="10" t="str">
        <f t="shared" si="155"/>
        <v/>
      </c>
      <c r="AW370" s="15" t="str">
        <f t="shared" si="156"/>
        <v/>
      </c>
    </row>
    <row r="371" spans="2:49">
      <c r="B371" s="14" t="str">
        <f>IF(Scilympiad!C370="",
    "",
    Scilympiad!C370
)</f>
        <v/>
      </c>
      <c r="C371" s="10" t="str">
        <f>IF(Scilympiad!D370="",
    "",
    Scilympiad!D370
)</f>
        <v/>
      </c>
      <c r="D371" s="10" t="str">
        <f>IF(Scilympiad!E370="",
    "",
    Scilympiad!E370
)</f>
        <v/>
      </c>
      <c r="E371" s="44" t="str">
        <f t="shared" si="132"/>
        <v/>
      </c>
      <c r="F371" s="45" t="str">
        <f t="shared" si="133"/>
        <v/>
      </c>
      <c r="G371" s="173" t="str">
        <f t="shared" si="134"/>
        <v/>
      </c>
      <c r="H371" s="45" t="str">
        <f t="shared" si="135"/>
        <v/>
      </c>
      <c r="I371" s="54" t="str">
        <f t="shared" si="136"/>
        <v/>
      </c>
      <c r="J371" s="57" t="str">
        <f>IF($B371="",
    "",
    IF(COUNTIF(Scilympiad!U:U,Scores!$B371)+COUNTIF(SkyCiv!U:U,Scores!$B371)=0,
        "",
        IF(COUNTIF(Scilympiad!U:U,Scores!$B371)=0,
            "NO",
            IF(COUNTIF(Scilympiad!U:U,Scores!$B371)=1,
                "YES",
                IF(COUNTIF(Scilympiad!U:U,Scores!$B371)&gt;1,
                    "MANY",
                    "ERROR"
                )
            )
        )
    )
)</f>
        <v/>
      </c>
      <c r="K371" s="15" t="str">
        <f>IF($B371="",
    "",
    IF(COUNTIF(Scilympiad!U:U,Scores!$B371)+COUNTIF(SkyCiv!U:U,Scores!$B371)=0,
        "",
        IF(COUNTIF(SkyCiv!U:U,Scores!$B371)=0,
            "NO",
            IF(COUNTIF(SkyCiv!U:U,Scores!$B371)=1,
                "YES",
                IF(COUNTIF(SkyCiv!U:U,Scores!$B371)&gt;1,
                    "MANY",
                    "ERROR"
                )
            )
        )
    )
)</f>
        <v/>
      </c>
      <c r="L371" s="160" t="str">
        <f>IF($B371="",
    "",
    IF(NOT(ISERROR(MATCH($B371,Scilympiad!$U:$U,0))),
        INDEX(Scilympiad!M:M,MATCH($B371,Scilympiad!$U:$U,0)),
        ""
    )
)</f>
        <v/>
      </c>
      <c r="M371" s="161" t="str">
        <f>IF($B371="",
    "",
    IF(NOT(ISERROR(MATCH($B371,Scilympiad!$U:$U,0))),
        INDEX(Scilympiad!N:N,MATCH($B371,Scilympiad!$U:$U,0)),
        ""
    )
)</f>
        <v/>
      </c>
      <c r="N371" s="161" t="str">
        <f>IF($B371="",
    "",
    IF(NOT(ISERROR(MATCH($B371,SkyCiv!$U:$U,0))),
        INDEX(SkyCiv!C:C,MATCH($B371,SkyCiv!$U:$U,0))+(_xlfn.NUMBERVALUE(LEFT(RIGHT(Instructions!$E$20,4),3))+6)/24,
        ""
    )
)</f>
        <v/>
      </c>
      <c r="O371" s="12" t="str">
        <f>IF(N371="",
    "",
    IF(Instructions!E$20="",
        "TIMEZONE?",
        IF(L371="",
            "START?",
            IF(N371&lt;L371,
                "NEGATIVE",
                (N371-L371)*24*60
            )
        )
    )
)</f>
        <v/>
      </c>
      <c r="P371" s="46" t="str">
        <f>IF(Instructions!$E$21="",
    "",
    IF(AND(ISNUMBER(O371),O371&gt;Instructions!E$21),
        "YES",
        IF(AND(ISNUMBER(O371),O371&lt;=Instructions!E$21),
            "NO",
            IF(O371="NEGATIVE",
                "UNCLEAR",
                ""
            )
        )
    )
)</f>
        <v/>
      </c>
      <c r="Q371" s="72" t="str">
        <f>IF(LEFT(Instructions!E$22)="Y",
    P371,
    ""
)</f>
        <v/>
      </c>
      <c r="R371" s="69" t="str">
        <f>IF($B371="",
    "",
    IF(NOT(ISERROR(MATCH($B371,SkyCiv!$U:$U,0))),
        INDEX(SkyCiv!I:I,MATCH($B371,SkyCiv!$U:$U,0)),
        ""
    )
)</f>
        <v/>
      </c>
      <c r="S371" s="12" t="str">
        <f>IF($B371="",
    "",
    IF(NOT(ISERROR(MATCH($B371,SkyCiv!$U:$U,0))),
        INDEX(SkyCiv!J:J,MATCH($B371,SkyCiv!$U:$U,0)),
        ""
    )
)</f>
        <v/>
      </c>
      <c r="T371" s="60" t="str">
        <f>IF($B371="",
    "",
    IF(NOT(ISERROR(MATCH($B371,SkyCiv!$U:$U,0))),
        INDEX(SkyCiv!K:K,MATCH($B371,SkyCiv!$U:$U,0)),
        ""
    )
)</f>
        <v/>
      </c>
      <c r="U371" s="76" t="str">
        <f>IF($B371="",
    "",
    IF(NOT(ISERROR(MATCH($B371,SkyCiv!$U:$U,0))),
        INDEX(SkyCiv!L:L,MATCH($B371,SkyCiv!$U:$U,0)),
        ""
    )
)</f>
        <v/>
      </c>
      <c r="V371" s="12" t="str">
        <f>IF($B371="",
    "",
    IF(NOT(ISERROR(MATCH($B371,SkyCiv!$U:$U,0))),
        INDEX(SkyCiv!M:M,MATCH($B371,SkyCiv!$U:$U,0)),
        ""
    )
)</f>
        <v/>
      </c>
      <c r="W371" s="77" t="str">
        <f>IF($B371="",
    "",
    IF(NOT(ISERROR(MATCH($B371,SkyCiv!$U:$U,0))),
        INDEX(SkyCiv!N:N,MATCH($B371,SkyCiv!$U:$U,0)),
        ""
    )
)</f>
        <v/>
      </c>
      <c r="X371" s="45" t="str">
        <f>IF(AND(U371=0,V371=0,W371=0),
    "-",
    IF(U371="",
        "",
        IF(LEFT($B371)="B",
            IF(Instructions!E$16="",
                "",
                IF(ROUND(U371,3)&lt;Instructions!E$16,
                    "YES",
                    "NO"
                )
            ),
            IF(LEFT($B371)="C",
                IF(Instructions!E$18="",
                    "",
                    IF(ROUND(U371,3)&lt;Instructions!E$18,
                        "YES",
                        "NO"
                    )
                ),
                "ERR"
            )
        )
    )
)</f>
        <v/>
      </c>
      <c r="Y371" s="45" t="str">
        <f t="shared" si="137"/>
        <v/>
      </c>
      <c r="Z371" s="45" t="str">
        <f>IF(AND(U371=0,V371=0,W371=0),
    "-",
    IF(W371="",
        "",
        IF(LEFT($B371)="B",
            IF(Instructions!E$17="",
                "",
                IF(ROUND(W371,3)&lt;Instructions!E$17,
                    "YES",
                    "NO"
                )
            ),
            IF(LEFT($B371)="C",
                IF(Instructions!E$19="",
                    "",
                    IF(ROUND(W371,3)&lt;Instructions!E$19,
                        "YES",
                        "NO"
                    )
                ),
                "ERR"
            )
        )
    )
)</f>
        <v/>
      </c>
      <c r="AA371" s="54" t="str">
        <f t="shared" si="138"/>
        <v/>
      </c>
      <c r="AB371" s="14" t="str">
        <f>IF(AND(NOT(ISERROR(MATCH($B371,Scilympiad!$U:$U,0))),ISNUMBER(INDEX(Scilympiad!Y:Y,MATCH($B371,Scilympiad!$U:$U,0)))),
    INDEX(Scilympiad!Y:Y,MATCH($B371,Scilympiad!$U:$U,0)),
    ""
)</f>
        <v/>
      </c>
      <c r="AC371" s="11" t="str">
        <f t="shared" si="139"/>
        <v/>
      </c>
      <c r="AD371" s="10" t="str">
        <f t="shared" si="140"/>
        <v/>
      </c>
      <c r="AE371" s="11" t="str">
        <f t="shared" si="141"/>
        <v/>
      </c>
      <c r="AF371" s="12" t="str">
        <f t="shared" si="142"/>
        <v/>
      </c>
      <c r="AG371" s="134" t="str">
        <f t="shared" si="143"/>
        <v/>
      </c>
      <c r="AH371" s="165"/>
      <c r="AI371" s="165"/>
      <c r="AJ371" s="131"/>
      <c r="AK371" s="64" t="str">
        <f t="shared" si="144"/>
        <v/>
      </c>
      <c r="AL371" s="47" t="str">
        <f t="shared" si="145"/>
        <v/>
      </c>
      <c r="AM371" s="65" t="str">
        <f t="shared" si="146"/>
        <v/>
      </c>
      <c r="AN371" s="57" t="str">
        <f t="shared" si="147"/>
        <v/>
      </c>
      <c r="AO371" s="12" t="str">
        <f t="shared" si="148"/>
        <v/>
      </c>
      <c r="AP371" s="10" t="str">
        <f t="shared" si="149"/>
        <v/>
      </c>
      <c r="AQ371" s="10" t="str">
        <f t="shared" si="150"/>
        <v/>
      </c>
      <c r="AR371" s="15" t="str">
        <f t="shared" si="151"/>
        <v/>
      </c>
      <c r="AS371" s="57" t="str">
        <f t="shared" si="152"/>
        <v/>
      </c>
      <c r="AT371" s="12" t="str">
        <f t="shared" si="153"/>
        <v/>
      </c>
      <c r="AU371" s="10" t="str">
        <f t="shared" si="154"/>
        <v/>
      </c>
      <c r="AV371" s="10" t="str">
        <f t="shared" si="155"/>
        <v/>
      </c>
      <c r="AW371" s="15" t="str">
        <f t="shared" si="156"/>
        <v/>
      </c>
    </row>
    <row r="372" spans="2:49">
      <c r="B372" s="14" t="str">
        <f>IF(Scilympiad!C371="",
    "",
    Scilympiad!C371
)</f>
        <v/>
      </c>
      <c r="C372" s="10" t="str">
        <f>IF(Scilympiad!D371="",
    "",
    Scilympiad!D371
)</f>
        <v/>
      </c>
      <c r="D372" s="10" t="str">
        <f>IF(Scilympiad!E371="",
    "",
    Scilympiad!E371
)</f>
        <v/>
      </c>
      <c r="E372" s="44" t="str">
        <f t="shared" si="132"/>
        <v/>
      </c>
      <c r="F372" s="45" t="str">
        <f t="shared" si="133"/>
        <v/>
      </c>
      <c r="G372" s="173" t="str">
        <f t="shared" si="134"/>
        <v/>
      </c>
      <c r="H372" s="45" t="str">
        <f t="shared" si="135"/>
        <v/>
      </c>
      <c r="I372" s="54" t="str">
        <f t="shared" si="136"/>
        <v/>
      </c>
      <c r="J372" s="57" t="str">
        <f>IF($B372="",
    "",
    IF(COUNTIF(Scilympiad!U:U,Scores!$B372)+COUNTIF(SkyCiv!U:U,Scores!$B372)=0,
        "",
        IF(COUNTIF(Scilympiad!U:U,Scores!$B372)=0,
            "NO",
            IF(COUNTIF(Scilympiad!U:U,Scores!$B372)=1,
                "YES",
                IF(COUNTIF(Scilympiad!U:U,Scores!$B372)&gt;1,
                    "MANY",
                    "ERROR"
                )
            )
        )
    )
)</f>
        <v/>
      </c>
      <c r="K372" s="15" t="str">
        <f>IF($B372="",
    "",
    IF(COUNTIF(Scilympiad!U:U,Scores!$B372)+COUNTIF(SkyCiv!U:U,Scores!$B372)=0,
        "",
        IF(COUNTIF(SkyCiv!U:U,Scores!$B372)=0,
            "NO",
            IF(COUNTIF(SkyCiv!U:U,Scores!$B372)=1,
                "YES",
                IF(COUNTIF(SkyCiv!U:U,Scores!$B372)&gt;1,
                    "MANY",
                    "ERROR"
                )
            )
        )
    )
)</f>
        <v/>
      </c>
      <c r="L372" s="160" t="str">
        <f>IF($B372="",
    "",
    IF(NOT(ISERROR(MATCH($B372,Scilympiad!$U:$U,0))),
        INDEX(Scilympiad!M:M,MATCH($B372,Scilympiad!$U:$U,0)),
        ""
    )
)</f>
        <v/>
      </c>
      <c r="M372" s="161" t="str">
        <f>IF($B372="",
    "",
    IF(NOT(ISERROR(MATCH($B372,Scilympiad!$U:$U,0))),
        INDEX(Scilympiad!N:N,MATCH($B372,Scilympiad!$U:$U,0)),
        ""
    )
)</f>
        <v/>
      </c>
      <c r="N372" s="161" t="str">
        <f>IF($B372="",
    "",
    IF(NOT(ISERROR(MATCH($B372,SkyCiv!$U:$U,0))),
        INDEX(SkyCiv!C:C,MATCH($B372,SkyCiv!$U:$U,0))+(_xlfn.NUMBERVALUE(LEFT(RIGHT(Instructions!$E$20,4),3))+6)/24,
        ""
    )
)</f>
        <v/>
      </c>
      <c r="O372" s="12" t="str">
        <f>IF(N372="",
    "",
    IF(Instructions!E$20="",
        "TIMEZONE?",
        IF(L372="",
            "START?",
            IF(N372&lt;L372,
                "NEGATIVE",
                (N372-L372)*24*60
            )
        )
    )
)</f>
        <v/>
      </c>
      <c r="P372" s="46" t="str">
        <f>IF(Instructions!$E$21="",
    "",
    IF(AND(ISNUMBER(O372),O372&gt;Instructions!E$21),
        "YES",
        IF(AND(ISNUMBER(O372),O372&lt;=Instructions!E$21),
            "NO",
            IF(O372="NEGATIVE",
                "UNCLEAR",
                ""
            )
        )
    )
)</f>
        <v/>
      </c>
      <c r="Q372" s="72" t="str">
        <f>IF(LEFT(Instructions!E$22)="Y",
    P372,
    ""
)</f>
        <v/>
      </c>
      <c r="R372" s="69" t="str">
        <f>IF($B372="",
    "",
    IF(NOT(ISERROR(MATCH($B372,SkyCiv!$U:$U,0))),
        INDEX(SkyCiv!I:I,MATCH($B372,SkyCiv!$U:$U,0)),
        ""
    )
)</f>
        <v/>
      </c>
      <c r="S372" s="12" t="str">
        <f>IF($B372="",
    "",
    IF(NOT(ISERROR(MATCH($B372,SkyCiv!$U:$U,0))),
        INDEX(SkyCiv!J:J,MATCH($B372,SkyCiv!$U:$U,0)),
        ""
    )
)</f>
        <v/>
      </c>
      <c r="T372" s="60" t="str">
        <f>IF($B372="",
    "",
    IF(NOT(ISERROR(MATCH($B372,SkyCiv!$U:$U,0))),
        INDEX(SkyCiv!K:K,MATCH($B372,SkyCiv!$U:$U,0)),
        ""
    )
)</f>
        <v/>
      </c>
      <c r="U372" s="76" t="str">
        <f>IF($B372="",
    "",
    IF(NOT(ISERROR(MATCH($B372,SkyCiv!$U:$U,0))),
        INDEX(SkyCiv!L:L,MATCH($B372,SkyCiv!$U:$U,0)),
        ""
    )
)</f>
        <v/>
      </c>
      <c r="V372" s="12" t="str">
        <f>IF($B372="",
    "",
    IF(NOT(ISERROR(MATCH($B372,SkyCiv!$U:$U,0))),
        INDEX(SkyCiv!M:M,MATCH($B372,SkyCiv!$U:$U,0)),
        ""
    )
)</f>
        <v/>
      </c>
      <c r="W372" s="77" t="str">
        <f>IF($B372="",
    "",
    IF(NOT(ISERROR(MATCH($B372,SkyCiv!$U:$U,0))),
        INDEX(SkyCiv!N:N,MATCH($B372,SkyCiv!$U:$U,0)),
        ""
    )
)</f>
        <v/>
      </c>
      <c r="X372" s="45" t="str">
        <f>IF(AND(U372=0,V372=0,W372=0),
    "-",
    IF(U372="",
        "",
        IF(LEFT($B372)="B",
            IF(Instructions!E$16="",
                "",
                IF(ROUND(U372,3)&lt;Instructions!E$16,
                    "YES",
                    "NO"
                )
            ),
            IF(LEFT($B372)="C",
                IF(Instructions!E$18="",
                    "",
                    IF(ROUND(U372,3)&lt;Instructions!E$18,
                        "YES",
                        "NO"
                    )
                ),
                "ERR"
            )
        )
    )
)</f>
        <v/>
      </c>
      <c r="Y372" s="45" t="str">
        <f t="shared" si="137"/>
        <v/>
      </c>
      <c r="Z372" s="45" t="str">
        <f>IF(AND(U372=0,V372=0,W372=0),
    "-",
    IF(W372="",
        "",
        IF(LEFT($B372)="B",
            IF(Instructions!E$17="",
                "",
                IF(ROUND(W372,3)&lt;Instructions!E$17,
                    "YES",
                    "NO"
                )
            ),
            IF(LEFT($B372)="C",
                IF(Instructions!E$19="",
                    "",
                    IF(ROUND(W372,3)&lt;Instructions!E$19,
                        "YES",
                        "NO"
                    )
                ),
                "ERR"
            )
        )
    )
)</f>
        <v/>
      </c>
      <c r="AA372" s="54" t="str">
        <f t="shared" si="138"/>
        <v/>
      </c>
      <c r="AB372" s="14" t="str">
        <f>IF(AND(NOT(ISERROR(MATCH($B372,Scilympiad!$U:$U,0))),ISNUMBER(INDEX(Scilympiad!Y:Y,MATCH($B372,Scilympiad!$U:$U,0)))),
    INDEX(Scilympiad!Y:Y,MATCH($B372,Scilympiad!$U:$U,0)),
    ""
)</f>
        <v/>
      </c>
      <c r="AC372" s="11" t="str">
        <f t="shared" si="139"/>
        <v/>
      </c>
      <c r="AD372" s="10" t="str">
        <f t="shared" si="140"/>
        <v/>
      </c>
      <c r="AE372" s="11" t="str">
        <f t="shared" si="141"/>
        <v/>
      </c>
      <c r="AF372" s="12" t="str">
        <f t="shared" si="142"/>
        <v/>
      </c>
      <c r="AG372" s="134" t="str">
        <f t="shared" si="143"/>
        <v/>
      </c>
      <c r="AH372" s="165"/>
      <c r="AI372" s="165"/>
      <c r="AJ372" s="131"/>
      <c r="AK372" s="64" t="str">
        <f t="shared" si="144"/>
        <v/>
      </c>
      <c r="AL372" s="47" t="str">
        <f t="shared" si="145"/>
        <v/>
      </c>
      <c r="AM372" s="65" t="str">
        <f t="shared" si="146"/>
        <v/>
      </c>
      <c r="AN372" s="57" t="str">
        <f t="shared" si="147"/>
        <v/>
      </c>
      <c r="AO372" s="12" t="str">
        <f t="shared" si="148"/>
        <v/>
      </c>
      <c r="AP372" s="10" t="str">
        <f t="shared" si="149"/>
        <v/>
      </c>
      <c r="AQ372" s="10" t="str">
        <f t="shared" si="150"/>
        <v/>
      </c>
      <c r="AR372" s="15" t="str">
        <f t="shared" si="151"/>
        <v/>
      </c>
      <c r="AS372" s="57" t="str">
        <f t="shared" si="152"/>
        <v/>
      </c>
      <c r="AT372" s="12" t="str">
        <f t="shared" si="153"/>
        <v/>
      </c>
      <c r="AU372" s="10" t="str">
        <f t="shared" si="154"/>
        <v/>
      </c>
      <c r="AV372" s="10" t="str">
        <f t="shared" si="155"/>
        <v/>
      </c>
      <c r="AW372" s="15" t="str">
        <f t="shared" si="156"/>
        <v/>
      </c>
    </row>
    <row r="373" spans="2:49">
      <c r="B373" s="14" t="str">
        <f>IF(Scilympiad!C372="",
    "",
    Scilympiad!C372
)</f>
        <v/>
      </c>
      <c r="C373" s="10" t="str">
        <f>IF(Scilympiad!D372="",
    "",
    Scilympiad!D372
)</f>
        <v/>
      </c>
      <c r="D373" s="10" t="str">
        <f>IF(Scilympiad!E372="",
    "",
    Scilympiad!E372
)</f>
        <v/>
      </c>
      <c r="E373" s="44" t="str">
        <f t="shared" si="132"/>
        <v/>
      </c>
      <c r="F373" s="45" t="str">
        <f t="shared" si="133"/>
        <v/>
      </c>
      <c r="G373" s="173" t="str">
        <f t="shared" si="134"/>
        <v/>
      </c>
      <c r="H373" s="45" t="str">
        <f t="shared" si="135"/>
        <v/>
      </c>
      <c r="I373" s="54" t="str">
        <f t="shared" si="136"/>
        <v/>
      </c>
      <c r="J373" s="57" t="str">
        <f>IF($B373="",
    "",
    IF(COUNTIF(Scilympiad!U:U,Scores!$B373)+COUNTIF(SkyCiv!U:U,Scores!$B373)=0,
        "",
        IF(COUNTIF(Scilympiad!U:U,Scores!$B373)=0,
            "NO",
            IF(COUNTIF(Scilympiad!U:U,Scores!$B373)=1,
                "YES",
                IF(COUNTIF(Scilympiad!U:U,Scores!$B373)&gt;1,
                    "MANY",
                    "ERROR"
                )
            )
        )
    )
)</f>
        <v/>
      </c>
      <c r="K373" s="15" t="str">
        <f>IF($B373="",
    "",
    IF(COUNTIF(Scilympiad!U:U,Scores!$B373)+COUNTIF(SkyCiv!U:U,Scores!$B373)=0,
        "",
        IF(COUNTIF(SkyCiv!U:U,Scores!$B373)=0,
            "NO",
            IF(COUNTIF(SkyCiv!U:U,Scores!$B373)=1,
                "YES",
                IF(COUNTIF(SkyCiv!U:U,Scores!$B373)&gt;1,
                    "MANY",
                    "ERROR"
                )
            )
        )
    )
)</f>
        <v/>
      </c>
      <c r="L373" s="160" t="str">
        <f>IF($B373="",
    "",
    IF(NOT(ISERROR(MATCH($B373,Scilympiad!$U:$U,0))),
        INDEX(Scilympiad!M:M,MATCH($B373,Scilympiad!$U:$U,0)),
        ""
    )
)</f>
        <v/>
      </c>
      <c r="M373" s="161" t="str">
        <f>IF($B373="",
    "",
    IF(NOT(ISERROR(MATCH($B373,Scilympiad!$U:$U,0))),
        INDEX(Scilympiad!N:N,MATCH($B373,Scilympiad!$U:$U,0)),
        ""
    )
)</f>
        <v/>
      </c>
      <c r="N373" s="161" t="str">
        <f>IF($B373="",
    "",
    IF(NOT(ISERROR(MATCH($B373,SkyCiv!$U:$U,0))),
        INDEX(SkyCiv!C:C,MATCH($B373,SkyCiv!$U:$U,0))+(_xlfn.NUMBERVALUE(LEFT(RIGHT(Instructions!$E$20,4),3))+6)/24,
        ""
    )
)</f>
        <v/>
      </c>
      <c r="O373" s="12" t="str">
        <f>IF(N373="",
    "",
    IF(Instructions!E$20="",
        "TIMEZONE?",
        IF(L373="",
            "START?",
            IF(N373&lt;L373,
                "NEGATIVE",
                (N373-L373)*24*60
            )
        )
    )
)</f>
        <v/>
      </c>
      <c r="P373" s="46" t="str">
        <f>IF(Instructions!$E$21="",
    "",
    IF(AND(ISNUMBER(O373),O373&gt;Instructions!E$21),
        "YES",
        IF(AND(ISNUMBER(O373),O373&lt;=Instructions!E$21),
            "NO",
            IF(O373="NEGATIVE",
                "UNCLEAR",
                ""
            )
        )
    )
)</f>
        <v/>
      </c>
      <c r="Q373" s="72" t="str">
        <f>IF(LEFT(Instructions!E$22)="Y",
    P373,
    ""
)</f>
        <v/>
      </c>
      <c r="R373" s="69" t="str">
        <f>IF($B373="",
    "",
    IF(NOT(ISERROR(MATCH($B373,SkyCiv!$U:$U,0))),
        INDEX(SkyCiv!I:I,MATCH($B373,SkyCiv!$U:$U,0)),
        ""
    )
)</f>
        <v/>
      </c>
      <c r="S373" s="12" t="str">
        <f>IF($B373="",
    "",
    IF(NOT(ISERROR(MATCH($B373,SkyCiv!$U:$U,0))),
        INDEX(SkyCiv!J:J,MATCH($B373,SkyCiv!$U:$U,0)),
        ""
    )
)</f>
        <v/>
      </c>
      <c r="T373" s="60" t="str">
        <f>IF($B373="",
    "",
    IF(NOT(ISERROR(MATCH($B373,SkyCiv!$U:$U,0))),
        INDEX(SkyCiv!K:K,MATCH($B373,SkyCiv!$U:$U,0)),
        ""
    )
)</f>
        <v/>
      </c>
      <c r="U373" s="76" t="str">
        <f>IF($B373="",
    "",
    IF(NOT(ISERROR(MATCH($B373,SkyCiv!$U:$U,0))),
        INDEX(SkyCiv!L:L,MATCH($B373,SkyCiv!$U:$U,0)),
        ""
    )
)</f>
        <v/>
      </c>
      <c r="V373" s="12" t="str">
        <f>IF($B373="",
    "",
    IF(NOT(ISERROR(MATCH($B373,SkyCiv!$U:$U,0))),
        INDEX(SkyCiv!M:M,MATCH($B373,SkyCiv!$U:$U,0)),
        ""
    )
)</f>
        <v/>
      </c>
      <c r="W373" s="77" t="str">
        <f>IF($B373="",
    "",
    IF(NOT(ISERROR(MATCH($B373,SkyCiv!$U:$U,0))),
        INDEX(SkyCiv!N:N,MATCH($B373,SkyCiv!$U:$U,0)),
        ""
    )
)</f>
        <v/>
      </c>
      <c r="X373" s="45" t="str">
        <f>IF(AND(U373=0,V373=0,W373=0),
    "-",
    IF(U373="",
        "",
        IF(LEFT($B373)="B",
            IF(Instructions!E$16="",
                "",
                IF(ROUND(U373,3)&lt;Instructions!E$16,
                    "YES",
                    "NO"
                )
            ),
            IF(LEFT($B373)="C",
                IF(Instructions!E$18="",
                    "",
                    IF(ROUND(U373,3)&lt;Instructions!E$18,
                        "YES",
                        "NO"
                    )
                ),
                "ERR"
            )
        )
    )
)</f>
        <v/>
      </c>
      <c r="Y373" s="45" t="str">
        <f t="shared" si="137"/>
        <v/>
      </c>
      <c r="Z373" s="45" t="str">
        <f>IF(AND(U373=0,V373=0,W373=0),
    "-",
    IF(W373="",
        "",
        IF(LEFT($B373)="B",
            IF(Instructions!E$17="",
                "",
                IF(ROUND(W373,3)&lt;Instructions!E$17,
                    "YES",
                    "NO"
                )
            ),
            IF(LEFT($B373)="C",
                IF(Instructions!E$19="",
                    "",
                    IF(ROUND(W373,3)&lt;Instructions!E$19,
                        "YES",
                        "NO"
                    )
                ),
                "ERR"
            )
        )
    )
)</f>
        <v/>
      </c>
      <c r="AA373" s="54" t="str">
        <f t="shared" si="138"/>
        <v/>
      </c>
      <c r="AB373" s="14" t="str">
        <f>IF(AND(NOT(ISERROR(MATCH($B373,Scilympiad!$U:$U,0))),ISNUMBER(INDEX(Scilympiad!Y:Y,MATCH($B373,Scilympiad!$U:$U,0)))),
    INDEX(Scilympiad!Y:Y,MATCH($B373,Scilympiad!$U:$U,0)),
    ""
)</f>
        <v/>
      </c>
      <c r="AC373" s="11" t="str">
        <f t="shared" si="139"/>
        <v/>
      </c>
      <c r="AD373" s="10" t="str">
        <f t="shared" si="140"/>
        <v/>
      </c>
      <c r="AE373" s="11" t="str">
        <f t="shared" si="141"/>
        <v/>
      </c>
      <c r="AF373" s="12" t="str">
        <f t="shared" si="142"/>
        <v/>
      </c>
      <c r="AG373" s="134" t="str">
        <f t="shared" si="143"/>
        <v/>
      </c>
      <c r="AH373" s="165"/>
      <c r="AI373" s="165"/>
      <c r="AJ373" s="131"/>
      <c r="AK373" s="64" t="str">
        <f t="shared" si="144"/>
        <v/>
      </c>
      <c r="AL373" s="47" t="str">
        <f t="shared" si="145"/>
        <v/>
      </c>
      <c r="AM373" s="65" t="str">
        <f t="shared" si="146"/>
        <v/>
      </c>
      <c r="AN373" s="57" t="str">
        <f t="shared" si="147"/>
        <v/>
      </c>
      <c r="AO373" s="12" t="str">
        <f t="shared" si="148"/>
        <v/>
      </c>
      <c r="AP373" s="10" t="str">
        <f t="shared" si="149"/>
        <v/>
      </c>
      <c r="AQ373" s="10" t="str">
        <f t="shared" si="150"/>
        <v/>
      </c>
      <c r="AR373" s="15" t="str">
        <f t="shared" si="151"/>
        <v/>
      </c>
      <c r="AS373" s="57" t="str">
        <f t="shared" si="152"/>
        <v/>
      </c>
      <c r="AT373" s="12" t="str">
        <f t="shared" si="153"/>
        <v/>
      </c>
      <c r="AU373" s="10" t="str">
        <f t="shared" si="154"/>
        <v/>
      </c>
      <c r="AV373" s="10" t="str">
        <f t="shared" si="155"/>
        <v/>
      </c>
      <c r="AW373" s="15" t="str">
        <f t="shared" si="156"/>
        <v/>
      </c>
    </row>
    <row r="374" spans="2:49">
      <c r="B374" s="14" t="str">
        <f>IF(Scilympiad!C373="",
    "",
    Scilympiad!C373
)</f>
        <v/>
      </c>
      <c r="C374" s="10" t="str">
        <f>IF(Scilympiad!D373="",
    "",
    Scilympiad!D373
)</f>
        <v/>
      </c>
      <c r="D374" s="10" t="str">
        <f>IF(Scilympiad!E373="",
    "",
    Scilympiad!E373
)</f>
        <v/>
      </c>
      <c r="E374" s="44" t="str">
        <f t="shared" si="132"/>
        <v/>
      </c>
      <c r="F374" s="45" t="str">
        <f t="shared" si="133"/>
        <v/>
      </c>
      <c r="G374" s="173" t="str">
        <f t="shared" si="134"/>
        <v/>
      </c>
      <c r="H374" s="45" t="str">
        <f t="shared" si="135"/>
        <v/>
      </c>
      <c r="I374" s="54" t="str">
        <f t="shared" si="136"/>
        <v/>
      </c>
      <c r="J374" s="57" t="str">
        <f>IF($B374="",
    "",
    IF(COUNTIF(Scilympiad!U:U,Scores!$B374)+COUNTIF(SkyCiv!U:U,Scores!$B374)=0,
        "",
        IF(COUNTIF(Scilympiad!U:U,Scores!$B374)=0,
            "NO",
            IF(COUNTIF(Scilympiad!U:U,Scores!$B374)=1,
                "YES",
                IF(COUNTIF(Scilympiad!U:U,Scores!$B374)&gt;1,
                    "MANY",
                    "ERROR"
                )
            )
        )
    )
)</f>
        <v/>
      </c>
      <c r="K374" s="15" t="str">
        <f>IF($B374="",
    "",
    IF(COUNTIF(Scilympiad!U:U,Scores!$B374)+COUNTIF(SkyCiv!U:U,Scores!$B374)=0,
        "",
        IF(COUNTIF(SkyCiv!U:U,Scores!$B374)=0,
            "NO",
            IF(COUNTIF(SkyCiv!U:U,Scores!$B374)=1,
                "YES",
                IF(COUNTIF(SkyCiv!U:U,Scores!$B374)&gt;1,
                    "MANY",
                    "ERROR"
                )
            )
        )
    )
)</f>
        <v/>
      </c>
      <c r="L374" s="160" t="str">
        <f>IF($B374="",
    "",
    IF(NOT(ISERROR(MATCH($B374,Scilympiad!$U:$U,0))),
        INDEX(Scilympiad!M:M,MATCH($B374,Scilympiad!$U:$U,0)),
        ""
    )
)</f>
        <v/>
      </c>
      <c r="M374" s="161" t="str">
        <f>IF($B374="",
    "",
    IF(NOT(ISERROR(MATCH($B374,Scilympiad!$U:$U,0))),
        INDEX(Scilympiad!N:N,MATCH($B374,Scilympiad!$U:$U,0)),
        ""
    )
)</f>
        <v/>
      </c>
      <c r="N374" s="161" t="str">
        <f>IF($B374="",
    "",
    IF(NOT(ISERROR(MATCH($B374,SkyCiv!$U:$U,0))),
        INDEX(SkyCiv!C:C,MATCH($B374,SkyCiv!$U:$U,0))+(_xlfn.NUMBERVALUE(LEFT(RIGHT(Instructions!$E$20,4),3))+6)/24,
        ""
    )
)</f>
        <v/>
      </c>
      <c r="O374" s="12" t="str">
        <f>IF(N374="",
    "",
    IF(Instructions!E$20="",
        "TIMEZONE?",
        IF(L374="",
            "START?",
            IF(N374&lt;L374,
                "NEGATIVE",
                (N374-L374)*24*60
            )
        )
    )
)</f>
        <v/>
      </c>
      <c r="P374" s="46" t="str">
        <f>IF(Instructions!$E$21="",
    "",
    IF(AND(ISNUMBER(O374),O374&gt;Instructions!E$21),
        "YES",
        IF(AND(ISNUMBER(O374),O374&lt;=Instructions!E$21),
            "NO",
            IF(O374="NEGATIVE",
                "UNCLEAR",
                ""
            )
        )
    )
)</f>
        <v/>
      </c>
      <c r="Q374" s="72" t="str">
        <f>IF(LEFT(Instructions!E$22)="Y",
    P374,
    ""
)</f>
        <v/>
      </c>
      <c r="R374" s="69" t="str">
        <f>IF($B374="",
    "",
    IF(NOT(ISERROR(MATCH($B374,SkyCiv!$U:$U,0))),
        INDEX(SkyCiv!I:I,MATCH($B374,SkyCiv!$U:$U,0)),
        ""
    )
)</f>
        <v/>
      </c>
      <c r="S374" s="12" t="str">
        <f>IF($B374="",
    "",
    IF(NOT(ISERROR(MATCH($B374,SkyCiv!$U:$U,0))),
        INDEX(SkyCiv!J:J,MATCH($B374,SkyCiv!$U:$U,0)),
        ""
    )
)</f>
        <v/>
      </c>
      <c r="T374" s="60" t="str">
        <f>IF($B374="",
    "",
    IF(NOT(ISERROR(MATCH($B374,SkyCiv!$U:$U,0))),
        INDEX(SkyCiv!K:K,MATCH($B374,SkyCiv!$U:$U,0)),
        ""
    )
)</f>
        <v/>
      </c>
      <c r="U374" s="76" t="str">
        <f>IF($B374="",
    "",
    IF(NOT(ISERROR(MATCH($B374,SkyCiv!$U:$U,0))),
        INDEX(SkyCiv!L:L,MATCH($B374,SkyCiv!$U:$U,0)),
        ""
    )
)</f>
        <v/>
      </c>
      <c r="V374" s="12" t="str">
        <f>IF($B374="",
    "",
    IF(NOT(ISERROR(MATCH($B374,SkyCiv!$U:$U,0))),
        INDEX(SkyCiv!M:M,MATCH($B374,SkyCiv!$U:$U,0)),
        ""
    )
)</f>
        <v/>
      </c>
      <c r="W374" s="77" t="str">
        <f>IF($B374="",
    "",
    IF(NOT(ISERROR(MATCH($B374,SkyCiv!$U:$U,0))),
        INDEX(SkyCiv!N:N,MATCH($B374,SkyCiv!$U:$U,0)),
        ""
    )
)</f>
        <v/>
      </c>
      <c r="X374" s="45" t="str">
        <f>IF(AND(U374=0,V374=0,W374=0),
    "-",
    IF(U374="",
        "",
        IF(LEFT($B374)="B",
            IF(Instructions!E$16="",
                "",
                IF(ROUND(U374,3)&lt;Instructions!E$16,
                    "YES",
                    "NO"
                )
            ),
            IF(LEFT($B374)="C",
                IF(Instructions!E$18="",
                    "",
                    IF(ROUND(U374,3)&lt;Instructions!E$18,
                        "YES",
                        "NO"
                    )
                ),
                "ERR"
            )
        )
    )
)</f>
        <v/>
      </c>
      <c r="Y374" s="45" t="str">
        <f t="shared" si="137"/>
        <v/>
      </c>
      <c r="Z374" s="45" t="str">
        <f>IF(AND(U374=0,V374=0,W374=0),
    "-",
    IF(W374="",
        "",
        IF(LEFT($B374)="B",
            IF(Instructions!E$17="",
                "",
                IF(ROUND(W374,3)&lt;Instructions!E$17,
                    "YES",
                    "NO"
                )
            ),
            IF(LEFT($B374)="C",
                IF(Instructions!E$19="",
                    "",
                    IF(ROUND(W374,3)&lt;Instructions!E$19,
                        "YES",
                        "NO"
                    )
                ),
                "ERR"
            )
        )
    )
)</f>
        <v/>
      </c>
      <c r="AA374" s="54" t="str">
        <f t="shared" si="138"/>
        <v/>
      </c>
      <c r="AB374" s="14" t="str">
        <f>IF(AND(NOT(ISERROR(MATCH($B374,Scilympiad!$U:$U,0))),ISNUMBER(INDEX(Scilympiad!Y:Y,MATCH($B374,Scilympiad!$U:$U,0)))),
    INDEX(Scilympiad!Y:Y,MATCH($B374,Scilympiad!$U:$U,0)),
    ""
)</f>
        <v/>
      </c>
      <c r="AC374" s="11" t="str">
        <f t="shared" si="139"/>
        <v/>
      </c>
      <c r="AD374" s="10" t="str">
        <f t="shared" si="140"/>
        <v/>
      </c>
      <c r="AE374" s="11" t="str">
        <f t="shared" si="141"/>
        <v/>
      </c>
      <c r="AF374" s="12" t="str">
        <f t="shared" si="142"/>
        <v/>
      </c>
      <c r="AG374" s="134" t="str">
        <f t="shared" si="143"/>
        <v/>
      </c>
      <c r="AH374" s="165"/>
      <c r="AI374" s="165"/>
      <c r="AJ374" s="131"/>
      <c r="AK374" s="64" t="str">
        <f t="shared" si="144"/>
        <v/>
      </c>
      <c r="AL374" s="47" t="str">
        <f t="shared" si="145"/>
        <v/>
      </c>
      <c r="AM374" s="65" t="str">
        <f t="shared" si="146"/>
        <v/>
      </c>
      <c r="AN374" s="57" t="str">
        <f t="shared" si="147"/>
        <v/>
      </c>
      <c r="AO374" s="12" t="str">
        <f t="shared" si="148"/>
        <v/>
      </c>
      <c r="AP374" s="10" t="str">
        <f t="shared" si="149"/>
        <v/>
      </c>
      <c r="AQ374" s="10" t="str">
        <f t="shared" si="150"/>
        <v/>
      </c>
      <c r="AR374" s="15" t="str">
        <f t="shared" si="151"/>
        <v/>
      </c>
      <c r="AS374" s="57" t="str">
        <f t="shared" si="152"/>
        <v/>
      </c>
      <c r="AT374" s="12" t="str">
        <f t="shared" si="153"/>
        <v/>
      </c>
      <c r="AU374" s="10" t="str">
        <f t="shared" si="154"/>
        <v/>
      </c>
      <c r="AV374" s="10" t="str">
        <f t="shared" si="155"/>
        <v/>
      </c>
      <c r="AW374" s="15" t="str">
        <f t="shared" si="156"/>
        <v/>
      </c>
    </row>
    <row r="375" spans="2:49">
      <c r="B375" s="14" t="str">
        <f>IF(Scilympiad!C374="",
    "",
    Scilympiad!C374
)</f>
        <v/>
      </c>
      <c r="C375" s="10" t="str">
        <f>IF(Scilympiad!D374="",
    "",
    Scilympiad!D374
)</f>
        <v/>
      </c>
      <c r="D375" s="10" t="str">
        <f>IF(Scilympiad!E374="",
    "",
    Scilympiad!E374
)</f>
        <v/>
      </c>
      <c r="E375" s="44" t="str">
        <f t="shared" si="132"/>
        <v/>
      </c>
      <c r="F375" s="45" t="str">
        <f t="shared" si="133"/>
        <v/>
      </c>
      <c r="G375" s="173" t="str">
        <f t="shared" si="134"/>
        <v/>
      </c>
      <c r="H375" s="45" t="str">
        <f t="shared" si="135"/>
        <v/>
      </c>
      <c r="I375" s="54" t="str">
        <f t="shared" si="136"/>
        <v/>
      </c>
      <c r="J375" s="57" t="str">
        <f>IF($B375="",
    "",
    IF(COUNTIF(Scilympiad!U:U,Scores!$B375)+COUNTIF(SkyCiv!U:U,Scores!$B375)=0,
        "",
        IF(COUNTIF(Scilympiad!U:U,Scores!$B375)=0,
            "NO",
            IF(COUNTIF(Scilympiad!U:U,Scores!$B375)=1,
                "YES",
                IF(COUNTIF(Scilympiad!U:U,Scores!$B375)&gt;1,
                    "MANY",
                    "ERROR"
                )
            )
        )
    )
)</f>
        <v/>
      </c>
      <c r="K375" s="15" t="str">
        <f>IF($B375="",
    "",
    IF(COUNTIF(Scilympiad!U:U,Scores!$B375)+COUNTIF(SkyCiv!U:U,Scores!$B375)=0,
        "",
        IF(COUNTIF(SkyCiv!U:U,Scores!$B375)=0,
            "NO",
            IF(COUNTIF(SkyCiv!U:U,Scores!$B375)=1,
                "YES",
                IF(COUNTIF(SkyCiv!U:U,Scores!$B375)&gt;1,
                    "MANY",
                    "ERROR"
                )
            )
        )
    )
)</f>
        <v/>
      </c>
      <c r="L375" s="160" t="str">
        <f>IF($B375="",
    "",
    IF(NOT(ISERROR(MATCH($B375,Scilympiad!$U:$U,0))),
        INDEX(Scilympiad!M:M,MATCH($B375,Scilympiad!$U:$U,0)),
        ""
    )
)</f>
        <v/>
      </c>
      <c r="M375" s="161" t="str">
        <f>IF($B375="",
    "",
    IF(NOT(ISERROR(MATCH($B375,Scilympiad!$U:$U,0))),
        INDEX(Scilympiad!N:N,MATCH($B375,Scilympiad!$U:$U,0)),
        ""
    )
)</f>
        <v/>
      </c>
      <c r="N375" s="161" t="str">
        <f>IF($B375="",
    "",
    IF(NOT(ISERROR(MATCH($B375,SkyCiv!$U:$U,0))),
        INDEX(SkyCiv!C:C,MATCH($B375,SkyCiv!$U:$U,0))+(_xlfn.NUMBERVALUE(LEFT(RIGHT(Instructions!$E$20,4),3))+6)/24,
        ""
    )
)</f>
        <v/>
      </c>
      <c r="O375" s="12" t="str">
        <f>IF(N375="",
    "",
    IF(Instructions!E$20="",
        "TIMEZONE?",
        IF(L375="",
            "START?",
            IF(N375&lt;L375,
                "NEGATIVE",
                (N375-L375)*24*60
            )
        )
    )
)</f>
        <v/>
      </c>
      <c r="P375" s="46" t="str">
        <f>IF(Instructions!$E$21="",
    "",
    IF(AND(ISNUMBER(O375),O375&gt;Instructions!E$21),
        "YES",
        IF(AND(ISNUMBER(O375),O375&lt;=Instructions!E$21),
            "NO",
            IF(O375="NEGATIVE",
                "UNCLEAR",
                ""
            )
        )
    )
)</f>
        <v/>
      </c>
      <c r="Q375" s="72" t="str">
        <f>IF(LEFT(Instructions!E$22)="Y",
    P375,
    ""
)</f>
        <v/>
      </c>
      <c r="R375" s="69" t="str">
        <f>IF($B375="",
    "",
    IF(NOT(ISERROR(MATCH($B375,SkyCiv!$U:$U,0))),
        INDEX(SkyCiv!I:I,MATCH($B375,SkyCiv!$U:$U,0)),
        ""
    )
)</f>
        <v/>
      </c>
      <c r="S375" s="12" t="str">
        <f>IF($B375="",
    "",
    IF(NOT(ISERROR(MATCH($B375,SkyCiv!$U:$U,0))),
        INDEX(SkyCiv!J:J,MATCH($B375,SkyCiv!$U:$U,0)),
        ""
    )
)</f>
        <v/>
      </c>
      <c r="T375" s="60" t="str">
        <f>IF($B375="",
    "",
    IF(NOT(ISERROR(MATCH($B375,SkyCiv!$U:$U,0))),
        INDEX(SkyCiv!K:K,MATCH($B375,SkyCiv!$U:$U,0)),
        ""
    )
)</f>
        <v/>
      </c>
      <c r="U375" s="76" t="str">
        <f>IF($B375="",
    "",
    IF(NOT(ISERROR(MATCH($B375,SkyCiv!$U:$U,0))),
        INDEX(SkyCiv!L:L,MATCH($B375,SkyCiv!$U:$U,0)),
        ""
    )
)</f>
        <v/>
      </c>
      <c r="V375" s="12" t="str">
        <f>IF($B375="",
    "",
    IF(NOT(ISERROR(MATCH($B375,SkyCiv!$U:$U,0))),
        INDEX(SkyCiv!M:M,MATCH($B375,SkyCiv!$U:$U,0)),
        ""
    )
)</f>
        <v/>
      </c>
      <c r="W375" s="77" t="str">
        <f>IF($B375="",
    "",
    IF(NOT(ISERROR(MATCH($B375,SkyCiv!$U:$U,0))),
        INDEX(SkyCiv!N:N,MATCH($B375,SkyCiv!$U:$U,0)),
        ""
    )
)</f>
        <v/>
      </c>
      <c r="X375" s="45" t="str">
        <f>IF(AND(U375=0,V375=0,W375=0),
    "-",
    IF(U375="",
        "",
        IF(LEFT($B375)="B",
            IF(Instructions!E$16="",
                "",
                IF(ROUND(U375,3)&lt;Instructions!E$16,
                    "YES",
                    "NO"
                )
            ),
            IF(LEFT($B375)="C",
                IF(Instructions!E$18="",
                    "",
                    IF(ROUND(U375,3)&lt;Instructions!E$18,
                        "YES",
                        "NO"
                    )
                ),
                "ERR"
            )
        )
    )
)</f>
        <v/>
      </c>
      <c r="Y375" s="45" t="str">
        <f t="shared" si="137"/>
        <v/>
      </c>
      <c r="Z375" s="45" t="str">
        <f>IF(AND(U375=0,V375=0,W375=0),
    "-",
    IF(W375="",
        "",
        IF(LEFT($B375)="B",
            IF(Instructions!E$17="",
                "",
                IF(ROUND(W375,3)&lt;Instructions!E$17,
                    "YES",
                    "NO"
                )
            ),
            IF(LEFT($B375)="C",
                IF(Instructions!E$19="",
                    "",
                    IF(ROUND(W375,3)&lt;Instructions!E$19,
                        "YES",
                        "NO"
                    )
                ),
                "ERR"
            )
        )
    )
)</f>
        <v/>
      </c>
      <c r="AA375" s="54" t="str">
        <f t="shared" si="138"/>
        <v/>
      </c>
      <c r="AB375" s="14" t="str">
        <f>IF(AND(NOT(ISERROR(MATCH($B375,Scilympiad!$U:$U,0))),ISNUMBER(INDEX(Scilympiad!Y:Y,MATCH($B375,Scilympiad!$U:$U,0)))),
    INDEX(Scilympiad!Y:Y,MATCH($B375,Scilympiad!$U:$U,0)),
    ""
)</f>
        <v/>
      </c>
      <c r="AC375" s="11" t="str">
        <f t="shared" si="139"/>
        <v/>
      </c>
      <c r="AD375" s="10" t="str">
        <f t="shared" si="140"/>
        <v/>
      </c>
      <c r="AE375" s="11" t="str">
        <f t="shared" si="141"/>
        <v/>
      </c>
      <c r="AF375" s="12" t="str">
        <f t="shared" si="142"/>
        <v/>
      </c>
      <c r="AG375" s="134" t="str">
        <f t="shared" si="143"/>
        <v/>
      </c>
      <c r="AH375" s="165"/>
      <c r="AI375" s="165"/>
      <c r="AJ375" s="131"/>
      <c r="AK375" s="64" t="str">
        <f t="shared" si="144"/>
        <v/>
      </c>
      <c r="AL375" s="47" t="str">
        <f t="shared" si="145"/>
        <v/>
      </c>
      <c r="AM375" s="65" t="str">
        <f t="shared" si="146"/>
        <v/>
      </c>
      <c r="AN375" s="57" t="str">
        <f t="shared" si="147"/>
        <v/>
      </c>
      <c r="AO375" s="12" t="str">
        <f t="shared" si="148"/>
        <v/>
      </c>
      <c r="AP375" s="10" t="str">
        <f t="shared" si="149"/>
        <v/>
      </c>
      <c r="AQ375" s="10" t="str">
        <f t="shared" si="150"/>
        <v/>
      </c>
      <c r="AR375" s="15" t="str">
        <f t="shared" si="151"/>
        <v/>
      </c>
      <c r="AS375" s="57" t="str">
        <f t="shared" si="152"/>
        <v/>
      </c>
      <c r="AT375" s="12" t="str">
        <f t="shared" si="153"/>
        <v/>
      </c>
      <c r="AU375" s="10" t="str">
        <f t="shared" si="154"/>
        <v/>
      </c>
      <c r="AV375" s="10" t="str">
        <f t="shared" si="155"/>
        <v/>
      </c>
      <c r="AW375" s="15" t="str">
        <f t="shared" si="156"/>
        <v/>
      </c>
    </row>
    <row r="376" spans="2:49">
      <c r="B376" s="14" t="str">
        <f>IF(Scilympiad!C375="",
    "",
    Scilympiad!C375
)</f>
        <v/>
      </c>
      <c r="C376" s="10" t="str">
        <f>IF(Scilympiad!D375="",
    "",
    Scilympiad!D375
)</f>
        <v/>
      </c>
      <c r="D376" s="10" t="str">
        <f>IF(Scilympiad!E375="",
    "",
    Scilympiad!E375
)</f>
        <v/>
      </c>
      <c r="E376" s="44" t="str">
        <f t="shared" si="132"/>
        <v/>
      </c>
      <c r="F376" s="45" t="str">
        <f t="shared" si="133"/>
        <v/>
      </c>
      <c r="G376" s="173" t="str">
        <f t="shared" si="134"/>
        <v/>
      </c>
      <c r="H376" s="45" t="str">
        <f t="shared" si="135"/>
        <v/>
      </c>
      <c r="I376" s="54" t="str">
        <f t="shared" si="136"/>
        <v/>
      </c>
      <c r="J376" s="57" t="str">
        <f>IF($B376="",
    "",
    IF(COUNTIF(Scilympiad!U:U,Scores!$B376)+COUNTIF(SkyCiv!U:U,Scores!$B376)=0,
        "",
        IF(COUNTIF(Scilympiad!U:U,Scores!$B376)=0,
            "NO",
            IF(COUNTIF(Scilympiad!U:U,Scores!$B376)=1,
                "YES",
                IF(COUNTIF(Scilympiad!U:U,Scores!$B376)&gt;1,
                    "MANY",
                    "ERROR"
                )
            )
        )
    )
)</f>
        <v/>
      </c>
      <c r="K376" s="15" t="str">
        <f>IF($B376="",
    "",
    IF(COUNTIF(Scilympiad!U:U,Scores!$B376)+COUNTIF(SkyCiv!U:U,Scores!$B376)=0,
        "",
        IF(COUNTIF(SkyCiv!U:U,Scores!$B376)=0,
            "NO",
            IF(COUNTIF(SkyCiv!U:U,Scores!$B376)=1,
                "YES",
                IF(COUNTIF(SkyCiv!U:U,Scores!$B376)&gt;1,
                    "MANY",
                    "ERROR"
                )
            )
        )
    )
)</f>
        <v/>
      </c>
      <c r="L376" s="160" t="str">
        <f>IF($B376="",
    "",
    IF(NOT(ISERROR(MATCH($B376,Scilympiad!$U:$U,0))),
        INDEX(Scilympiad!M:M,MATCH($B376,Scilympiad!$U:$U,0)),
        ""
    )
)</f>
        <v/>
      </c>
      <c r="M376" s="161" t="str">
        <f>IF($B376="",
    "",
    IF(NOT(ISERROR(MATCH($B376,Scilympiad!$U:$U,0))),
        INDEX(Scilympiad!N:N,MATCH($B376,Scilympiad!$U:$U,0)),
        ""
    )
)</f>
        <v/>
      </c>
      <c r="N376" s="161" t="str">
        <f>IF($B376="",
    "",
    IF(NOT(ISERROR(MATCH($B376,SkyCiv!$U:$U,0))),
        INDEX(SkyCiv!C:C,MATCH($B376,SkyCiv!$U:$U,0))+(_xlfn.NUMBERVALUE(LEFT(RIGHT(Instructions!$E$20,4),3))+6)/24,
        ""
    )
)</f>
        <v/>
      </c>
      <c r="O376" s="12" t="str">
        <f>IF(N376="",
    "",
    IF(Instructions!E$20="",
        "TIMEZONE?",
        IF(L376="",
            "START?",
            IF(N376&lt;L376,
                "NEGATIVE",
                (N376-L376)*24*60
            )
        )
    )
)</f>
        <v/>
      </c>
      <c r="P376" s="46" t="str">
        <f>IF(Instructions!$E$21="",
    "",
    IF(AND(ISNUMBER(O376),O376&gt;Instructions!E$21),
        "YES",
        IF(AND(ISNUMBER(O376),O376&lt;=Instructions!E$21),
            "NO",
            IF(O376="NEGATIVE",
                "UNCLEAR",
                ""
            )
        )
    )
)</f>
        <v/>
      </c>
      <c r="Q376" s="72" t="str">
        <f>IF(LEFT(Instructions!E$22)="Y",
    P376,
    ""
)</f>
        <v/>
      </c>
      <c r="R376" s="69" t="str">
        <f>IF($B376="",
    "",
    IF(NOT(ISERROR(MATCH($B376,SkyCiv!$U:$U,0))),
        INDEX(SkyCiv!I:I,MATCH($B376,SkyCiv!$U:$U,0)),
        ""
    )
)</f>
        <v/>
      </c>
      <c r="S376" s="12" t="str">
        <f>IF($B376="",
    "",
    IF(NOT(ISERROR(MATCH($B376,SkyCiv!$U:$U,0))),
        INDEX(SkyCiv!J:J,MATCH($B376,SkyCiv!$U:$U,0)),
        ""
    )
)</f>
        <v/>
      </c>
      <c r="T376" s="60" t="str">
        <f>IF($B376="",
    "",
    IF(NOT(ISERROR(MATCH($B376,SkyCiv!$U:$U,0))),
        INDEX(SkyCiv!K:K,MATCH($B376,SkyCiv!$U:$U,0)),
        ""
    )
)</f>
        <v/>
      </c>
      <c r="U376" s="76" t="str">
        <f>IF($B376="",
    "",
    IF(NOT(ISERROR(MATCH($B376,SkyCiv!$U:$U,0))),
        INDEX(SkyCiv!L:L,MATCH($B376,SkyCiv!$U:$U,0)),
        ""
    )
)</f>
        <v/>
      </c>
      <c r="V376" s="12" t="str">
        <f>IF($B376="",
    "",
    IF(NOT(ISERROR(MATCH($B376,SkyCiv!$U:$U,0))),
        INDEX(SkyCiv!M:M,MATCH($B376,SkyCiv!$U:$U,0)),
        ""
    )
)</f>
        <v/>
      </c>
      <c r="W376" s="77" t="str">
        <f>IF($B376="",
    "",
    IF(NOT(ISERROR(MATCH($B376,SkyCiv!$U:$U,0))),
        INDEX(SkyCiv!N:N,MATCH($B376,SkyCiv!$U:$U,0)),
        ""
    )
)</f>
        <v/>
      </c>
      <c r="X376" s="45" t="str">
        <f>IF(AND(U376=0,V376=0,W376=0),
    "-",
    IF(U376="",
        "",
        IF(LEFT($B376)="B",
            IF(Instructions!E$16="",
                "",
                IF(ROUND(U376,3)&lt;Instructions!E$16,
                    "YES",
                    "NO"
                )
            ),
            IF(LEFT($B376)="C",
                IF(Instructions!E$18="",
                    "",
                    IF(ROUND(U376,3)&lt;Instructions!E$18,
                        "YES",
                        "NO"
                    )
                ),
                "ERR"
            )
        )
    )
)</f>
        <v/>
      </c>
      <c r="Y376" s="45" t="str">
        <f t="shared" si="137"/>
        <v/>
      </c>
      <c r="Z376" s="45" t="str">
        <f>IF(AND(U376=0,V376=0,W376=0),
    "-",
    IF(W376="",
        "",
        IF(LEFT($B376)="B",
            IF(Instructions!E$17="",
                "",
                IF(ROUND(W376,3)&lt;Instructions!E$17,
                    "YES",
                    "NO"
                )
            ),
            IF(LEFT($B376)="C",
                IF(Instructions!E$19="",
                    "",
                    IF(ROUND(W376,3)&lt;Instructions!E$19,
                        "YES",
                        "NO"
                    )
                ),
                "ERR"
            )
        )
    )
)</f>
        <v/>
      </c>
      <c r="AA376" s="54" t="str">
        <f t="shared" si="138"/>
        <v/>
      </c>
      <c r="AB376" s="14" t="str">
        <f>IF(AND(NOT(ISERROR(MATCH($B376,Scilympiad!$U:$U,0))),ISNUMBER(INDEX(Scilympiad!Y:Y,MATCH($B376,Scilympiad!$U:$U,0)))),
    INDEX(Scilympiad!Y:Y,MATCH($B376,Scilympiad!$U:$U,0)),
    ""
)</f>
        <v/>
      </c>
      <c r="AC376" s="11" t="str">
        <f t="shared" si="139"/>
        <v/>
      </c>
      <c r="AD376" s="10" t="str">
        <f t="shared" si="140"/>
        <v/>
      </c>
      <c r="AE376" s="11" t="str">
        <f t="shared" si="141"/>
        <v/>
      </c>
      <c r="AF376" s="12" t="str">
        <f t="shared" si="142"/>
        <v/>
      </c>
      <c r="AG376" s="134" t="str">
        <f t="shared" si="143"/>
        <v/>
      </c>
      <c r="AH376" s="165"/>
      <c r="AI376" s="165"/>
      <c r="AJ376" s="131"/>
      <c r="AK376" s="64" t="str">
        <f t="shared" si="144"/>
        <v/>
      </c>
      <c r="AL376" s="47" t="str">
        <f t="shared" si="145"/>
        <v/>
      </c>
      <c r="AM376" s="65" t="str">
        <f t="shared" si="146"/>
        <v/>
      </c>
      <c r="AN376" s="57" t="str">
        <f t="shared" si="147"/>
        <v/>
      </c>
      <c r="AO376" s="12" t="str">
        <f t="shared" si="148"/>
        <v/>
      </c>
      <c r="AP376" s="10" t="str">
        <f t="shared" si="149"/>
        <v/>
      </c>
      <c r="AQ376" s="10" t="str">
        <f t="shared" si="150"/>
        <v/>
      </c>
      <c r="AR376" s="15" t="str">
        <f t="shared" si="151"/>
        <v/>
      </c>
      <c r="AS376" s="57" t="str">
        <f t="shared" si="152"/>
        <v/>
      </c>
      <c r="AT376" s="12" t="str">
        <f t="shared" si="153"/>
        <v/>
      </c>
      <c r="AU376" s="10" t="str">
        <f t="shared" si="154"/>
        <v/>
      </c>
      <c r="AV376" s="10" t="str">
        <f t="shared" si="155"/>
        <v/>
      </c>
      <c r="AW376" s="15" t="str">
        <f t="shared" si="156"/>
        <v/>
      </c>
    </row>
    <row r="377" spans="2:49">
      <c r="B377" s="14" t="str">
        <f>IF(Scilympiad!C376="",
    "",
    Scilympiad!C376
)</f>
        <v/>
      </c>
      <c r="C377" s="10" t="str">
        <f>IF(Scilympiad!D376="",
    "",
    Scilympiad!D376
)</f>
        <v/>
      </c>
      <c r="D377" s="10" t="str">
        <f>IF(Scilympiad!E376="",
    "",
    Scilympiad!E376
)</f>
        <v/>
      </c>
      <c r="E377" s="44" t="str">
        <f t="shared" si="132"/>
        <v/>
      </c>
      <c r="F377" s="45" t="str">
        <f t="shared" si="133"/>
        <v/>
      </c>
      <c r="G377" s="173" t="str">
        <f t="shared" si="134"/>
        <v/>
      </c>
      <c r="H377" s="45" t="str">
        <f t="shared" si="135"/>
        <v/>
      </c>
      <c r="I377" s="54" t="str">
        <f t="shared" si="136"/>
        <v/>
      </c>
      <c r="J377" s="57" t="str">
        <f>IF($B377="",
    "",
    IF(COUNTIF(Scilympiad!U:U,Scores!$B377)+COUNTIF(SkyCiv!U:U,Scores!$B377)=0,
        "",
        IF(COUNTIF(Scilympiad!U:U,Scores!$B377)=0,
            "NO",
            IF(COUNTIF(Scilympiad!U:U,Scores!$B377)=1,
                "YES",
                IF(COUNTIF(Scilympiad!U:U,Scores!$B377)&gt;1,
                    "MANY",
                    "ERROR"
                )
            )
        )
    )
)</f>
        <v/>
      </c>
      <c r="K377" s="15" t="str">
        <f>IF($B377="",
    "",
    IF(COUNTIF(Scilympiad!U:U,Scores!$B377)+COUNTIF(SkyCiv!U:U,Scores!$B377)=0,
        "",
        IF(COUNTIF(SkyCiv!U:U,Scores!$B377)=0,
            "NO",
            IF(COUNTIF(SkyCiv!U:U,Scores!$B377)=1,
                "YES",
                IF(COUNTIF(SkyCiv!U:U,Scores!$B377)&gt;1,
                    "MANY",
                    "ERROR"
                )
            )
        )
    )
)</f>
        <v/>
      </c>
      <c r="L377" s="160" t="str">
        <f>IF($B377="",
    "",
    IF(NOT(ISERROR(MATCH($B377,Scilympiad!$U:$U,0))),
        INDEX(Scilympiad!M:M,MATCH($B377,Scilympiad!$U:$U,0)),
        ""
    )
)</f>
        <v/>
      </c>
      <c r="M377" s="161" t="str">
        <f>IF($B377="",
    "",
    IF(NOT(ISERROR(MATCH($B377,Scilympiad!$U:$U,0))),
        INDEX(Scilympiad!N:N,MATCH($B377,Scilympiad!$U:$U,0)),
        ""
    )
)</f>
        <v/>
      </c>
      <c r="N377" s="161" t="str">
        <f>IF($B377="",
    "",
    IF(NOT(ISERROR(MATCH($B377,SkyCiv!$U:$U,0))),
        INDEX(SkyCiv!C:C,MATCH($B377,SkyCiv!$U:$U,0))+(_xlfn.NUMBERVALUE(LEFT(RIGHT(Instructions!$E$20,4),3))+6)/24,
        ""
    )
)</f>
        <v/>
      </c>
      <c r="O377" s="12" t="str">
        <f>IF(N377="",
    "",
    IF(Instructions!E$20="",
        "TIMEZONE?",
        IF(L377="",
            "START?",
            IF(N377&lt;L377,
                "NEGATIVE",
                (N377-L377)*24*60
            )
        )
    )
)</f>
        <v/>
      </c>
      <c r="P377" s="46" t="str">
        <f>IF(Instructions!$E$21="",
    "",
    IF(AND(ISNUMBER(O377),O377&gt;Instructions!E$21),
        "YES",
        IF(AND(ISNUMBER(O377),O377&lt;=Instructions!E$21),
            "NO",
            IF(O377="NEGATIVE",
                "UNCLEAR",
                ""
            )
        )
    )
)</f>
        <v/>
      </c>
      <c r="Q377" s="72" t="str">
        <f>IF(LEFT(Instructions!E$22)="Y",
    P377,
    ""
)</f>
        <v/>
      </c>
      <c r="R377" s="69" t="str">
        <f>IF($B377="",
    "",
    IF(NOT(ISERROR(MATCH($B377,SkyCiv!$U:$U,0))),
        INDEX(SkyCiv!I:I,MATCH($B377,SkyCiv!$U:$U,0)),
        ""
    )
)</f>
        <v/>
      </c>
      <c r="S377" s="12" t="str">
        <f>IF($B377="",
    "",
    IF(NOT(ISERROR(MATCH($B377,SkyCiv!$U:$U,0))),
        INDEX(SkyCiv!J:J,MATCH($B377,SkyCiv!$U:$U,0)),
        ""
    )
)</f>
        <v/>
      </c>
      <c r="T377" s="60" t="str">
        <f>IF($B377="",
    "",
    IF(NOT(ISERROR(MATCH($B377,SkyCiv!$U:$U,0))),
        INDEX(SkyCiv!K:K,MATCH($B377,SkyCiv!$U:$U,0)),
        ""
    )
)</f>
        <v/>
      </c>
      <c r="U377" s="76" t="str">
        <f>IF($B377="",
    "",
    IF(NOT(ISERROR(MATCH($B377,SkyCiv!$U:$U,0))),
        INDEX(SkyCiv!L:L,MATCH($B377,SkyCiv!$U:$U,0)),
        ""
    )
)</f>
        <v/>
      </c>
      <c r="V377" s="12" t="str">
        <f>IF($B377="",
    "",
    IF(NOT(ISERROR(MATCH($B377,SkyCiv!$U:$U,0))),
        INDEX(SkyCiv!M:M,MATCH($B377,SkyCiv!$U:$U,0)),
        ""
    )
)</f>
        <v/>
      </c>
      <c r="W377" s="77" t="str">
        <f>IF($B377="",
    "",
    IF(NOT(ISERROR(MATCH($B377,SkyCiv!$U:$U,0))),
        INDEX(SkyCiv!N:N,MATCH($B377,SkyCiv!$U:$U,0)),
        ""
    )
)</f>
        <v/>
      </c>
      <c r="X377" s="45" t="str">
        <f>IF(AND(U377=0,V377=0,W377=0),
    "-",
    IF(U377="",
        "",
        IF(LEFT($B377)="B",
            IF(Instructions!E$16="",
                "",
                IF(ROUND(U377,3)&lt;Instructions!E$16,
                    "YES",
                    "NO"
                )
            ),
            IF(LEFT($B377)="C",
                IF(Instructions!E$18="",
                    "",
                    IF(ROUND(U377,3)&lt;Instructions!E$18,
                        "YES",
                        "NO"
                    )
                ),
                "ERR"
            )
        )
    )
)</f>
        <v/>
      </c>
      <c r="Y377" s="45" t="str">
        <f t="shared" si="137"/>
        <v/>
      </c>
      <c r="Z377" s="45" t="str">
        <f>IF(AND(U377=0,V377=0,W377=0),
    "-",
    IF(W377="",
        "",
        IF(LEFT($B377)="B",
            IF(Instructions!E$17="",
                "",
                IF(ROUND(W377,3)&lt;Instructions!E$17,
                    "YES",
                    "NO"
                )
            ),
            IF(LEFT($B377)="C",
                IF(Instructions!E$19="",
                    "",
                    IF(ROUND(W377,3)&lt;Instructions!E$19,
                        "YES",
                        "NO"
                    )
                ),
                "ERR"
            )
        )
    )
)</f>
        <v/>
      </c>
      <c r="AA377" s="54" t="str">
        <f t="shared" si="138"/>
        <v/>
      </c>
      <c r="AB377" s="14" t="str">
        <f>IF(AND(NOT(ISERROR(MATCH($B377,Scilympiad!$U:$U,0))),ISNUMBER(INDEX(Scilympiad!Y:Y,MATCH($B377,Scilympiad!$U:$U,0)))),
    INDEX(Scilympiad!Y:Y,MATCH($B377,Scilympiad!$U:$U,0)),
    ""
)</f>
        <v/>
      </c>
      <c r="AC377" s="11" t="str">
        <f t="shared" si="139"/>
        <v/>
      </c>
      <c r="AD377" s="10" t="str">
        <f t="shared" si="140"/>
        <v/>
      </c>
      <c r="AE377" s="11" t="str">
        <f t="shared" si="141"/>
        <v/>
      </c>
      <c r="AF377" s="12" t="str">
        <f t="shared" si="142"/>
        <v/>
      </c>
      <c r="AG377" s="134" t="str">
        <f t="shared" si="143"/>
        <v/>
      </c>
      <c r="AH377" s="165"/>
      <c r="AI377" s="165"/>
      <c r="AJ377" s="131"/>
      <c r="AK377" s="64" t="str">
        <f t="shared" si="144"/>
        <v/>
      </c>
      <c r="AL377" s="47" t="str">
        <f t="shared" si="145"/>
        <v/>
      </c>
      <c r="AM377" s="65" t="str">
        <f t="shared" si="146"/>
        <v/>
      </c>
      <c r="AN377" s="57" t="str">
        <f t="shared" si="147"/>
        <v/>
      </c>
      <c r="AO377" s="12" t="str">
        <f t="shared" si="148"/>
        <v/>
      </c>
      <c r="AP377" s="10" t="str">
        <f t="shared" si="149"/>
        <v/>
      </c>
      <c r="AQ377" s="10" t="str">
        <f t="shared" si="150"/>
        <v/>
      </c>
      <c r="AR377" s="15" t="str">
        <f t="shared" si="151"/>
        <v/>
      </c>
      <c r="AS377" s="57" t="str">
        <f t="shared" si="152"/>
        <v/>
      </c>
      <c r="AT377" s="12" t="str">
        <f t="shared" si="153"/>
        <v/>
      </c>
      <c r="AU377" s="10" t="str">
        <f t="shared" si="154"/>
        <v/>
      </c>
      <c r="AV377" s="10" t="str">
        <f t="shared" si="155"/>
        <v/>
      </c>
      <c r="AW377" s="15" t="str">
        <f t="shared" si="156"/>
        <v/>
      </c>
    </row>
    <row r="378" spans="2:49">
      <c r="B378" s="14" t="str">
        <f>IF(Scilympiad!C377="",
    "",
    Scilympiad!C377
)</f>
        <v/>
      </c>
      <c r="C378" s="10" t="str">
        <f>IF(Scilympiad!D377="",
    "",
    Scilympiad!D377
)</f>
        <v/>
      </c>
      <c r="D378" s="10" t="str">
        <f>IF(Scilympiad!E377="",
    "",
    Scilympiad!E377
)</f>
        <v/>
      </c>
      <c r="E378" s="44" t="str">
        <f t="shared" si="132"/>
        <v/>
      </c>
      <c r="F378" s="45" t="str">
        <f t="shared" si="133"/>
        <v/>
      </c>
      <c r="G378" s="173" t="str">
        <f t="shared" si="134"/>
        <v/>
      </c>
      <c r="H378" s="45" t="str">
        <f t="shared" si="135"/>
        <v/>
      </c>
      <c r="I378" s="54" t="str">
        <f t="shared" si="136"/>
        <v/>
      </c>
      <c r="J378" s="57" t="str">
        <f>IF($B378="",
    "",
    IF(COUNTIF(Scilympiad!U:U,Scores!$B378)+COUNTIF(SkyCiv!U:U,Scores!$B378)=0,
        "",
        IF(COUNTIF(Scilympiad!U:U,Scores!$B378)=0,
            "NO",
            IF(COUNTIF(Scilympiad!U:U,Scores!$B378)=1,
                "YES",
                IF(COUNTIF(Scilympiad!U:U,Scores!$B378)&gt;1,
                    "MANY",
                    "ERROR"
                )
            )
        )
    )
)</f>
        <v/>
      </c>
      <c r="K378" s="15" t="str">
        <f>IF($B378="",
    "",
    IF(COUNTIF(Scilympiad!U:U,Scores!$B378)+COUNTIF(SkyCiv!U:U,Scores!$B378)=0,
        "",
        IF(COUNTIF(SkyCiv!U:U,Scores!$B378)=0,
            "NO",
            IF(COUNTIF(SkyCiv!U:U,Scores!$B378)=1,
                "YES",
                IF(COUNTIF(SkyCiv!U:U,Scores!$B378)&gt;1,
                    "MANY",
                    "ERROR"
                )
            )
        )
    )
)</f>
        <v/>
      </c>
      <c r="L378" s="160" t="str">
        <f>IF($B378="",
    "",
    IF(NOT(ISERROR(MATCH($B378,Scilympiad!$U:$U,0))),
        INDEX(Scilympiad!M:M,MATCH($B378,Scilympiad!$U:$U,0)),
        ""
    )
)</f>
        <v/>
      </c>
      <c r="M378" s="161" t="str">
        <f>IF($B378="",
    "",
    IF(NOT(ISERROR(MATCH($B378,Scilympiad!$U:$U,0))),
        INDEX(Scilympiad!N:N,MATCH($B378,Scilympiad!$U:$U,0)),
        ""
    )
)</f>
        <v/>
      </c>
      <c r="N378" s="161" t="str">
        <f>IF($B378="",
    "",
    IF(NOT(ISERROR(MATCH($B378,SkyCiv!$U:$U,0))),
        INDEX(SkyCiv!C:C,MATCH($B378,SkyCiv!$U:$U,0))+(_xlfn.NUMBERVALUE(LEFT(RIGHT(Instructions!$E$20,4),3))+6)/24,
        ""
    )
)</f>
        <v/>
      </c>
      <c r="O378" s="12" t="str">
        <f>IF(N378="",
    "",
    IF(Instructions!E$20="",
        "TIMEZONE?",
        IF(L378="",
            "START?",
            IF(N378&lt;L378,
                "NEGATIVE",
                (N378-L378)*24*60
            )
        )
    )
)</f>
        <v/>
      </c>
      <c r="P378" s="46" t="str">
        <f>IF(Instructions!$E$21="",
    "",
    IF(AND(ISNUMBER(O378),O378&gt;Instructions!E$21),
        "YES",
        IF(AND(ISNUMBER(O378),O378&lt;=Instructions!E$21),
            "NO",
            IF(O378="NEGATIVE",
                "UNCLEAR",
                ""
            )
        )
    )
)</f>
        <v/>
      </c>
      <c r="Q378" s="72" t="str">
        <f>IF(LEFT(Instructions!E$22)="Y",
    P378,
    ""
)</f>
        <v/>
      </c>
      <c r="R378" s="69" t="str">
        <f>IF($B378="",
    "",
    IF(NOT(ISERROR(MATCH($B378,SkyCiv!$U:$U,0))),
        INDEX(SkyCiv!I:I,MATCH($B378,SkyCiv!$U:$U,0)),
        ""
    )
)</f>
        <v/>
      </c>
      <c r="S378" s="12" t="str">
        <f>IF($B378="",
    "",
    IF(NOT(ISERROR(MATCH($B378,SkyCiv!$U:$U,0))),
        INDEX(SkyCiv!J:J,MATCH($B378,SkyCiv!$U:$U,0)),
        ""
    )
)</f>
        <v/>
      </c>
      <c r="T378" s="60" t="str">
        <f>IF($B378="",
    "",
    IF(NOT(ISERROR(MATCH($B378,SkyCiv!$U:$U,0))),
        INDEX(SkyCiv!K:K,MATCH($B378,SkyCiv!$U:$U,0)),
        ""
    )
)</f>
        <v/>
      </c>
      <c r="U378" s="76" t="str">
        <f>IF($B378="",
    "",
    IF(NOT(ISERROR(MATCH($B378,SkyCiv!$U:$U,0))),
        INDEX(SkyCiv!L:L,MATCH($B378,SkyCiv!$U:$U,0)),
        ""
    )
)</f>
        <v/>
      </c>
      <c r="V378" s="12" t="str">
        <f>IF($B378="",
    "",
    IF(NOT(ISERROR(MATCH($B378,SkyCiv!$U:$U,0))),
        INDEX(SkyCiv!M:M,MATCH($B378,SkyCiv!$U:$U,0)),
        ""
    )
)</f>
        <v/>
      </c>
      <c r="W378" s="77" t="str">
        <f>IF($B378="",
    "",
    IF(NOT(ISERROR(MATCH($B378,SkyCiv!$U:$U,0))),
        INDEX(SkyCiv!N:N,MATCH($B378,SkyCiv!$U:$U,0)),
        ""
    )
)</f>
        <v/>
      </c>
      <c r="X378" s="45" t="str">
        <f>IF(AND(U378=0,V378=0,W378=0),
    "-",
    IF(U378="",
        "",
        IF(LEFT($B378)="B",
            IF(Instructions!E$16="",
                "",
                IF(ROUND(U378,3)&lt;Instructions!E$16,
                    "YES",
                    "NO"
                )
            ),
            IF(LEFT($B378)="C",
                IF(Instructions!E$18="",
                    "",
                    IF(ROUND(U378,3)&lt;Instructions!E$18,
                        "YES",
                        "NO"
                    )
                ),
                "ERR"
            )
        )
    )
)</f>
        <v/>
      </c>
      <c r="Y378" s="45" t="str">
        <f t="shared" si="137"/>
        <v/>
      </c>
      <c r="Z378" s="45" t="str">
        <f>IF(AND(U378=0,V378=0,W378=0),
    "-",
    IF(W378="",
        "",
        IF(LEFT($B378)="B",
            IF(Instructions!E$17="",
                "",
                IF(ROUND(W378,3)&lt;Instructions!E$17,
                    "YES",
                    "NO"
                )
            ),
            IF(LEFT($B378)="C",
                IF(Instructions!E$19="",
                    "",
                    IF(ROUND(W378,3)&lt;Instructions!E$19,
                        "YES",
                        "NO"
                    )
                ),
                "ERR"
            )
        )
    )
)</f>
        <v/>
      </c>
      <c r="AA378" s="54" t="str">
        <f t="shared" si="138"/>
        <v/>
      </c>
      <c r="AB378" s="14" t="str">
        <f>IF(AND(NOT(ISERROR(MATCH($B378,Scilympiad!$U:$U,0))),ISNUMBER(INDEX(Scilympiad!Y:Y,MATCH($B378,Scilympiad!$U:$U,0)))),
    INDEX(Scilympiad!Y:Y,MATCH($B378,Scilympiad!$U:$U,0)),
    ""
)</f>
        <v/>
      </c>
      <c r="AC378" s="11" t="str">
        <f t="shared" si="139"/>
        <v/>
      </c>
      <c r="AD378" s="10" t="str">
        <f t="shared" si="140"/>
        <v/>
      </c>
      <c r="AE378" s="11" t="str">
        <f t="shared" si="141"/>
        <v/>
      </c>
      <c r="AF378" s="12" t="str">
        <f t="shared" si="142"/>
        <v/>
      </c>
      <c r="AG378" s="134" t="str">
        <f t="shared" si="143"/>
        <v/>
      </c>
      <c r="AH378" s="165"/>
      <c r="AI378" s="165"/>
      <c r="AJ378" s="131"/>
      <c r="AK378" s="64" t="str">
        <f t="shared" si="144"/>
        <v/>
      </c>
      <c r="AL378" s="47" t="str">
        <f t="shared" si="145"/>
        <v/>
      </c>
      <c r="AM378" s="65" t="str">
        <f t="shared" si="146"/>
        <v/>
      </c>
      <c r="AN378" s="57" t="str">
        <f t="shared" si="147"/>
        <v/>
      </c>
      <c r="AO378" s="12" t="str">
        <f t="shared" si="148"/>
        <v/>
      </c>
      <c r="AP378" s="10" t="str">
        <f t="shared" si="149"/>
        <v/>
      </c>
      <c r="AQ378" s="10" t="str">
        <f t="shared" si="150"/>
        <v/>
      </c>
      <c r="AR378" s="15" t="str">
        <f t="shared" si="151"/>
        <v/>
      </c>
      <c r="AS378" s="57" t="str">
        <f t="shared" si="152"/>
        <v/>
      </c>
      <c r="AT378" s="12" t="str">
        <f t="shared" si="153"/>
        <v/>
      </c>
      <c r="AU378" s="10" t="str">
        <f t="shared" si="154"/>
        <v/>
      </c>
      <c r="AV378" s="10" t="str">
        <f t="shared" si="155"/>
        <v/>
      </c>
      <c r="AW378" s="15" t="str">
        <f t="shared" si="156"/>
        <v/>
      </c>
    </row>
    <row r="379" spans="2:49">
      <c r="B379" s="14" t="str">
        <f>IF(Scilympiad!C378="",
    "",
    Scilympiad!C378
)</f>
        <v/>
      </c>
      <c r="C379" s="10" t="str">
        <f>IF(Scilympiad!D378="",
    "",
    Scilympiad!D378
)</f>
        <v/>
      </c>
      <c r="D379" s="10" t="str">
        <f>IF(Scilympiad!E378="",
    "",
    Scilympiad!E378
)</f>
        <v/>
      </c>
      <c r="E379" s="44" t="str">
        <f t="shared" si="132"/>
        <v/>
      </c>
      <c r="F379" s="45" t="str">
        <f t="shared" si="133"/>
        <v/>
      </c>
      <c r="G379" s="173" t="str">
        <f t="shared" si="134"/>
        <v/>
      </c>
      <c r="H379" s="45" t="str">
        <f t="shared" si="135"/>
        <v/>
      </c>
      <c r="I379" s="54" t="str">
        <f t="shared" si="136"/>
        <v/>
      </c>
      <c r="J379" s="57" t="str">
        <f>IF($B379="",
    "",
    IF(COUNTIF(Scilympiad!U:U,Scores!$B379)+COUNTIF(SkyCiv!U:U,Scores!$B379)=0,
        "",
        IF(COUNTIF(Scilympiad!U:U,Scores!$B379)=0,
            "NO",
            IF(COUNTIF(Scilympiad!U:U,Scores!$B379)=1,
                "YES",
                IF(COUNTIF(Scilympiad!U:U,Scores!$B379)&gt;1,
                    "MANY",
                    "ERROR"
                )
            )
        )
    )
)</f>
        <v/>
      </c>
      <c r="K379" s="15" t="str">
        <f>IF($B379="",
    "",
    IF(COUNTIF(Scilympiad!U:U,Scores!$B379)+COUNTIF(SkyCiv!U:U,Scores!$B379)=0,
        "",
        IF(COUNTIF(SkyCiv!U:U,Scores!$B379)=0,
            "NO",
            IF(COUNTIF(SkyCiv!U:U,Scores!$B379)=1,
                "YES",
                IF(COUNTIF(SkyCiv!U:U,Scores!$B379)&gt;1,
                    "MANY",
                    "ERROR"
                )
            )
        )
    )
)</f>
        <v/>
      </c>
      <c r="L379" s="160" t="str">
        <f>IF($B379="",
    "",
    IF(NOT(ISERROR(MATCH($B379,Scilympiad!$U:$U,0))),
        INDEX(Scilympiad!M:M,MATCH($B379,Scilympiad!$U:$U,0)),
        ""
    )
)</f>
        <v/>
      </c>
      <c r="M379" s="161" t="str">
        <f>IF($B379="",
    "",
    IF(NOT(ISERROR(MATCH($B379,Scilympiad!$U:$U,0))),
        INDEX(Scilympiad!N:N,MATCH($B379,Scilympiad!$U:$U,0)),
        ""
    )
)</f>
        <v/>
      </c>
      <c r="N379" s="161" t="str">
        <f>IF($B379="",
    "",
    IF(NOT(ISERROR(MATCH($B379,SkyCiv!$U:$U,0))),
        INDEX(SkyCiv!C:C,MATCH($B379,SkyCiv!$U:$U,0))+(_xlfn.NUMBERVALUE(LEFT(RIGHT(Instructions!$E$20,4),3))+6)/24,
        ""
    )
)</f>
        <v/>
      </c>
      <c r="O379" s="12" t="str">
        <f>IF(N379="",
    "",
    IF(Instructions!E$20="",
        "TIMEZONE?",
        IF(L379="",
            "START?",
            IF(N379&lt;L379,
                "NEGATIVE",
                (N379-L379)*24*60
            )
        )
    )
)</f>
        <v/>
      </c>
      <c r="P379" s="46" t="str">
        <f>IF(Instructions!$E$21="",
    "",
    IF(AND(ISNUMBER(O379),O379&gt;Instructions!E$21),
        "YES",
        IF(AND(ISNUMBER(O379),O379&lt;=Instructions!E$21),
            "NO",
            IF(O379="NEGATIVE",
                "UNCLEAR",
                ""
            )
        )
    )
)</f>
        <v/>
      </c>
      <c r="Q379" s="72" t="str">
        <f>IF(LEFT(Instructions!E$22)="Y",
    P379,
    ""
)</f>
        <v/>
      </c>
      <c r="R379" s="69" t="str">
        <f>IF($B379="",
    "",
    IF(NOT(ISERROR(MATCH($B379,SkyCiv!$U:$U,0))),
        INDEX(SkyCiv!I:I,MATCH($B379,SkyCiv!$U:$U,0)),
        ""
    )
)</f>
        <v/>
      </c>
      <c r="S379" s="12" t="str">
        <f>IF($B379="",
    "",
    IF(NOT(ISERROR(MATCH($B379,SkyCiv!$U:$U,0))),
        INDEX(SkyCiv!J:J,MATCH($B379,SkyCiv!$U:$U,0)),
        ""
    )
)</f>
        <v/>
      </c>
      <c r="T379" s="60" t="str">
        <f>IF($B379="",
    "",
    IF(NOT(ISERROR(MATCH($B379,SkyCiv!$U:$U,0))),
        INDEX(SkyCiv!K:K,MATCH($B379,SkyCiv!$U:$U,0)),
        ""
    )
)</f>
        <v/>
      </c>
      <c r="U379" s="76" t="str">
        <f>IF($B379="",
    "",
    IF(NOT(ISERROR(MATCH($B379,SkyCiv!$U:$U,0))),
        INDEX(SkyCiv!L:L,MATCH($B379,SkyCiv!$U:$U,0)),
        ""
    )
)</f>
        <v/>
      </c>
      <c r="V379" s="12" t="str">
        <f>IF($B379="",
    "",
    IF(NOT(ISERROR(MATCH($B379,SkyCiv!$U:$U,0))),
        INDEX(SkyCiv!M:M,MATCH($B379,SkyCiv!$U:$U,0)),
        ""
    )
)</f>
        <v/>
      </c>
      <c r="W379" s="77" t="str">
        <f>IF($B379="",
    "",
    IF(NOT(ISERROR(MATCH($B379,SkyCiv!$U:$U,0))),
        INDEX(SkyCiv!N:N,MATCH($B379,SkyCiv!$U:$U,0)),
        ""
    )
)</f>
        <v/>
      </c>
      <c r="X379" s="45" t="str">
        <f>IF(AND(U379=0,V379=0,W379=0),
    "-",
    IF(U379="",
        "",
        IF(LEFT($B379)="B",
            IF(Instructions!E$16="",
                "",
                IF(ROUND(U379,3)&lt;Instructions!E$16,
                    "YES",
                    "NO"
                )
            ),
            IF(LEFT($B379)="C",
                IF(Instructions!E$18="",
                    "",
                    IF(ROUND(U379,3)&lt;Instructions!E$18,
                        "YES",
                        "NO"
                    )
                ),
                "ERR"
            )
        )
    )
)</f>
        <v/>
      </c>
      <c r="Y379" s="45" t="str">
        <f t="shared" si="137"/>
        <v/>
      </c>
      <c r="Z379" s="45" t="str">
        <f>IF(AND(U379=0,V379=0,W379=0),
    "-",
    IF(W379="",
        "",
        IF(LEFT($B379)="B",
            IF(Instructions!E$17="",
                "",
                IF(ROUND(W379,3)&lt;Instructions!E$17,
                    "YES",
                    "NO"
                )
            ),
            IF(LEFT($B379)="C",
                IF(Instructions!E$19="",
                    "",
                    IF(ROUND(W379,3)&lt;Instructions!E$19,
                        "YES",
                        "NO"
                    )
                ),
                "ERR"
            )
        )
    )
)</f>
        <v/>
      </c>
      <c r="AA379" s="54" t="str">
        <f t="shared" si="138"/>
        <v/>
      </c>
      <c r="AB379" s="14" t="str">
        <f>IF(AND(NOT(ISERROR(MATCH($B379,Scilympiad!$U:$U,0))),ISNUMBER(INDEX(Scilympiad!Y:Y,MATCH($B379,Scilympiad!$U:$U,0)))),
    INDEX(Scilympiad!Y:Y,MATCH($B379,Scilympiad!$U:$U,0)),
    ""
)</f>
        <v/>
      </c>
      <c r="AC379" s="11" t="str">
        <f t="shared" si="139"/>
        <v/>
      </c>
      <c r="AD379" s="10" t="str">
        <f t="shared" si="140"/>
        <v/>
      </c>
      <c r="AE379" s="11" t="str">
        <f t="shared" si="141"/>
        <v/>
      </c>
      <c r="AF379" s="12" t="str">
        <f t="shared" si="142"/>
        <v/>
      </c>
      <c r="AG379" s="134" t="str">
        <f t="shared" si="143"/>
        <v/>
      </c>
      <c r="AH379" s="165"/>
      <c r="AI379" s="165"/>
      <c r="AJ379" s="131"/>
      <c r="AK379" s="64" t="str">
        <f t="shared" si="144"/>
        <v/>
      </c>
      <c r="AL379" s="47" t="str">
        <f t="shared" si="145"/>
        <v/>
      </c>
      <c r="AM379" s="65" t="str">
        <f t="shared" si="146"/>
        <v/>
      </c>
      <c r="AN379" s="57" t="str">
        <f t="shared" si="147"/>
        <v/>
      </c>
      <c r="AO379" s="12" t="str">
        <f t="shared" si="148"/>
        <v/>
      </c>
      <c r="AP379" s="10" t="str">
        <f t="shared" si="149"/>
        <v/>
      </c>
      <c r="AQ379" s="10" t="str">
        <f t="shared" si="150"/>
        <v/>
      </c>
      <c r="AR379" s="15" t="str">
        <f t="shared" si="151"/>
        <v/>
      </c>
      <c r="AS379" s="57" t="str">
        <f t="shared" si="152"/>
        <v/>
      </c>
      <c r="AT379" s="12" t="str">
        <f t="shared" si="153"/>
        <v/>
      </c>
      <c r="AU379" s="10" t="str">
        <f t="shared" si="154"/>
        <v/>
      </c>
      <c r="AV379" s="10" t="str">
        <f t="shared" si="155"/>
        <v/>
      </c>
      <c r="AW379" s="15" t="str">
        <f t="shared" si="156"/>
        <v/>
      </c>
    </row>
    <row r="380" spans="2:49">
      <c r="B380" s="14" t="str">
        <f>IF(Scilympiad!C379="",
    "",
    Scilympiad!C379
)</f>
        <v/>
      </c>
      <c r="C380" s="10" t="str">
        <f>IF(Scilympiad!D379="",
    "",
    Scilympiad!D379
)</f>
        <v/>
      </c>
      <c r="D380" s="10" t="str">
        <f>IF(Scilympiad!E379="",
    "",
    Scilympiad!E379
)</f>
        <v/>
      </c>
      <c r="E380" s="44" t="str">
        <f t="shared" si="132"/>
        <v/>
      </c>
      <c r="F380" s="45" t="str">
        <f t="shared" si="133"/>
        <v/>
      </c>
      <c r="G380" s="173" t="str">
        <f t="shared" si="134"/>
        <v/>
      </c>
      <c r="H380" s="45" t="str">
        <f t="shared" si="135"/>
        <v/>
      </c>
      <c r="I380" s="54" t="str">
        <f t="shared" si="136"/>
        <v/>
      </c>
      <c r="J380" s="57" t="str">
        <f>IF($B380="",
    "",
    IF(COUNTIF(Scilympiad!U:U,Scores!$B380)+COUNTIF(SkyCiv!U:U,Scores!$B380)=0,
        "",
        IF(COUNTIF(Scilympiad!U:U,Scores!$B380)=0,
            "NO",
            IF(COUNTIF(Scilympiad!U:U,Scores!$B380)=1,
                "YES",
                IF(COUNTIF(Scilympiad!U:U,Scores!$B380)&gt;1,
                    "MANY",
                    "ERROR"
                )
            )
        )
    )
)</f>
        <v/>
      </c>
      <c r="K380" s="15" t="str">
        <f>IF($B380="",
    "",
    IF(COUNTIF(Scilympiad!U:U,Scores!$B380)+COUNTIF(SkyCiv!U:U,Scores!$B380)=0,
        "",
        IF(COUNTIF(SkyCiv!U:U,Scores!$B380)=0,
            "NO",
            IF(COUNTIF(SkyCiv!U:U,Scores!$B380)=1,
                "YES",
                IF(COUNTIF(SkyCiv!U:U,Scores!$B380)&gt;1,
                    "MANY",
                    "ERROR"
                )
            )
        )
    )
)</f>
        <v/>
      </c>
      <c r="L380" s="160" t="str">
        <f>IF($B380="",
    "",
    IF(NOT(ISERROR(MATCH($B380,Scilympiad!$U:$U,0))),
        INDEX(Scilympiad!M:M,MATCH($B380,Scilympiad!$U:$U,0)),
        ""
    )
)</f>
        <v/>
      </c>
      <c r="M380" s="161" t="str">
        <f>IF($B380="",
    "",
    IF(NOT(ISERROR(MATCH($B380,Scilympiad!$U:$U,0))),
        INDEX(Scilympiad!N:N,MATCH($B380,Scilympiad!$U:$U,0)),
        ""
    )
)</f>
        <v/>
      </c>
      <c r="N380" s="161" t="str">
        <f>IF($B380="",
    "",
    IF(NOT(ISERROR(MATCH($B380,SkyCiv!$U:$U,0))),
        INDEX(SkyCiv!C:C,MATCH($B380,SkyCiv!$U:$U,0))+(_xlfn.NUMBERVALUE(LEFT(RIGHT(Instructions!$E$20,4),3))+6)/24,
        ""
    )
)</f>
        <v/>
      </c>
      <c r="O380" s="12" t="str">
        <f>IF(N380="",
    "",
    IF(Instructions!E$20="",
        "TIMEZONE?",
        IF(L380="",
            "START?",
            IF(N380&lt;L380,
                "NEGATIVE",
                (N380-L380)*24*60
            )
        )
    )
)</f>
        <v/>
      </c>
      <c r="P380" s="46" t="str">
        <f>IF(Instructions!$E$21="",
    "",
    IF(AND(ISNUMBER(O380),O380&gt;Instructions!E$21),
        "YES",
        IF(AND(ISNUMBER(O380),O380&lt;=Instructions!E$21),
            "NO",
            IF(O380="NEGATIVE",
                "UNCLEAR",
                ""
            )
        )
    )
)</f>
        <v/>
      </c>
      <c r="Q380" s="72" t="str">
        <f>IF(LEFT(Instructions!E$22)="Y",
    P380,
    ""
)</f>
        <v/>
      </c>
      <c r="R380" s="69" t="str">
        <f>IF($B380="",
    "",
    IF(NOT(ISERROR(MATCH($B380,SkyCiv!$U:$U,0))),
        INDEX(SkyCiv!I:I,MATCH($B380,SkyCiv!$U:$U,0)),
        ""
    )
)</f>
        <v/>
      </c>
      <c r="S380" s="12" t="str">
        <f>IF($B380="",
    "",
    IF(NOT(ISERROR(MATCH($B380,SkyCiv!$U:$U,0))),
        INDEX(SkyCiv!J:J,MATCH($B380,SkyCiv!$U:$U,0)),
        ""
    )
)</f>
        <v/>
      </c>
      <c r="T380" s="60" t="str">
        <f>IF($B380="",
    "",
    IF(NOT(ISERROR(MATCH($B380,SkyCiv!$U:$U,0))),
        INDEX(SkyCiv!K:K,MATCH($B380,SkyCiv!$U:$U,0)),
        ""
    )
)</f>
        <v/>
      </c>
      <c r="U380" s="76" t="str">
        <f>IF($B380="",
    "",
    IF(NOT(ISERROR(MATCH($B380,SkyCiv!$U:$U,0))),
        INDEX(SkyCiv!L:L,MATCH($B380,SkyCiv!$U:$U,0)),
        ""
    )
)</f>
        <v/>
      </c>
      <c r="V380" s="12" t="str">
        <f>IF($B380="",
    "",
    IF(NOT(ISERROR(MATCH($B380,SkyCiv!$U:$U,0))),
        INDEX(SkyCiv!M:M,MATCH($B380,SkyCiv!$U:$U,0)),
        ""
    )
)</f>
        <v/>
      </c>
      <c r="W380" s="77" t="str">
        <f>IF($B380="",
    "",
    IF(NOT(ISERROR(MATCH($B380,SkyCiv!$U:$U,0))),
        INDEX(SkyCiv!N:N,MATCH($B380,SkyCiv!$U:$U,0)),
        ""
    )
)</f>
        <v/>
      </c>
      <c r="X380" s="45" t="str">
        <f>IF(AND(U380=0,V380=0,W380=0),
    "-",
    IF(U380="",
        "",
        IF(LEFT($B380)="B",
            IF(Instructions!E$16="",
                "",
                IF(ROUND(U380,3)&lt;Instructions!E$16,
                    "YES",
                    "NO"
                )
            ),
            IF(LEFT($B380)="C",
                IF(Instructions!E$18="",
                    "",
                    IF(ROUND(U380,3)&lt;Instructions!E$18,
                        "YES",
                        "NO"
                    )
                ),
                "ERR"
            )
        )
    )
)</f>
        <v/>
      </c>
      <c r="Y380" s="45" t="str">
        <f t="shared" si="137"/>
        <v/>
      </c>
      <c r="Z380" s="45" t="str">
        <f>IF(AND(U380=0,V380=0,W380=0),
    "-",
    IF(W380="",
        "",
        IF(LEFT($B380)="B",
            IF(Instructions!E$17="",
                "",
                IF(ROUND(W380,3)&lt;Instructions!E$17,
                    "YES",
                    "NO"
                )
            ),
            IF(LEFT($B380)="C",
                IF(Instructions!E$19="",
                    "",
                    IF(ROUND(W380,3)&lt;Instructions!E$19,
                        "YES",
                        "NO"
                    )
                ),
                "ERR"
            )
        )
    )
)</f>
        <v/>
      </c>
      <c r="AA380" s="54" t="str">
        <f t="shared" si="138"/>
        <v/>
      </c>
      <c r="AB380" s="14" t="str">
        <f>IF(AND(NOT(ISERROR(MATCH($B380,Scilympiad!$U:$U,0))),ISNUMBER(INDEX(Scilympiad!Y:Y,MATCH($B380,Scilympiad!$U:$U,0)))),
    INDEX(Scilympiad!Y:Y,MATCH($B380,Scilympiad!$U:$U,0)),
    ""
)</f>
        <v/>
      </c>
      <c r="AC380" s="11" t="str">
        <f t="shared" si="139"/>
        <v/>
      </c>
      <c r="AD380" s="10" t="str">
        <f t="shared" si="140"/>
        <v/>
      </c>
      <c r="AE380" s="11" t="str">
        <f t="shared" si="141"/>
        <v/>
      </c>
      <c r="AF380" s="12" t="str">
        <f t="shared" si="142"/>
        <v/>
      </c>
      <c r="AG380" s="134" t="str">
        <f t="shared" si="143"/>
        <v/>
      </c>
      <c r="AH380" s="165"/>
      <c r="AI380" s="165"/>
      <c r="AJ380" s="131"/>
      <c r="AK380" s="64" t="str">
        <f t="shared" si="144"/>
        <v/>
      </c>
      <c r="AL380" s="47" t="str">
        <f t="shared" si="145"/>
        <v/>
      </c>
      <c r="AM380" s="65" t="str">
        <f t="shared" si="146"/>
        <v/>
      </c>
      <c r="AN380" s="57" t="str">
        <f t="shared" si="147"/>
        <v/>
      </c>
      <c r="AO380" s="12" t="str">
        <f t="shared" si="148"/>
        <v/>
      </c>
      <c r="AP380" s="10" t="str">
        <f t="shared" si="149"/>
        <v/>
      </c>
      <c r="AQ380" s="10" t="str">
        <f t="shared" si="150"/>
        <v/>
      </c>
      <c r="AR380" s="15" t="str">
        <f t="shared" si="151"/>
        <v/>
      </c>
      <c r="AS380" s="57" t="str">
        <f t="shared" si="152"/>
        <v/>
      </c>
      <c r="AT380" s="12" t="str">
        <f t="shared" si="153"/>
        <v/>
      </c>
      <c r="AU380" s="10" t="str">
        <f t="shared" si="154"/>
        <v/>
      </c>
      <c r="AV380" s="10" t="str">
        <f t="shared" si="155"/>
        <v/>
      </c>
      <c r="AW380" s="15" t="str">
        <f t="shared" si="156"/>
        <v/>
      </c>
    </row>
    <row r="381" spans="2:49">
      <c r="B381" s="14" t="str">
        <f>IF(Scilympiad!C380="",
    "",
    Scilympiad!C380
)</f>
        <v/>
      </c>
      <c r="C381" s="10" t="str">
        <f>IF(Scilympiad!D380="",
    "",
    Scilympiad!D380
)</f>
        <v/>
      </c>
      <c r="D381" s="10" t="str">
        <f>IF(Scilympiad!E380="",
    "",
    Scilympiad!E380
)</f>
        <v/>
      </c>
      <c r="E381" s="44" t="str">
        <f t="shared" si="132"/>
        <v/>
      </c>
      <c r="F381" s="45" t="str">
        <f t="shared" si="133"/>
        <v/>
      </c>
      <c r="G381" s="173" t="str">
        <f t="shared" si="134"/>
        <v/>
      </c>
      <c r="H381" s="45" t="str">
        <f t="shared" si="135"/>
        <v/>
      </c>
      <c r="I381" s="54" t="str">
        <f t="shared" si="136"/>
        <v/>
      </c>
      <c r="J381" s="57" t="str">
        <f>IF($B381="",
    "",
    IF(COUNTIF(Scilympiad!U:U,Scores!$B381)+COUNTIF(SkyCiv!U:U,Scores!$B381)=0,
        "",
        IF(COUNTIF(Scilympiad!U:U,Scores!$B381)=0,
            "NO",
            IF(COUNTIF(Scilympiad!U:U,Scores!$B381)=1,
                "YES",
                IF(COUNTIF(Scilympiad!U:U,Scores!$B381)&gt;1,
                    "MANY",
                    "ERROR"
                )
            )
        )
    )
)</f>
        <v/>
      </c>
      <c r="K381" s="15" t="str">
        <f>IF($B381="",
    "",
    IF(COUNTIF(Scilympiad!U:U,Scores!$B381)+COUNTIF(SkyCiv!U:U,Scores!$B381)=0,
        "",
        IF(COUNTIF(SkyCiv!U:U,Scores!$B381)=0,
            "NO",
            IF(COUNTIF(SkyCiv!U:U,Scores!$B381)=1,
                "YES",
                IF(COUNTIF(SkyCiv!U:U,Scores!$B381)&gt;1,
                    "MANY",
                    "ERROR"
                )
            )
        )
    )
)</f>
        <v/>
      </c>
      <c r="L381" s="160" t="str">
        <f>IF($B381="",
    "",
    IF(NOT(ISERROR(MATCH($B381,Scilympiad!$U:$U,0))),
        INDEX(Scilympiad!M:M,MATCH($B381,Scilympiad!$U:$U,0)),
        ""
    )
)</f>
        <v/>
      </c>
      <c r="M381" s="161" t="str">
        <f>IF($B381="",
    "",
    IF(NOT(ISERROR(MATCH($B381,Scilympiad!$U:$U,0))),
        INDEX(Scilympiad!N:N,MATCH($B381,Scilympiad!$U:$U,0)),
        ""
    )
)</f>
        <v/>
      </c>
      <c r="N381" s="161" t="str">
        <f>IF($B381="",
    "",
    IF(NOT(ISERROR(MATCH($B381,SkyCiv!$U:$U,0))),
        INDEX(SkyCiv!C:C,MATCH($B381,SkyCiv!$U:$U,0))+(_xlfn.NUMBERVALUE(LEFT(RIGHT(Instructions!$E$20,4),3))+6)/24,
        ""
    )
)</f>
        <v/>
      </c>
      <c r="O381" s="12" t="str">
        <f>IF(N381="",
    "",
    IF(Instructions!E$20="",
        "TIMEZONE?",
        IF(L381="",
            "START?",
            IF(N381&lt;L381,
                "NEGATIVE",
                (N381-L381)*24*60
            )
        )
    )
)</f>
        <v/>
      </c>
      <c r="P381" s="46" t="str">
        <f>IF(Instructions!$E$21="",
    "",
    IF(AND(ISNUMBER(O381),O381&gt;Instructions!E$21),
        "YES",
        IF(AND(ISNUMBER(O381),O381&lt;=Instructions!E$21),
            "NO",
            IF(O381="NEGATIVE",
                "UNCLEAR",
                ""
            )
        )
    )
)</f>
        <v/>
      </c>
      <c r="Q381" s="72" t="str">
        <f>IF(LEFT(Instructions!E$22)="Y",
    P381,
    ""
)</f>
        <v/>
      </c>
      <c r="R381" s="69" t="str">
        <f>IF($B381="",
    "",
    IF(NOT(ISERROR(MATCH($B381,SkyCiv!$U:$U,0))),
        INDEX(SkyCiv!I:I,MATCH($B381,SkyCiv!$U:$U,0)),
        ""
    )
)</f>
        <v/>
      </c>
      <c r="S381" s="12" t="str">
        <f>IF($B381="",
    "",
    IF(NOT(ISERROR(MATCH($B381,SkyCiv!$U:$U,0))),
        INDEX(SkyCiv!J:J,MATCH($B381,SkyCiv!$U:$U,0)),
        ""
    )
)</f>
        <v/>
      </c>
      <c r="T381" s="60" t="str">
        <f>IF($B381="",
    "",
    IF(NOT(ISERROR(MATCH($B381,SkyCiv!$U:$U,0))),
        INDEX(SkyCiv!K:K,MATCH($B381,SkyCiv!$U:$U,0)),
        ""
    )
)</f>
        <v/>
      </c>
      <c r="U381" s="76" t="str">
        <f>IF($B381="",
    "",
    IF(NOT(ISERROR(MATCH($B381,SkyCiv!$U:$U,0))),
        INDEX(SkyCiv!L:L,MATCH($B381,SkyCiv!$U:$U,0)),
        ""
    )
)</f>
        <v/>
      </c>
      <c r="V381" s="12" t="str">
        <f>IF($B381="",
    "",
    IF(NOT(ISERROR(MATCH($B381,SkyCiv!$U:$U,0))),
        INDEX(SkyCiv!M:M,MATCH($B381,SkyCiv!$U:$U,0)),
        ""
    )
)</f>
        <v/>
      </c>
      <c r="W381" s="77" t="str">
        <f>IF($B381="",
    "",
    IF(NOT(ISERROR(MATCH($B381,SkyCiv!$U:$U,0))),
        INDEX(SkyCiv!N:N,MATCH($B381,SkyCiv!$U:$U,0)),
        ""
    )
)</f>
        <v/>
      </c>
      <c r="X381" s="45" t="str">
        <f>IF(AND(U381=0,V381=0,W381=0),
    "-",
    IF(U381="",
        "",
        IF(LEFT($B381)="B",
            IF(Instructions!E$16="",
                "",
                IF(ROUND(U381,3)&lt;Instructions!E$16,
                    "YES",
                    "NO"
                )
            ),
            IF(LEFT($B381)="C",
                IF(Instructions!E$18="",
                    "",
                    IF(ROUND(U381,3)&lt;Instructions!E$18,
                        "YES",
                        "NO"
                    )
                ),
                "ERR"
            )
        )
    )
)</f>
        <v/>
      </c>
      <c r="Y381" s="45" t="str">
        <f t="shared" si="137"/>
        <v/>
      </c>
      <c r="Z381" s="45" t="str">
        <f>IF(AND(U381=0,V381=0,W381=0),
    "-",
    IF(W381="",
        "",
        IF(LEFT($B381)="B",
            IF(Instructions!E$17="",
                "",
                IF(ROUND(W381,3)&lt;Instructions!E$17,
                    "YES",
                    "NO"
                )
            ),
            IF(LEFT($B381)="C",
                IF(Instructions!E$19="",
                    "",
                    IF(ROUND(W381,3)&lt;Instructions!E$19,
                        "YES",
                        "NO"
                    )
                ),
                "ERR"
            )
        )
    )
)</f>
        <v/>
      </c>
      <c r="AA381" s="54" t="str">
        <f t="shared" si="138"/>
        <v/>
      </c>
      <c r="AB381" s="14" t="str">
        <f>IF(AND(NOT(ISERROR(MATCH($B381,Scilympiad!$U:$U,0))),ISNUMBER(INDEX(Scilympiad!Y:Y,MATCH($B381,Scilympiad!$U:$U,0)))),
    INDEX(Scilympiad!Y:Y,MATCH($B381,Scilympiad!$U:$U,0)),
    ""
)</f>
        <v/>
      </c>
      <c r="AC381" s="11" t="str">
        <f t="shared" si="139"/>
        <v/>
      </c>
      <c r="AD381" s="10" t="str">
        <f t="shared" si="140"/>
        <v/>
      </c>
      <c r="AE381" s="11" t="str">
        <f t="shared" si="141"/>
        <v/>
      </c>
      <c r="AF381" s="12" t="str">
        <f t="shared" si="142"/>
        <v/>
      </c>
      <c r="AG381" s="134" t="str">
        <f t="shared" si="143"/>
        <v/>
      </c>
      <c r="AH381" s="165"/>
      <c r="AI381" s="165"/>
      <c r="AJ381" s="131"/>
      <c r="AK381" s="64" t="str">
        <f t="shared" si="144"/>
        <v/>
      </c>
      <c r="AL381" s="47" t="str">
        <f t="shared" si="145"/>
        <v/>
      </c>
      <c r="AM381" s="65" t="str">
        <f t="shared" si="146"/>
        <v/>
      </c>
      <c r="AN381" s="57" t="str">
        <f t="shared" si="147"/>
        <v/>
      </c>
      <c r="AO381" s="12" t="str">
        <f t="shared" si="148"/>
        <v/>
      </c>
      <c r="AP381" s="10" t="str">
        <f t="shared" si="149"/>
        <v/>
      </c>
      <c r="AQ381" s="10" t="str">
        <f t="shared" si="150"/>
        <v/>
      </c>
      <c r="AR381" s="15" t="str">
        <f t="shared" si="151"/>
        <v/>
      </c>
      <c r="AS381" s="57" t="str">
        <f t="shared" si="152"/>
        <v/>
      </c>
      <c r="AT381" s="12" t="str">
        <f t="shared" si="153"/>
        <v/>
      </c>
      <c r="AU381" s="10" t="str">
        <f t="shared" si="154"/>
        <v/>
      </c>
      <c r="AV381" s="10" t="str">
        <f t="shared" si="155"/>
        <v/>
      </c>
      <c r="AW381" s="15" t="str">
        <f t="shared" si="156"/>
        <v/>
      </c>
    </row>
    <row r="382" spans="2:49">
      <c r="B382" s="14" t="str">
        <f>IF(Scilympiad!C381="",
    "",
    Scilympiad!C381
)</f>
        <v/>
      </c>
      <c r="C382" s="10" t="str">
        <f>IF(Scilympiad!D381="",
    "",
    Scilympiad!D381
)</f>
        <v/>
      </c>
      <c r="D382" s="10" t="str">
        <f>IF(Scilympiad!E381="",
    "",
    Scilympiad!E381
)</f>
        <v/>
      </c>
      <c r="E382" s="44" t="str">
        <f t="shared" si="132"/>
        <v/>
      </c>
      <c r="F382" s="45" t="str">
        <f t="shared" si="133"/>
        <v/>
      </c>
      <c r="G382" s="173" t="str">
        <f t="shared" si="134"/>
        <v/>
      </c>
      <c r="H382" s="45" t="str">
        <f t="shared" si="135"/>
        <v/>
      </c>
      <c r="I382" s="54" t="str">
        <f t="shared" si="136"/>
        <v/>
      </c>
      <c r="J382" s="57" t="str">
        <f>IF($B382="",
    "",
    IF(COUNTIF(Scilympiad!U:U,Scores!$B382)+COUNTIF(SkyCiv!U:U,Scores!$B382)=0,
        "",
        IF(COUNTIF(Scilympiad!U:U,Scores!$B382)=0,
            "NO",
            IF(COUNTIF(Scilympiad!U:U,Scores!$B382)=1,
                "YES",
                IF(COUNTIF(Scilympiad!U:U,Scores!$B382)&gt;1,
                    "MANY",
                    "ERROR"
                )
            )
        )
    )
)</f>
        <v/>
      </c>
      <c r="K382" s="15" t="str">
        <f>IF($B382="",
    "",
    IF(COUNTIF(Scilympiad!U:U,Scores!$B382)+COUNTIF(SkyCiv!U:U,Scores!$B382)=0,
        "",
        IF(COUNTIF(SkyCiv!U:U,Scores!$B382)=0,
            "NO",
            IF(COUNTIF(SkyCiv!U:U,Scores!$B382)=1,
                "YES",
                IF(COUNTIF(SkyCiv!U:U,Scores!$B382)&gt;1,
                    "MANY",
                    "ERROR"
                )
            )
        )
    )
)</f>
        <v/>
      </c>
      <c r="L382" s="160" t="str">
        <f>IF($B382="",
    "",
    IF(NOT(ISERROR(MATCH($B382,Scilympiad!$U:$U,0))),
        INDEX(Scilympiad!M:M,MATCH($B382,Scilympiad!$U:$U,0)),
        ""
    )
)</f>
        <v/>
      </c>
      <c r="M382" s="161" t="str">
        <f>IF($B382="",
    "",
    IF(NOT(ISERROR(MATCH($B382,Scilympiad!$U:$U,0))),
        INDEX(Scilympiad!N:N,MATCH($B382,Scilympiad!$U:$U,0)),
        ""
    )
)</f>
        <v/>
      </c>
      <c r="N382" s="161" t="str">
        <f>IF($B382="",
    "",
    IF(NOT(ISERROR(MATCH($B382,SkyCiv!$U:$U,0))),
        INDEX(SkyCiv!C:C,MATCH($B382,SkyCiv!$U:$U,0))+(_xlfn.NUMBERVALUE(LEFT(RIGHT(Instructions!$E$20,4),3))+6)/24,
        ""
    )
)</f>
        <v/>
      </c>
      <c r="O382" s="12" t="str">
        <f>IF(N382="",
    "",
    IF(Instructions!E$20="",
        "TIMEZONE?",
        IF(L382="",
            "START?",
            IF(N382&lt;L382,
                "NEGATIVE",
                (N382-L382)*24*60
            )
        )
    )
)</f>
        <v/>
      </c>
      <c r="P382" s="46" t="str">
        <f>IF(Instructions!$E$21="",
    "",
    IF(AND(ISNUMBER(O382),O382&gt;Instructions!E$21),
        "YES",
        IF(AND(ISNUMBER(O382),O382&lt;=Instructions!E$21),
            "NO",
            IF(O382="NEGATIVE",
                "UNCLEAR",
                ""
            )
        )
    )
)</f>
        <v/>
      </c>
      <c r="Q382" s="72" t="str">
        <f>IF(LEFT(Instructions!E$22)="Y",
    P382,
    ""
)</f>
        <v/>
      </c>
      <c r="R382" s="69" t="str">
        <f>IF($B382="",
    "",
    IF(NOT(ISERROR(MATCH($B382,SkyCiv!$U:$U,0))),
        INDEX(SkyCiv!I:I,MATCH($B382,SkyCiv!$U:$U,0)),
        ""
    )
)</f>
        <v/>
      </c>
      <c r="S382" s="12" t="str">
        <f>IF($B382="",
    "",
    IF(NOT(ISERROR(MATCH($B382,SkyCiv!$U:$U,0))),
        INDEX(SkyCiv!J:J,MATCH($B382,SkyCiv!$U:$U,0)),
        ""
    )
)</f>
        <v/>
      </c>
      <c r="T382" s="60" t="str">
        <f>IF($B382="",
    "",
    IF(NOT(ISERROR(MATCH($B382,SkyCiv!$U:$U,0))),
        INDEX(SkyCiv!K:K,MATCH($B382,SkyCiv!$U:$U,0)),
        ""
    )
)</f>
        <v/>
      </c>
      <c r="U382" s="76" t="str">
        <f>IF($B382="",
    "",
    IF(NOT(ISERROR(MATCH($B382,SkyCiv!$U:$U,0))),
        INDEX(SkyCiv!L:L,MATCH($B382,SkyCiv!$U:$U,0)),
        ""
    )
)</f>
        <v/>
      </c>
      <c r="V382" s="12" t="str">
        <f>IF($B382="",
    "",
    IF(NOT(ISERROR(MATCH($B382,SkyCiv!$U:$U,0))),
        INDEX(SkyCiv!M:M,MATCH($B382,SkyCiv!$U:$U,0)),
        ""
    )
)</f>
        <v/>
      </c>
      <c r="W382" s="77" t="str">
        <f>IF($B382="",
    "",
    IF(NOT(ISERROR(MATCH($B382,SkyCiv!$U:$U,0))),
        INDEX(SkyCiv!N:N,MATCH($B382,SkyCiv!$U:$U,0)),
        ""
    )
)</f>
        <v/>
      </c>
      <c r="X382" s="45" t="str">
        <f>IF(AND(U382=0,V382=0,W382=0),
    "-",
    IF(U382="",
        "",
        IF(LEFT($B382)="B",
            IF(Instructions!E$16="",
                "",
                IF(ROUND(U382,3)&lt;Instructions!E$16,
                    "YES",
                    "NO"
                )
            ),
            IF(LEFT($B382)="C",
                IF(Instructions!E$18="",
                    "",
                    IF(ROUND(U382,3)&lt;Instructions!E$18,
                        "YES",
                        "NO"
                    )
                ),
                "ERR"
            )
        )
    )
)</f>
        <v/>
      </c>
      <c r="Y382" s="45" t="str">
        <f t="shared" si="137"/>
        <v/>
      </c>
      <c r="Z382" s="45" t="str">
        <f>IF(AND(U382=0,V382=0,W382=0),
    "-",
    IF(W382="",
        "",
        IF(LEFT($B382)="B",
            IF(Instructions!E$17="",
                "",
                IF(ROUND(W382,3)&lt;Instructions!E$17,
                    "YES",
                    "NO"
                )
            ),
            IF(LEFT($B382)="C",
                IF(Instructions!E$19="",
                    "",
                    IF(ROUND(W382,3)&lt;Instructions!E$19,
                        "YES",
                        "NO"
                    )
                ),
                "ERR"
            )
        )
    )
)</f>
        <v/>
      </c>
      <c r="AA382" s="54" t="str">
        <f t="shared" si="138"/>
        <v/>
      </c>
      <c r="AB382" s="14" t="str">
        <f>IF(AND(NOT(ISERROR(MATCH($B382,Scilympiad!$U:$U,0))),ISNUMBER(INDEX(Scilympiad!Y:Y,MATCH($B382,Scilympiad!$U:$U,0)))),
    INDEX(Scilympiad!Y:Y,MATCH($B382,Scilympiad!$U:$U,0)),
    ""
)</f>
        <v/>
      </c>
      <c r="AC382" s="11" t="str">
        <f t="shared" si="139"/>
        <v/>
      </c>
      <c r="AD382" s="10" t="str">
        <f t="shared" si="140"/>
        <v/>
      </c>
      <c r="AE382" s="11" t="str">
        <f t="shared" si="141"/>
        <v/>
      </c>
      <c r="AF382" s="12" t="str">
        <f t="shared" si="142"/>
        <v/>
      </c>
      <c r="AG382" s="134" t="str">
        <f t="shared" si="143"/>
        <v/>
      </c>
      <c r="AH382" s="165"/>
      <c r="AI382" s="165"/>
      <c r="AJ382" s="131"/>
      <c r="AK382" s="64" t="str">
        <f t="shared" si="144"/>
        <v/>
      </c>
      <c r="AL382" s="47" t="str">
        <f t="shared" si="145"/>
        <v/>
      </c>
      <c r="AM382" s="65" t="str">
        <f t="shared" si="146"/>
        <v/>
      </c>
      <c r="AN382" s="57" t="str">
        <f t="shared" si="147"/>
        <v/>
      </c>
      <c r="AO382" s="12" t="str">
        <f t="shared" si="148"/>
        <v/>
      </c>
      <c r="AP382" s="10" t="str">
        <f t="shared" si="149"/>
        <v/>
      </c>
      <c r="AQ382" s="10" t="str">
        <f t="shared" si="150"/>
        <v/>
      </c>
      <c r="AR382" s="15" t="str">
        <f t="shared" si="151"/>
        <v/>
      </c>
      <c r="AS382" s="57" t="str">
        <f t="shared" si="152"/>
        <v/>
      </c>
      <c r="AT382" s="12" t="str">
        <f t="shared" si="153"/>
        <v/>
      </c>
      <c r="AU382" s="10" t="str">
        <f t="shared" si="154"/>
        <v/>
      </c>
      <c r="AV382" s="10" t="str">
        <f t="shared" si="155"/>
        <v/>
      </c>
      <c r="AW382" s="15" t="str">
        <f t="shared" si="156"/>
        <v/>
      </c>
    </row>
    <row r="383" spans="2:49">
      <c r="B383" s="14" t="str">
        <f>IF(Scilympiad!C382="",
    "",
    Scilympiad!C382
)</f>
        <v/>
      </c>
      <c r="C383" s="10" t="str">
        <f>IF(Scilympiad!D382="",
    "",
    Scilympiad!D382
)</f>
        <v/>
      </c>
      <c r="D383" s="10" t="str">
        <f>IF(Scilympiad!E382="",
    "",
    Scilympiad!E382
)</f>
        <v/>
      </c>
      <c r="E383" s="44" t="str">
        <f t="shared" si="132"/>
        <v/>
      </c>
      <c r="F383" s="45" t="str">
        <f t="shared" si="133"/>
        <v/>
      </c>
      <c r="G383" s="173" t="str">
        <f t="shared" si="134"/>
        <v/>
      </c>
      <c r="H383" s="45" t="str">
        <f t="shared" si="135"/>
        <v/>
      </c>
      <c r="I383" s="54" t="str">
        <f t="shared" si="136"/>
        <v/>
      </c>
      <c r="J383" s="57" t="str">
        <f>IF($B383="",
    "",
    IF(COUNTIF(Scilympiad!U:U,Scores!$B383)+COUNTIF(SkyCiv!U:U,Scores!$B383)=0,
        "",
        IF(COUNTIF(Scilympiad!U:U,Scores!$B383)=0,
            "NO",
            IF(COUNTIF(Scilympiad!U:U,Scores!$B383)=1,
                "YES",
                IF(COUNTIF(Scilympiad!U:U,Scores!$B383)&gt;1,
                    "MANY",
                    "ERROR"
                )
            )
        )
    )
)</f>
        <v/>
      </c>
      <c r="K383" s="15" t="str">
        <f>IF($B383="",
    "",
    IF(COUNTIF(Scilympiad!U:U,Scores!$B383)+COUNTIF(SkyCiv!U:U,Scores!$B383)=0,
        "",
        IF(COUNTIF(SkyCiv!U:U,Scores!$B383)=0,
            "NO",
            IF(COUNTIF(SkyCiv!U:U,Scores!$B383)=1,
                "YES",
                IF(COUNTIF(SkyCiv!U:U,Scores!$B383)&gt;1,
                    "MANY",
                    "ERROR"
                )
            )
        )
    )
)</f>
        <v/>
      </c>
      <c r="L383" s="160" t="str">
        <f>IF($B383="",
    "",
    IF(NOT(ISERROR(MATCH($B383,Scilympiad!$U:$U,0))),
        INDEX(Scilympiad!M:M,MATCH($B383,Scilympiad!$U:$U,0)),
        ""
    )
)</f>
        <v/>
      </c>
      <c r="M383" s="161" t="str">
        <f>IF($B383="",
    "",
    IF(NOT(ISERROR(MATCH($B383,Scilympiad!$U:$U,0))),
        INDEX(Scilympiad!N:N,MATCH($B383,Scilympiad!$U:$U,0)),
        ""
    )
)</f>
        <v/>
      </c>
      <c r="N383" s="161" t="str">
        <f>IF($B383="",
    "",
    IF(NOT(ISERROR(MATCH($B383,SkyCiv!$U:$U,0))),
        INDEX(SkyCiv!C:C,MATCH($B383,SkyCiv!$U:$U,0))+(_xlfn.NUMBERVALUE(LEFT(RIGHT(Instructions!$E$20,4),3))+6)/24,
        ""
    )
)</f>
        <v/>
      </c>
      <c r="O383" s="12" t="str">
        <f>IF(N383="",
    "",
    IF(Instructions!E$20="",
        "TIMEZONE?",
        IF(L383="",
            "START?",
            IF(N383&lt;L383,
                "NEGATIVE",
                (N383-L383)*24*60
            )
        )
    )
)</f>
        <v/>
      </c>
      <c r="P383" s="46" t="str">
        <f>IF(Instructions!$E$21="",
    "",
    IF(AND(ISNUMBER(O383),O383&gt;Instructions!E$21),
        "YES",
        IF(AND(ISNUMBER(O383),O383&lt;=Instructions!E$21),
            "NO",
            IF(O383="NEGATIVE",
                "UNCLEAR",
                ""
            )
        )
    )
)</f>
        <v/>
      </c>
      <c r="Q383" s="72" t="str">
        <f>IF(LEFT(Instructions!E$22)="Y",
    P383,
    ""
)</f>
        <v/>
      </c>
      <c r="R383" s="69" t="str">
        <f>IF($B383="",
    "",
    IF(NOT(ISERROR(MATCH($B383,SkyCiv!$U:$U,0))),
        INDEX(SkyCiv!I:I,MATCH($B383,SkyCiv!$U:$U,0)),
        ""
    )
)</f>
        <v/>
      </c>
      <c r="S383" s="12" t="str">
        <f>IF($B383="",
    "",
    IF(NOT(ISERROR(MATCH($B383,SkyCiv!$U:$U,0))),
        INDEX(SkyCiv!J:J,MATCH($B383,SkyCiv!$U:$U,0)),
        ""
    )
)</f>
        <v/>
      </c>
      <c r="T383" s="60" t="str">
        <f>IF($B383="",
    "",
    IF(NOT(ISERROR(MATCH($B383,SkyCiv!$U:$U,0))),
        INDEX(SkyCiv!K:K,MATCH($B383,SkyCiv!$U:$U,0)),
        ""
    )
)</f>
        <v/>
      </c>
      <c r="U383" s="76" t="str">
        <f>IF($B383="",
    "",
    IF(NOT(ISERROR(MATCH($B383,SkyCiv!$U:$U,0))),
        INDEX(SkyCiv!L:L,MATCH($B383,SkyCiv!$U:$U,0)),
        ""
    )
)</f>
        <v/>
      </c>
      <c r="V383" s="12" t="str">
        <f>IF($B383="",
    "",
    IF(NOT(ISERROR(MATCH($B383,SkyCiv!$U:$U,0))),
        INDEX(SkyCiv!M:M,MATCH($B383,SkyCiv!$U:$U,0)),
        ""
    )
)</f>
        <v/>
      </c>
      <c r="W383" s="77" t="str">
        <f>IF($B383="",
    "",
    IF(NOT(ISERROR(MATCH($B383,SkyCiv!$U:$U,0))),
        INDEX(SkyCiv!N:N,MATCH($B383,SkyCiv!$U:$U,0)),
        ""
    )
)</f>
        <v/>
      </c>
      <c r="X383" s="45" t="str">
        <f>IF(AND(U383=0,V383=0,W383=0),
    "-",
    IF(U383="",
        "",
        IF(LEFT($B383)="B",
            IF(Instructions!E$16="",
                "",
                IF(ROUND(U383,3)&lt;Instructions!E$16,
                    "YES",
                    "NO"
                )
            ),
            IF(LEFT($B383)="C",
                IF(Instructions!E$18="",
                    "",
                    IF(ROUND(U383,3)&lt;Instructions!E$18,
                        "YES",
                        "NO"
                    )
                ),
                "ERR"
            )
        )
    )
)</f>
        <v/>
      </c>
      <c r="Y383" s="45" t="str">
        <f t="shared" si="137"/>
        <v/>
      </c>
      <c r="Z383" s="45" t="str">
        <f>IF(AND(U383=0,V383=0,W383=0),
    "-",
    IF(W383="",
        "",
        IF(LEFT($B383)="B",
            IF(Instructions!E$17="",
                "",
                IF(ROUND(W383,3)&lt;Instructions!E$17,
                    "YES",
                    "NO"
                )
            ),
            IF(LEFT($B383)="C",
                IF(Instructions!E$19="",
                    "",
                    IF(ROUND(W383,3)&lt;Instructions!E$19,
                        "YES",
                        "NO"
                    )
                ),
                "ERR"
            )
        )
    )
)</f>
        <v/>
      </c>
      <c r="AA383" s="54" t="str">
        <f t="shared" si="138"/>
        <v/>
      </c>
      <c r="AB383" s="14" t="str">
        <f>IF(AND(NOT(ISERROR(MATCH($B383,Scilympiad!$U:$U,0))),ISNUMBER(INDEX(Scilympiad!Y:Y,MATCH($B383,Scilympiad!$U:$U,0)))),
    INDEX(Scilympiad!Y:Y,MATCH($B383,Scilympiad!$U:$U,0)),
    ""
)</f>
        <v/>
      </c>
      <c r="AC383" s="11" t="str">
        <f t="shared" si="139"/>
        <v/>
      </c>
      <c r="AD383" s="10" t="str">
        <f t="shared" si="140"/>
        <v/>
      </c>
      <c r="AE383" s="11" t="str">
        <f t="shared" si="141"/>
        <v/>
      </c>
      <c r="AF383" s="12" t="str">
        <f t="shared" si="142"/>
        <v/>
      </c>
      <c r="AG383" s="134" t="str">
        <f t="shared" si="143"/>
        <v/>
      </c>
      <c r="AH383" s="165"/>
      <c r="AI383" s="165"/>
      <c r="AJ383" s="131"/>
      <c r="AK383" s="64" t="str">
        <f t="shared" si="144"/>
        <v/>
      </c>
      <c r="AL383" s="47" t="str">
        <f t="shared" si="145"/>
        <v/>
      </c>
      <c r="AM383" s="65" t="str">
        <f t="shared" si="146"/>
        <v/>
      </c>
      <c r="AN383" s="57" t="str">
        <f t="shared" si="147"/>
        <v/>
      </c>
      <c r="AO383" s="12" t="str">
        <f t="shared" si="148"/>
        <v/>
      </c>
      <c r="AP383" s="10" t="str">
        <f t="shared" si="149"/>
        <v/>
      </c>
      <c r="AQ383" s="10" t="str">
        <f t="shared" si="150"/>
        <v/>
      </c>
      <c r="AR383" s="15" t="str">
        <f t="shared" si="151"/>
        <v/>
      </c>
      <c r="AS383" s="57" t="str">
        <f t="shared" si="152"/>
        <v/>
      </c>
      <c r="AT383" s="12" t="str">
        <f t="shared" si="153"/>
        <v/>
      </c>
      <c r="AU383" s="10" t="str">
        <f t="shared" si="154"/>
        <v/>
      </c>
      <c r="AV383" s="10" t="str">
        <f t="shared" si="155"/>
        <v/>
      </c>
      <c r="AW383" s="15" t="str">
        <f t="shared" si="156"/>
        <v/>
      </c>
    </row>
    <row r="384" spans="2:49">
      <c r="B384" s="14" t="str">
        <f>IF(Scilympiad!C383="",
    "",
    Scilympiad!C383
)</f>
        <v/>
      </c>
      <c r="C384" s="10" t="str">
        <f>IF(Scilympiad!D383="",
    "",
    Scilympiad!D383
)</f>
        <v/>
      </c>
      <c r="D384" s="10" t="str">
        <f>IF(Scilympiad!E383="",
    "",
    Scilympiad!E383
)</f>
        <v/>
      </c>
      <c r="E384" s="44" t="str">
        <f t="shared" si="132"/>
        <v/>
      </c>
      <c r="F384" s="45" t="str">
        <f t="shared" si="133"/>
        <v/>
      </c>
      <c r="G384" s="173" t="str">
        <f t="shared" si="134"/>
        <v/>
      </c>
      <c r="H384" s="45" t="str">
        <f t="shared" si="135"/>
        <v/>
      </c>
      <c r="I384" s="54" t="str">
        <f t="shared" si="136"/>
        <v/>
      </c>
      <c r="J384" s="57" t="str">
        <f>IF($B384="",
    "",
    IF(COUNTIF(Scilympiad!U:U,Scores!$B384)+COUNTIF(SkyCiv!U:U,Scores!$B384)=0,
        "",
        IF(COUNTIF(Scilympiad!U:U,Scores!$B384)=0,
            "NO",
            IF(COUNTIF(Scilympiad!U:U,Scores!$B384)=1,
                "YES",
                IF(COUNTIF(Scilympiad!U:U,Scores!$B384)&gt;1,
                    "MANY",
                    "ERROR"
                )
            )
        )
    )
)</f>
        <v/>
      </c>
      <c r="K384" s="15" t="str">
        <f>IF($B384="",
    "",
    IF(COUNTIF(Scilympiad!U:U,Scores!$B384)+COUNTIF(SkyCiv!U:U,Scores!$B384)=0,
        "",
        IF(COUNTIF(SkyCiv!U:U,Scores!$B384)=0,
            "NO",
            IF(COUNTIF(SkyCiv!U:U,Scores!$B384)=1,
                "YES",
                IF(COUNTIF(SkyCiv!U:U,Scores!$B384)&gt;1,
                    "MANY",
                    "ERROR"
                )
            )
        )
    )
)</f>
        <v/>
      </c>
      <c r="L384" s="160" t="str">
        <f>IF($B384="",
    "",
    IF(NOT(ISERROR(MATCH($B384,Scilympiad!$U:$U,0))),
        INDEX(Scilympiad!M:M,MATCH($B384,Scilympiad!$U:$U,0)),
        ""
    )
)</f>
        <v/>
      </c>
      <c r="M384" s="161" t="str">
        <f>IF($B384="",
    "",
    IF(NOT(ISERROR(MATCH($B384,Scilympiad!$U:$U,0))),
        INDEX(Scilympiad!N:N,MATCH($B384,Scilympiad!$U:$U,0)),
        ""
    )
)</f>
        <v/>
      </c>
      <c r="N384" s="161" t="str">
        <f>IF($B384="",
    "",
    IF(NOT(ISERROR(MATCH($B384,SkyCiv!$U:$U,0))),
        INDEX(SkyCiv!C:C,MATCH($B384,SkyCiv!$U:$U,0))+(_xlfn.NUMBERVALUE(LEFT(RIGHT(Instructions!$E$20,4),3))+6)/24,
        ""
    )
)</f>
        <v/>
      </c>
      <c r="O384" s="12" t="str">
        <f>IF(N384="",
    "",
    IF(Instructions!E$20="",
        "TIMEZONE?",
        IF(L384="",
            "START?",
            IF(N384&lt;L384,
                "NEGATIVE",
                (N384-L384)*24*60
            )
        )
    )
)</f>
        <v/>
      </c>
      <c r="P384" s="46" t="str">
        <f>IF(Instructions!$E$21="",
    "",
    IF(AND(ISNUMBER(O384),O384&gt;Instructions!E$21),
        "YES",
        IF(AND(ISNUMBER(O384),O384&lt;=Instructions!E$21),
            "NO",
            IF(O384="NEGATIVE",
                "UNCLEAR",
                ""
            )
        )
    )
)</f>
        <v/>
      </c>
      <c r="Q384" s="72" t="str">
        <f>IF(LEFT(Instructions!E$22)="Y",
    P384,
    ""
)</f>
        <v/>
      </c>
      <c r="R384" s="69" t="str">
        <f>IF($B384="",
    "",
    IF(NOT(ISERROR(MATCH($B384,SkyCiv!$U:$U,0))),
        INDEX(SkyCiv!I:I,MATCH($B384,SkyCiv!$U:$U,0)),
        ""
    )
)</f>
        <v/>
      </c>
      <c r="S384" s="12" t="str">
        <f>IF($B384="",
    "",
    IF(NOT(ISERROR(MATCH($B384,SkyCiv!$U:$U,0))),
        INDEX(SkyCiv!J:J,MATCH($B384,SkyCiv!$U:$U,0)),
        ""
    )
)</f>
        <v/>
      </c>
      <c r="T384" s="60" t="str">
        <f>IF($B384="",
    "",
    IF(NOT(ISERROR(MATCH($B384,SkyCiv!$U:$U,0))),
        INDEX(SkyCiv!K:K,MATCH($B384,SkyCiv!$U:$U,0)),
        ""
    )
)</f>
        <v/>
      </c>
      <c r="U384" s="76" t="str">
        <f>IF($B384="",
    "",
    IF(NOT(ISERROR(MATCH($B384,SkyCiv!$U:$U,0))),
        INDEX(SkyCiv!L:L,MATCH($B384,SkyCiv!$U:$U,0)),
        ""
    )
)</f>
        <v/>
      </c>
      <c r="V384" s="12" t="str">
        <f>IF($B384="",
    "",
    IF(NOT(ISERROR(MATCH($B384,SkyCiv!$U:$U,0))),
        INDEX(SkyCiv!M:M,MATCH($B384,SkyCiv!$U:$U,0)),
        ""
    )
)</f>
        <v/>
      </c>
      <c r="W384" s="77" t="str">
        <f>IF($B384="",
    "",
    IF(NOT(ISERROR(MATCH($B384,SkyCiv!$U:$U,0))),
        INDEX(SkyCiv!N:N,MATCH($B384,SkyCiv!$U:$U,0)),
        ""
    )
)</f>
        <v/>
      </c>
      <c r="X384" s="45" t="str">
        <f>IF(AND(U384=0,V384=0,W384=0),
    "-",
    IF(U384="",
        "",
        IF(LEFT($B384)="B",
            IF(Instructions!E$16="",
                "",
                IF(ROUND(U384,3)&lt;Instructions!E$16,
                    "YES",
                    "NO"
                )
            ),
            IF(LEFT($B384)="C",
                IF(Instructions!E$18="",
                    "",
                    IF(ROUND(U384,3)&lt;Instructions!E$18,
                        "YES",
                        "NO"
                    )
                ),
                "ERR"
            )
        )
    )
)</f>
        <v/>
      </c>
      <c r="Y384" s="45" t="str">
        <f t="shared" si="137"/>
        <v/>
      </c>
      <c r="Z384" s="45" t="str">
        <f>IF(AND(U384=0,V384=0,W384=0),
    "-",
    IF(W384="",
        "",
        IF(LEFT($B384)="B",
            IF(Instructions!E$17="",
                "",
                IF(ROUND(W384,3)&lt;Instructions!E$17,
                    "YES",
                    "NO"
                )
            ),
            IF(LEFT($B384)="C",
                IF(Instructions!E$19="",
                    "",
                    IF(ROUND(W384,3)&lt;Instructions!E$19,
                        "YES",
                        "NO"
                    )
                ),
                "ERR"
            )
        )
    )
)</f>
        <v/>
      </c>
      <c r="AA384" s="54" t="str">
        <f t="shared" si="138"/>
        <v/>
      </c>
      <c r="AB384" s="14" t="str">
        <f>IF(AND(NOT(ISERROR(MATCH($B384,Scilympiad!$U:$U,0))),ISNUMBER(INDEX(Scilympiad!Y:Y,MATCH($B384,Scilympiad!$U:$U,0)))),
    INDEX(Scilympiad!Y:Y,MATCH($B384,Scilympiad!$U:$U,0)),
    ""
)</f>
        <v/>
      </c>
      <c r="AC384" s="11" t="str">
        <f t="shared" si="139"/>
        <v/>
      </c>
      <c r="AD384" s="10" t="str">
        <f t="shared" si="140"/>
        <v/>
      </c>
      <c r="AE384" s="11" t="str">
        <f t="shared" si="141"/>
        <v/>
      </c>
      <c r="AF384" s="12" t="str">
        <f t="shared" si="142"/>
        <v/>
      </c>
      <c r="AG384" s="134" t="str">
        <f t="shared" si="143"/>
        <v/>
      </c>
      <c r="AH384" s="165"/>
      <c r="AI384" s="165"/>
      <c r="AJ384" s="131"/>
      <c r="AK384" s="64" t="str">
        <f t="shared" si="144"/>
        <v/>
      </c>
      <c r="AL384" s="47" t="str">
        <f t="shared" si="145"/>
        <v/>
      </c>
      <c r="AM384" s="65" t="str">
        <f t="shared" si="146"/>
        <v/>
      </c>
      <c r="AN384" s="57" t="str">
        <f t="shared" si="147"/>
        <v/>
      </c>
      <c r="AO384" s="12" t="str">
        <f t="shared" si="148"/>
        <v/>
      </c>
      <c r="AP384" s="10" t="str">
        <f t="shared" si="149"/>
        <v/>
      </c>
      <c r="AQ384" s="10" t="str">
        <f t="shared" si="150"/>
        <v/>
      </c>
      <c r="AR384" s="15" t="str">
        <f t="shared" si="151"/>
        <v/>
      </c>
      <c r="AS384" s="57" t="str">
        <f t="shared" si="152"/>
        <v/>
      </c>
      <c r="AT384" s="12" t="str">
        <f t="shared" si="153"/>
        <v/>
      </c>
      <c r="AU384" s="10" t="str">
        <f t="shared" si="154"/>
        <v/>
      </c>
      <c r="AV384" s="10" t="str">
        <f t="shared" si="155"/>
        <v/>
      </c>
      <c r="AW384" s="15" t="str">
        <f t="shared" si="156"/>
        <v/>
      </c>
    </row>
    <row r="385" spans="2:49">
      <c r="B385" s="14" t="str">
        <f>IF(Scilympiad!C384="",
    "",
    Scilympiad!C384
)</f>
        <v/>
      </c>
      <c r="C385" s="10" t="str">
        <f>IF(Scilympiad!D384="",
    "",
    Scilympiad!D384
)</f>
        <v/>
      </c>
      <c r="D385" s="10" t="str">
        <f>IF(Scilympiad!E384="",
    "",
    Scilympiad!E384
)</f>
        <v/>
      </c>
      <c r="E385" s="44" t="str">
        <f t="shared" si="132"/>
        <v/>
      </c>
      <c r="F385" s="45" t="str">
        <f t="shared" si="133"/>
        <v/>
      </c>
      <c r="G385" s="173" t="str">
        <f t="shared" si="134"/>
        <v/>
      </c>
      <c r="H385" s="45" t="str">
        <f t="shared" si="135"/>
        <v/>
      </c>
      <c r="I385" s="54" t="str">
        <f t="shared" si="136"/>
        <v/>
      </c>
      <c r="J385" s="57" t="str">
        <f>IF($B385="",
    "",
    IF(COUNTIF(Scilympiad!U:U,Scores!$B385)+COUNTIF(SkyCiv!U:U,Scores!$B385)=0,
        "",
        IF(COUNTIF(Scilympiad!U:U,Scores!$B385)=0,
            "NO",
            IF(COUNTIF(Scilympiad!U:U,Scores!$B385)=1,
                "YES",
                IF(COUNTIF(Scilympiad!U:U,Scores!$B385)&gt;1,
                    "MANY",
                    "ERROR"
                )
            )
        )
    )
)</f>
        <v/>
      </c>
      <c r="K385" s="15" t="str">
        <f>IF($B385="",
    "",
    IF(COUNTIF(Scilympiad!U:U,Scores!$B385)+COUNTIF(SkyCiv!U:U,Scores!$B385)=0,
        "",
        IF(COUNTIF(SkyCiv!U:U,Scores!$B385)=0,
            "NO",
            IF(COUNTIF(SkyCiv!U:U,Scores!$B385)=1,
                "YES",
                IF(COUNTIF(SkyCiv!U:U,Scores!$B385)&gt;1,
                    "MANY",
                    "ERROR"
                )
            )
        )
    )
)</f>
        <v/>
      </c>
      <c r="L385" s="160" t="str">
        <f>IF($B385="",
    "",
    IF(NOT(ISERROR(MATCH($B385,Scilympiad!$U:$U,0))),
        INDEX(Scilympiad!M:M,MATCH($B385,Scilympiad!$U:$U,0)),
        ""
    )
)</f>
        <v/>
      </c>
      <c r="M385" s="161" t="str">
        <f>IF($B385="",
    "",
    IF(NOT(ISERROR(MATCH($B385,Scilympiad!$U:$U,0))),
        INDEX(Scilympiad!N:N,MATCH($B385,Scilympiad!$U:$U,0)),
        ""
    )
)</f>
        <v/>
      </c>
      <c r="N385" s="161" t="str">
        <f>IF($B385="",
    "",
    IF(NOT(ISERROR(MATCH($B385,SkyCiv!$U:$U,0))),
        INDEX(SkyCiv!C:C,MATCH($B385,SkyCiv!$U:$U,0))+(_xlfn.NUMBERVALUE(LEFT(RIGHT(Instructions!$E$20,4),3))+6)/24,
        ""
    )
)</f>
        <v/>
      </c>
      <c r="O385" s="12" t="str">
        <f>IF(N385="",
    "",
    IF(Instructions!E$20="",
        "TIMEZONE?",
        IF(L385="",
            "START?",
            IF(N385&lt;L385,
                "NEGATIVE",
                (N385-L385)*24*60
            )
        )
    )
)</f>
        <v/>
      </c>
      <c r="P385" s="46" t="str">
        <f>IF(Instructions!$E$21="",
    "",
    IF(AND(ISNUMBER(O385),O385&gt;Instructions!E$21),
        "YES",
        IF(AND(ISNUMBER(O385),O385&lt;=Instructions!E$21),
            "NO",
            IF(O385="NEGATIVE",
                "UNCLEAR",
                ""
            )
        )
    )
)</f>
        <v/>
      </c>
      <c r="Q385" s="72" t="str">
        <f>IF(LEFT(Instructions!E$22)="Y",
    P385,
    ""
)</f>
        <v/>
      </c>
      <c r="R385" s="69" t="str">
        <f>IF($B385="",
    "",
    IF(NOT(ISERROR(MATCH($B385,SkyCiv!$U:$U,0))),
        INDEX(SkyCiv!I:I,MATCH($B385,SkyCiv!$U:$U,0)),
        ""
    )
)</f>
        <v/>
      </c>
      <c r="S385" s="12" t="str">
        <f>IF($B385="",
    "",
    IF(NOT(ISERROR(MATCH($B385,SkyCiv!$U:$U,0))),
        INDEX(SkyCiv!J:J,MATCH($B385,SkyCiv!$U:$U,0)),
        ""
    )
)</f>
        <v/>
      </c>
      <c r="T385" s="60" t="str">
        <f>IF($B385="",
    "",
    IF(NOT(ISERROR(MATCH($B385,SkyCiv!$U:$U,0))),
        INDEX(SkyCiv!K:K,MATCH($B385,SkyCiv!$U:$U,0)),
        ""
    )
)</f>
        <v/>
      </c>
      <c r="U385" s="76" t="str">
        <f>IF($B385="",
    "",
    IF(NOT(ISERROR(MATCH($B385,SkyCiv!$U:$U,0))),
        INDEX(SkyCiv!L:L,MATCH($B385,SkyCiv!$U:$U,0)),
        ""
    )
)</f>
        <v/>
      </c>
      <c r="V385" s="12" t="str">
        <f>IF($B385="",
    "",
    IF(NOT(ISERROR(MATCH($B385,SkyCiv!$U:$U,0))),
        INDEX(SkyCiv!M:M,MATCH($B385,SkyCiv!$U:$U,0)),
        ""
    )
)</f>
        <v/>
      </c>
      <c r="W385" s="77" t="str">
        <f>IF($B385="",
    "",
    IF(NOT(ISERROR(MATCH($B385,SkyCiv!$U:$U,0))),
        INDEX(SkyCiv!N:N,MATCH($B385,SkyCiv!$U:$U,0)),
        ""
    )
)</f>
        <v/>
      </c>
      <c r="X385" s="45" t="str">
        <f>IF(AND(U385=0,V385=0,W385=0),
    "-",
    IF(U385="",
        "",
        IF(LEFT($B385)="B",
            IF(Instructions!E$16="",
                "",
                IF(ROUND(U385,3)&lt;Instructions!E$16,
                    "YES",
                    "NO"
                )
            ),
            IF(LEFT($B385)="C",
                IF(Instructions!E$18="",
                    "",
                    IF(ROUND(U385,3)&lt;Instructions!E$18,
                        "YES",
                        "NO"
                    )
                ),
                "ERR"
            )
        )
    )
)</f>
        <v/>
      </c>
      <c r="Y385" s="45" t="str">
        <f t="shared" si="137"/>
        <v/>
      </c>
      <c r="Z385" s="45" t="str">
        <f>IF(AND(U385=0,V385=0,W385=0),
    "-",
    IF(W385="",
        "",
        IF(LEFT($B385)="B",
            IF(Instructions!E$17="",
                "",
                IF(ROUND(W385,3)&lt;Instructions!E$17,
                    "YES",
                    "NO"
                )
            ),
            IF(LEFT($B385)="C",
                IF(Instructions!E$19="",
                    "",
                    IF(ROUND(W385,3)&lt;Instructions!E$19,
                        "YES",
                        "NO"
                    )
                ),
                "ERR"
            )
        )
    )
)</f>
        <v/>
      </c>
      <c r="AA385" s="54" t="str">
        <f t="shared" si="138"/>
        <v/>
      </c>
      <c r="AB385" s="14" t="str">
        <f>IF(AND(NOT(ISERROR(MATCH($B385,Scilympiad!$U:$U,0))),ISNUMBER(INDEX(Scilympiad!Y:Y,MATCH($B385,Scilympiad!$U:$U,0)))),
    INDEX(Scilympiad!Y:Y,MATCH($B385,Scilympiad!$U:$U,0)),
    ""
)</f>
        <v/>
      </c>
      <c r="AC385" s="11" t="str">
        <f t="shared" si="139"/>
        <v/>
      </c>
      <c r="AD385" s="10" t="str">
        <f t="shared" si="140"/>
        <v/>
      </c>
      <c r="AE385" s="11" t="str">
        <f t="shared" si="141"/>
        <v/>
      </c>
      <c r="AF385" s="12" t="str">
        <f t="shared" si="142"/>
        <v/>
      </c>
      <c r="AG385" s="134" t="str">
        <f t="shared" si="143"/>
        <v/>
      </c>
      <c r="AH385" s="165"/>
      <c r="AI385" s="165"/>
      <c r="AJ385" s="131"/>
      <c r="AK385" s="64" t="str">
        <f t="shared" si="144"/>
        <v/>
      </c>
      <c r="AL385" s="47" t="str">
        <f t="shared" si="145"/>
        <v/>
      </c>
      <c r="AM385" s="65" t="str">
        <f t="shared" si="146"/>
        <v/>
      </c>
      <c r="AN385" s="57" t="str">
        <f t="shared" si="147"/>
        <v/>
      </c>
      <c r="AO385" s="12" t="str">
        <f t="shared" si="148"/>
        <v/>
      </c>
      <c r="AP385" s="10" t="str">
        <f t="shared" si="149"/>
        <v/>
      </c>
      <c r="AQ385" s="10" t="str">
        <f t="shared" si="150"/>
        <v/>
      </c>
      <c r="AR385" s="15" t="str">
        <f t="shared" si="151"/>
        <v/>
      </c>
      <c r="AS385" s="57" t="str">
        <f t="shared" si="152"/>
        <v/>
      </c>
      <c r="AT385" s="12" t="str">
        <f t="shared" si="153"/>
        <v/>
      </c>
      <c r="AU385" s="10" t="str">
        <f t="shared" si="154"/>
        <v/>
      </c>
      <c r="AV385" s="10" t="str">
        <f t="shared" si="155"/>
        <v/>
      </c>
      <c r="AW385" s="15" t="str">
        <f t="shared" si="156"/>
        <v/>
      </c>
    </row>
    <row r="386" spans="2:49">
      <c r="B386" s="14" t="str">
        <f>IF(Scilympiad!C385="",
    "",
    Scilympiad!C385
)</f>
        <v/>
      </c>
      <c r="C386" s="10" t="str">
        <f>IF(Scilympiad!D385="",
    "",
    Scilympiad!D385
)</f>
        <v/>
      </c>
      <c r="D386" s="10" t="str">
        <f>IF(Scilympiad!E385="",
    "",
    Scilympiad!E385
)</f>
        <v/>
      </c>
      <c r="E386" s="44" t="str">
        <f t="shared" si="132"/>
        <v/>
      </c>
      <c r="F386" s="45" t="str">
        <f t="shared" si="133"/>
        <v/>
      </c>
      <c r="G386" s="173" t="str">
        <f t="shared" si="134"/>
        <v/>
      </c>
      <c r="H386" s="45" t="str">
        <f t="shared" si="135"/>
        <v/>
      </c>
      <c r="I386" s="54" t="str">
        <f t="shared" si="136"/>
        <v/>
      </c>
      <c r="J386" s="57" t="str">
        <f>IF($B386="",
    "",
    IF(COUNTIF(Scilympiad!U:U,Scores!$B386)+COUNTIF(SkyCiv!U:U,Scores!$B386)=0,
        "",
        IF(COUNTIF(Scilympiad!U:U,Scores!$B386)=0,
            "NO",
            IF(COUNTIF(Scilympiad!U:U,Scores!$B386)=1,
                "YES",
                IF(COUNTIF(Scilympiad!U:U,Scores!$B386)&gt;1,
                    "MANY",
                    "ERROR"
                )
            )
        )
    )
)</f>
        <v/>
      </c>
      <c r="K386" s="15" t="str">
        <f>IF($B386="",
    "",
    IF(COUNTIF(Scilympiad!U:U,Scores!$B386)+COUNTIF(SkyCiv!U:U,Scores!$B386)=0,
        "",
        IF(COUNTIF(SkyCiv!U:U,Scores!$B386)=0,
            "NO",
            IF(COUNTIF(SkyCiv!U:U,Scores!$B386)=1,
                "YES",
                IF(COUNTIF(SkyCiv!U:U,Scores!$B386)&gt;1,
                    "MANY",
                    "ERROR"
                )
            )
        )
    )
)</f>
        <v/>
      </c>
      <c r="L386" s="160" t="str">
        <f>IF($B386="",
    "",
    IF(NOT(ISERROR(MATCH($B386,Scilympiad!$U:$U,0))),
        INDEX(Scilympiad!M:M,MATCH($B386,Scilympiad!$U:$U,0)),
        ""
    )
)</f>
        <v/>
      </c>
      <c r="M386" s="161" t="str">
        <f>IF($B386="",
    "",
    IF(NOT(ISERROR(MATCH($B386,Scilympiad!$U:$U,0))),
        INDEX(Scilympiad!N:N,MATCH($B386,Scilympiad!$U:$U,0)),
        ""
    )
)</f>
        <v/>
      </c>
      <c r="N386" s="161" t="str">
        <f>IF($B386="",
    "",
    IF(NOT(ISERROR(MATCH($B386,SkyCiv!$U:$U,0))),
        INDEX(SkyCiv!C:C,MATCH($B386,SkyCiv!$U:$U,0))+(_xlfn.NUMBERVALUE(LEFT(RIGHT(Instructions!$E$20,4),3))+6)/24,
        ""
    )
)</f>
        <v/>
      </c>
      <c r="O386" s="12" t="str">
        <f>IF(N386="",
    "",
    IF(Instructions!E$20="",
        "TIMEZONE?",
        IF(L386="",
            "START?",
            IF(N386&lt;L386,
                "NEGATIVE",
                (N386-L386)*24*60
            )
        )
    )
)</f>
        <v/>
      </c>
      <c r="P386" s="46" t="str">
        <f>IF(Instructions!$E$21="",
    "",
    IF(AND(ISNUMBER(O386),O386&gt;Instructions!E$21),
        "YES",
        IF(AND(ISNUMBER(O386),O386&lt;=Instructions!E$21),
            "NO",
            IF(O386="NEGATIVE",
                "UNCLEAR",
                ""
            )
        )
    )
)</f>
        <v/>
      </c>
      <c r="Q386" s="72" t="str">
        <f>IF(LEFT(Instructions!E$22)="Y",
    P386,
    ""
)</f>
        <v/>
      </c>
      <c r="R386" s="69" t="str">
        <f>IF($B386="",
    "",
    IF(NOT(ISERROR(MATCH($B386,SkyCiv!$U:$U,0))),
        INDEX(SkyCiv!I:I,MATCH($B386,SkyCiv!$U:$U,0)),
        ""
    )
)</f>
        <v/>
      </c>
      <c r="S386" s="12" t="str">
        <f>IF($B386="",
    "",
    IF(NOT(ISERROR(MATCH($B386,SkyCiv!$U:$U,0))),
        INDEX(SkyCiv!J:J,MATCH($B386,SkyCiv!$U:$U,0)),
        ""
    )
)</f>
        <v/>
      </c>
      <c r="T386" s="60" t="str">
        <f>IF($B386="",
    "",
    IF(NOT(ISERROR(MATCH($B386,SkyCiv!$U:$U,0))),
        INDEX(SkyCiv!K:K,MATCH($B386,SkyCiv!$U:$U,0)),
        ""
    )
)</f>
        <v/>
      </c>
      <c r="U386" s="76" t="str">
        <f>IF($B386="",
    "",
    IF(NOT(ISERROR(MATCH($B386,SkyCiv!$U:$U,0))),
        INDEX(SkyCiv!L:L,MATCH($B386,SkyCiv!$U:$U,0)),
        ""
    )
)</f>
        <v/>
      </c>
      <c r="V386" s="12" t="str">
        <f>IF($B386="",
    "",
    IF(NOT(ISERROR(MATCH($B386,SkyCiv!$U:$U,0))),
        INDEX(SkyCiv!M:M,MATCH($B386,SkyCiv!$U:$U,0)),
        ""
    )
)</f>
        <v/>
      </c>
      <c r="W386" s="77" t="str">
        <f>IF($B386="",
    "",
    IF(NOT(ISERROR(MATCH($B386,SkyCiv!$U:$U,0))),
        INDEX(SkyCiv!N:N,MATCH($B386,SkyCiv!$U:$U,0)),
        ""
    )
)</f>
        <v/>
      </c>
      <c r="X386" s="45" t="str">
        <f>IF(AND(U386=0,V386=0,W386=0),
    "-",
    IF(U386="",
        "",
        IF(LEFT($B386)="B",
            IF(Instructions!E$16="",
                "",
                IF(ROUND(U386,3)&lt;Instructions!E$16,
                    "YES",
                    "NO"
                )
            ),
            IF(LEFT($B386)="C",
                IF(Instructions!E$18="",
                    "",
                    IF(ROUND(U386,3)&lt;Instructions!E$18,
                        "YES",
                        "NO"
                    )
                ),
                "ERR"
            )
        )
    )
)</f>
        <v/>
      </c>
      <c r="Y386" s="45" t="str">
        <f t="shared" si="137"/>
        <v/>
      </c>
      <c r="Z386" s="45" t="str">
        <f>IF(AND(U386=0,V386=0,W386=0),
    "-",
    IF(W386="",
        "",
        IF(LEFT($B386)="B",
            IF(Instructions!E$17="",
                "",
                IF(ROUND(W386,3)&lt;Instructions!E$17,
                    "YES",
                    "NO"
                )
            ),
            IF(LEFT($B386)="C",
                IF(Instructions!E$19="",
                    "",
                    IF(ROUND(W386,3)&lt;Instructions!E$19,
                        "YES",
                        "NO"
                    )
                ),
                "ERR"
            )
        )
    )
)</f>
        <v/>
      </c>
      <c r="AA386" s="54" t="str">
        <f t="shared" si="138"/>
        <v/>
      </c>
      <c r="AB386" s="14" t="str">
        <f>IF(AND(NOT(ISERROR(MATCH($B386,Scilympiad!$U:$U,0))),ISNUMBER(INDEX(Scilympiad!Y:Y,MATCH($B386,Scilympiad!$U:$U,0)))),
    INDEX(Scilympiad!Y:Y,MATCH($B386,Scilympiad!$U:$U,0)),
    ""
)</f>
        <v/>
      </c>
      <c r="AC386" s="11" t="str">
        <f t="shared" si="139"/>
        <v/>
      </c>
      <c r="AD386" s="10" t="str">
        <f t="shared" si="140"/>
        <v/>
      </c>
      <c r="AE386" s="11" t="str">
        <f t="shared" si="141"/>
        <v/>
      </c>
      <c r="AF386" s="12" t="str">
        <f t="shared" si="142"/>
        <v/>
      </c>
      <c r="AG386" s="134" t="str">
        <f t="shared" si="143"/>
        <v/>
      </c>
      <c r="AH386" s="165"/>
      <c r="AI386" s="165"/>
      <c r="AJ386" s="131"/>
      <c r="AK386" s="64" t="str">
        <f t="shared" si="144"/>
        <v/>
      </c>
      <c r="AL386" s="47" t="str">
        <f t="shared" si="145"/>
        <v/>
      </c>
      <c r="AM386" s="65" t="str">
        <f t="shared" si="146"/>
        <v/>
      </c>
      <c r="AN386" s="57" t="str">
        <f t="shared" si="147"/>
        <v/>
      </c>
      <c r="AO386" s="12" t="str">
        <f t="shared" si="148"/>
        <v/>
      </c>
      <c r="AP386" s="10" t="str">
        <f t="shared" si="149"/>
        <v/>
      </c>
      <c r="AQ386" s="10" t="str">
        <f t="shared" si="150"/>
        <v/>
      </c>
      <c r="AR386" s="15" t="str">
        <f t="shared" si="151"/>
        <v/>
      </c>
      <c r="AS386" s="57" t="str">
        <f t="shared" si="152"/>
        <v/>
      </c>
      <c r="AT386" s="12" t="str">
        <f t="shared" si="153"/>
        <v/>
      </c>
      <c r="AU386" s="10" t="str">
        <f t="shared" si="154"/>
        <v/>
      </c>
      <c r="AV386" s="10" t="str">
        <f t="shared" si="155"/>
        <v/>
      </c>
      <c r="AW386" s="15" t="str">
        <f t="shared" si="156"/>
        <v/>
      </c>
    </row>
    <row r="387" spans="2:49">
      <c r="B387" s="14" t="str">
        <f>IF(Scilympiad!C386="",
    "",
    Scilympiad!C386
)</f>
        <v/>
      </c>
      <c r="C387" s="10" t="str">
        <f>IF(Scilympiad!D386="",
    "",
    Scilympiad!D386
)</f>
        <v/>
      </c>
      <c r="D387" s="10" t="str">
        <f>IF(Scilympiad!E386="",
    "",
    Scilympiad!E386
)</f>
        <v/>
      </c>
      <c r="E387" s="44" t="str">
        <f t="shared" si="132"/>
        <v/>
      </c>
      <c r="F387" s="45" t="str">
        <f t="shared" si="133"/>
        <v/>
      </c>
      <c r="G387" s="173" t="str">
        <f t="shared" si="134"/>
        <v/>
      </c>
      <c r="H387" s="45" t="str">
        <f t="shared" si="135"/>
        <v/>
      </c>
      <c r="I387" s="54" t="str">
        <f t="shared" si="136"/>
        <v/>
      </c>
      <c r="J387" s="57" t="str">
        <f>IF($B387="",
    "",
    IF(COUNTIF(Scilympiad!U:U,Scores!$B387)+COUNTIF(SkyCiv!U:U,Scores!$B387)=0,
        "",
        IF(COUNTIF(Scilympiad!U:U,Scores!$B387)=0,
            "NO",
            IF(COUNTIF(Scilympiad!U:U,Scores!$B387)=1,
                "YES",
                IF(COUNTIF(Scilympiad!U:U,Scores!$B387)&gt;1,
                    "MANY",
                    "ERROR"
                )
            )
        )
    )
)</f>
        <v/>
      </c>
      <c r="K387" s="15" t="str">
        <f>IF($B387="",
    "",
    IF(COUNTIF(Scilympiad!U:U,Scores!$B387)+COUNTIF(SkyCiv!U:U,Scores!$B387)=0,
        "",
        IF(COUNTIF(SkyCiv!U:U,Scores!$B387)=0,
            "NO",
            IF(COUNTIF(SkyCiv!U:U,Scores!$B387)=1,
                "YES",
                IF(COUNTIF(SkyCiv!U:U,Scores!$B387)&gt;1,
                    "MANY",
                    "ERROR"
                )
            )
        )
    )
)</f>
        <v/>
      </c>
      <c r="L387" s="160" t="str">
        <f>IF($B387="",
    "",
    IF(NOT(ISERROR(MATCH($B387,Scilympiad!$U:$U,0))),
        INDEX(Scilympiad!M:M,MATCH($B387,Scilympiad!$U:$U,0)),
        ""
    )
)</f>
        <v/>
      </c>
      <c r="M387" s="161" t="str">
        <f>IF($B387="",
    "",
    IF(NOT(ISERROR(MATCH($B387,Scilympiad!$U:$U,0))),
        INDEX(Scilympiad!N:N,MATCH($B387,Scilympiad!$U:$U,0)),
        ""
    )
)</f>
        <v/>
      </c>
      <c r="N387" s="161" t="str">
        <f>IF($B387="",
    "",
    IF(NOT(ISERROR(MATCH($B387,SkyCiv!$U:$U,0))),
        INDEX(SkyCiv!C:C,MATCH($B387,SkyCiv!$U:$U,0))+(_xlfn.NUMBERVALUE(LEFT(RIGHT(Instructions!$E$20,4),3))+6)/24,
        ""
    )
)</f>
        <v/>
      </c>
      <c r="O387" s="12" t="str">
        <f>IF(N387="",
    "",
    IF(Instructions!E$20="",
        "TIMEZONE?",
        IF(L387="",
            "START?",
            IF(N387&lt;L387,
                "NEGATIVE",
                (N387-L387)*24*60
            )
        )
    )
)</f>
        <v/>
      </c>
      <c r="P387" s="46" t="str">
        <f>IF(Instructions!$E$21="",
    "",
    IF(AND(ISNUMBER(O387),O387&gt;Instructions!E$21),
        "YES",
        IF(AND(ISNUMBER(O387),O387&lt;=Instructions!E$21),
            "NO",
            IF(O387="NEGATIVE",
                "UNCLEAR",
                ""
            )
        )
    )
)</f>
        <v/>
      </c>
      <c r="Q387" s="72" t="str">
        <f>IF(LEFT(Instructions!E$22)="Y",
    P387,
    ""
)</f>
        <v/>
      </c>
      <c r="R387" s="69" t="str">
        <f>IF($B387="",
    "",
    IF(NOT(ISERROR(MATCH($B387,SkyCiv!$U:$U,0))),
        INDEX(SkyCiv!I:I,MATCH($B387,SkyCiv!$U:$U,0)),
        ""
    )
)</f>
        <v/>
      </c>
      <c r="S387" s="12" t="str">
        <f>IF($B387="",
    "",
    IF(NOT(ISERROR(MATCH($B387,SkyCiv!$U:$U,0))),
        INDEX(SkyCiv!J:J,MATCH($B387,SkyCiv!$U:$U,0)),
        ""
    )
)</f>
        <v/>
      </c>
      <c r="T387" s="60" t="str">
        <f>IF($B387="",
    "",
    IF(NOT(ISERROR(MATCH($B387,SkyCiv!$U:$U,0))),
        INDEX(SkyCiv!K:K,MATCH($B387,SkyCiv!$U:$U,0)),
        ""
    )
)</f>
        <v/>
      </c>
      <c r="U387" s="76" t="str">
        <f>IF($B387="",
    "",
    IF(NOT(ISERROR(MATCH($B387,SkyCiv!$U:$U,0))),
        INDEX(SkyCiv!L:L,MATCH($B387,SkyCiv!$U:$U,0)),
        ""
    )
)</f>
        <v/>
      </c>
      <c r="V387" s="12" t="str">
        <f>IF($B387="",
    "",
    IF(NOT(ISERROR(MATCH($B387,SkyCiv!$U:$U,0))),
        INDEX(SkyCiv!M:M,MATCH($B387,SkyCiv!$U:$U,0)),
        ""
    )
)</f>
        <v/>
      </c>
      <c r="W387" s="77" t="str">
        <f>IF($B387="",
    "",
    IF(NOT(ISERROR(MATCH($B387,SkyCiv!$U:$U,0))),
        INDEX(SkyCiv!N:N,MATCH($B387,SkyCiv!$U:$U,0)),
        ""
    )
)</f>
        <v/>
      </c>
      <c r="X387" s="45" t="str">
        <f>IF(AND(U387=0,V387=0,W387=0),
    "-",
    IF(U387="",
        "",
        IF(LEFT($B387)="B",
            IF(Instructions!E$16="",
                "",
                IF(ROUND(U387,3)&lt;Instructions!E$16,
                    "YES",
                    "NO"
                )
            ),
            IF(LEFT($B387)="C",
                IF(Instructions!E$18="",
                    "",
                    IF(ROUND(U387,3)&lt;Instructions!E$18,
                        "YES",
                        "NO"
                    )
                ),
                "ERR"
            )
        )
    )
)</f>
        <v/>
      </c>
      <c r="Y387" s="45" t="str">
        <f t="shared" si="137"/>
        <v/>
      </c>
      <c r="Z387" s="45" t="str">
        <f>IF(AND(U387=0,V387=0,W387=0),
    "-",
    IF(W387="",
        "",
        IF(LEFT($B387)="B",
            IF(Instructions!E$17="",
                "",
                IF(ROUND(W387,3)&lt;Instructions!E$17,
                    "YES",
                    "NO"
                )
            ),
            IF(LEFT($B387)="C",
                IF(Instructions!E$19="",
                    "",
                    IF(ROUND(W387,3)&lt;Instructions!E$19,
                        "YES",
                        "NO"
                    )
                ),
                "ERR"
            )
        )
    )
)</f>
        <v/>
      </c>
      <c r="AA387" s="54" t="str">
        <f t="shared" si="138"/>
        <v/>
      </c>
      <c r="AB387" s="14" t="str">
        <f>IF(AND(NOT(ISERROR(MATCH($B387,Scilympiad!$U:$U,0))),ISNUMBER(INDEX(Scilympiad!Y:Y,MATCH($B387,Scilympiad!$U:$U,0)))),
    INDEX(Scilympiad!Y:Y,MATCH($B387,Scilympiad!$U:$U,0)),
    ""
)</f>
        <v/>
      </c>
      <c r="AC387" s="11" t="str">
        <f t="shared" si="139"/>
        <v/>
      </c>
      <c r="AD387" s="10" t="str">
        <f t="shared" si="140"/>
        <v/>
      </c>
      <c r="AE387" s="11" t="str">
        <f t="shared" si="141"/>
        <v/>
      </c>
      <c r="AF387" s="12" t="str">
        <f t="shared" si="142"/>
        <v/>
      </c>
      <c r="AG387" s="134" t="str">
        <f t="shared" si="143"/>
        <v/>
      </c>
      <c r="AH387" s="165"/>
      <c r="AI387" s="165"/>
      <c r="AJ387" s="131"/>
      <c r="AK387" s="64" t="str">
        <f t="shared" si="144"/>
        <v/>
      </c>
      <c r="AL387" s="47" t="str">
        <f t="shared" si="145"/>
        <v/>
      </c>
      <c r="AM387" s="65" t="str">
        <f t="shared" si="146"/>
        <v/>
      </c>
      <c r="AN387" s="57" t="str">
        <f t="shared" si="147"/>
        <v/>
      </c>
      <c r="AO387" s="12" t="str">
        <f t="shared" si="148"/>
        <v/>
      </c>
      <c r="AP387" s="10" t="str">
        <f t="shared" si="149"/>
        <v/>
      </c>
      <c r="AQ387" s="10" t="str">
        <f t="shared" si="150"/>
        <v/>
      </c>
      <c r="AR387" s="15" t="str">
        <f t="shared" si="151"/>
        <v/>
      </c>
      <c r="AS387" s="57" t="str">
        <f t="shared" si="152"/>
        <v/>
      </c>
      <c r="AT387" s="12" t="str">
        <f t="shared" si="153"/>
        <v/>
      </c>
      <c r="AU387" s="10" t="str">
        <f t="shared" si="154"/>
        <v/>
      </c>
      <c r="AV387" s="10" t="str">
        <f t="shared" si="155"/>
        <v/>
      </c>
      <c r="AW387" s="15" t="str">
        <f t="shared" si="156"/>
        <v/>
      </c>
    </row>
    <row r="388" spans="2:49">
      <c r="B388" s="14" t="str">
        <f>IF(Scilympiad!C387="",
    "",
    Scilympiad!C387
)</f>
        <v/>
      </c>
      <c r="C388" s="10" t="str">
        <f>IF(Scilympiad!D387="",
    "",
    Scilympiad!D387
)</f>
        <v/>
      </c>
      <c r="D388" s="10" t="str">
        <f>IF(Scilympiad!E387="",
    "",
    Scilympiad!E387
)</f>
        <v/>
      </c>
      <c r="E388" s="44" t="str">
        <f t="shared" si="132"/>
        <v/>
      </c>
      <c r="F388" s="45" t="str">
        <f t="shared" si="133"/>
        <v/>
      </c>
      <c r="G388" s="173" t="str">
        <f t="shared" si="134"/>
        <v/>
      </c>
      <c r="H388" s="45" t="str">
        <f t="shared" si="135"/>
        <v/>
      </c>
      <c r="I388" s="54" t="str">
        <f t="shared" si="136"/>
        <v/>
      </c>
      <c r="J388" s="57" t="str">
        <f>IF($B388="",
    "",
    IF(COUNTIF(Scilympiad!U:U,Scores!$B388)+COUNTIF(SkyCiv!U:U,Scores!$B388)=0,
        "",
        IF(COUNTIF(Scilympiad!U:U,Scores!$B388)=0,
            "NO",
            IF(COUNTIF(Scilympiad!U:U,Scores!$B388)=1,
                "YES",
                IF(COUNTIF(Scilympiad!U:U,Scores!$B388)&gt;1,
                    "MANY",
                    "ERROR"
                )
            )
        )
    )
)</f>
        <v/>
      </c>
      <c r="K388" s="15" t="str">
        <f>IF($B388="",
    "",
    IF(COUNTIF(Scilympiad!U:U,Scores!$B388)+COUNTIF(SkyCiv!U:U,Scores!$B388)=0,
        "",
        IF(COUNTIF(SkyCiv!U:U,Scores!$B388)=0,
            "NO",
            IF(COUNTIF(SkyCiv!U:U,Scores!$B388)=1,
                "YES",
                IF(COUNTIF(SkyCiv!U:U,Scores!$B388)&gt;1,
                    "MANY",
                    "ERROR"
                )
            )
        )
    )
)</f>
        <v/>
      </c>
      <c r="L388" s="160" t="str">
        <f>IF($B388="",
    "",
    IF(NOT(ISERROR(MATCH($B388,Scilympiad!$U:$U,0))),
        INDEX(Scilympiad!M:M,MATCH($B388,Scilympiad!$U:$U,0)),
        ""
    )
)</f>
        <v/>
      </c>
      <c r="M388" s="161" t="str">
        <f>IF($B388="",
    "",
    IF(NOT(ISERROR(MATCH($B388,Scilympiad!$U:$U,0))),
        INDEX(Scilympiad!N:N,MATCH($B388,Scilympiad!$U:$U,0)),
        ""
    )
)</f>
        <v/>
      </c>
      <c r="N388" s="161" t="str">
        <f>IF($B388="",
    "",
    IF(NOT(ISERROR(MATCH($B388,SkyCiv!$U:$U,0))),
        INDEX(SkyCiv!C:C,MATCH($B388,SkyCiv!$U:$U,0))+(_xlfn.NUMBERVALUE(LEFT(RIGHT(Instructions!$E$20,4),3))+6)/24,
        ""
    )
)</f>
        <v/>
      </c>
      <c r="O388" s="12" t="str">
        <f>IF(N388="",
    "",
    IF(Instructions!E$20="",
        "TIMEZONE?",
        IF(L388="",
            "START?",
            IF(N388&lt;L388,
                "NEGATIVE",
                (N388-L388)*24*60
            )
        )
    )
)</f>
        <v/>
      </c>
      <c r="P388" s="46" t="str">
        <f>IF(Instructions!$E$21="",
    "",
    IF(AND(ISNUMBER(O388),O388&gt;Instructions!E$21),
        "YES",
        IF(AND(ISNUMBER(O388),O388&lt;=Instructions!E$21),
            "NO",
            IF(O388="NEGATIVE",
                "UNCLEAR",
                ""
            )
        )
    )
)</f>
        <v/>
      </c>
      <c r="Q388" s="72" t="str">
        <f>IF(LEFT(Instructions!E$22)="Y",
    P388,
    ""
)</f>
        <v/>
      </c>
      <c r="R388" s="69" t="str">
        <f>IF($B388="",
    "",
    IF(NOT(ISERROR(MATCH($B388,SkyCiv!$U:$U,0))),
        INDEX(SkyCiv!I:I,MATCH($B388,SkyCiv!$U:$U,0)),
        ""
    )
)</f>
        <v/>
      </c>
      <c r="S388" s="12" t="str">
        <f>IF($B388="",
    "",
    IF(NOT(ISERROR(MATCH($B388,SkyCiv!$U:$U,0))),
        INDEX(SkyCiv!J:J,MATCH($B388,SkyCiv!$U:$U,0)),
        ""
    )
)</f>
        <v/>
      </c>
      <c r="T388" s="60" t="str">
        <f>IF($B388="",
    "",
    IF(NOT(ISERROR(MATCH($B388,SkyCiv!$U:$U,0))),
        INDEX(SkyCiv!K:K,MATCH($B388,SkyCiv!$U:$U,0)),
        ""
    )
)</f>
        <v/>
      </c>
      <c r="U388" s="76" t="str">
        <f>IF($B388="",
    "",
    IF(NOT(ISERROR(MATCH($B388,SkyCiv!$U:$U,0))),
        INDEX(SkyCiv!L:L,MATCH($B388,SkyCiv!$U:$U,0)),
        ""
    )
)</f>
        <v/>
      </c>
      <c r="V388" s="12" t="str">
        <f>IF($B388="",
    "",
    IF(NOT(ISERROR(MATCH($B388,SkyCiv!$U:$U,0))),
        INDEX(SkyCiv!M:M,MATCH($B388,SkyCiv!$U:$U,0)),
        ""
    )
)</f>
        <v/>
      </c>
      <c r="W388" s="77" t="str">
        <f>IF($B388="",
    "",
    IF(NOT(ISERROR(MATCH($B388,SkyCiv!$U:$U,0))),
        INDEX(SkyCiv!N:N,MATCH($B388,SkyCiv!$U:$U,0)),
        ""
    )
)</f>
        <v/>
      </c>
      <c r="X388" s="45" t="str">
        <f>IF(AND(U388=0,V388=0,W388=0),
    "-",
    IF(U388="",
        "",
        IF(LEFT($B388)="B",
            IF(Instructions!E$16="",
                "",
                IF(ROUND(U388,3)&lt;Instructions!E$16,
                    "YES",
                    "NO"
                )
            ),
            IF(LEFT($B388)="C",
                IF(Instructions!E$18="",
                    "",
                    IF(ROUND(U388,3)&lt;Instructions!E$18,
                        "YES",
                        "NO"
                    )
                ),
                "ERR"
            )
        )
    )
)</f>
        <v/>
      </c>
      <c r="Y388" s="45" t="str">
        <f t="shared" si="137"/>
        <v/>
      </c>
      <c r="Z388" s="45" t="str">
        <f>IF(AND(U388=0,V388=0,W388=0),
    "-",
    IF(W388="",
        "",
        IF(LEFT($B388)="B",
            IF(Instructions!E$17="",
                "",
                IF(ROUND(W388,3)&lt;Instructions!E$17,
                    "YES",
                    "NO"
                )
            ),
            IF(LEFT($B388)="C",
                IF(Instructions!E$19="",
                    "",
                    IF(ROUND(W388,3)&lt;Instructions!E$19,
                        "YES",
                        "NO"
                    )
                ),
                "ERR"
            )
        )
    )
)</f>
        <v/>
      </c>
      <c r="AA388" s="54" t="str">
        <f t="shared" si="138"/>
        <v/>
      </c>
      <c r="AB388" s="14" t="str">
        <f>IF(AND(NOT(ISERROR(MATCH($B388,Scilympiad!$U:$U,0))),ISNUMBER(INDEX(Scilympiad!Y:Y,MATCH($B388,Scilympiad!$U:$U,0)))),
    INDEX(Scilympiad!Y:Y,MATCH($B388,Scilympiad!$U:$U,0)),
    ""
)</f>
        <v/>
      </c>
      <c r="AC388" s="11" t="str">
        <f t="shared" si="139"/>
        <v/>
      </c>
      <c r="AD388" s="10" t="str">
        <f t="shared" si="140"/>
        <v/>
      </c>
      <c r="AE388" s="11" t="str">
        <f t="shared" si="141"/>
        <v/>
      </c>
      <c r="AF388" s="12" t="str">
        <f t="shared" si="142"/>
        <v/>
      </c>
      <c r="AG388" s="134" t="str">
        <f t="shared" si="143"/>
        <v/>
      </c>
      <c r="AH388" s="165"/>
      <c r="AI388" s="165"/>
      <c r="AJ388" s="131"/>
      <c r="AK388" s="64" t="str">
        <f t="shared" si="144"/>
        <v/>
      </c>
      <c r="AL388" s="47" t="str">
        <f t="shared" si="145"/>
        <v/>
      </c>
      <c r="AM388" s="65" t="str">
        <f t="shared" si="146"/>
        <v/>
      </c>
      <c r="AN388" s="57" t="str">
        <f t="shared" si="147"/>
        <v/>
      </c>
      <c r="AO388" s="12" t="str">
        <f t="shared" si="148"/>
        <v/>
      </c>
      <c r="AP388" s="10" t="str">
        <f t="shared" si="149"/>
        <v/>
      </c>
      <c r="AQ388" s="10" t="str">
        <f t="shared" si="150"/>
        <v/>
      </c>
      <c r="AR388" s="15" t="str">
        <f t="shared" si="151"/>
        <v/>
      </c>
      <c r="AS388" s="57" t="str">
        <f t="shared" si="152"/>
        <v/>
      </c>
      <c r="AT388" s="12" t="str">
        <f t="shared" si="153"/>
        <v/>
      </c>
      <c r="AU388" s="10" t="str">
        <f t="shared" si="154"/>
        <v/>
      </c>
      <c r="AV388" s="10" t="str">
        <f t="shared" si="155"/>
        <v/>
      </c>
      <c r="AW388" s="15" t="str">
        <f t="shared" si="156"/>
        <v/>
      </c>
    </row>
    <row r="389" spans="2:49">
      <c r="B389" s="14" t="str">
        <f>IF(Scilympiad!C388="",
    "",
    Scilympiad!C388
)</f>
        <v/>
      </c>
      <c r="C389" s="10" t="str">
        <f>IF(Scilympiad!D388="",
    "",
    Scilympiad!D388
)</f>
        <v/>
      </c>
      <c r="D389" s="10" t="str">
        <f>IF(Scilympiad!E388="",
    "",
    Scilympiad!E388
)</f>
        <v/>
      </c>
      <c r="E389" s="44" t="str">
        <f t="shared" ref="E389:E452" si="157">IF(AG389="",
    F389,
    AG389
)</f>
        <v/>
      </c>
      <c r="F389" s="45" t="str">
        <f t="shared" ref="F389:F452" si="158">IF(AN389="",
    AS389,
    AN389
)</f>
        <v/>
      </c>
      <c r="G389" s="173" t="str">
        <f t="shared" ref="G389:G452" si="159">IF(OR(AR389="?",AW389="?"),
    "?",
    IF(NOT(AR389=""),
        IF(NOT(ISNUMBER(AR389)),
            "-",
            IF(COUNTIFS(AP:AP,"&gt;="&amp;FLOOR(AP389,1),AP:AP,"&lt;"&amp;FLOOR(AP389,1)+1)&gt;1,
                (COUNTIFS(AP:AP,"&gt;="&amp;FLOOR(AP389,1),AP:AP,"&lt;"&amp;FLOOR(AP389,1)+1)-(AR389-FLOOR(AP389,1))-1)*0.01,
                "-"
            )
        ),
        IF(NOT(AW389=""),
            IF(NOT(ISNUMBER(AW389)),
                "-",
                IF(COUNTIFS(AU:AU,"&gt;="&amp;FLOOR(AU389,1),AU:AU,"&lt;"&amp;FLOOR(AU389,1)+1)&gt;1,
                    (COUNTIFS(AU:AU,"&gt;="&amp;FLOOR(AU389,1),AU:AU,"&lt;"&amp;FLOOR(AU389,1)+1)-(AW389-FLOOR(AU389,1))-1)*0.01,
                    "-"
                )
            ),
            ""
        )
    )
)</f>
        <v/>
      </c>
      <c r="H389" s="45" t="str">
        <f t="shared" ref="H389:H452" si="160">IF(AR389="",
    AW389,
    AR389
)</f>
        <v/>
      </c>
      <c r="I389" s="54" t="str">
        <f t="shared" ref="I389:I452" si="161">IF(ISNUMBER(H389),
    H389,
    IF(H389="P",
        IF(LEFT(B389)="B",COUNTIF(B$4:B$503,"B*"),COUNTIF(B$4:B$503,"C*")),
        IF(H389="NS",
            IF(LEFT(B389)="B",COUNTIF(B$4:B$503,"B*")+1,COUNTIF(B$4:B$503,"C*")+1),
            IF(H389="DQ",
                IF(LEFT(B389)="B",COUNTIF(B$4:B$503,"B*")+2,COUNTIF(B$4:B$503,"C*")+2),
                H389
            )
        )
    )
)</f>
        <v/>
      </c>
      <c r="J389" s="57" t="str">
        <f>IF($B389="",
    "",
    IF(COUNTIF(Scilympiad!U:U,Scores!$B389)+COUNTIF(SkyCiv!U:U,Scores!$B389)=0,
        "",
        IF(COUNTIF(Scilympiad!U:U,Scores!$B389)=0,
            "NO",
            IF(COUNTIF(Scilympiad!U:U,Scores!$B389)=1,
                "YES",
                IF(COUNTIF(Scilympiad!U:U,Scores!$B389)&gt;1,
                    "MANY",
                    "ERROR"
                )
            )
        )
    )
)</f>
        <v/>
      </c>
      <c r="K389" s="15" t="str">
        <f>IF($B389="",
    "",
    IF(COUNTIF(Scilympiad!U:U,Scores!$B389)+COUNTIF(SkyCiv!U:U,Scores!$B389)=0,
        "",
        IF(COUNTIF(SkyCiv!U:U,Scores!$B389)=0,
            "NO",
            IF(COUNTIF(SkyCiv!U:U,Scores!$B389)=1,
                "YES",
                IF(COUNTIF(SkyCiv!U:U,Scores!$B389)&gt;1,
                    "MANY",
                    "ERROR"
                )
            )
        )
    )
)</f>
        <v/>
      </c>
      <c r="L389" s="160" t="str">
        <f>IF($B389="",
    "",
    IF(NOT(ISERROR(MATCH($B389,Scilympiad!$U:$U,0))),
        INDEX(Scilympiad!M:M,MATCH($B389,Scilympiad!$U:$U,0)),
        ""
    )
)</f>
        <v/>
      </c>
      <c r="M389" s="161" t="str">
        <f>IF($B389="",
    "",
    IF(NOT(ISERROR(MATCH($B389,Scilympiad!$U:$U,0))),
        INDEX(Scilympiad!N:N,MATCH($B389,Scilympiad!$U:$U,0)),
        ""
    )
)</f>
        <v/>
      </c>
      <c r="N389" s="161" t="str">
        <f>IF($B389="",
    "",
    IF(NOT(ISERROR(MATCH($B389,SkyCiv!$U:$U,0))),
        INDEX(SkyCiv!C:C,MATCH($B389,SkyCiv!$U:$U,0))+(_xlfn.NUMBERVALUE(LEFT(RIGHT(Instructions!$E$20,4),3))+6)/24,
        ""
    )
)</f>
        <v/>
      </c>
      <c r="O389" s="12" t="str">
        <f>IF(N389="",
    "",
    IF(Instructions!E$20="",
        "TIMEZONE?",
        IF(L389="",
            "START?",
            IF(N389&lt;L389,
                "NEGATIVE",
                (N389-L389)*24*60
            )
        )
    )
)</f>
        <v/>
      </c>
      <c r="P389" s="46" t="str">
        <f>IF(Instructions!$E$21="",
    "",
    IF(AND(ISNUMBER(O389),O389&gt;Instructions!E$21),
        "YES",
        IF(AND(ISNUMBER(O389),O389&lt;=Instructions!E$21),
            "NO",
            IF(O389="NEGATIVE",
                "UNCLEAR",
                ""
            )
        )
    )
)</f>
        <v/>
      </c>
      <c r="Q389" s="72" t="str">
        <f>IF(LEFT(Instructions!E$22)="Y",
    P389,
    ""
)</f>
        <v/>
      </c>
      <c r="R389" s="69" t="str">
        <f>IF($B389="",
    "",
    IF(NOT(ISERROR(MATCH($B389,SkyCiv!$U:$U,0))),
        INDEX(SkyCiv!I:I,MATCH($B389,SkyCiv!$U:$U,0)),
        ""
    )
)</f>
        <v/>
      </c>
      <c r="S389" s="12" t="str">
        <f>IF($B389="",
    "",
    IF(NOT(ISERROR(MATCH($B389,SkyCiv!$U:$U,0))),
        INDEX(SkyCiv!J:J,MATCH($B389,SkyCiv!$U:$U,0)),
        ""
    )
)</f>
        <v/>
      </c>
      <c r="T389" s="60" t="str">
        <f>IF($B389="",
    "",
    IF(NOT(ISERROR(MATCH($B389,SkyCiv!$U:$U,0))),
        INDEX(SkyCiv!K:K,MATCH($B389,SkyCiv!$U:$U,0)),
        ""
    )
)</f>
        <v/>
      </c>
      <c r="U389" s="76" t="str">
        <f>IF($B389="",
    "",
    IF(NOT(ISERROR(MATCH($B389,SkyCiv!$U:$U,0))),
        INDEX(SkyCiv!L:L,MATCH($B389,SkyCiv!$U:$U,0)),
        ""
    )
)</f>
        <v/>
      </c>
      <c r="V389" s="12" t="str">
        <f>IF($B389="",
    "",
    IF(NOT(ISERROR(MATCH($B389,SkyCiv!$U:$U,0))),
        INDEX(SkyCiv!M:M,MATCH($B389,SkyCiv!$U:$U,0)),
        ""
    )
)</f>
        <v/>
      </c>
      <c r="W389" s="77" t="str">
        <f>IF($B389="",
    "",
    IF(NOT(ISERROR(MATCH($B389,SkyCiv!$U:$U,0))),
        INDEX(SkyCiv!N:N,MATCH($B389,SkyCiv!$U:$U,0)),
        ""
    )
)</f>
        <v/>
      </c>
      <c r="X389" s="45" t="str">
        <f>IF(AND(U389=0,V389=0,W389=0),
    "-",
    IF(U389="",
        "",
        IF(LEFT($B389)="B",
            IF(Instructions!E$16="",
                "",
                IF(ROUND(U389,3)&lt;Instructions!E$16,
                    "YES",
                    "NO"
                )
            ),
            IF(LEFT($B389)="C",
                IF(Instructions!E$18="",
                    "",
                    IF(ROUND(U389,3)&lt;Instructions!E$18,
                        "YES",
                        "NO"
                    )
                ),
                "ERR"
            )
        )
    )
)</f>
        <v/>
      </c>
      <c r="Y389" s="45" t="str">
        <f t="shared" ref="Y389:Y452" si="162">IF(AND(U389=0,V389=0,W389=0),
    "-",
    IF(V389="",
        "",
        IF(LEFT($B389)="B",
            IF(ROUND(V389,3)&gt;200,
                "YES",
                "NO"
            ),
            IF(LEFT($B389)="C",
                IF(ROUND(V389,3)&gt;150,
                    "YES",
                    "NO"
                ),
                "ERR"
            )
        )
    )
)</f>
        <v/>
      </c>
      <c r="Z389" s="45" t="str">
        <f>IF(AND(U389=0,V389=0,W389=0),
    "-",
    IF(W389="",
        "",
        IF(LEFT($B389)="B",
            IF(Instructions!E$17="",
                "",
                IF(ROUND(W389,3)&lt;Instructions!E$17,
                    "YES",
                    "NO"
                )
            ),
            IF(LEFT($B389)="C",
                IF(Instructions!E$19="",
                    "",
                    IF(ROUND(W389,3)&lt;Instructions!E$19,
                        "YES",
                        "NO"
                    )
                ),
                "ERR"
            )
        )
    )
)</f>
        <v/>
      </c>
      <c r="AA389" s="54" t="str">
        <f t="shared" ref="AA389:AA452" si="163">IF(AND(U389=0,V389=0,W389=0),
    "-",
    IF(COUNTIF(X389:Z389,"")+COUNTIF(X389:Z389,"ERR")=0,
        IF(COUNTIF(X389:Z389,"YES")&gt;0,
            "YES",
            "NO"
        ),
        IF(OR(COUNTIF(X389:Z389,"")&lt;3,COUNTIF(X389:Z389,"ERR")&gt;0),
            "?",
            ""
        )
    )
)</f>
        <v/>
      </c>
      <c r="AB389" s="14" t="str">
        <f>IF(AND(NOT(ISERROR(MATCH($B389,Scilympiad!$U:$U,0))),ISNUMBER(INDEX(Scilympiad!Y:Y,MATCH($B389,Scilympiad!$U:$U,0)))),
    INDEX(Scilympiad!Y:Y,MATCH($B389,Scilympiad!$U:$U,0)),
    ""
)</f>
        <v/>
      </c>
      <c r="AC389" s="11" t="str">
        <f t="shared" ref="AC389:AC452" si="164">IF(R389="",
    "",
    IF(R389&gt;15000,
        15000,
        R389
    )
)</f>
        <v/>
      </c>
      <c r="AD389" s="10" t="str">
        <f t="shared" ref="AD389:AD452" si="165">IF(AC389="",
    "",
    IF(AC389=15000,
        5000,
        0
    )
)</f>
        <v/>
      </c>
      <c r="AE389" s="11" t="str">
        <f t="shared" ref="AE389:AE452" si="166">IF(AC389="",
    "",
    AC389+AD389
)</f>
        <v/>
      </c>
      <c r="AF389" s="12" t="str">
        <f t="shared" ref="AF389:AF452" si="167">IF(S389="",
    "",
    S389
)</f>
        <v/>
      </c>
      <c r="AG389" s="134" t="str">
        <f t="shared" ref="AG389:AG452" si="168">IF(AND(AE389="",AF389=""),
    "",
    IF(OR(AE389="",AF389="",AF389=0),
        0,
        AE389/AF389
    )
)</f>
        <v/>
      </c>
      <c r="AH389" s="165"/>
      <c r="AI389" s="165"/>
      <c r="AJ389" s="131"/>
      <c r="AK389" s="64" t="str">
        <f t="shared" ref="AK389:AK452" si="169">IF(AND(AB389="",AC389=""),
    "",
    IF(OR(AB389="",AB389="N/A",AC389=""),
        -15000,
        IF((AC389-AB389)&gt;=0,
            15000-(AC389-AB389),
            AC389-AB389
        )
    )
)</f>
        <v/>
      </c>
      <c r="AL389" s="47" t="str">
        <f t="shared" ref="AL389:AL452" si="170">IF(AK389="",
    "",
    RANK(AK389,AK:AK)
)</f>
        <v/>
      </c>
      <c r="AM389" s="65" t="str">
        <f t="shared" ref="AM389:AM452" si="171">IF(AND(AF389="",AG389=""),
    "",
    IF(AF389="",
        COUNTA(AB:AG),
        RANK(AF389,AF:AF,-1)
    )
)</f>
        <v/>
      </c>
      <c r="AN389" s="57" t="str">
        <f t="shared" ref="AN389:AN452" si="172">IF(LEFT($B389)=RIGHT(AN$2),
    IF(OR(LEFT($AJ389)="Y",LEFT($AJ389)="T",$AJ389=1),
        "DQ",
        IF(AND($J389="",$K389=""),
            "NS",
            IF(OR(LEFT($AI389)="Y",LEFT($AI389)="T",$AI389=1,AND($J389="YES",$K389="NO")),
                "P",
                IF($AA389="?",
                    "?",
                    IF(AND(ISNUMBER($AH389),$AH389&gt;=1,$AH389&lt;=3),
                        $AH389,
                        IF(OR($AC389=0,$AG389=0,$AH389&gt;3),
                            3,
                            IF(OR($Q389="YES",$AA389="YES",$AH389=2),
                                2,
                                1
                            )
                        )
                    )
                )
            )
        )
    ),
    ""
)</f>
        <v/>
      </c>
      <c r="AO389" s="12" t="str">
        <f t="shared" ref="AO389:AO452" si="173">IF(ISNUMBER(AN389),
    IF(AND(LEFT($B389)=RIGHT(AN$2)),
        $AG389-(AN389-1)*POWER(10,LEN(ROUND(MAX($AG:$AG),0))),
        ""
    ),
    ""
)</f>
        <v/>
      </c>
      <c r="AP389" s="10" t="str">
        <f t="shared" ref="AP389:AP452" si="174">IF(AO389="",
    "",
    RANK(AO389,AO:AO)+$AL389*POWER(0.1,LEN(MAX($AL:$AL)))+$AM389*POWER(0.1,LEN(MAX($AL:$AL))+LEN(MAX($AM:$AM)))
)</f>
        <v/>
      </c>
      <c r="AQ389" s="10" t="str">
        <f t="shared" ref="AQ389:AQ452" si="175">IF(AP389="",
    "",
    RANK(AP389,AP:AP,1)
)</f>
        <v/>
      </c>
      <c r="AR389" s="15" t="str">
        <f t="shared" ref="AR389:AR452" si="176">IF(AND(NOT(AN389=""),COUNTIF(AN:AN,"~?")&gt;0),
    "?",
    IF(AQ389="",
        AN389,
        AQ389
    )
)</f>
        <v/>
      </c>
      <c r="AS389" s="57" t="str">
        <f t="shared" ref="AS389:AS452" si="177">IF(LEFT($B389)=RIGHT(AS$2),
    IF(OR(LEFT($AJ389)="Y",LEFT($AJ389)="T",$AJ389=1),
        "DQ",
        IF(AND($J389="",$K389=""),
            "NS",
            IF(OR(LEFT($AI389)="Y",LEFT($AI389)="T",$AI389=1,AND($J389="YES",$K389="NO")),
                "P",
                IF($AA389="?",
                    "?",
                    IF(AND(ISNUMBER($AH389),$AH389&gt;=1,$AH389&lt;=3),
                        $AH389,
                        IF(OR($AC389=0,$AG389=0,$AH389&gt;3),
                            3,
                            IF(OR($Q389="YES",$AA389="YES",$AH389=2),
                                2,
                                1
                            )
                        )
                    )
                )
            )
        )
    ),
    ""
)</f>
        <v/>
      </c>
      <c r="AT389" s="12" t="str">
        <f t="shared" ref="AT389:AT452" si="178">IF(ISNUMBER(AS389),
    IF(AND(LEFT($B389)=RIGHT(AS$2)),
        $AG389-(AS389-1)*POWER(10,LEN(ROUND(MAX($AG:$AG),0))),
        ""
    ),
    ""
)</f>
        <v/>
      </c>
      <c r="AU389" s="10" t="str">
        <f t="shared" ref="AU389:AU452" si="179">IF(AT389="",
    "",
    RANK(AT389,AT:AT)+$AL389*POWER(0.1,LEN(MAX($AL:$AL)))+$AM389*POWER(0.1,LEN(MAX($AL:$AL))+LEN(MAX($AM:$AM)))
)</f>
        <v/>
      </c>
      <c r="AV389" s="10" t="str">
        <f t="shared" ref="AV389:AV452" si="180">IF(AU389="",
    "",
    RANK(AU389,AU:AU,1)
)</f>
        <v/>
      </c>
      <c r="AW389" s="15" t="str">
        <f t="shared" ref="AW389:AW452" si="181">IF(AND(NOT(AS389=""),COUNTIF(AS:AS,"~?")&gt;0),
    "?",
    IF(AV389="",
        AS389,
        AV389
    )
)</f>
        <v/>
      </c>
    </row>
    <row r="390" spans="2:49">
      <c r="B390" s="14" t="str">
        <f>IF(Scilympiad!C389="",
    "",
    Scilympiad!C389
)</f>
        <v/>
      </c>
      <c r="C390" s="10" t="str">
        <f>IF(Scilympiad!D389="",
    "",
    Scilympiad!D389
)</f>
        <v/>
      </c>
      <c r="D390" s="10" t="str">
        <f>IF(Scilympiad!E389="",
    "",
    Scilympiad!E389
)</f>
        <v/>
      </c>
      <c r="E390" s="44" t="str">
        <f t="shared" si="157"/>
        <v/>
      </c>
      <c r="F390" s="45" t="str">
        <f t="shared" si="158"/>
        <v/>
      </c>
      <c r="G390" s="173" t="str">
        <f t="shared" si="159"/>
        <v/>
      </c>
      <c r="H390" s="45" t="str">
        <f t="shared" si="160"/>
        <v/>
      </c>
      <c r="I390" s="54" t="str">
        <f t="shared" si="161"/>
        <v/>
      </c>
      <c r="J390" s="57" t="str">
        <f>IF($B390="",
    "",
    IF(COUNTIF(Scilympiad!U:U,Scores!$B390)+COUNTIF(SkyCiv!U:U,Scores!$B390)=0,
        "",
        IF(COUNTIF(Scilympiad!U:U,Scores!$B390)=0,
            "NO",
            IF(COUNTIF(Scilympiad!U:U,Scores!$B390)=1,
                "YES",
                IF(COUNTIF(Scilympiad!U:U,Scores!$B390)&gt;1,
                    "MANY",
                    "ERROR"
                )
            )
        )
    )
)</f>
        <v/>
      </c>
      <c r="K390" s="15" t="str">
        <f>IF($B390="",
    "",
    IF(COUNTIF(Scilympiad!U:U,Scores!$B390)+COUNTIF(SkyCiv!U:U,Scores!$B390)=0,
        "",
        IF(COUNTIF(SkyCiv!U:U,Scores!$B390)=0,
            "NO",
            IF(COUNTIF(SkyCiv!U:U,Scores!$B390)=1,
                "YES",
                IF(COUNTIF(SkyCiv!U:U,Scores!$B390)&gt;1,
                    "MANY",
                    "ERROR"
                )
            )
        )
    )
)</f>
        <v/>
      </c>
      <c r="L390" s="160" t="str">
        <f>IF($B390="",
    "",
    IF(NOT(ISERROR(MATCH($B390,Scilympiad!$U:$U,0))),
        INDEX(Scilympiad!M:M,MATCH($B390,Scilympiad!$U:$U,0)),
        ""
    )
)</f>
        <v/>
      </c>
      <c r="M390" s="161" t="str">
        <f>IF($B390="",
    "",
    IF(NOT(ISERROR(MATCH($B390,Scilympiad!$U:$U,0))),
        INDEX(Scilympiad!N:N,MATCH($B390,Scilympiad!$U:$U,0)),
        ""
    )
)</f>
        <v/>
      </c>
      <c r="N390" s="161" t="str">
        <f>IF($B390="",
    "",
    IF(NOT(ISERROR(MATCH($B390,SkyCiv!$U:$U,0))),
        INDEX(SkyCiv!C:C,MATCH($B390,SkyCiv!$U:$U,0))+(_xlfn.NUMBERVALUE(LEFT(RIGHT(Instructions!$E$20,4),3))+6)/24,
        ""
    )
)</f>
        <v/>
      </c>
      <c r="O390" s="12" t="str">
        <f>IF(N390="",
    "",
    IF(Instructions!E$20="",
        "TIMEZONE?",
        IF(L390="",
            "START?",
            IF(N390&lt;L390,
                "NEGATIVE",
                (N390-L390)*24*60
            )
        )
    )
)</f>
        <v/>
      </c>
      <c r="P390" s="46" t="str">
        <f>IF(Instructions!$E$21="",
    "",
    IF(AND(ISNUMBER(O390),O390&gt;Instructions!E$21),
        "YES",
        IF(AND(ISNUMBER(O390),O390&lt;=Instructions!E$21),
            "NO",
            IF(O390="NEGATIVE",
                "UNCLEAR",
                ""
            )
        )
    )
)</f>
        <v/>
      </c>
      <c r="Q390" s="72" t="str">
        <f>IF(LEFT(Instructions!E$22)="Y",
    P390,
    ""
)</f>
        <v/>
      </c>
      <c r="R390" s="69" t="str">
        <f>IF($B390="",
    "",
    IF(NOT(ISERROR(MATCH($B390,SkyCiv!$U:$U,0))),
        INDEX(SkyCiv!I:I,MATCH($B390,SkyCiv!$U:$U,0)),
        ""
    )
)</f>
        <v/>
      </c>
      <c r="S390" s="12" t="str">
        <f>IF($B390="",
    "",
    IF(NOT(ISERROR(MATCH($B390,SkyCiv!$U:$U,0))),
        INDEX(SkyCiv!J:J,MATCH($B390,SkyCiv!$U:$U,0)),
        ""
    )
)</f>
        <v/>
      </c>
      <c r="T390" s="60" t="str">
        <f>IF($B390="",
    "",
    IF(NOT(ISERROR(MATCH($B390,SkyCiv!$U:$U,0))),
        INDEX(SkyCiv!K:K,MATCH($B390,SkyCiv!$U:$U,0)),
        ""
    )
)</f>
        <v/>
      </c>
      <c r="U390" s="76" t="str">
        <f>IF($B390="",
    "",
    IF(NOT(ISERROR(MATCH($B390,SkyCiv!$U:$U,0))),
        INDEX(SkyCiv!L:L,MATCH($B390,SkyCiv!$U:$U,0)),
        ""
    )
)</f>
        <v/>
      </c>
      <c r="V390" s="12" t="str">
        <f>IF($B390="",
    "",
    IF(NOT(ISERROR(MATCH($B390,SkyCiv!$U:$U,0))),
        INDEX(SkyCiv!M:M,MATCH($B390,SkyCiv!$U:$U,0)),
        ""
    )
)</f>
        <v/>
      </c>
      <c r="W390" s="77" t="str">
        <f>IF($B390="",
    "",
    IF(NOT(ISERROR(MATCH($B390,SkyCiv!$U:$U,0))),
        INDEX(SkyCiv!N:N,MATCH($B390,SkyCiv!$U:$U,0)),
        ""
    )
)</f>
        <v/>
      </c>
      <c r="X390" s="45" t="str">
        <f>IF(AND(U390=0,V390=0,W390=0),
    "-",
    IF(U390="",
        "",
        IF(LEFT($B390)="B",
            IF(Instructions!E$16="",
                "",
                IF(ROUND(U390,3)&lt;Instructions!E$16,
                    "YES",
                    "NO"
                )
            ),
            IF(LEFT($B390)="C",
                IF(Instructions!E$18="",
                    "",
                    IF(ROUND(U390,3)&lt;Instructions!E$18,
                        "YES",
                        "NO"
                    )
                ),
                "ERR"
            )
        )
    )
)</f>
        <v/>
      </c>
      <c r="Y390" s="45" t="str">
        <f t="shared" si="162"/>
        <v/>
      </c>
      <c r="Z390" s="45" t="str">
        <f>IF(AND(U390=0,V390=0,W390=0),
    "-",
    IF(W390="",
        "",
        IF(LEFT($B390)="B",
            IF(Instructions!E$17="",
                "",
                IF(ROUND(W390,3)&lt;Instructions!E$17,
                    "YES",
                    "NO"
                )
            ),
            IF(LEFT($B390)="C",
                IF(Instructions!E$19="",
                    "",
                    IF(ROUND(W390,3)&lt;Instructions!E$19,
                        "YES",
                        "NO"
                    )
                ),
                "ERR"
            )
        )
    )
)</f>
        <v/>
      </c>
      <c r="AA390" s="54" t="str">
        <f t="shared" si="163"/>
        <v/>
      </c>
      <c r="AB390" s="14" t="str">
        <f>IF(AND(NOT(ISERROR(MATCH($B390,Scilympiad!$U:$U,0))),ISNUMBER(INDEX(Scilympiad!Y:Y,MATCH($B390,Scilympiad!$U:$U,0)))),
    INDEX(Scilympiad!Y:Y,MATCH($B390,Scilympiad!$U:$U,0)),
    ""
)</f>
        <v/>
      </c>
      <c r="AC390" s="11" t="str">
        <f t="shared" si="164"/>
        <v/>
      </c>
      <c r="AD390" s="10" t="str">
        <f t="shared" si="165"/>
        <v/>
      </c>
      <c r="AE390" s="11" t="str">
        <f t="shared" si="166"/>
        <v/>
      </c>
      <c r="AF390" s="12" t="str">
        <f t="shared" si="167"/>
        <v/>
      </c>
      <c r="AG390" s="134" t="str">
        <f t="shared" si="168"/>
        <v/>
      </c>
      <c r="AH390" s="165"/>
      <c r="AI390" s="165"/>
      <c r="AJ390" s="131"/>
      <c r="AK390" s="64" t="str">
        <f t="shared" si="169"/>
        <v/>
      </c>
      <c r="AL390" s="47" t="str">
        <f t="shared" si="170"/>
        <v/>
      </c>
      <c r="AM390" s="65" t="str">
        <f t="shared" si="171"/>
        <v/>
      </c>
      <c r="AN390" s="57" t="str">
        <f t="shared" si="172"/>
        <v/>
      </c>
      <c r="AO390" s="12" t="str">
        <f t="shared" si="173"/>
        <v/>
      </c>
      <c r="AP390" s="10" t="str">
        <f t="shared" si="174"/>
        <v/>
      </c>
      <c r="AQ390" s="10" t="str">
        <f t="shared" si="175"/>
        <v/>
      </c>
      <c r="AR390" s="15" t="str">
        <f t="shared" si="176"/>
        <v/>
      </c>
      <c r="AS390" s="57" t="str">
        <f t="shared" si="177"/>
        <v/>
      </c>
      <c r="AT390" s="12" t="str">
        <f t="shared" si="178"/>
        <v/>
      </c>
      <c r="AU390" s="10" t="str">
        <f t="shared" si="179"/>
        <v/>
      </c>
      <c r="AV390" s="10" t="str">
        <f t="shared" si="180"/>
        <v/>
      </c>
      <c r="AW390" s="15" t="str">
        <f t="shared" si="181"/>
        <v/>
      </c>
    </row>
    <row r="391" spans="2:49">
      <c r="B391" s="14" t="str">
        <f>IF(Scilympiad!C390="",
    "",
    Scilympiad!C390
)</f>
        <v/>
      </c>
      <c r="C391" s="10" t="str">
        <f>IF(Scilympiad!D390="",
    "",
    Scilympiad!D390
)</f>
        <v/>
      </c>
      <c r="D391" s="10" t="str">
        <f>IF(Scilympiad!E390="",
    "",
    Scilympiad!E390
)</f>
        <v/>
      </c>
      <c r="E391" s="44" t="str">
        <f t="shared" si="157"/>
        <v/>
      </c>
      <c r="F391" s="45" t="str">
        <f t="shared" si="158"/>
        <v/>
      </c>
      <c r="G391" s="173" t="str">
        <f t="shared" si="159"/>
        <v/>
      </c>
      <c r="H391" s="45" t="str">
        <f t="shared" si="160"/>
        <v/>
      </c>
      <c r="I391" s="54" t="str">
        <f t="shared" si="161"/>
        <v/>
      </c>
      <c r="J391" s="57" t="str">
        <f>IF($B391="",
    "",
    IF(COUNTIF(Scilympiad!U:U,Scores!$B391)+COUNTIF(SkyCiv!U:U,Scores!$B391)=0,
        "",
        IF(COUNTIF(Scilympiad!U:U,Scores!$B391)=0,
            "NO",
            IF(COUNTIF(Scilympiad!U:U,Scores!$B391)=1,
                "YES",
                IF(COUNTIF(Scilympiad!U:U,Scores!$B391)&gt;1,
                    "MANY",
                    "ERROR"
                )
            )
        )
    )
)</f>
        <v/>
      </c>
      <c r="K391" s="15" t="str">
        <f>IF($B391="",
    "",
    IF(COUNTIF(Scilympiad!U:U,Scores!$B391)+COUNTIF(SkyCiv!U:U,Scores!$B391)=0,
        "",
        IF(COUNTIF(SkyCiv!U:U,Scores!$B391)=0,
            "NO",
            IF(COUNTIF(SkyCiv!U:U,Scores!$B391)=1,
                "YES",
                IF(COUNTIF(SkyCiv!U:U,Scores!$B391)&gt;1,
                    "MANY",
                    "ERROR"
                )
            )
        )
    )
)</f>
        <v/>
      </c>
      <c r="L391" s="160" t="str">
        <f>IF($B391="",
    "",
    IF(NOT(ISERROR(MATCH($B391,Scilympiad!$U:$U,0))),
        INDEX(Scilympiad!M:M,MATCH($B391,Scilympiad!$U:$U,0)),
        ""
    )
)</f>
        <v/>
      </c>
      <c r="M391" s="161" t="str">
        <f>IF($B391="",
    "",
    IF(NOT(ISERROR(MATCH($B391,Scilympiad!$U:$U,0))),
        INDEX(Scilympiad!N:N,MATCH($B391,Scilympiad!$U:$U,0)),
        ""
    )
)</f>
        <v/>
      </c>
      <c r="N391" s="161" t="str">
        <f>IF($B391="",
    "",
    IF(NOT(ISERROR(MATCH($B391,SkyCiv!$U:$U,0))),
        INDEX(SkyCiv!C:C,MATCH($B391,SkyCiv!$U:$U,0))+(_xlfn.NUMBERVALUE(LEFT(RIGHT(Instructions!$E$20,4),3))+6)/24,
        ""
    )
)</f>
        <v/>
      </c>
      <c r="O391" s="12" t="str">
        <f>IF(N391="",
    "",
    IF(Instructions!E$20="",
        "TIMEZONE?",
        IF(L391="",
            "START?",
            IF(N391&lt;L391,
                "NEGATIVE",
                (N391-L391)*24*60
            )
        )
    )
)</f>
        <v/>
      </c>
      <c r="P391" s="46" t="str">
        <f>IF(Instructions!$E$21="",
    "",
    IF(AND(ISNUMBER(O391),O391&gt;Instructions!E$21),
        "YES",
        IF(AND(ISNUMBER(O391),O391&lt;=Instructions!E$21),
            "NO",
            IF(O391="NEGATIVE",
                "UNCLEAR",
                ""
            )
        )
    )
)</f>
        <v/>
      </c>
      <c r="Q391" s="72" t="str">
        <f>IF(LEFT(Instructions!E$22)="Y",
    P391,
    ""
)</f>
        <v/>
      </c>
      <c r="R391" s="69" t="str">
        <f>IF($B391="",
    "",
    IF(NOT(ISERROR(MATCH($B391,SkyCiv!$U:$U,0))),
        INDEX(SkyCiv!I:I,MATCH($B391,SkyCiv!$U:$U,0)),
        ""
    )
)</f>
        <v/>
      </c>
      <c r="S391" s="12" t="str">
        <f>IF($B391="",
    "",
    IF(NOT(ISERROR(MATCH($B391,SkyCiv!$U:$U,0))),
        INDEX(SkyCiv!J:J,MATCH($B391,SkyCiv!$U:$U,0)),
        ""
    )
)</f>
        <v/>
      </c>
      <c r="T391" s="60" t="str">
        <f>IF($B391="",
    "",
    IF(NOT(ISERROR(MATCH($B391,SkyCiv!$U:$U,0))),
        INDEX(SkyCiv!K:K,MATCH($B391,SkyCiv!$U:$U,0)),
        ""
    )
)</f>
        <v/>
      </c>
      <c r="U391" s="76" t="str">
        <f>IF($B391="",
    "",
    IF(NOT(ISERROR(MATCH($B391,SkyCiv!$U:$U,0))),
        INDEX(SkyCiv!L:L,MATCH($B391,SkyCiv!$U:$U,0)),
        ""
    )
)</f>
        <v/>
      </c>
      <c r="V391" s="12" t="str">
        <f>IF($B391="",
    "",
    IF(NOT(ISERROR(MATCH($B391,SkyCiv!$U:$U,0))),
        INDEX(SkyCiv!M:M,MATCH($B391,SkyCiv!$U:$U,0)),
        ""
    )
)</f>
        <v/>
      </c>
      <c r="W391" s="77" t="str">
        <f>IF($B391="",
    "",
    IF(NOT(ISERROR(MATCH($B391,SkyCiv!$U:$U,0))),
        INDEX(SkyCiv!N:N,MATCH($B391,SkyCiv!$U:$U,0)),
        ""
    )
)</f>
        <v/>
      </c>
      <c r="X391" s="45" t="str">
        <f>IF(AND(U391=0,V391=0,W391=0),
    "-",
    IF(U391="",
        "",
        IF(LEFT($B391)="B",
            IF(Instructions!E$16="",
                "",
                IF(ROUND(U391,3)&lt;Instructions!E$16,
                    "YES",
                    "NO"
                )
            ),
            IF(LEFT($B391)="C",
                IF(Instructions!E$18="",
                    "",
                    IF(ROUND(U391,3)&lt;Instructions!E$18,
                        "YES",
                        "NO"
                    )
                ),
                "ERR"
            )
        )
    )
)</f>
        <v/>
      </c>
      <c r="Y391" s="45" t="str">
        <f t="shared" si="162"/>
        <v/>
      </c>
      <c r="Z391" s="45" t="str">
        <f>IF(AND(U391=0,V391=0,W391=0),
    "-",
    IF(W391="",
        "",
        IF(LEFT($B391)="B",
            IF(Instructions!E$17="",
                "",
                IF(ROUND(W391,3)&lt;Instructions!E$17,
                    "YES",
                    "NO"
                )
            ),
            IF(LEFT($B391)="C",
                IF(Instructions!E$19="",
                    "",
                    IF(ROUND(W391,3)&lt;Instructions!E$19,
                        "YES",
                        "NO"
                    )
                ),
                "ERR"
            )
        )
    )
)</f>
        <v/>
      </c>
      <c r="AA391" s="54" t="str">
        <f t="shared" si="163"/>
        <v/>
      </c>
      <c r="AB391" s="14" t="str">
        <f>IF(AND(NOT(ISERROR(MATCH($B391,Scilympiad!$U:$U,0))),ISNUMBER(INDEX(Scilympiad!Y:Y,MATCH($B391,Scilympiad!$U:$U,0)))),
    INDEX(Scilympiad!Y:Y,MATCH($B391,Scilympiad!$U:$U,0)),
    ""
)</f>
        <v/>
      </c>
      <c r="AC391" s="11" t="str">
        <f t="shared" si="164"/>
        <v/>
      </c>
      <c r="AD391" s="10" t="str">
        <f t="shared" si="165"/>
        <v/>
      </c>
      <c r="AE391" s="11" t="str">
        <f t="shared" si="166"/>
        <v/>
      </c>
      <c r="AF391" s="12" t="str">
        <f t="shared" si="167"/>
        <v/>
      </c>
      <c r="AG391" s="134" t="str">
        <f t="shared" si="168"/>
        <v/>
      </c>
      <c r="AH391" s="165"/>
      <c r="AI391" s="165"/>
      <c r="AJ391" s="131"/>
      <c r="AK391" s="64" t="str">
        <f t="shared" si="169"/>
        <v/>
      </c>
      <c r="AL391" s="47" t="str">
        <f t="shared" si="170"/>
        <v/>
      </c>
      <c r="AM391" s="65" t="str">
        <f t="shared" si="171"/>
        <v/>
      </c>
      <c r="AN391" s="57" t="str">
        <f t="shared" si="172"/>
        <v/>
      </c>
      <c r="AO391" s="12" t="str">
        <f t="shared" si="173"/>
        <v/>
      </c>
      <c r="AP391" s="10" t="str">
        <f t="shared" si="174"/>
        <v/>
      </c>
      <c r="AQ391" s="10" t="str">
        <f t="shared" si="175"/>
        <v/>
      </c>
      <c r="AR391" s="15" t="str">
        <f t="shared" si="176"/>
        <v/>
      </c>
      <c r="AS391" s="57" t="str">
        <f t="shared" si="177"/>
        <v/>
      </c>
      <c r="AT391" s="12" t="str">
        <f t="shared" si="178"/>
        <v/>
      </c>
      <c r="AU391" s="10" t="str">
        <f t="shared" si="179"/>
        <v/>
      </c>
      <c r="AV391" s="10" t="str">
        <f t="shared" si="180"/>
        <v/>
      </c>
      <c r="AW391" s="15" t="str">
        <f t="shared" si="181"/>
        <v/>
      </c>
    </row>
    <row r="392" spans="2:49">
      <c r="B392" s="14" t="str">
        <f>IF(Scilympiad!C391="",
    "",
    Scilympiad!C391
)</f>
        <v/>
      </c>
      <c r="C392" s="10" t="str">
        <f>IF(Scilympiad!D391="",
    "",
    Scilympiad!D391
)</f>
        <v/>
      </c>
      <c r="D392" s="10" t="str">
        <f>IF(Scilympiad!E391="",
    "",
    Scilympiad!E391
)</f>
        <v/>
      </c>
      <c r="E392" s="44" t="str">
        <f t="shared" si="157"/>
        <v/>
      </c>
      <c r="F392" s="45" t="str">
        <f t="shared" si="158"/>
        <v/>
      </c>
      <c r="G392" s="173" t="str">
        <f t="shared" si="159"/>
        <v/>
      </c>
      <c r="H392" s="45" t="str">
        <f t="shared" si="160"/>
        <v/>
      </c>
      <c r="I392" s="54" t="str">
        <f t="shared" si="161"/>
        <v/>
      </c>
      <c r="J392" s="57" t="str">
        <f>IF($B392="",
    "",
    IF(COUNTIF(Scilympiad!U:U,Scores!$B392)+COUNTIF(SkyCiv!U:U,Scores!$B392)=0,
        "",
        IF(COUNTIF(Scilympiad!U:U,Scores!$B392)=0,
            "NO",
            IF(COUNTIF(Scilympiad!U:U,Scores!$B392)=1,
                "YES",
                IF(COUNTIF(Scilympiad!U:U,Scores!$B392)&gt;1,
                    "MANY",
                    "ERROR"
                )
            )
        )
    )
)</f>
        <v/>
      </c>
      <c r="K392" s="15" t="str">
        <f>IF($B392="",
    "",
    IF(COUNTIF(Scilympiad!U:U,Scores!$B392)+COUNTIF(SkyCiv!U:U,Scores!$B392)=0,
        "",
        IF(COUNTIF(SkyCiv!U:U,Scores!$B392)=0,
            "NO",
            IF(COUNTIF(SkyCiv!U:U,Scores!$B392)=1,
                "YES",
                IF(COUNTIF(SkyCiv!U:U,Scores!$B392)&gt;1,
                    "MANY",
                    "ERROR"
                )
            )
        )
    )
)</f>
        <v/>
      </c>
      <c r="L392" s="160" t="str">
        <f>IF($B392="",
    "",
    IF(NOT(ISERROR(MATCH($B392,Scilympiad!$U:$U,0))),
        INDEX(Scilympiad!M:M,MATCH($B392,Scilympiad!$U:$U,0)),
        ""
    )
)</f>
        <v/>
      </c>
      <c r="M392" s="161" t="str">
        <f>IF($B392="",
    "",
    IF(NOT(ISERROR(MATCH($B392,Scilympiad!$U:$U,0))),
        INDEX(Scilympiad!N:N,MATCH($B392,Scilympiad!$U:$U,0)),
        ""
    )
)</f>
        <v/>
      </c>
      <c r="N392" s="161" t="str">
        <f>IF($B392="",
    "",
    IF(NOT(ISERROR(MATCH($B392,SkyCiv!$U:$U,0))),
        INDEX(SkyCiv!C:C,MATCH($B392,SkyCiv!$U:$U,0))+(_xlfn.NUMBERVALUE(LEFT(RIGHT(Instructions!$E$20,4),3))+6)/24,
        ""
    )
)</f>
        <v/>
      </c>
      <c r="O392" s="12" t="str">
        <f>IF(N392="",
    "",
    IF(Instructions!E$20="",
        "TIMEZONE?",
        IF(L392="",
            "START?",
            IF(N392&lt;L392,
                "NEGATIVE",
                (N392-L392)*24*60
            )
        )
    )
)</f>
        <v/>
      </c>
      <c r="P392" s="46" t="str">
        <f>IF(Instructions!$E$21="",
    "",
    IF(AND(ISNUMBER(O392),O392&gt;Instructions!E$21),
        "YES",
        IF(AND(ISNUMBER(O392),O392&lt;=Instructions!E$21),
            "NO",
            IF(O392="NEGATIVE",
                "UNCLEAR",
                ""
            )
        )
    )
)</f>
        <v/>
      </c>
      <c r="Q392" s="72" t="str">
        <f>IF(LEFT(Instructions!E$22)="Y",
    P392,
    ""
)</f>
        <v/>
      </c>
      <c r="R392" s="69" t="str">
        <f>IF($B392="",
    "",
    IF(NOT(ISERROR(MATCH($B392,SkyCiv!$U:$U,0))),
        INDEX(SkyCiv!I:I,MATCH($B392,SkyCiv!$U:$U,0)),
        ""
    )
)</f>
        <v/>
      </c>
      <c r="S392" s="12" t="str">
        <f>IF($B392="",
    "",
    IF(NOT(ISERROR(MATCH($B392,SkyCiv!$U:$U,0))),
        INDEX(SkyCiv!J:J,MATCH($B392,SkyCiv!$U:$U,0)),
        ""
    )
)</f>
        <v/>
      </c>
      <c r="T392" s="60" t="str">
        <f>IF($B392="",
    "",
    IF(NOT(ISERROR(MATCH($B392,SkyCiv!$U:$U,0))),
        INDEX(SkyCiv!K:K,MATCH($B392,SkyCiv!$U:$U,0)),
        ""
    )
)</f>
        <v/>
      </c>
      <c r="U392" s="76" t="str">
        <f>IF($B392="",
    "",
    IF(NOT(ISERROR(MATCH($B392,SkyCiv!$U:$U,0))),
        INDEX(SkyCiv!L:L,MATCH($B392,SkyCiv!$U:$U,0)),
        ""
    )
)</f>
        <v/>
      </c>
      <c r="V392" s="12" t="str">
        <f>IF($B392="",
    "",
    IF(NOT(ISERROR(MATCH($B392,SkyCiv!$U:$U,0))),
        INDEX(SkyCiv!M:M,MATCH($B392,SkyCiv!$U:$U,0)),
        ""
    )
)</f>
        <v/>
      </c>
      <c r="W392" s="77" t="str">
        <f>IF($B392="",
    "",
    IF(NOT(ISERROR(MATCH($B392,SkyCiv!$U:$U,0))),
        INDEX(SkyCiv!N:N,MATCH($B392,SkyCiv!$U:$U,0)),
        ""
    )
)</f>
        <v/>
      </c>
      <c r="X392" s="45" t="str">
        <f>IF(AND(U392=0,V392=0,W392=0),
    "-",
    IF(U392="",
        "",
        IF(LEFT($B392)="B",
            IF(Instructions!E$16="",
                "",
                IF(ROUND(U392,3)&lt;Instructions!E$16,
                    "YES",
                    "NO"
                )
            ),
            IF(LEFT($B392)="C",
                IF(Instructions!E$18="",
                    "",
                    IF(ROUND(U392,3)&lt;Instructions!E$18,
                        "YES",
                        "NO"
                    )
                ),
                "ERR"
            )
        )
    )
)</f>
        <v/>
      </c>
      <c r="Y392" s="45" t="str">
        <f t="shared" si="162"/>
        <v/>
      </c>
      <c r="Z392" s="45" t="str">
        <f>IF(AND(U392=0,V392=0,W392=0),
    "-",
    IF(W392="",
        "",
        IF(LEFT($B392)="B",
            IF(Instructions!E$17="",
                "",
                IF(ROUND(W392,3)&lt;Instructions!E$17,
                    "YES",
                    "NO"
                )
            ),
            IF(LEFT($B392)="C",
                IF(Instructions!E$19="",
                    "",
                    IF(ROUND(W392,3)&lt;Instructions!E$19,
                        "YES",
                        "NO"
                    )
                ),
                "ERR"
            )
        )
    )
)</f>
        <v/>
      </c>
      <c r="AA392" s="54" t="str">
        <f t="shared" si="163"/>
        <v/>
      </c>
      <c r="AB392" s="14" t="str">
        <f>IF(AND(NOT(ISERROR(MATCH($B392,Scilympiad!$U:$U,0))),ISNUMBER(INDEX(Scilympiad!Y:Y,MATCH($B392,Scilympiad!$U:$U,0)))),
    INDEX(Scilympiad!Y:Y,MATCH($B392,Scilympiad!$U:$U,0)),
    ""
)</f>
        <v/>
      </c>
      <c r="AC392" s="11" t="str">
        <f t="shared" si="164"/>
        <v/>
      </c>
      <c r="AD392" s="10" t="str">
        <f t="shared" si="165"/>
        <v/>
      </c>
      <c r="AE392" s="11" t="str">
        <f t="shared" si="166"/>
        <v/>
      </c>
      <c r="AF392" s="12" t="str">
        <f t="shared" si="167"/>
        <v/>
      </c>
      <c r="AG392" s="134" t="str">
        <f t="shared" si="168"/>
        <v/>
      </c>
      <c r="AH392" s="165"/>
      <c r="AI392" s="165"/>
      <c r="AJ392" s="131"/>
      <c r="AK392" s="64" t="str">
        <f t="shared" si="169"/>
        <v/>
      </c>
      <c r="AL392" s="47" t="str">
        <f t="shared" si="170"/>
        <v/>
      </c>
      <c r="AM392" s="65" t="str">
        <f t="shared" si="171"/>
        <v/>
      </c>
      <c r="AN392" s="57" t="str">
        <f t="shared" si="172"/>
        <v/>
      </c>
      <c r="AO392" s="12" t="str">
        <f t="shared" si="173"/>
        <v/>
      </c>
      <c r="AP392" s="10" t="str">
        <f t="shared" si="174"/>
        <v/>
      </c>
      <c r="AQ392" s="10" t="str">
        <f t="shared" si="175"/>
        <v/>
      </c>
      <c r="AR392" s="15" t="str">
        <f t="shared" si="176"/>
        <v/>
      </c>
      <c r="AS392" s="57" t="str">
        <f t="shared" si="177"/>
        <v/>
      </c>
      <c r="AT392" s="12" t="str">
        <f t="shared" si="178"/>
        <v/>
      </c>
      <c r="AU392" s="10" t="str">
        <f t="shared" si="179"/>
        <v/>
      </c>
      <c r="AV392" s="10" t="str">
        <f t="shared" si="180"/>
        <v/>
      </c>
      <c r="AW392" s="15" t="str">
        <f t="shared" si="181"/>
        <v/>
      </c>
    </row>
    <row r="393" spans="2:49">
      <c r="B393" s="14" t="str">
        <f>IF(Scilympiad!C392="",
    "",
    Scilympiad!C392
)</f>
        <v/>
      </c>
      <c r="C393" s="10" t="str">
        <f>IF(Scilympiad!D392="",
    "",
    Scilympiad!D392
)</f>
        <v/>
      </c>
      <c r="D393" s="10" t="str">
        <f>IF(Scilympiad!E392="",
    "",
    Scilympiad!E392
)</f>
        <v/>
      </c>
      <c r="E393" s="44" t="str">
        <f t="shared" si="157"/>
        <v/>
      </c>
      <c r="F393" s="45" t="str">
        <f t="shared" si="158"/>
        <v/>
      </c>
      <c r="G393" s="173" t="str">
        <f t="shared" si="159"/>
        <v/>
      </c>
      <c r="H393" s="45" t="str">
        <f t="shared" si="160"/>
        <v/>
      </c>
      <c r="I393" s="54" t="str">
        <f t="shared" si="161"/>
        <v/>
      </c>
      <c r="J393" s="57" t="str">
        <f>IF($B393="",
    "",
    IF(COUNTIF(Scilympiad!U:U,Scores!$B393)+COUNTIF(SkyCiv!U:U,Scores!$B393)=0,
        "",
        IF(COUNTIF(Scilympiad!U:U,Scores!$B393)=0,
            "NO",
            IF(COUNTIF(Scilympiad!U:U,Scores!$B393)=1,
                "YES",
                IF(COUNTIF(Scilympiad!U:U,Scores!$B393)&gt;1,
                    "MANY",
                    "ERROR"
                )
            )
        )
    )
)</f>
        <v/>
      </c>
      <c r="K393" s="15" t="str">
        <f>IF($B393="",
    "",
    IF(COUNTIF(Scilympiad!U:U,Scores!$B393)+COUNTIF(SkyCiv!U:U,Scores!$B393)=0,
        "",
        IF(COUNTIF(SkyCiv!U:U,Scores!$B393)=0,
            "NO",
            IF(COUNTIF(SkyCiv!U:U,Scores!$B393)=1,
                "YES",
                IF(COUNTIF(SkyCiv!U:U,Scores!$B393)&gt;1,
                    "MANY",
                    "ERROR"
                )
            )
        )
    )
)</f>
        <v/>
      </c>
      <c r="L393" s="160" t="str">
        <f>IF($B393="",
    "",
    IF(NOT(ISERROR(MATCH($B393,Scilympiad!$U:$U,0))),
        INDEX(Scilympiad!M:M,MATCH($B393,Scilympiad!$U:$U,0)),
        ""
    )
)</f>
        <v/>
      </c>
      <c r="M393" s="161" t="str">
        <f>IF($B393="",
    "",
    IF(NOT(ISERROR(MATCH($B393,Scilympiad!$U:$U,0))),
        INDEX(Scilympiad!N:N,MATCH($B393,Scilympiad!$U:$U,0)),
        ""
    )
)</f>
        <v/>
      </c>
      <c r="N393" s="161" t="str">
        <f>IF($B393="",
    "",
    IF(NOT(ISERROR(MATCH($B393,SkyCiv!$U:$U,0))),
        INDEX(SkyCiv!C:C,MATCH($B393,SkyCiv!$U:$U,0))+(_xlfn.NUMBERVALUE(LEFT(RIGHT(Instructions!$E$20,4),3))+6)/24,
        ""
    )
)</f>
        <v/>
      </c>
      <c r="O393" s="12" t="str">
        <f>IF(N393="",
    "",
    IF(Instructions!E$20="",
        "TIMEZONE?",
        IF(L393="",
            "START?",
            IF(N393&lt;L393,
                "NEGATIVE",
                (N393-L393)*24*60
            )
        )
    )
)</f>
        <v/>
      </c>
      <c r="P393" s="46" t="str">
        <f>IF(Instructions!$E$21="",
    "",
    IF(AND(ISNUMBER(O393),O393&gt;Instructions!E$21),
        "YES",
        IF(AND(ISNUMBER(O393),O393&lt;=Instructions!E$21),
            "NO",
            IF(O393="NEGATIVE",
                "UNCLEAR",
                ""
            )
        )
    )
)</f>
        <v/>
      </c>
      <c r="Q393" s="72" t="str">
        <f>IF(LEFT(Instructions!E$22)="Y",
    P393,
    ""
)</f>
        <v/>
      </c>
      <c r="R393" s="69" t="str">
        <f>IF($B393="",
    "",
    IF(NOT(ISERROR(MATCH($B393,SkyCiv!$U:$U,0))),
        INDEX(SkyCiv!I:I,MATCH($B393,SkyCiv!$U:$U,0)),
        ""
    )
)</f>
        <v/>
      </c>
      <c r="S393" s="12" t="str">
        <f>IF($B393="",
    "",
    IF(NOT(ISERROR(MATCH($B393,SkyCiv!$U:$U,0))),
        INDEX(SkyCiv!J:J,MATCH($B393,SkyCiv!$U:$U,0)),
        ""
    )
)</f>
        <v/>
      </c>
      <c r="T393" s="60" t="str">
        <f>IF($B393="",
    "",
    IF(NOT(ISERROR(MATCH($B393,SkyCiv!$U:$U,0))),
        INDEX(SkyCiv!K:K,MATCH($B393,SkyCiv!$U:$U,0)),
        ""
    )
)</f>
        <v/>
      </c>
      <c r="U393" s="76" t="str">
        <f>IF($B393="",
    "",
    IF(NOT(ISERROR(MATCH($B393,SkyCiv!$U:$U,0))),
        INDEX(SkyCiv!L:L,MATCH($B393,SkyCiv!$U:$U,0)),
        ""
    )
)</f>
        <v/>
      </c>
      <c r="V393" s="12" t="str">
        <f>IF($B393="",
    "",
    IF(NOT(ISERROR(MATCH($B393,SkyCiv!$U:$U,0))),
        INDEX(SkyCiv!M:M,MATCH($B393,SkyCiv!$U:$U,0)),
        ""
    )
)</f>
        <v/>
      </c>
      <c r="W393" s="77" t="str">
        <f>IF($B393="",
    "",
    IF(NOT(ISERROR(MATCH($B393,SkyCiv!$U:$U,0))),
        INDEX(SkyCiv!N:N,MATCH($B393,SkyCiv!$U:$U,0)),
        ""
    )
)</f>
        <v/>
      </c>
      <c r="X393" s="45" t="str">
        <f>IF(AND(U393=0,V393=0,W393=0),
    "-",
    IF(U393="",
        "",
        IF(LEFT($B393)="B",
            IF(Instructions!E$16="",
                "",
                IF(ROUND(U393,3)&lt;Instructions!E$16,
                    "YES",
                    "NO"
                )
            ),
            IF(LEFT($B393)="C",
                IF(Instructions!E$18="",
                    "",
                    IF(ROUND(U393,3)&lt;Instructions!E$18,
                        "YES",
                        "NO"
                    )
                ),
                "ERR"
            )
        )
    )
)</f>
        <v/>
      </c>
      <c r="Y393" s="45" t="str">
        <f t="shared" si="162"/>
        <v/>
      </c>
      <c r="Z393" s="45" t="str">
        <f>IF(AND(U393=0,V393=0,W393=0),
    "-",
    IF(W393="",
        "",
        IF(LEFT($B393)="B",
            IF(Instructions!E$17="",
                "",
                IF(ROUND(W393,3)&lt;Instructions!E$17,
                    "YES",
                    "NO"
                )
            ),
            IF(LEFT($B393)="C",
                IF(Instructions!E$19="",
                    "",
                    IF(ROUND(W393,3)&lt;Instructions!E$19,
                        "YES",
                        "NO"
                    )
                ),
                "ERR"
            )
        )
    )
)</f>
        <v/>
      </c>
      <c r="AA393" s="54" t="str">
        <f t="shared" si="163"/>
        <v/>
      </c>
      <c r="AB393" s="14" t="str">
        <f>IF(AND(NOT(ISERROR(MATCH($B393,Scilympiad!$U:$U,0))),ISNUMBER(INDEX(Scilympiad!Y:Y,MATCH($B393,Scilympiad!$U:$U,0)))),
    INDEX(Scilympiad!Y:Y,MATCH($B393,Scilympiad!$U:$U,0)),
    ""
)</f>
        <v/>
      </c>
      <c r="AC393" s="11" t="str">
        <f t="shared" si="164"/>
        <v/>
      </c>
      <c r="AD393" s="10" t="str">
        <f t="shared" si="165"/>
        <v/>
      </c>
      <c r="AE393" s="11" t="str">
        <f t="shared" si="166"/>
        <v/>
      </c>
      <c r="AF393" s="12" t="str">
        <f t="shared" si="167"/>
        <v/>
      </c>
      <c r="AG393" s="134" t="str">
        <f t="shared" si="168"/>
        <v/>
      </c>
      <c r="AH393" s="165"/>
      <c r="AI393" s="165"/>
      <c r="AJ393" s="131"/>
      <c r="AK393" s="64" t="str">
        <f t="shared" si="169"/>
        <v/>
      </c>
      <c r="AL393" s="47" t="str">
        <f t="shared" si="170"/>
        <v/>
      </c>
      <c r="AM393" s="65" t="str">
        <f t="shared" si="171"/>
        <v/>
      </c>
      <c r="AN393" s="57" t="str">
        <f t="shared" si="172"/>
        <v/>
      </c>
      <c r="AO393" s="12" t="str">
        <f t="shared" si="173"/>
        <v/>
      </c>
      <c r="AP393" s="10" t="str">
        <f t="shared" si="174"/>
        <v/>
      </c>
      <c r="AQ393" s="10" t="str">
        <f t="shared" si="175"/>
        <v/>
      </c>
      <c r="AR393" s="15" t="str">
        <f t="shared" si="176"/>
        <v/>
      </c>
      <c r="AS393" s="57" t="str">
        <f t="shared" si="177"/>
        <v/>
      </c>
      <c r="AT393" s="12" t="str">
        <f t="shared" si="178"/>
        <v/>
      </c>
      <c r="AU393" s="10" t="str">
        <f t="shared" si="179"/>
        <v/>
      </c>
      <c r="AV393" s="10" t="str">
        <f t="shared" si="180"/>
        <v/>
      </c>
      <c r="AW393" s="15" t="str">
        <f t="shared" si="181"/>
        <v/>
      </c>
    </row>
    <row r="394" spans="2:49">
      <c r="B394" s="14" t="str">
        <f>IF(Scilympiad!C393="",
    "",
    Scilympiad!C393
)</f>
        <v/>
      </c>
      <c r="C394" s="10" t="str">
        <f>IF(Scilympiad!D393="",
    "",
    Scilympiad!D393
)</f>
        <v/>
      </c>
      <c r="D394" s="10" t="str">
        <f>IF(Scilympiad!E393="",
    "",
    Scilympiad!E393
)</f>
        <v/>
      </c>
      <c r="E394" s="44" t="str">
        <f t="shared" si="157"/>
        <v/>
      </c>
      <c r="F394" s="45" t="str">
        <f t="shared" si="158"/>
        <v/>
      </c>
      <c r="G394" s="173" t="str">
        <f t="shared" si="159"/>
        <v/>
      </c>
      <c r="H394" s="45" t="str">
        <f t="shared" si="160"/>
        <v/>
      </c>
      <c r="I394" s="54" t="str">
        <f t="shared" si="161"/>
        <v/>
      </c>
      <c r="J394" s="57" t="str">
        <f>IF($B394="",
    "",
    IF(COUNTIF(Scilympiad!U:U,Scores!$B394)+COUNTIF(SkyCiv!U:U,Scores!$B394)=0,
        "",
        IF(COUNTIF(Scilympiad!U:U,Scores!$B394)=0,
            "NO",
            IF(COUNTIF(Scilympiad!U:U,Scores!$B394)=1,
                "YES",
                IF(COUNTIF(Scilympiad!U:U,Scores!$B394)&gt;1,
                    "MANY",
                    "ERROR"
                )
            )
        )
    )
)</f>
        <v/>
      </c>
      <c r="K394" s="15" t="str">
        <f>IF($B394="",
    "",
    IF(COUNTIF(Scilympiad!U:U,Scores!$B394)+COUNTIF(SkyCiv!U:U,Scores!$B394)=0,
        "",
        IF(COUNTIF(SkyCiv!U:U,Scores!$B394)=0,
            "NO",
            IF(COUNTIF(SkyCiv!U:U,Scores!$B394)=1,
                "YES",
                IF(COUNTIF(SkyCiv!U:U,Scores!$B394)&gt;1,
                    "MANY",
                    "ERROR"
                )
            )
        )
    )
)</f>
        <v/>
      </c>
      <c r="L394" s="160" t="str">
        <f>IF($B394="",
    "",
    IF(NOT(ISERROR(MATCH($B394,Scilympiad!$U:$U,0))),
        INDEX(Scilympiad!M:M,MATCH($B394,Scilympiad!$U:$U,0)),
        ""
    )
)</f>
        <v/>
      </c>
      <c r="M394" s="161" t="str">
        <f>IF($B394="",
    "",
    IF(NOT(ISERROR(MATCH($B394,Scilympiad!$U:$U,0))),
        INDEX(Scilympiad!N:N,MATCH($B394,Scilympiad!$U:$U,0)),
        ""
    )
)</f>
        <v/>
      </c>
      <c r="N394" s="161" t="str">
        <f>IF($B394="",
    "",
    IF(NOT(ISERROR(MATCH($B394,SkyCiv!$U:$U,0))),
        INDEX(SkyCiv!C:C,MATCH($B394,SkyCiv!$U:$U,0))+(_xlfn.NUMBERVALUE(LEFT(RIGHT(Instructions!$E$20,4),3))+6)/24,
        ""
    )
)</f>
        <v/>
      </c>
      <c r="O394" s="12" t="str">
        <f>IF(N394="",
    "",
    IF(Instructions!E$20="",
        "TIMEZONE?",
        IF(L394="",
            "START?",
            IF(N394&lt;L394,
                "NEGATIVE",
                (N394-L394)*24*60
            )
        )
    )
)</f>
        <v/>
      </c>
      <c r="P394" s="46" t="str">
        <f>IF(Instructions!$E$21="",
    "",
    IF(AND(ISNUMBER(O394),O394&gt;Instructions!E$21),
        "YES",
        IF(AND(ISNUMBER(O394),O394&lt;=Instructions!E$21),
            "NO",
            IF(O394="NEGATIVE",
                "UNCLEAR",
                ""
            )
        )
    )
)</f>
        <v/>
      </c>
      <c r="Q394" s="72" t="str">
        <f>IF(LEFT(Instructions!E$22)="Y",
    P394,
    ""
)</f>
        <v/>
      </c>
      <c r="R394" s="69" t="str">
        <f>IF($B394="",
    "",
    IF(NOT(ISERROR(MATCH($B394,SkyCiv!$U:$U,0))),
        INDEX(SkyCiv!I:I,MATCH($B394,SkyCiv!$U:$U,0)),
        ""
    )
)</f>
        <v/>
      </c>
      <c r="S394" s="12" t="str">
        <f>IF($B394="",
    "",
    IF(NOT(ISERROR(MATCH($B394,SkyCiv!$U:$U,0))),
        INDEX(SkyCiv!J:J,MATCH($B394,SkyCiv!$U:$U,0)),
        ""
    )
)</f>
        <v/>
      </c>
      <c r="T394" s="60" t="str">
        <f>IF($B394="",
    "",
    IF(NOT(ISERROR(MATCH($B394,SkyCiv!$U:$U,0))),
        INDEX(SkyCiv!K:K,MATCH($B394,SkyCiv!$U:$U,0)),
        ""
    )
)</f>
        <v/>
      </c>
      <c r="U394" s="76" t="str">
        <f>IF($B394="",
    "",
    IF(NOT(ISERROR(MATCH($B394,SkyCiv!$U:$U,0))),
        INDEX(SkyCiv!L:L,MATCH($B394,SkyCiv!$U:$U,0)),
        ""
    )
)</f>
        <v/>
      </c>
      <c r="V394" s="12" t="str">
        <f>IF($B394="",
    "",
    IF(NOT(ISERROR(MATCH($B394,SkyCiv!$U:$U,0))),
        INDEX(SkyCiv!M:M,MATCH($B394,SkyCiv!$U:$U,0)),
        ""
    )
)</f>
        <v/>
      </c>
      <c r="W394" s="77" t="str">
        <f>IF($B394="",
    "",
    IF(NOT(ISERROR(MATCH($B394,SkyCiv!$U:$U,0))),
        INDEX(SkyCiv!N:N,MATCH($B394,SkyCiv!$U:$U,0)),
        ""
    )
)</f>
        <v/>
      </c>
      <c r="X394" s="45" t="str">
        <f>IF(AND(U394=0,V394=0,W394=0),
    "-",
    IF(U394="",
        "",
        IF(LEFT($B394)="B",
            IF(Instructions!E$16="",
                "",
                IF(ROUND(U394,3)&lt;Instructions!E$16,
                    "YES",
                    "NO"
                )
            ),
            IF(LEFT($B394)="C",
                IF(Instructions!E$18="",
                    "",
                    IF(ROUND(U394,3)&lt;Instructions!E$18,
                        "YES",
                        "NO"
                    )
                ),
                "ERR"
            )
        )
    )
)</f>
        <v/>
      </c>
      <c r="Y394" s="45" t="str">
        <f t="shared" si="162"/>
        <v/>
      </c>
      <c r="Z394" s="45" t="str">
        <f>IF(AND(U394=0,V394=0,W394=0),
    "-",
    IF(W394="",
        "",
        IF(LEFT($B394)="B",
            IF(Instructions!E$17="",
                "",
                IF(ROUND(W394,3)&lt;Instructions!E$17,
                    "YES",
                    "NO"
                )
            ),
            IF(LEFT($B394)="C",
                IF(Instructions!E$19="",
                    "",
                    IF(ROUND(W394,3)&lt;Instructions!E$19,
                        "YES",
                        "NO"
                    )
                ),
                "ERR"
            )
        )
    )
)</f>
        <v/>
      </c>
      <c r="AA394" s="54" t="str">
        <f t="shared" si="163"/>
        <v/>
      </c>
      <c r="AB394" s="14" t="str">
        <f>IF(AND(NOT(ISERROR(MATCH($B394,Scilympiad!$U:$U,0))),ISNUMBER(INDEX(Scilympiad!Y:Y,MATCH($B394,Scilympiad!$U:$U,0)))),
    INDEX(Scilympiad!Y:Y,MATCH($B394,Scilympiad!$U:$U,0)),
    ""
)</f>
        <v/>
      </c>
      <c r="AC394" s="11" t="str">
        <f t="shared" si="164"/>
        <v/>
      </c>
      <c r="AD394" s="10" t="str">
        <f t="shared" si="165"/>
        <v/>
      </c>
      <c r="AE394" s="11" t="str">
        <f t="shared" si="166"/>
        <v/>
      </c>
      <c r="AF394" s="12" t="str">
        <f t="shared" si="167"/>
        <v/>
      </c>
      <c r="AG394" s="134" t="str">
        <f t="shared" si="168"/>
        <v/>
      </c>
      <c r="AH394" s="165"/>
      <c r="AI394" s="165"/>
      <c r="AJ394" s="131"/>
      <c r="AK394" s="64" t="str">
        <f t="shared" si="169"/>
        <v/>
      </c>
      <c r="AL394" s="47" t="str">
        <f t="shared" si="170"/>
        <v/>
      </c>
      <c r="AM394" s="65" t="str">
        <f t="shared" si="171"/>
        <v/>
      </c>
      <c r="AN394" s="57" t="str">
        <f t="shared" si="172"/>
        <v/>
      </c>
      <c r="AO394" s="12" t="str">
        <f t="shared" si="173"/>
        <v/>
      </c>
      <c r="AP394" s="10" t="str">
        <f t="shared" si="174"/>
        <v/>
      </c>
      <c r="AQ394" s="10" t="str">
        <f t="shared" si="175"/>
        <v/>
      </c>
      <c r="AR394" s="15" t="str">
        <f t="shared" si="176"/>
        <v/>
      </c>
      <c r="AS394" s="57" t="str">
        <f t="shared" si="177"/>
        <v/>
      </c>
      <c r="AT394" s="12" t="str">
        <f t="shared" si="178"/>
        <v/>
      </c>
      <c r="AU394" s="10" t="str">
        <f t="shared" si="179"/>
        <v/>
      </c>
      <c r="AV394" s="10" t="str">
        <f t="shared" si="180"/>
        <v/>
      </c>
      <c r="AW394" s="15" t="str">
        <f t="shared" si="181"/>
        <v/>
      </c>
    </row>
    <row r="395" spans="2:49">
      <c r="B395" s="14" t="str">
        <f>IF(Scilympiad!C394="",
    "",
    Scilympiad!C394
)</f>
        <v/>
      </c>
      <c r="C395" s="10" t="str">
        <f>IF(Scilympiad!D394="",
    "",
    Scilympiad!D394
)</f>
        <v/>
      </c>
      <c r="D395" s="10" t="str">
        <f>IF(Scilympiad!E394="",
    "",
    Scilympiad!E394
)</f>
        <v/>
      </c>
      <c r="E395" s="44" t="str">
        <f t="shared" si="157"/>
        <v/>
      </c>
      <c r="F395" s="45" t="str">
        <f t="shared" si="158"/>
        <v/>
      </c>
      <c r="G395" s="173" t="str">
        <f t="shared" si="159"/>
        <v/>
      </c>
      <c r="H395" s="45" t="str">
        <f t="shared" si="160"/>
        <v/>
      </c>
      <c r="I395" s="54" t="str">
        <f t="shared" si="161"/>
        <v/>
      </c>
      <c r="J395" s="57" t="str">
        <f>IF($B395="",
    "",
    IF(COUNTIF(Scilympiad!U:U,Scores!$B395)+COUNTIF(SkyCiv!U:U,Scores!$B395)=0,
        "",
        IF(COUNTIF(Scilympiad!U:U,Scores!$B395)=0,
            "NO",
            IF(COUNTIF(Scilympiad!U:U,Scores!$B395)=1,
                "YES",
                IF(COUNTIF(Scilympiad!U:U,Scores!$B395)&gt;1,
                    "MANY",
                    "ERROR"
                )
            )
        )
    )
)</f>
        <v/>
      </c>
      <c r="K395" s="15" t="str">
        <f>IF($B395="",
    "",
    IF(COUNTIF(Scilympiad!U:U,Scores!$B395)+COUNTIF(SkyCiv!U:U,Scores!$B395)=0,
        "",
        IF(COUNTIF(SkyCiv!U:U,Scores!$B395)=0,
            "NO",
            IF(COUNTIF(SkyCiv!U:U,Scores!$B395)=1,
                "YES",
                IF(COUNTIF(SkyCiv!U:U,Scores!$B395)&gt;1,
                    "MANY",
                    "ERROR"
                )
            )
        )
    )
)</f>
        <v/>
      </c>
      <c r="L395" s="160" t="str">
        <f>IF($B395="",
    "",
    IF(NOT(ISERROR(MATCH($B395,Scilympiad!$U:$U,0))),
        INDEX(Scilympiad!M:M,MATCH($B395,Scilympiad!$U:$U,0)),
        ""
    )
)</f>
        <v/>
      </c>
      <c r="M395" s="161" t="str">
        <f>IF($B395="",
    "",
    IF(NOT(ISERROR(MATCH($B395,Scilympiad!$U:$U,0))),
        INDEX(Scilympiad!N:N,MATCH($B395,Scilympiad!$U:$U,0)),
        ""
    )
)</f>
        <v/>
      </c>
      <c r="N395" s="161" t="str">
        <f>IF($B395="",
    "",
    IF(NOT(ISERROR(MATCH($B395,SkyCiv!$U:$U,0))),
        INDEX(SkyCiv!C:C,MATCH($B395,SkyCiv!$U:$U,0))+(_xlfn.NUMBERVALUE(LEFT(RIGHT(Instructions!$E$20,4),3))+6)/24,
        ""
    )
)</f>
        <v/>
      </c>
      <c r="O395" s="12" t="str">
        <f>IF(N395="",
    "",
    IF(Instructions!E$20="",
        "TIMEZONE?",
        IF(L395="",
            "START?",
            IF(N395&lt;L395,
                "NEGATIVE",
                (N395-L395)*24*60
            )
        )
    )
)</f>
        <v/>
      </c>
      <c r="P395" s="46" t="str">
        <f>IF(Instructions!$E$21="",
    "",
    IF(AND(ISNUMBER(O395),O395&gt;Instructions!E$21),
        "YES",
        IF(AND(ISNUMBER(O395),O395&lt;=Instructions!E$21),
            "NO",
            IF(O395="NEGATIVE",
                "UNCLEAR",
                ""
            )
        )
    )
)</f>
        <v/>
      </c>
      <c r="Q395" s="72" t="str">
        <f>IF(LEFT(Instructions!E$22)="Y",
    P395,
    ""
)</f>
        <v/>
      </c>
      <c r="R395" s="69" t="str">
        <f>IF($B395="",
    "",
    IF(NOT(ISERROR(MATCH($B395,SkyCiv!$U:$U,0))),
        INDEX(SkyCiv!I:I,MATCH($B395,SkyCiv!$U:$U,0)),
        ""
    )
)</f>
        <v/>
      </c>
      <c r="S395" s="12" t="str">
        <f>IF($B395="",
    "",
    IF(NOT(ISERROR(MATCH($B395,SkyCiv!$U:$U,0))),
        INDEX(SkyCiv!J:J,MATCH($B395,SkyCiv!$U:$U,0)),
        ""
    )
)</f>
        <v/>
      </c>
      <c r="T395" s="60" t="str">
        <f>IF($B395="",
    "",
    IF(NOT(ISERROR(MATCH($B395,SkyCiv!$U:$U,0))),
        INDEX(SkyCiv!K:K,MATCH($B395,SkyCiv!$U:$U,0)),
        ""
    )
)</f>
        <v/>
      </c>
      <c r="U395" s="76" t="str">
        <f>IF($B395="",
    "",
    IF(NOT(ISERROR(MATCH($B395,SkyCiv!$U:$U,0))),
        INDEX(SkyCiv!L:L,MATCH($B395,SkyCiv!$U:$U,0)),
        ""
    )
)</f>
        <v/>
      </c>
      <c r="V395" s="12" t="str">
        <f>IF($B395="",
    "",
    IF(NOT(ISERROR(MATCH($B395,SkyCiv!$U:$U,0))),
        INDEX(SkyCiv!M:M,MATCH($B395,SkyCiv!$U:$U,0)),
        ""
    )
)</f>
        <v/>
      </c>
      <c r="W395" s="77" t="str">
        <f>IF($B395="",
    "",
    IF(NOT(ISERROR(MATCH($B395,SkyCiv!$U:$U,0))),
        INDEX(SkyCiv!N:N,MATCH($B395,SkyCiv!$U:$U,0)),
        ""
    )
)</f>
        <v/>
      </c>
      <c r="X395" s="45" t="str">
        <f>IF(AND(U395=0,V395=0,W395=0),
    "-",
    IF(U395="",
        "",
        IF(LEFT($B395)="B",
            IF(Instructions!E$16="",
                "",
                IF(ROUND(U395,3)&lt;Instructions!E$16,
                    "YES",
                    "NO"
                )
            ),
            IF(LEFT($B395)="C",
                IF(Instructions!E$18="",
                    "",
                    IF(ROUND(U395,3)&lt;Instructions!E$18,
                        "YES",
                        "NO"
                    )
                ),
                "ERR"
            )
        )
    )
)</f>
        <v/>
      </c>
      <c r="Y395" s="45" t="str">
        <f t="shared" si="162"/>
        <v/>
      </c>
      <c r="Z395" s="45" t="str">
        <f>IF(AND(U395=0,V395=0,W395=0),
    "-",
    IF(W395="",
        "",
        IF(LEFT($B395)="B",
            IF(Instructions!E$17="",
                "",
                IF(ROUND(W395,3)&lt;Instructions!E$17,
                    "YES",
                    "NO"
                )
            ),
            IF(LEFT($B395)="C",
                IF(Instructions!E$19="",
                    "",
                    IF(ROUND(W395,3)&lt;Instructions!E$19,
                        "YES",
                        "NO"
                    )
                ),
                "ERR"
            )
        )
    )
)</f>
        <v/>
      </c>
      <c r="AA395" s="54" t="str">
        <f t="shared" si="163"/>
        <v/>
      </c>
      <c r="AB395" s="14" t="str">
        <f>IF(AND(NOT(ISERROR(MATCH($B395,Scilympiad!$U:$U,0))),ISNUMBER(INDEX(Scilympiad!Y:Y,MATCH($B395,Scilympiad!$U:$U,0)))),
    INDEX(Scilympiad!Y:Y,MATCH($B395,Scilympiad!$U:$U,0)),
    ""
)</f>
        <v/>
      </c>
      <c r="AC395" s="11" t="str">
        <f t="shared" si="164"/>
        <v/>
      </c>
      <c r="AD395" s="10" t="str">
        <f t="shared" si="165"/>
        <v/>
      </c>
      <c r="AE395" s="11" t="str">
        <f t="shared" si="166"/>
        <v/>
      </c>
      <c r="AF395" s="12" t="str">
        <f t="shared" si="167"/>
        <v/>
      </c>
      <c r="AG395" s="134" t="str">
        <f t="shared" si="168"/>
        <v/>
      </c>
      <c r="AH395" s="165"/>
      <c r="AI395" s="165"/>
      <c r="AJ395" s="131"/>
      <c r="AK395" s="64" t="str">
        <f t="shared" si="169"/>
        <v/>
      </c>
      <c r="AL395" s="47" t="str">
        <f t="shared" si="170"/>
        <v/>
      </c>
      <c r="AM395" s="65" t="str">
        <f t="shared" si="171"/>
        <v/>
      </c>
      <c r="AN395" s="57" t="str">
        <f t="shared" si="172"/>
        <v/>
      </c>
      <c r="AO395" s="12" t="str">
        <f t="shared" si="173"/>
        <v/>
      </c>
      <c r="AP395" s="10" t="str">
        <f t="shared" si="174"/>
        <v/>
      </c>
      <c r="AQ395" s="10" t="str">
        <f t="shared" si="175"/>
        <v/>
      </c>
      <c r="AR395" s="15" t="str">
        <f t="shared" si="176"/>
        <v/>
      </c>
      <c r="AS395" s="57" t="str">
        <f t="shared" si="177"/>
        <v/>
      </c>
      <c r="AT395" s="12" t="str">
        <f t="shared" si="178"/>
        <v/>
      </c>
      <c r="AU395" s="10" t="str">
        <f t="shared" si="179"/>
        <v/>
      </c>
      <c r="AV395" s="10" t="str">
        <f t="shared" si="180"/>
        <v/>
      </c>
      <c r="AW395" s="15" t="str">
        <f t="shared" si="181"/>
        <v/>
      </c>
    </row>
    <row r="396" spans="2:49">
      <c r="B396" s="14" t="str">
        <f>IF(Scilympiad!C395="",
    "",
    Scilympiad!C395
)</f>
        <v/>
      </c>
      <c r="C396" s="10" t="str">
        <f>IF(Scilympiad!D395="",
    "",
    Scilympiad!D395
)</f>
        <v/>
      </c>
      <c r="D396" s="10" t="str">
        <f>IF(Scilympiad!E395="",
    "",
    Scilympiad!E395
)</f>
        <v/>
      </c>
      <c r="E396" s="44" t="str">
        <f t="shared" si="157"/>
        <v/>
      </c>
      <c r="F396" s="45" t="str">
        <f t="shared" si="158"/>
        <v/>
      </c>
      <c r="G396" s="173" t="str">
        <f t="shared" si="159"/>
        <v/>
      </c>
      <c r="H396" s="45" t="str">
        <f t="shared" si="160"/>
        <v/>
      </c>
      <c r="I396" s="54" t="str">
        <f t="shared" si="161"/>
        <v/>
      </c>
      <c r="J396" s="57" t="str">
        <f>IF($B396="",
    "",
    IF(COUNTIF(Scilympiad!U:U,Scores!$B396)+COUNTIF(SkyCiv!U:U,Scores!$B396)=0,
        "",
        IF(COUNTIF(Scilympiad!U:U,Scores!$B396)=0,
            "NO",
            IF(COUNTIF(Scilympiad!U:U,Scores!$B396)=1,
                "YES",
                IF(COUNTIF(Scilympiad!U:U,Scores!$B396)&gt;1,
                    "MANY",
                    "ERROR"
                )
            )
        )
    )
)</f>
        <v/>
      </c>
      <c r="K396" s="15" t="str">
        <f>IF($B396="",
    "",
    IF(COUNTIF(Scilympiad!U:U,Scores!$B396)+COUNTIF(SkyCiv!U:U,Scores!$B396)=0,
        "",
        IF(COUNTIF(SkyCiv!U:U,Scores!$B396)=0,
            "NO",
            IF(COUNTIF(SkyCiv!U:U,Scores!$B396)=1,
                "YES",
                IF(COUNTIF(SkyCiv!U:U,Scores!$B396)&gt;1,
                    "MANY",
                    "ERROR"
                )
            )
        )
    )
)</f>
        <v/>
      </c>
      <c r="L396" s="160" t="str">
        <f>IF($B396="",
    "",
    IF(NOT(ISERROR(MATCH($B396,Scilympiad!$U:$U,0))),
        INDEX(Scilympiad!M:M,MATCH($B396,Scilympiad!$U:$U,0)),
        ""
    )
)</f>
        <v/>
      </c>
      <c r="M396" s="161" t="str">
        <f>IF($B396="",
    "",
    IF(NOT(ISERROR(MATCH($B396,Scilympiad!$U:$U,0))),
        INDEX(Scilympiad!N:N,MATCH($B396,Scilympiad!$U:$U,0)),
        ""
    )
)</f>
        <v/>
      </c>
      <c r="N396" s="161" t="str">
        <f>IF($B396="",
    "",
    IF(NOT(ISERROR(MATCH($B396,SkyCiv!$U:$U,0))),
        INDEX(SkyCiv!C:C,MATCH($B396,SkyCiv!$U:$U,0))+(_xlfn.NUMBERVALUE(LEFT(RIGHT(Instructions!$E$20,4),3))+6)/24,
        ""
    )
)</f>
        <v/>
      </c>
      <c r="O396" s="12" t="str">
        <f>IF(N396="",
    "",
    IF(Instructions!E$20="",
        "TIMEZONE?",
        IF(L396="",
            "START?",
            IF(N396&lt;L396,
                "NEGATIVE",
                (N396-L396)*24*60
            )
        )
    )
)</f>
        <v/>
      </c>
      <c r="P396" s="46" t="str">
        <f>IF(Instructions!$E$21="",
    "",
    IF(AND(ISNUMBER(O396),O396&gt;Instructions!E$21),
        "YES",
        IF(AND(ISNUMBER(O396),O396&lt;=Instructions!E$21),
            "NO",
            IF(O396="NEGATIVE",
                "UNCLEAR",
                ""
            )
        )
    )
)</f>
        <v/>
      </c>
      <c r="Q396" s="72" t="str">
        <f>IF(LEFT(Instructions!E$22)="Y",
    P396,
    ""
)</f>
        <v/>
      </c>
      <c r="R396" s="69" t="str">
        <f>IF($B396="",
    "",
    IF(NOT(ISERROR(MATCH($B396,SkyCiv!$U:$U,0))),
        INDEX(SkyCiv!I:I,MATCH($B396,SkyCiv!$U:$U,0)),
        ""
    )
)</f>
        <v/>
      </c>
      <c r="S396" s="12" t="str">
        <f>IF($B396="",
    "",
    IF(NOT(ISERROR(MATCH($B396,SkyCiv!$U:$U,0))),
        INDEX(SkyCiv!J:J,MATCH($B396,SkyCiv!$U:$U,0)),
        ""
    )
)</f>
        <v/>
      </c>
      <c r="T396" s="60" t="str">
        <f>IF($B396="",
    "",
    IF(NOT(ISERROR(MATCH($B396,SkyCiv!$U:$U,0))),
        INDEX(SkyCiv!K:K,MATCH($B396,SkyCiv!$U:$U,0)),
        ""
    )
)</f>
        <v/>
      </c>
      <c r="U396" s="76" t="str">
        <f>IF($B396="",
    "",
    IF(NOT(ISERROR(MATCH($B396,SkyCiv!$U:$U,0))),
        INDEX(SkyCiv!L:L,MATCH($B396,SkyCiv!$U:$U,0)),
        ""
    )
)</f>
        <v/>
      </c>
      <c r="V396" s="12" t="str">
        <f>IF($B396="",
    "",
    IF(NOT(ISERROR(MATCH($B396,SkyCiv!$U:$U,0))),
        INDEX(SkyCiv!M:M,MATCH($B396,SkyCiv!$U:$U,0)),
        ""
    )
)</f>
        <v/>
      </c>
      <c r="W396" s="77" t="str">
        <f>IF($B396="",
    "",
    IF(NOT(ISERROR(MATCH($B396,SkyCiv!$U:$U,0))),
        INDEX(SkyCiv!N:N,MATCH($B396,SkyCiv!$U:$U,0)),
        ""
    )
)</f>
        <v/>
      </c>
      <c r="X396" s="45" t="str">
        <f>IF(AND(U396=0,V396=0,W396=0),
    "-",
    IF(U396="",
        "",
        IF(LEFT($B396)="B",
            IF(Instructions!E$16="",
                "",
                IF(ROUND(U396,3)&lt;Instructions!E$16,
                    "YES",
                    "NO"
                )
            ),
            IF(LEFT($B396)="C",
                IF(Instructions!E$18="",
                    "",
                    IF(ROUND(U396,3)&lt;Instructions!E$18,
                        "YES",
                        "NO"
                    )
                ),
                "ERR"
            )
        )
    )
)</f>
        <v/>
      </c>
      <c r="Y396" s="45" t="str">
        <f t="shared" si="162"/>
        <v/>
      </c>
      <c r="Z396" s="45" t="str">
        <f>IF(AND(U396=0,V396=0,W396=0),
    "-",
    IF(W396="",
        "",
        IF(LEFT($B396)="B",
            IF(Instructions!E$17="",
                "",
                IF(ROUND(W396,3)&lt;Instructions!E$17,
                    "YES",
                    "NO"
                )
            ),
            IF(LEFT($B396)="C",
                IF(Instructions!E$19="",
                    "",
                    IF(ROUND(W396,3)&lt;Instructions!E$19,
                        "YES",
                        "NO"
                    )
                ),
                "ERR"
            )
        )
    )
)</f>
        <v/>
      </c>
      <c r="AA396" s="54" t="str">
        <f t="shared" si="163"/>
        <v/>
      </c>
      <c r="AB396" s="14" t="str">
        <f>IF(AND(NOT(ISERROR(MATCH($B396,Scilympiad!$U:$U,0))),ISNUMBER(INDEX(Scilympiad!Y:Y,MATCH($B396,Scilympiad!$U:$U,0)))),
    INDEX(Scilympiad!Y:Y,MATCH($B396,Scilympiad!$U:$U,0)),
    ""
)</f>
        <v/>
      </c>
      <c r="AC396" s="11" t="str">
        <f t="shared" si="164"/>
        <v/>
      </c>
      <c r="AD396" s="10" t="str">
        <f t="shared" si="165"/>
        <v/>
      </c>
      <c r="AE396" s="11" t="str">
        <f t="shared" si="166"/>
        <v/>
      </c>
      <c r="AF396" s="12" t="str">
        <f t="shared" si="167"/>
        <v/>
      </c>
      <c r="AG396" s="134" t="str">
        <f t="shared" si="168"/>
        <v/>
      </c>
      <c r="AH396" s="165"/>
      <c r="AI396" s="165"/>
      <c r="AJ396" s="131"/>
      <c r="AK396" s="64" t="str">
        <f t="shared" si="169"/>
        <v/>
      </c>
      <c r="AL396" s="47" t="str">
        <f t="shared" si="170"/>
        <v/>
      </c>
      <c r="AM396" s="65" t="str">
        <f t="shared" si="171"/>
        <v/>
      </c>
      <c r="AN396" s="57" t="str">
        <f t="shared" si="172"/>
        <v/>
      </c>
      <c r="AO396" s="12" t="str">
        <f t="shared" si="173"/>
        <v/>
      </c>
      <c r="AP396" s="10" t="str">
        <f t="shared" si="174"/>
        <v/>
      </c>
      <c r="AQ396" s="10" t="str">
        <f t="shared" si="175"/>
        <v/>
      </c>
      <c r="AR396" s="15" t="str">
        <f t="shared" si="176"/>
        <v/>
      </c>
      <c r="AS396" s="57" t="str">
        <f t="shared" si="177"/>
        <v/>
      </c>
      <c r="AT396" s="12" t="str">
        <f t="shared" si="178"/>
        <v/>
      </c>
      <c r="AU396" s="10" t="str">
        <f t="shared" si="179"/>
        <v/>
      </c>
      <c r="AV396" s="10" t="str">
        <f t="shared" si="180"/>
        <v/>
      </c>
      <c r="AW396" s="15" t="str">
        <f t="shared" si="181"/>
        <v/>
      </c>
    </row>
    <row r="397" spans="2:49">
      <c r="B397" s="14" t="str">
        <f>IF(Scilympiad!C396="",
    "",
    Scilympiad!C396
)</f>
        <v/>
      </c>
      <c r="C397" s="10" t="str">
        <f>IF(Scilympiad!D396="",
    "",
    Scilympiad!D396
)</f>
        <v/>
      </c>
      <c r="D397" s="10" t="str">
        <f>IF(Scilympiad!E396="",
    "",
    Scilympiad!E396
)</f>
        <v/>
      </c>
      <c r="E397" s="44" t="str">
        <f t="shared" si="157"/>
        <v/>
      </c>
      <c r="F397" s="45" t="str">
        <f t="shared" si="158"/>
        <v/>
      </c>
      <c r="G397" s="173" t="str">
        <f t="shared" si="159"/>
        <v/>
      </c>
      <c r="H397" s="45" t="str">
        <f t="shared" si="160"/>
        <v/>
      </c>
      <c r="I397" s="54" t="str">
        <f t="shared" si="161"/>
        <v/>
      </c>
      <c r="J397" s="57" t="str">
        <f>IF($B397="",
    "",
    IF(COUNTIF(Scilympiad!U:U,Scores!$B397)+COUNTIF(SkyCiv!U:U,Scores!$B397)=0,
        "",
        IF(COUNTIF(Scilympiad!U:U,Scores!$B397)=0,
            "NO",
            IF(COUNTIF(Scilympiad!U:U,Scores!$B397)=1,
                "YES",
                IF(COUNTIF(Scilympiad!U:U,Scores!$B397)&gt;1,
                    "MANY",
                    "ERROR"
                )
            )
        )
    )
)</f>
        <v/>
      </c>
      <c r="K397" s="15" t="str">
        <f>IF($B397="",
    "",
    IF(COUNTIF(Scilympiad!U:U,Scores!$B397)+COUNTIF(SkyCiv!U:U,Scores!$B397)=0,
        "",
        IF(COUNTIF(SkyCiv!U:U,Scores!$B397)=0,
            "NO",
            IF(COUNTIF(SkyCiv!U:U,Scores!$B397)=1,
                "YES",
                IF(COUNTIF(SkyCiv!U:U,Scores!$B397)&gt;1,
                    "MANY",
                    "ERROR"
                )
            )
        )
    )
)</f>
        <v/>
      </c>
      <c r="L397" s="160" t="str">
        <f>IF($B397="",
    "",
    IF(NOT(ISERROR(MATCH($B397,Scilympiad!$U:$U,0))),
        INDEX(Scilympiad!M:M,MATCH($B397,Scilympiad!$U:$U,0)),
        ""
    )
)</f>
        <v/>
      </c>
      <c r="M397" s="161" t="str">
        <f>IF($B397="",
    "",
    IF(NOT(ISERROR(MATCH($B397,Scilympiad!$U:$U,0))),
        INDEX(Scilympiad!N:N,MATCH($B397,Scilympiad!$U:$U,0)),
        ""
    )
)</f>
        <v/>
      </c>
      <c r="N397" s="161" t="str">
        <f>IF($B397="",
    "",
    IF(NOT(ISERROR(MATCH($B397,SkyCiv!$U:$U,0))),
        INDEX(SkyCiv!C:C,MATCH($B397,SkyCiv!$U:$U,0))+(_xlfn.NUMBERVALUE(LEFT(RIGHT(Instructions!$E$20,4),3))+6)/24,
        ""
    )
)</f>
        <v/>
      </c>
      <c r="O397" s="12" t="str">
        <f>IF(N397="",
    "",
    IF(Instructions!E$20="",
        "TIMEZONE?",
        IF(L397="",
            "START?",
            IF(N397&lt;L397,
                "NEGATIVE",
                (N397-L397)*24*60
            )
        )
    )
)</f>
        <v/>
      </c>
      <c r="P397" s="46" t="str">
        <f>IF(Instructions!$E$21="",
    "",
    IF(AND(ISNUMBER(O397),O397&gt;Instructions!E$21),
        "YES",
        IF(AND(ISNUMBER(O397),O397&lt;=Instructions!E$21),
            "NO",
            IF(O397="NEGATIVE",
                "UNCLEAR",
                ""
            )
        )
    )
)</f>
        <v/>
      </c>
      <c r="Q397" s="72" t="str">
        <f>IF(LEFT(Instructions!E$22)="Y",
    P397,
    ""
)</f>
        <v/>
      </c>
      <c r="R397" s="69" t="str">
        <f>IF($B397="",
    "",
    IF(NOT(ISERROR(MATCH($B397,SkyCiv!$U:$U,0))),
        INDEX(SkyCiv!I:I,MATCH($B397,SkyCiv!$U:$U,0)),
        ""
    )
)</f>
        <v/>
      </c>
      <c r="S397" s="12" t="str">
        <f>IF($B397="",
    "",
    IF(NOT(ISERROR(MATCH($B397,SkyCiv!$U:$U,0))),
        INDEX(SkyCiv!J:J,MATCH($B397,SkyCiv!$U:$U,0)),
        ""
    )
)</f>
        <v/>
      </c>
      <c r="T397" s="60" t="str">
        <f>IF($B397="",
    "",
    IF(NOT(ISERROR(MATCH($B397,SkyCiv!$U:$U,0))),
        INDEX(SkyCiv!K:K,MATCH($B397,SkyCiv!$U:$U,0)),
        ""
    )
)</f>
        <v/>
      </c>
      <c r="U397" s="76" t="str">
        <f>IF($B397="",
    "",
    IF(NOT(ISERROR(MATCH($B397,SkyCiv!$U:$U,0))),
        INDEX(SkyCiv!L:L,MATCH($B397,SkyCiv!$U:$U,0)),
        ""
    )
)</f>
        <v/>
      </c>
      <c r="V397" s="12" t="str">
        <f>IF($B397="",
    "",
    IF(NOT(ISERROR(MATCH($B397,SkyCiv!$U:$U,0))),
        INDEX(SkyCiv!M:M,MATCH($B397,SkyCiv!$U:$U,0)),
        ""
    )
)</f>
        <v/>
      </c>
      <c r="W397" s="77" t="str">
        <f>IF($B397="",
    "",
    IF(NOT(ISERROR(MATCH($B397,SkyCiv!$U:$U,0))),
        INDEX(SkyCiv!N:N,MATCH($B397,SkyCiv!$U:$U,0)),
        ""
    )
)</f>
        <v/>
      </c>
      <c r="X397" s="45" t="str">
        <f>IF(AND(U397=0,V397=0,W397=0),
    "-",
    IF(U397="",
        "",
        IF(LEFT($B397)="B",
            IF(Instructions!E$16="",
                "",
                IF(ROUND(U397,3)&lt;Instructions!E$16,
                    "YES",
                    "NO"
                )
            ),
            IF(LEFT($B397)="C",
                IF(Instructions!E$18="",
                    "",
                    IF(ROUND(U397,3)&lt;Instructions!E$18,
                        "YES",
                        "NO"
                    )
                ),
                "ERR"
            )
        )
    )
)</f>
        <v/>
      </c>
      <c r="Y397" s="45" t="str">
        <f t="shared" si="162"/>
        <v/>
      </c>
      <c r="Z397" s="45" t="str">
        <f>IF(AND(U397=0,V397=0,W397=0),
    "-",
    IF(W397="",
        "",
        IF(LEFT($B397)="B",
            IF(Instructions!E$17="",
                "",
                IF(ROUND(W397,3)&lt;Instructions!E$17,
                    "YES",
                    "NO"
                )
            ),
            IF(LEFT($B397)="C",
                IF(Instructions!E$19="",
                    "",
                    IF(ROUND(W397,3)&lt;Instructions!E$19,
                        "YES",
                        "NO"
                    )
                ),
                "ERR"
            )
        )
    )
)</f>
        <v/>
      </c>
      <c r="AA397" s="54" t="str">
        <f t="shared" si="163"/>
        <v/>
      </c>
      <c r="AB397" s="14" t="str">
        <f>IF(AND(NOT(ISERROR(MATCH($B397,Scilympiad!$U:$U,0))),ISNUMBER(INDEX(Scilympiad!Y:Y,MATCH($B397,Scilympiad!$U:$U,0)))),
    INDEX(Scilympiad!Y:Y,MATCH($B397,Scilympiad!$U:$U,0)),
    ""
)</f>
        <v/>
      </c>
      <c r="AC397" s="11" t="str">
        <f t="shared" si="164"/>
        <v/>
      </c>
      <c r="AD397" s="10" t="str">
        <f t="shared" si="165"/>
        <v/>
      </c>
      <c r="AE397" s="11" t="str">
        <f t="shared" si="166"/>
        <v/>
      </c>
      <c r="AF397" s="12" t="str">
        <f t="shared" si="167"/>
        <v/>
      </c>
      <c r="AG397" s="134" t="str">
        <f t="shared" si="168"/>
        <v/>
      </c>
      <c r="AH397" s="165"/>
      <c r="AI397" s="165"/>
      <c r="AJ397" s="131"/>
      <c r="AK397" s="64" t="str">
        <f t="shared" si="169"/>
        <v/>
      </c>
      <c r="AL397" s="47" t="str">
        <f t="shared" si="170"/>
        <v/>
      </c>
      <c r="AM397" s="65" t="str">
        <f t="shared" si="171"/>
        <v/>
      </c>
      <c r="AN397" s="57" t="str">
        <f t="shared" si="172"/>
        <v/>
      </c>
      <c r="AO397" s="12" t="str">
        <f t="shared" si="173"/>
        <v/>
      </c>
      <c r="AP397" s="10" t="str">
        <f t="shared" si="174"/>
        <v/>
      </c>
      <c r="AQ397" s="10" t="str">
        <f t="shared" si="175"/>
        <v/>
      </c>
      <c r="AR397" s="15" t="str">
        <f t="shared" si="176"/>
        <v/>
      </c>
      <c r="AS397" s="57" t="str">
        <f t="shared" si="177"/>
        <v/>
      </c>
      <c r="AT397" s="12" t="str">
        <f t="shared" si="178"/>
        <v/>
      </c>
      <c r="AU397" s="10" t="str">
        <f t="shared" si="179"/>
        <v/>
      </c>
      <c r="AV397" s="10" t="str">
        <f t="shared" si="180"/>
        <v/>
      </c>
      <c r="AW397" s="15" t="str">
        <f t="shared" si="181"/>
        <v/>
      </c>
    </row>
    <row r="398" spans="2:49">
      <c r="B398" s="14" t="str">
        <f>IF(Scilympiad!C397="",
    "",
    Scilympiad!C397
)</f>
        <v/>
      </c>
      <c r="C398" s="10" t="str">
        <f>IF(Scilympiad!D397="",
    "",
    Scilympiad!D397
)</f>
        <v/>
      </c>
      <c r="D398" s="10" t="str">
        <f>IF(Scilympiad!E397="",
    "",
    Scilympiad!E397
)</f>
        <v/>
      </c>
      <c r="E398" s="44" t="str">
        <f t="shared" si="157"/>
        <v/>
      </c>
      <c r="F398" s="45" t="str">
        <f t="shared" si="158"/>
        <v/>
      </c>
      <c r="G398" s="173" t="str">
        <f t="shared" si="159"/>
        <v/>
      </c>
      <c r="H398" s="45" t="str">
        <f t="shared" si="160"/>
        <v/>
      </c>
      <c r="I398" s="54" t="str">
        <f t="shared" si="161"/>
        <v/>
      </c>
      <c r="J398" s="57" t="str">
        <f>IF($B398="",
    "",
    IF(COUNTIF(Scilympiad!U:U,Scores!$B398)+COUNTIF(SkyCiv!U:U,Scores!$B398)=0,
        "",
        IF(COUNTIF(Scilympiad!U:U,Scores!$B398)=0,
            "NO",
            IF(COUNTIF(Scilympiad!U:U,Scores!$B398)=1,
                "YES",
                IF(COUNTIF(Scilympiad!U:U,Scores!$B398)&gt;1,
                    "MANY",
                    "ERROR"
                )
            )
        )
    )
)</f>
        <v/>
      </c>
      <c r="K398" s="15" t="str">
        <f>IF($B398="",
    "",
    IF(COUNTIF(Scilympiad!U:U,Scores!$B398)+COUNTIF(SkyCiv!U:U,Scores!$B398)=0,
        "",
        IF(COUNTIF(SkyCiv!U:U,Scores!$B398)=0,
            "NO",
            IF(COUNTIF(SkyCiv!U:U,Scores!$B398)=1,
                "YES",
                IF(COUNTIF(SkyCiv!U:U,Scores!$B398)&gt;1,
                    "MANY",
                    "ERROR"
                )
            )
        )
    )
)</f>
        <v/>
      </c>
      <c r="L398" s="160" t="str">
        <f>IF($B398="",
    "",
    IF(NOT(ISERROR(MATCH($B398,Scilympiad!$U:$U,0))),
        INDEX(Scilympiad!M:M,MATCH($B398,Scilympiad!$U:$U,0)),
        ""
    )
)</f>
        <v/>
      </c>
      <c r="M398" s="161" t="str">
        <f>IF($B398="",
    "",
    IF(NOT(ISERROR(MATCH($B398,Scilympiad!$U:$U,0))),
        INDEX(Scilympiad!N:N,MATCH($B398,Scilympiad!$U:$U,0)),
        ""
    )
)</f>
        <v/>
      </c>
      <c r="N398" s="161" t="str">
        <f>IF($B398="",
    "",
    IF(NOT(ISERROR(MATCH($B398,SkyCiv!$U:$U,0))),
        INDEX(SkyCiv!C:C,MATCH($B398,SkyCiv!$U:$U,0))+(_xlfn.NUMBERVALUE(LEFT(RIGHT(Instructions!$E$20,4),3))+6)/24,
        ""
    )
)</f>
        <v/>
      </c>
      <c r="O398" s="12" t="str">
        <f>IF(N398="",
    "",
    IF(Instructions!E$20="",
        "TIMEZONE?",
        IF(L398="",
            "START?",
            IF(N398&lt;L398,
                "NEGATIVE",
                (N398-L398)*24*60
            )
        )
    )
)</f>
        <v/>
      </c>
      <c r="P398" s="46" t="str">
        <f>IF(Instructions!$E$21="",
    "",
    IF(AND(ISNUMBER(O398),O398&gt;Instructions!E$21),
        "YES",
        IF(AND(ISNUMBER(O398),O398&lt;=Instructions!E$21),
            "NO",
            IF(O398="NEGATIVE",
                "UNCLEAR",
                ""
            )
        )
    )
)</f>
        <v/>
      </c>
      <c r="Q398" s="72" t="str">
        <f>IF(LEFT(Instructions!E$22)="Y",
    P398,
    ""
)</f>
        <v/>
      </c>
      <c r="R398" s="69" t="str">
        <f>IF($B398="",
    "",
    IF(NOT(ISERROR(MATCH($B398,SkyCiv!$U:$U,0))),
        INDEX(SkyCiv!I:I,MATCH($B398,SkyCiv!$U:$U,0)),
        ""
    )
)</f>
        <v/>
      </c>
      <c r="S398" s="12" t="str">
        <f>IF($B398="",
    "",
    IF(NOT(ISERROR(MATCH($B398,SkyCiv!$U:$U,0))),
        INDEX(SkyCiv!J:J,MATCH($B398,SkyCiv!$U:$U,0)),
        ""
    )
)</f>
        <v/>
      </c>
      <c r="T398" s="60" t="str">
        <f>IF($B398="",
    "",
    IF(NOT(ISERROR(MATCH($B398,SkyCiv!$U:$U,0))),
        INDEX(SkyCiv!K:K,MATCH($B398,SkyCiv!$U:$U,0)),
        ""
    )
)</f>
        <v/>
      </c>
      <c r="U398" s="76" t="str">
        <f>IF($B398="",
    "",
    IF(NOT(ISERROR(MATCH($B398,SkyCiv!$U:$U,0))),
        INDEX(SkyCiv!L:L,MATCH($B398,SkyCiv!$U:$U,0)),
        ""
    )
)</f>
        <v/>
      </c>
      <c r="V398" s="12" t="str">
        <f>IF($B398="",
    "",
    IF(NOT(ISERROR(MATCH($B398,SkyCiv!$U:$U,0))),
        INDEX(SkyCiv!M:M,MATCH($B398,SkyCiv!$U:$U,0)),
        ""
    )
)</f>
        <v/>
      </c>
      <c r="W398" s="77" t="str">
        <f>IF($B398="",
    "",
    IF(NOT(ISERROR(MATCH($B398,SkyCiv!$U:$U,0))),
        INDEX(SkyCiv!N:N,MATCH($B398,SkyCiv!$U:$U,0)),
        ""
    )
)</f>
        <v/>
      </c>
      <c r="X398" s="45" t="str">
        <f>IF(AND(U398=0,V398=0,W398=0),
    "-",
    IF(U398="",
        "",
        IF(LEFT($B398)="B",
            IF(Instructions!E$16="",
                "",
                IF(ROUND(U398,3)&lt;Instructions!E$16,
                    "YES",
                    "NO"
                )
            ),
            IF(LEFT($B398)="C",
                IF(Instructions!E$18="",
                    "",
                    IF(ROUND(U398,3)&lt;Instructions!E$18,
                        "YES",
                        "NO"
                    )
                ),
                "ERR"
            )
        )
    )
)</f>
        <v/>
      </c>
      <c r="Y398" s="45" t="str">
        <f t="shared" si="162"/>
        <v/>
      </c>
      <c r="Z398" s="45" t="str">
        <f>IF(AND(U398=0,V398=0,W398=0),
    "-",
    IF(W398="",
        "",
        IF(LEFT($B398)="B",
            IF(Instructions!E$17="",
                "",
                IF(ROUND(W398,3)&lt;Instructions!E$17,
                    "YES",
                    "NO"
                )
            ),
            IF(LEFT($B398)="C",
                IF(Instructions!E$19="",
                    "",
                    IF(ROUND(W398,3)&lt;Instructions!E$19,
                        "YES",
                        "NO"
                    )
                ),
                "ERR"
            )
        )
    )
)</f>
        <v/>
      </c>
      <c r="AA398" s="54" t="str">
        <f t="shared" si="163"/>
        <v/>
      </c>
      <c r="AB398" s="14" t="str">
        <f>IF(AND(NOT(ISERROR(MATCH($B398,Scilympiad!$U:$U,0))),ISNUMBER(INDEX(Scilympiad!Y:Y,MATCH($B398,Scilympiad!$U:$U,0)))),
    INDEX(Scilympiad!Y:Y,MATCH($B398,Scilympiad!$U:$U,0)),
    ""
)</f>
        <v/>
      </c>
      <c r="AC398" s="11" t="str">
        <f t="shared" si="164"/>
        <v/>
      </c>
      <c r="AD398" s="10" t="str">
        <f t="shared" si="165"/>
        <v/>
      </c>
      <c r="AE398" s="11" t="str">
        <f t="shared" si="166"/>
        <v/>
      </c>
      <c r="AF398" s="12" t="str">
        <f t="shared" si="167"/>
        <v/>
      </c>
      <c r="AG398" s="134" t="str">
        <f t="shared" si="168"/>
        <v/>
      </c>
      <c r="AH398" s="165"/>
      <c r="AI398" s="165"/>
      <c r="AJ398" s="131"/>
      <c r="AK398" s="64" t="str">
        <f t="shared" si="169"/>
        <v/>
      </c>
      <c r="AL398" s="47" t="str">
        <f t="shared" si="170"/>
        <v/>
      </c>
      <c r="AM398" s="65" t="str">
        <f t="shared" si="171"/>
        <v/>
      </c>
      <c r="AN398" s="57" t="str">
        <f t="shared" si="172"/>
        <v/>
      </c>
      <c r="AO398" s="12" t="str">
        <f t="shared" si="173"/>
        <v/>
      </c>
      <c r="AP398" s="10" t="str">
        <f t="shared" si="174"/>
        <v/>
      </c>
      <c r="AQ398" s="10" t="str">
        <f t="shared" si="175"/>
        <v/>
      </c>
      <c r="AR398" s="15" t="str">
        <f t="shared" si="176"/>
        <v/>
      </c>
      <c r="AS398" s="57" t="str">
        <f t="shared" si="177"/>
        <v/>
      </c>
      <c r="AT398" s="12" t="str">
        <f t="shared" si="178"/>
        <v/>
      </c>
      <c r="AU398" s="10" t="str">
        <f t="shared" si="179"/>
        <v/>
      </c>
      <c r="AV398" s="10" t="str">
        <f t="shared" si="180"/>
        <v/>
      </c>
      <c r="AW398" s="15" t="str">
        <f t="shared" si="181"/>
        <v/>
      </c>
    </row>
    <row r="399" spans="2:49">
      <c r="B399" s="14" t="str">
        <f>IF(Scilympiad!C398="",
    "",
    Scilympiad!C398
)</f>
        <v/>
      </c>
      <c r="C399" s="10" t="str">
        <f>IF(Scilympiad!D398="",
    "",
    Scilympiad!D398
)</f>
        <v/>
      </c>
      <c r="D399" s="10" t="str">
        <f>IF(Scilympiad!E398="",
    "",
    Scilympiad!E398
)</f>
        <v/>
      </c>
      <c r="E399" s="44" t="str">
        <f t="shared" si="157"/>
        <v/>
      </c>
      <c r="F399" s="45" t="str">
        <f t="shared" si="158"/>
        <v/>
      </c>
      <c r="G399" s="173" t="str">
        <f t="shared" si="159"/>
        <v/>
      </c>
      <c r="H399" s="45" t="str">
        <f t="shared" si="160"/>
        <v/>
      </c>
      <c r="I399" s="54" t="str">
        <f t="shared" si="161"/>
        <v/>
      </c>
      <c r="J399" s="57" t="str">
        <f>IF($B399="",
    "",
    IF(COUNTIF(Scilympiad!U:U,Scores!$B399)+COUNTIF(SkyCiv!U:U,Scores!$B399)=0,
        "",
        IF(COUNTIF(Scilympiad!U:U,Scores!$B399)=0,
            "NO",
            IF(COUNTIF(Scilympiad!U:U,Scores!$B399)=1,
                "YES",
                IF(COUNTIF(Scilympiad!U:U,Scores!$B399)&gt;1,
                    "MANY",
                    "ERROR"
                )
            )
        )
    )
)</f>
        <v/>
      </c>
      <c r="K399" s="15" t="str">
        <f>IF($B399="",
    "",
    IF(COUNTIF(Scilympiad!U:U,Scores!$B399)+COUNTIF(SkyCiv!U:U,Scores!$B399)=0,
        "",
        IF(COUNTIF(SkyCiv!U:U,Scores!$B399)=0,
            "NO",
            IF(COUNTIF(SkyCiv!U:U,Scores!$B399)=1,
                "YES",
                IF(COUNTIF(SkyCiv!U:U,Scores!$B399)&gt;1,
                    "MANY",
                    "ERROR"
                )
            )
        )
    )
)</f>
        <v/>
      </c>
      <c r="L399" s="160" t="str">
        <f>IF($B399="",
    "",
    IF(NOT(ISERROR(MATCH($B399,Scilympiad!$U:$U,0))),
        INDEX(Scilympiad!M:M,MATCH($B399,Scilympiad!$U:$U,0)),
        ""
    )
)</f>
        <v/>
      </c>
      <c r="M399" s="161" t="str">
        <f>IF($B399="",
    "",
    IF(NOT(ISERROR(MATCH($B399,Scilympiad!$U:$U,0))),
        INDEX(Scilympiad!N:N,MATCH($B399,Scilympiad!$U:$U,0)),
        ""
    )
)</f>
        <v/>
      </c>
      <c r="N399" s="161" t="str">
        <f>IF($B399="",
    "",
    IF(NOT(ISERROR(MATCH($B399,SkyCiv!$U:$U,0))),
        INDEX(SkyCiv!C:C,MATCH($B399,SkyCiv!$U:$U,0))+(_xlfn.NUMBERVALUE(LEFT(RIGHT(Instructions!$E$20,4),3))+6)/24,
        ""
    )
)</f>
        <v/>
      </c>
      <c r="O399" s="12" t="str">
        <f>IF(N399="",
    "",
    IF(Instructions!E$20="",
        "TIMEZONE?",
        IF(L399="",
            "START?",
            IF(N399&lt;L399,
                "NEGATIVE",
                (N399-L399)*24*60
            )
        )
    )
)</f>
        <v/>
      </c>
      <c r="P399" s="46" t="str">
        <f>IF(Instructions!$E$21="",
    "",
    IF(AND(ISNUMBER(O399),O399&gt;Instructions!E$21),
        "YES",
        IF(AND(ISNUMBER(O399),O399&lt;=Instructions!E$21),
            "NO",
            IF(O399="NEGATIVE",
                "UNCLEAR",
                ""
            )
        )
    )
)</f>
        <v/>
      </c>
      <c r="Q399" s="72" t="str">
        <f>IF(LEFT(Instructions!E$22)="Y",
    P399,
    ""
)</f>
        <v/>
      </c>
      <c r="R399" s="69" t="str">
        <f>IF($B399="",
    "",
    IF(NOT(ISERROR(MATCH($B399,SkyCiv!$U:$U,0))),
        INDEX(SkyCiv!I:I,MATCH($B399,SkyCiv!$U:$U,0)),
        ""
    )
)</f>
        <v/>
      </c>
      <c r="S399" s="12" t="str">
        <f>IF($B399="",
    "",
    IF(NOT(ISERROR(MATCH($B399,SkyCiv!$U:$U,0))),
        INDEX(SkyCiv!J:J,MATCH($B399,SkyCiv!$U:$U,0)),
        ""
    )
)</f>
        <v/>
      </c>
      <c r="T399" s="60" t="str">
        <f>IF($B399="",
    "",
    IF(NOT(ISERROR(MATCH($B399,SkyCiv!$U:$U,0))),
        INDEX(SkyCiv!K:K,MATCH($B399,SkyCiv!$U:$U,0)),
        ""
    )
)</f>
        <v/>
      </c>
      <c r="U399" s="76" t="str">
        <f>IF($B399="",
    "",
    IF(NOT(ISERROR(MATCH($B399,SkyCiv!$U:$U,0))),
        INDEX(SkyCiv!L:L,MATCH($B399,SkyCiv!$U:$U,0)),
        ""
    )
)</f>
        <v/>
      </c>
      <c r="V399" s="12" t="str">
        <f>IF($B399="",
    "",
    IF(NOT(ISERROR(MATCH($B399,SkyCiv!$U:$U,0))),
        INDEX(SkyCiv!M:M,MATCH($B399,SkyCiv!$U:$U,0)),
        ""
    )
)</f>
        <v/>
      </c>
      <c r="W399" s="77" t="str">
        <f>IF($B399="",
    "",
    IF(NOT(ISERROR(MATCH($B399,SkyCiv!$U:$U,0))),
        INDEX(SkyCiv!N:N,MATCH($B399,SkyCiv!$U:$U,0)),
        ""
    )
)</f>
        <v/>
      </c>
      <c r="X399" s="45" t="str">
        <f>IF(AND(U399=0,V399=0,W399=0),
    "-",
    IF(U399="",
        "",
        IF(LEFT($B399)="B",
            IF(Instructions!E$16="",
                "",
                IF(ROUND(U399,3)&lt;Instructions!E$16,
                    "YES",
                    "NO"
                )
            ),
            IF(LEFT($B399)="C",
                IF(Instructions!E$18="",
                    "",
                    IF(ROUND(U399,3)&lt;Instructions!E$18,
                        "YES",
                        "NO"
                    )
                ),
                "ERR"
            )
        )
    )
)</f>
        <v/>
      </c>
      <c r="Y399" s="45" t="str">
        <f t="shared" si="162"/>
        <v/>
      </c>
      <c r="Z399" s="45" t="str">
        <f>IF(AND(U399=0,V399=0,W399=0),
    "-",
    IF(W399="",
        "",
        IF(LEFT($B399)="B",
            IF(Instructions!E$17="",
                "",
                IF(ROUND(W399,3)&lt;Instructions!E$17,
                    "YES",
                    "NO"
                )
            ),
            IF(LEFT($B399)="C",
                IF(Instructions!E$19="",
                    "",
                    IF(ROUND(W399,3)&lt;Instructions!E$19,
                        "YES",
                        "NO"
                    )
                ),
                "ERR"
            )
        )
    )
)</f>
        <v/>
      </c>
      <c r="AA399" s="54" t="str">
        <f t="shared" si="163"/>
        <v/>
      </c>
      <c r="AB399" s="14" t="str">
        <f>IF(AND(NOT(ISERROR(MATCH($B399,Scilympiad!$U:$U,0))),ISNUMBER(INDEX(Scilympiad!Y:Y,MATCH($B399,Scilympiad!$U:$U,0)))),
    INDEX(Scilympiad!Y:Y,MATCH($B399,Scilympiad!$U:$U,0)),
    ""
)</f>
        <v/>
      </c>
      <c r="AC399" s="11" t="str">
        <f t="shared" si="164"/>
        <v/>
      </c>
      <c r="AD399" s="10" t="str">
        <f t="shared" si="165"/>
        <v/>
      </c>
      <c r="AE399" s="11" t="str">
        <f t="shared" si="166"/>
        <v/>
      </c>
      <c r="AF399" s="12" t="str">
        <f t="shared" si="167"/>
        <v/>
      </c>
      <c r="AG399" s="134" t="str">
        <f t="shared" si="168"/>
        <v/>
      </c>
      <c r="AH399" s="165"/>
      <c r="AI399" s="165"/>
      <c r="AJ399" s="131"/>
      <c r="AK399" s="64" t="str">
        <f t="shared" si="169"/>
        <v/>
      </c>
      <c r="AL399" s="47" t="str">
        <f t="shared" si="170"/>
        <v/>
      </c>
      <c r="AM399" s="65" t="str">
        <f t="shared" si="171"/>
        <v/>
      </c>
      <c r="AN399" s="57" t="str">
        <f t="shared" si="172"/>
        <v/>
      </c>
      <c r="AO399" s="12" t="str">
        <f t="shared" si="173"/>
        <v/>
      </c>
      <c r="AP399" s="10" t="str">
        <f t="shared" si="174"/>
        <v/>
      </c>
      <c r="AQ399" s="10" t="str">
        <f t="shared" si="175"/>
        <v/>
      </c>
      <c r="AR399" s="15" t="str">
        <f t="shared" si="176"/>
        <v/>
      </c>
      <c r="AS399" s="57" t="str">
        <f t="shared" si="177"/>
        <v/>
      </c>
      <c r="AT399" s="12" t="str">
        <f t="shared" si="178"/>
        <v/>
      </c>
      <c r="AU399" s="10" t="str">
        <f t="shared" si="179"/>
        <v/>
      </c>
      <c r="AV399" s="10" t="str">
        <f t="shared" si="180"/>
        <v/>
      </c>
      <c r="AW399" s="15" t="str">
        <f t="shared" si="181"/>
        <v/>
      </c>
    </row>
    <row r="400" spans="2:49">
      <c r="B400" s="14" t="str">
        <f>IF(Scilympiad!C399="",
    "",
    Scilympiad!C399
)</f>
        <v/>
      </c>
      <c r="C400" s="10" t="str">
        <f>IF(Scilympiad!D399="",
    "",
    Scilympiad!D399
)</f>
        <v/>
      </c>
      <c r="D400" s="10" t="str">
        <f>IF(Scilympiad!E399="",
    "",
    Scilympiad!E399
)</f>
        <v/>
      </c>
      <c r="E400" s="44" t="str">
        <f t="shared" si="157"/>
        <v/>
      </c>
      <c r="F400" s="45" t="str">
        <f t="shared" si="158"/>
        <v/>
      </c>
      <c r="G400" s="173" t="str">
        <f t="shared" si="159"/>
        <v/>
      </c>
      <c r="H400" s="45" t="str">
        <f t="shared" si="160"/>
        <v/>
      </c>
      <c r="I400" s="54" t="str">
        <f t="shared" si="161"/>
        <v/>
      </c>
      <c r="J400" s="57" t="str">
        <f>IF($B400="",
    "",
    IF(COUNTIF(Scilympiad!U:U,Scores!$B400)+COUNTIF(SkyCiv!U:U,Scores!$B400)=0,
        "",
        IF(COUNTIF(Scilympiad!U:U,Scores!$B400)=0,
            "NO",
            IF(COUNTIF(Scilympiad!U:U,Scores!$B400)=1,
                "YES",
                IF(COUNTIF(Scilympiad!U:U,Scores!$B400)&gt;1,
                    "MANY",
                    "ERROR"
                )
            )
        )
    )
)</f>
        <v/>
      </c>
      <c r="K400" s="15" t="str">
        <f>IF($B400="",
    "",
    IF(COUNTIF(Scilympiad!U:U,Scores!$B400)+COUNTIF(SkyCiv!U:U,Scores!$B400)=0,
        "",
        IF(COUNTIF(SkyCiv!U:U,Scores!$B400)=0,
            "NO",
            IF(COUNTIF(SkyCiv!U:U,Scores!$B400)=1,
                "YES",
                IF(COUNTIF(SkyCiv!U:U,Scores!$B400)&gt;1,
                    "MANY",
                    "ERROR"
                )
            )
        )
    )
)</f>
        <v/>
      </c>
      <c r="L400" s="160" t="str">
        <f>IF($B400="",
    "",
    IF(NOT(ISERROR(MATCH($B400,Scilympiad!$U:$U,0))),
        INDEX(Scilympiad!M:M,MATCH($B400,Scilympiad!$U:$U,0)),
        ""
    )
)</f>
        <v/>
      </c>
      <c r="M400" s="161" t="str">
        <f>IF($B400="",
    "",
    IF(NOT(ISERROR(MATCH($B400,Scilympiad!$U:$U,0))),
        INDEX(Scilympiad!N:N,MATCH($B400,Scilympiad!$U:$U,0)),
        ""
    )
)</f>
        <v/>
      </c>
      <c r="N400" s="161" t="str">
        <f>IF($B400="",
    "",
    IF(NOT(ISERROR(MATCH($B400,SkyCiv!$U:$U,0))),
        INDEX(SkyCiv!C:C,MATCH($B400,SkyCiv!$U:$U,0))+(_xlfn.NUMBERVALUE(LEFT(RIGHT(Instructions!$E$20,4),3))+6)/24,
        ""
    )
)</f>
        <v/>
      </c>
      <c r="O400" s="12" t="str">
        <f>IF(N400="",
    "",
    IF(Instructions!E$20="",
        "TIMEZONE?",
        IF(L400="",
            "START?",
            IF(N400&lt;L400,
                "NEGATIVE",
                (N400-L400)*24*60
            )
        )
    )
)</f>
        <v/>
      </c>
      <c r="P400" s="46" t="str">
        <f>IF(Instructions!$E$21="",
    "",
    IF(AND(ISNUMBER(O400),O400&gt;Instructions!E$21),
        "YES",
        IF(AND(ISNUMBER(O400),O400&lt;=Instructions!E$21),
            "NO",
            IF(O400="NEGATIVE",
                "UNCLEAR",
                ""
            )
        )
    )
)</f>
        <v/>
      </c>
      <c r="Q400" s="72" t="str">
        <f>IF(LEFT(Instructions!E$22)="Y",
    P400,
    ""
)</f>
        <v/>
      </c>
      <c r="R400" s="69" t="str">
        <f>IF($B400="",
    "",
    IF(NOT(ISERROR(MATCH($B400,SkyCiv!$U:$U,0))),
        INDEX(SkyCiv!I:I,MATCH($B400,SkyCiv!$U:$U,0)),
        ""
    )
)</f>
        <v/>
      </c>
      <c r="S400" s="12" t="str">
        <f>IF($B400="",
    "",
    IF(NOT(ISERROR(MATCH($B400,SkyCiv!$U:$U,0))),
        INDEX(SkyCiv!J:J,MATCH($B400,SkyCiv!$U:$U,0)),
        ""
    )
)</f>
        <v/>
      </c>
      <c r="T400" s="60" t="str">
        <f>IF($B400="",
    "",
    IF(NOT(ISERROR(MATCH($B400,SkyCiv!$U:$U,0))),
        INDEX(SkyCiv!K:K,MATCH($B400,SkyCiv!$U:$U,0)),
        ""
    )
)</f>
        <v/>
      </c>
      <c r="U400" s="76" t="str">
        <f>IF($B400="",
    "",
    IF(NOT(ISERROR(MATCH($B400,SkyCiv!$U:$U,0))),
        INDEX(SkyCiv!L:L,MATCH($B400,SkyCiv!$U:$U,0)),
        ""
    )
)</f>
        <v/>
      </c>
      <c r="V400" s="12" t="str">
        <f>IF($B400="",
    "",
    IF(NOT(ISERROR(MATCH($B400,SkyCiv!$U:$U,0))),
        INDEX(SkyCiv!M:M,MATCH($B400,SkyCiv!$U:$U,0)),
        ""
    )
)</f>
        <v/>
      </c>
      <c r="W400" s="77" t="str">
        <f>IF($B400="",
    "",
    IF(NOT(ISERROR(MATCH($B400,SkyCiv!$U:$U,0))),
        INDEX(SkyCiv!N:N,MATCH($B400,SkyCiv!$U:$U,0)),
        ""
    )
)</f>
        <v/>
      </c>
      <c r="X400" s="45" t="str">
        <f>IF(AND(U400=0,V400=0,W400=0),
    "-",
    IF(U400="",
        "",
        IF(LEFT($B400)="B",
            IF(Instructions!E$16="",
                "",
                IF(ROUND(U400,3)&lt;Instructions!E$16,
                    "YES",
                    "NO"
                )
            ),
            IF(LEFT($B400)="C",
                IF(Instructions!E$18="",
                    "",
                    IF(ROUND(U400,3)&lt;Instructions!E$18,
                        "YES",
                        "NO"
                    )
                ),
                "ERR"
            )
        )
    )
)</f>
        <v/>
      </c>
      <c r="Y400" s="45" t="str">
        <f t="shared" si="162"/>
        <v/>
      </c>
      <c r="Z400" s="45" t="str">
        <f>IF(AND(U400=0,V400=0,W400=0),
    "-",
    IF(W400="",
        "",
        IF(LEFT($B400)="B",
            IF(Instructions!E$17="",
                "",
                IF(ROUND(W400,3)&lt;Instructions!E$17,
                    "YES",
                    "NO"
                )
            ),
            IF(LEFT($B400)="C",
                IF(Instructions!E$19="",
                    "",
                    IF(ROUND(W400,3)&lt;Instructions!E$19,
                        "YES",
                        "NO"
                    )
                ),
                "ERR"
            )
        )
    )
)</f>
        <v/>
      </c>
      <c r="AA400" s="54" t="str">
        <f t="shared" si="163"/>
        <v/>
      </c>
      <c r="AB400" s="14" t="str">
        <f>IF(AND(NOT(ISERROR(MATCH($B400,Scilympiad!$U:$U,0))),ISNUMBER(INDEX(Scilympiad!Y:Y,MATCH($B400,Scilympiad!$U:$U,0)))),
    INDEX(Scilympiad!Y:Y,MATCH($B400,Scilympiad!$U:$U,0)),
    ""
)</f>
        <v/>
      </c>
      <c r="AC400" s="11" t="str">
        <f t="shared" si="164"/>
        <v/>
      </c>
      <c r="AD400" s="10" t="str">
        <f t="shared" si="165"/>
        <v/>
      </c>
      <c r="AE400" s="11" t="str">
        <f t="shared" si="166"/>
        <v/>
      </c>
      <c r="AF400" s="12" t="str">
        <f t="shared" si="167"/>
        <v/>
      </c>
      <c r="AG400" s="134" t="str">
        <f t="shared" si="168"/>
        <v/>
      </c>
      <c r="AH400" s="165"/>
      <c r="AI400" s="165"/>
      <c r="AJ400" s="131"/>
      <c r="AK400" s="64" t="str">
        <f t="shared" si="169"/>
        <v/>
      </c>
      <c r="AL400" s="47" t="str">
        <f t="shared" si="170"/>
        <v/>
      </c>
      <c r="AM400" s="65" t="str">
        <f t="shared" si="171"/>
        <v/>
      </c>
      <c r="AN400" s="57" t="str">
        <f t="shared" si="172"/>
        <v/>
      </c>
      <c r="AO400" s="12" t="str">
        <f t="shared" si="173"/>
        <v/>
      </c>
      <c r="AP400" s="10" t="str">
        <f t="shared" si="174"/>
        <v/>
      </c>
      <c r="AQ400" s="10" t="str">
        <f t="shared" si="175"/>
        <v/>
      </c>
      <c r="AR400" s="15" t="str">
        <f t="shared" si="176"/>
        <v/>
      </c>
      <c r="AS400" s="57" t="str">
        <f t="shared" si="177"/>
        <v/>
      </c>
      <c r="AT400" s="12" t="str">
        <f t="shared" si="178"/>
        <v/>
      </c>
      <c r="AU400" s="10" t="str">
        <f t="shared" si="179"/>
        <v/>
      </c>
      <c r="AV400" s="10" t="str">
        <f t="shared" si="180"/>
        <v/>
      </c>
      <c r="AW400" s="15" t="str">
        <f t="shared" si="181"/>
        <v/>
      </c>
    </row>
    <row r="401" spans="2:49">
      <c r="B401" s="14" t="str">
        <f>IF(Scilympiad!C400="",
    "",
    Scilympiad!C400
)</f>
        <v/>
      </c>
      <c r="C401" s="10" t="str">
        <f>IF(Scilympiad!D400="",
    "",
    Scilympiad!D400
)</f>
        <v/>
      </c>
      <c r="D401" s="10" t="str">
        <f>IF(Scilympiad!E400="",
    "",
    Scilympiad!E400
)</f>
        <v/>
      </c>
      <c r="E401" s="44" t="str">
        <f t="shared" si="157"/>
        <v/>
      </c>
      <c r="F401" s="45" t="str">
        <f t="shared" si="158"/>
        <v/>
      </c>
      <c r="G401" s="173" t="str">
        <f t="shared" si="159"/>
        <v/>
      </c>
      <c r="H401" s="45" t="str">
        <f t="shared" si="160"/>
        <v/>
      </c>
      <c r="I401" s="54" t="str">
        <f t="shared" si="161"/>
        <v/>
      </c>
      <c r="J401" s="57" t="str">
        <f>IF($B401="",
    "",
    IF(COUNTIF(Scilympiad!U:U,Scores!$B401)+COUNTIF(SkyCiv!U:U,Scores!$B401)=0,
        "",
        IF(COUNTIF(Scilympiad!U:U,Scores!$B401)=0,
            "NO",
            IF(COUNTIF(Scilympiad!U:U,Scores!$B401)=1,
                "YES",
                IF(COUNTIF(Scilympiad!U:U,Scores!$B401)&gt;1,
                    "MANY",
                    "ERROR"
                )
            )
        )
    )
)</f>
        <v/>
      </c>
      <c r="K401" s="15" t="str">
        <f>IF($B401="",
    "",
    IF(COUNTIF(Scilympiad!U:U,Scores!$B401)+COUNTIF(SkyCiv!U:U,Scores!$B401)=0,
        "",
        IF(COUNTIF(SkyCiv!U:U,Scores!$B401)=0,
            "NO",
            IF(COUNTIF(SkyCiv!U:U,Scores!$B401)=1,
                "YES",
                IF(COUNTIF(SkyCiv!U:U,Scores!$B401)&gt;1,
                    "MANY",
                    "ERROR"
                )
            )
        )
    )
)</f>
        <v/>
      </c>
      <c r="L401" s="160" t="str">
        <f>IF($B401="",
    "",
    IF(NOT(ISERROR(MATCH($B401,Scilympiad!$U:$U,0))),
        INDEX(Scilympiad!M:M,MATCH($B401,Scilympiad!$U:$U,0)),
        ""
    )
)</f>
        <v/>
      </c>
      <c r="M401" s="161" t="str">
        <f>IF($B401="",
    "",
    IF(NOT(ISERROR(MATCH($B401,Scilympiad!$U:$U,0))),
        INDEX(Scilympiad!N:N,MATCH($B401,Scilympiad!$U:$U,0)),
        ""
    )
)</f>
        <v/>
      </c>
      <c r="N401" s="161" t="str">
        <f>IF($B401="",
    "",
    IF(NOT(ISERROR(MATCH($B401,SkyCiv!$U:$U,0))),
        INDEX(SkyCiv!C:C,MATCH($B401,SkyCiv!$U:$U,0))+(_xlfn.NUMBERVALUE(LEFT(RIGHT(Instructions!$E$20,4),3))+6)/24,
        ""
    )
)</f>
        <v/>
      </c>
      <c r="O401" s="12" t="str">
        <f>IF(N401="",
    "",
    IF(Instructions!E$20="",
        "TIMEZONE?",
        IF(L401="",
            "START?",
            IF(N401&lt;L401,
                "NEGATIVE",
                (N401-L401)*24*60
            )
        )
    )
)</f>
        <v/>
      </c>
      <c r="P401" s="46" t="str">
        <f>IF(Instructions!$E$21="",
    "",
    IF(AND(ISNUMBER(O401),O401&gt;Instructions!E$21),
        "YES",
        IF(AND(ISNUMBER(O401),O401&lt;=Instructions!E$21),
            "NO",
            IF(O401="NEGATIVE",
                "UNCLEAR",
                ""
            )
        )
    )
)</f>
        <v/>
      </c>
      <c r="Q401" s="72" t="str">
        <f>IF(LEFT(Instructions!E$22)="Y",
    P401,
    ""
)</f>
        <v/>
      </c>
      <c r="R401" s="69" t="str">
        <f>IF($B401="",
    "",
    IF(NOT(ISERROR(MATCH($B401,SkyCiv!$U:$U,0))),
        INDEX(SkyCiv!I:I,MATCH($B401,SkyCiv!$U:$U,0)),
        ""
    )
)</f>
        <v/>
      </c>
      <c r="S401" s="12" t="str">
        <f>IF($B401="",
    "",
    IF(NOT(ISERROR(MATCH($B401,SkyCiv!$U:$U,0))),
        INDEX(SkyCiv!J:J,MATCH($B401,SkyCiv!$U:$U,0)),
        ""
    )
)</f>
        <v/>
      </c>
      <c r="T401" s="60" t="str">
        <f>IF($B401="",
    "",
    IF(NOT(ISERROR(MATCH($B401,SkyCiv!$U:$U,0))),
        INDEX(SkyCiv!K:K,MATCH($B401,SkyCiv!$U:$U,0)),
        ""
    )
)</f>
        <v/>
      </c>
      <c r="U401" s="76" t="str">
        <f>IF($B401="",
    "",
    IF(NOT(ISERROR(MATCH($B401,SkyCiv!$U:$U,0))),
        INDEX(SkyCiv!L:L,MATCH($B401,SkyCiv!$U:$U,0)),
        ""
    )
)</f>
        <v/>
      </c>
      <c r="V401" s="12" t="str">
        <f>IF($B401="",
    "",
    IF(NOT(ISERROR(MATCH($B401,SkyCiv!$U:$U,0))),
        INDEX(SkyCiv!M:M,MATCH($B401,SkyCiv!$U:$U,0)),
        ""
    )
)</f>
        <v/>
      </c>
      <c r="W401" s="77" t="str">
        <f>IF($B401="",
    "",
    IF(NOT(ISERROR(MATCH($B401,SkyCiv!$U:$U,0))),
        INDEX(SkyCiv!N:N,MATCH($B401,SkyCiv!$U:$U,0)),
        ""
    )
)</f>
        <v/>
      </c>
      <c r="X401" s="45" t="str">
        <f>IF(AND(U401=0,V401=0,W401=0),
    "-",
    IF(U401="",
        "",
        IF(LEFT($B401)="B",
            IF(Instructions!E$16="",
                "",
                IF(ROUND(U401,3)&lt;Instructions!E$16,
                    "YES",
                    "NO"
                )
            ),
            IF(LEFT($B401)="C",
                IF(Instructions!E$18="",
                    "",
                    IF(ROUND(U401,3)&lt;Instructions!E$18,
                        "YES",
                        "NO"
                    )
                ),
                "ERR"
            )
        )
    )
)</f>
        <v/>
      </c>
      <c r="Y401" s="45" t="str">
        <f t="shared" si="162"/>
        <v/>
      </c>
      <c r="Z401" s="45" t="str">
        <f>IF(AND(U401=0,V401=0,W401=0),
    "-",
    IF(W401="",
        "",
        IF(LEFT($B401)="B",
            IF(Instructions!E$17="",
                "",
                IF(ROUND(W401,3)&lt;Instructions!E$17,
                    "YES",
                    "NO"
                )
            ),
            IF(LEFT($B401)="C",
                IF(Instructions!E$19="",
                    "",
                    IF(ROUND(W401,3)&lt;Instructions!E$19,
                        "YES",
                        "NO"
                    )
                ),
                "ERR"
            )
        )
    )
)</f>
        <v/>
      </c>
      <c r="AA401" s="54" t="str">
        <f t="shared" si="163"/>
        <v/>
      </c>
      <c r="AB401" s="14" t="str">
        <f>IF(AND(NOT(ISERROR(MATCH($B401,Scilympiad!$U:$U,0))),ISNUMBER(INDEX(Scilympiad!Y:Y,MATCH($B401,Scilympiad!$U:$U,0)))),
    INDEX(Scilympiad!Y:Y,MATCH($B401,Scilympiad!$U:$U,0)),
    ""
)</f>
        <v/>
      </c>
      <c r="AC401" s="11" t="str">
        <f t="shared" si="164"/>
        <v/>
      </c>
      <c r="AD401" s="10" t="str">
        <f t="shared" si="165"/>
        <v/>
      </c>
      <c r="AE401" s="11" t="str">
        <f t="shared" si="166"/>
        <v/>
      </c>
      <c r="AF401" s="12" t="str">
        <f t="shared" si="167"/>
        <v/>
      </c>
      <c r="AG401" s="134" t="str">
        <f t="shared" si="168"/>
        <v/>
      </c>
      <c r="AH401" s="165"/>
      <c r="AI401" s="165"/>
      <c r="AJ401" s="131"/>
      <c r="AK401" s="64" t="str">
        <f t="shared" si="169"/>
        <v/>
      </c>
      <c r="AL401" s="47" t="str">
        <f t="shared" si="170"/>
        <v/>
      </c>
      <c r="AM401" s="65" t="str">
        <f t="shared" si="171"/>
        <v/>
      </c>
      <c r="AN401" s="57" t="str">
        <f t="shared" si="172"/>
        <v/>
      </c>
      <c r="AO401" s="12" t="str">
        <f t="shared" si="173"/>
        <v/>
      </c>
      <c r="AP401" s="10" t="str">
        <f t="shared" si="174"/>
        <v/>
      </c>
      <c r="AQ401" s="10" t="str">
        <f t="shared" si="175"/>
        <v/>
      </c>
      <c r="AR401" s="15" t="str">
        <f t="shared" si="176"/>
        <v/>
      </c>
      <c r="AS401" s="57" t="str">
        <f t="shared" si="177"/>
        <v/>
      </c>
      <c r="AT401" s="12" t="str">
        <f t="shared" si="178"/>
        <v/>
      </c>
      <c r="AU401" s="10" t="str">
        <f t="shared" si="179"/>
        <v/>
      </c>
      <c r="AV401" s="10" t="str">
        <f t="shared" si="180"/>
        <v/>
      </c>
      <c r="AW401" s="15" t="str">
        <f t="shared" si="181"/>
        <v/>
      </c>
    </row>
    <row r="402" spans="2:49">
      <c r="B402" s="14" t="str">
        <f>IF(Scilympiad!C401="",
    "",
    Scilympiad!C401
)</f>
        <v/>
      </c>
      <c r="C402" s="10" t="str">
        <f>IF(Scilympiad!D401="",
    "",
    Scilympiad!D401
)</f>
        <v/>
      </c>
      <c r="D402" s="10" t="str">
        <f>IF(Scilympiad!E401="",
    "",
    Scilympiad!E401
)</f>
        <v/>
      </c>
      <c r="E402" s="44" t="str">
        <f t="shared" si="157"/>
        <v/>
      </c>
      <c r="F402" s="45" t="str">
        <f t="shared" si="158"/>
        <v/>
      </c>
      <c r="G402" s="173" t="str">
        <f t="shared" si="159"/>
        <v/>
      </c>
      <c r="H402" s="45" t="str">
        <f t="shared" si="160"/>
        <v/>
      </c>
      <c r="I402" s="54" t="str">
        <f t="shared" si="161"/>
        <v/>
      </c>
      <c r="J402" s="57" t="str">
        <f>IF($B402="",
    "",
    IF(COUNTIF(Scilympiad!U:U,Scores!$B402)+COUNTIF(SkyCiv!U:U,Scores!$B402)=0,
        "",
        IF(COUNTIF(Scilympiad!U:U,Scores!$B402)=0,
            "NO",
            IF(COUNTIF(Scilympiad!U:U,Scores!$B402)=1,
                "YES",
                IF(COUNTIF(Scilympiad!U:U,Scores!$B402)&gt;1,
                    "MANY",
                    "ERROR"
                )
            )
        )
    )
)</f>
        <v/>
      </c>
      <c r="K402" s="15" t="str">
        <f>IF($B402="",
    "",
    IF(COUNTIF(Scilympiad!U:U,Scores!$B402)+COUNTIF(SkyCiv!U:U,Scores!$B402)=0,
        "",
        IF(COUNTIF(SkyCiv!U:U,Scores!$B402)=0,
            "NO",
            IF(COUNTIF(SkyCiv!U:U,Scores!$B402)=1,
                "YES",
                IF(COUNTIF(SkyCiv!U:U,Scores!$B402)&gt;1,
                    "MANY",
                    "ERROR"
                )
            )
        )
    )
)</f>
        <v/>
      </c>
      <c r="L402" s="160" t="str">
        <f>IF($B402="",
    "",
    IF(NOT(ISERROR(MATCH($B402,Scilympiad!$U:$U,0))),
        INDEX(Scilympiad!M:M,MATCH($B402,Scilympiad!$U:$U,0)),
        ""
    )
)</f>
        <v/>
      </c>
      <c r="M402" s="161" t="str">
        <f>IF($B402="",
    "",
    IF(NOT(ISERROR(MATCH($B402,Scilympiad!$U:$U,0))),
        INDEX(Scilympiad!N:N,MATCH($B402,Scilympiad!$U:$U,0)),
        ""
    )
)</f>
        <v/>
      </c>
      <c r="N402" s="161" t="str">
        <f>IF($B402="",
    "",
    IF(NOT(ISERROR(MATCH($B402,SkyCiv!$U:$U,0))),
        INDEX(SkyCiv!C:C,MATCH($B402,SkyCiv!$U:$U,0))+(_xlfn.NUMBERVALUE(LEFT(RIGHT(Instructions!$E$20,4),3))+6)/24,
        ""
    )
)</f>
        <v/>
      </c>
      <c r="O402" s="12" t="str">
        <f>IF(N402="",
    "",
    IF(Instructions!E$20="",
        "TIMEZONE?",
        IF(L402="",
            "START?",
            IF(N402&lt;L402,
                "NEGATIVE",
                (N402-L402)*24*60
            )
        )
    )
)</f>
        <v/>
      </c>
      <c r="P402" s="46" t="str">
        <f>IF(Instructions!$E$21="",
    "",
    IF(AND(ISNUMBER(O402),O402&gt;Instructions!E$21),
        "YES",
        IF(AND(ISNUMBER(O402),O402&lt;=Instructions!E$21),
            "NO",
            IF(O402="NEGATIVE",
                "UNCLEAR",
                ""
            )
        )
    )
)</f>
        <v/>
      </c>
      <c r="Q402" s="72" t="str">
        <f>IF(LEFT(Instructions!E$22)="Y",
    P402,
    ""
)</f>
        <v/>
      </c>
      <c r="R402" s="69" t="str">
        <f>IF($B402="",
    "",
    IF(NOT(ISERROR(MATCH($B402,SkyCiv!$U:$U,0))),
        INDEX(SkyCiv!I:I,MATCH($B402,SkyCiv!$U:$U,0)),
        ""
    )
)</f>
        <v/>
      </c>
      <c r="S402" s="12" t="str">
        <f>IF($B402="",
    "",
    IF(NOT(ISERROR(MATCH($B402,SkyCiv!$U:$U,0))),
        INDEX(SkyCiv!J:J,MATCH($B402,SkyCiv!$U:$U,0)),
        ""
    )
)</f>
        <v/>
      </c>
      <c r="T402" s="60" t="str">
        <f>IF($B402="",
    "",
    IF(NOT(ISERROR(MATCH($B402,SkyCiv!$U:$U,0))),
        INDEX(SkyCiv!K:K,MATCH($B402,SkyCiv!$U:$U,0)),
        ""
    )
)</f>
        <v/>
      </c>
      <c r="U402" s="76" t="str">
        <f>IF($B402="",
    "",
    IF(NOT(ISERROR(MATCH($B402,SkyCiv!$U:$U,0))),
        INDEX(SkyCiv!L:L,MATCH($B402,SkyCiv!$U:$U,0)),
        ""
    )
)</f>
        <v/>
      </c>
      <c r="V402" s="12" t="str">
        <f>IF($B402="",
    "",
    IF(NOT(ISERROR(MATCH($B402,SkyCiv!$U:$U,0))),
        INDEX(SkyCiv!M:M,MATCH($B402,SkyCiv!$U:$U,0)),
        ""
    )
)</f>
        <v/>
      </c>
      <c r="W402" s="77" t="str">
        <f>IF($B402="",
    "",
    IF(NOT(ISERROR(MATCH($B402,SkyCiv!$U:$U,0))),
        INDEX(SkyCiv!N:N,MATCH($B402,SkyCiv!$U:$U,0)),
        ""
    )
)</f>
        <v/>
      </c>
      <c r="X402" s="45" t="str">
        <f>IF(AND(U402=0,V402=0,W402=0),
    "-",
    IF(U402="",
        "",
        IF(LEFT($B402)="B",
            IF(Instructions!E$16="",
                "",
                IF(ROUND(U402,3)&lt;Instructions!E$16,
                    "YES",
                    "NO"
                )
            ),
            IF(LEFT($B402)="C",
                IF(Instructions!E$18="",
                    "",
                    IF(ROUND(U402,3)&lt;Instructions!E$18,
                        "YES",
                        "NO"
                    )
                ),
                "ERR"
            )
        )
    )
)</f>
        <v/>
      </c>
      <c r="Y402" s="45" t="str">
        <f t="shared" si="162"/>
        <v/>
      </c>
      <c r="Z402" s="45" t="str">
        <f>IF(AND(U402=0,V402=0,W402=0),
    "-",
    IF(W402="",
        "",
        IF(LEFT($B402)="B",
            IF(Instructions!E$17="",
                "",
                IF(ROUND(W402,3)&lt;Instructions!E$17,
                    "YES",
                    "NO"
                )
            ),
            IF(LEFT($B402)="C",
                IF(Instructions!E$19="",
                    "",
                    IF(ROUND(W402,3)&lt;Instructions!E$19,
                        "YES",
                        "NO"
                    )
                ),
                "ERR"
            )
        )
    )
)</f>
        <v/>
      </c>
      <c r="AA402" s="54" t="str">
        <f t="shared" si="163"/>
        <v/>
      </c>
      <c r="AB402" s="14" t="str">
        <f>IF(AND(NOT(ISERROR(MATCH($B402,Scilympiad!$U:$U,0))),ISNUMBER(INDEX(Scilympiad!Y:Y,MATCH($B402,Scilympiad!$U:$U,0)))),
    INDEX(Scilympiad!Y:Y,MATCH($B402,Scilympiad!$U:$U,0)),
    ""
)</f>
        <v/>
      </c>
      <c r="AC402" s="11" t="str">
        <f t="shared" si="164"/>
        <v/>
      </c>
      <c r="AD402" s="10" t="str">
        <f t="shared" si="165"/>
        <v/>
      </c>
      <c r="AE402" s="11" t="str">
        <f t="shared" si="166"/>
        <v/>
      </c>
      <c r="AF402" s="12" t="str">
        <f t="shared" si="167"/>
        <v/>
      </c>
      <c r="AG402" s="134" t="str">
        <f t="shared" si="168"/>
        <v/>
      </c>
      <c r="AH402" s="165"/>
      <c r="AI402" s="165"/>
      <c r="AJ402" s="131"/>
      <c r="AK402" s="64" t="str">
        <f t="shared" si="169"/>
        <v/>
      </c>
      <c r="AL402" s="47" t="str">
        <f t="shared" si="170"/>
        <v/>
      </c>
      <c r="AM402" s="65" t="str">
        <f t="shared" si="171"/>
        <v/>
      </c>
      <c r="AN402" s="57" t="str">
        <f t="shared" si="172"/>
        <v/>
      </c>
      <c r="AO402" s="12" t="str">
        <f t="shared" si="173"/>
        <v/>
      </c>
      <c r="AP402" s="10" t="str">
        <f t="shared" si="174"/>
        <v/>
      </c>
      <c r="AQ402" s="10" t="str">
        <f t="shared" si="175"/>
        <v/>
      </c>
      <c r="AR402" s="15" t="str">
        <f t="shared" si="176"/>
        <v/>
      </c>
      <c r="AS402" s="57" t="str">
        <f t="shared" si="177"/>
        <v/>
      </c>
      <c r="AT402" s="12" t="str">
        <f t="shared" si="178"/>
        <v/>
      </c>
      <c r="AU402" s="10" t="str">
        <f t="shared" si="179"/>
        <v/>
      </c>
      <c r="AV402" s="10" t="str">
        <f t="shared" si="180"/>
        <v/>
      </c>
      <c r="AW402" s="15" t="str">
        <f t="shared" si="181"/>
        <v/>
      </c>
    </row>
    <row r="403" spans="2:49">
      <c r="B403" s="14" t="str">
        <f>IF(Scilympiad!C402="",
    "",
    Scilympiad!C402
)</f>
        <v/>
      </c>
      <c r="C403" s="10" t="str">
        <f>IF(Scilympiad!D402="",
    "",
    Scilympiad!D402
)</f>
        <v/>
      </c>
      <c r="D403" s="10" t="str">
        <f>IF(Scilympiad!E402="",
    "",
    Scilympiad!E402
)</f>
        <v/>
      </c>
      <c r="E403" s="44" t="str">
        <f t="shared" si="157"/>
        <v/>
      </c>
      <c r="F403" s="45" t="str">
        <f t="shared" si="158"/>
        <v/>
      </c>
      <c r="G403" s="173" t="str">
        <f t="shared" si="159"/>
        <v/>
      </c>
      <c r="H403" s="45" t="str">
        <f t="shared" si="160"/>
        <v/>
      </c>
      <c r="I403" s="54" t="str">
        <f t="shared" si="161"/>
        <v/>
      </c>
      <c r="J403" s="57" t="str">
        <f>IF($B403="",
    "",
    IF(COUNTIF(Scilympiad!U:U,Scores!$B403)+COUNTIF(SkyCiv!U:U,Scores!$B403)=0,
        "",
        IF(COUNTIF(Scilympiad!U:U,Scores!$B403)=0,
            "NO",
            IF(COUNTIF(Scilympiad!U:U,Scores!$B403)=1,
                "YES",
                IF(COUNTIF(Scilympiad!U:U,Scores!$B403)&gt;1,
                    "MANY",
                    "ERROR"
                )
            )
        )
    )
)</f>
        <v/>
      </c>
      <c r="K403" s="15" t="str">
        <f>IF($B403="",
    "",
    IF(COUNTIF(Scilympiad!U:U,Scores!$B403)+COUNTIF(SkyCiv!U:U,Scores!$B403)=0,
        "",
        IF(COUNTIF(SkyCiv!U:U,Scores!$B403)=0,
            "NO",
            IF(COUNTIF(SkyCiv!U:U,Scores!$B403)=1,
                "YES",
                IF(COUNTIF(SkyCiv!U:U,Scores!$B403)&gt;1,
                    "MANY",
                    "ERROR"
                )
            )
        )
    )
)</f>
        <v/>
      </c>
      <c r="L403" s="160" t="str">
        <f>IF($B403="",
    "",
    IF(NOT(ISERROR(MATCH($B403,Scilympiad!$U:$U,0))),
        INDEX(Scilympiad!M:M,MATCH($B403,Scilympiad!$U:$U,0)),
        ""
    )
)</f>
        <v/>
      </c>
      <c r="M403" s="161" t="str">
        <f>IF($B403="",
    "",
    IF(NOT(ISERROR(MATCH($B403,Scilympiad!$U:$U,0))),
        INDEX(Scilympiad!N:N,MATCH($B403,Scilympiad!$U:$U,0)),
        ""
    )
)</f>
        <v/>
      </c>
      <c r="N403" s="161" t="str">
        <f>IF($B403="",
    "",
    IF(NOT(ISERROR(MATCH($B403,SkyCiv!$U:$U,0))),
        INDEX(SkyCiv!C:C,MATCH($B403,SkyCiv!$U:$U,0))+(_xlfn.NUMBERVALUE(LEFT(RIGHT(Instructions!$E$20,4),3))+6)/24,
        ""
    )
)</f>
        <v/>
      </c>
      <c r="O403" s="12" t="str">
        <f>IF(N403="",
    "",
    IF(Instructions!E$20="",
        "TIMEZONE?",
        IF(L403="",
            "START?",
            IF(N403&lt;L403,
                "NEGATIVE",
                (N403-L403)*24*60
            )
        )
    )
)</f>
        <v/>
      </c>
      <c r="P403" s="46" t="str">
        <f>IF(Instructions!$E$21="",
    "",
    IF(AND(ISNUMBER(O403),O403&gt;Instructions!E$21),
        "YES",
        IF(AND(ISNUMBER(O403),O403&lt;=Instructions!E$21),
            "NO",
            IF(O403="NEGATIVE",
                "UNCLEAR",
                ""
            )
        )
    )
)</f>
        <v/>
      </c>
      <c r="Q403" s="72" t="str">
        <f>IF(LEFT(Instructions!E$22)="Y",
    P403,
    ""
)</f>
        <v/>
      </c>
      <c r="R403" s="69" t="str">
        <f>IF($B403="",
    "",
    IF(NOT(ISERROR(MATCH($B403,SkyCiv!$U:$U,0))),
        INDEX(SkyCiv!I:I,MATCH($B403,SkyCiv!$U:$U,0)),
        ""
    )
)</f>
        <v/>
      </c>
      <c r="S403" s="12" t="str">
        <f>IF($B403="",
    "",
    IF(NOT(ISERROR(MATCH($B403,SkyCiv!$U:$U,0))),
        INDEX(SkyCiv!J:J,MATCH($B403,SkyCiv!$U:$U,0)),
        ""
    )
)</f>
        <v/>
      </c>
      <c r="T403" s="60" t="str">
        <f>IF($B403="",
    "",
    IF(NOT(ISERROR(MATCH($B403,SkyCiv!$U:$U,0))),
        INDEX(SkyCiv!K:K,MATCH($B403,SkyCiv!$U:$U,0)),
        ""
    )
)</f>
        <v/>
      </c>
      <c r="U403" s="76" t="str">
        <f>IF($B403="",
    "",
    IF(NOT(ISERROR(MATCH($B403,SkyCiv!$U:$U,0))),
        INDEX(SkyCiv!L:L,MATCH($B403,SkyCiv!$U:$U,0)),
        ""
    )
)</f>
        <v/>
      </c>
      <c r="V403" s="12" t="str">
        <f>IF($B403="",
    "",
    IF(NOT(ISERROR(MATCH($B403,SkyCiv!$U:$U,0))),
        INDEX(SkyCiv!M:M,MATCH($B403,SkyCiv!$U:$U,0)),
        ""
    )
)</f>
        <v/>
      </c>
      <c r="W403" s="77" t="str">
        <f>IF($B403="",
    "",
    IF(NOT(ISERROR(MATCH($B403,SkyCiv!$U:$U,0))),
        INDEX(SkyCiv!N:N,MATCH($B403,SkyCiv!$U:$U,0)),
        ""
    )
)</f>
        <v/>
      </c>
      <c r="X403" s="45" t="str">
        <f>IF(AND(U403=0,V403=0,W403=0),
    "-",
    IF(U403="",
        "",
        IF(LEFT($B403)="B",
            IF(Instructions!E$16="",
                "",
                IF(ROUND(U403,3)&lt;Instructions!E$16,
                    "YES",
                    "NO"
                )
            ),
            IF(LEFT($B403)="C",
                IF(Instructions!E$18="",
                    "",
                    IF(ROUND(U403,3)&lt;Instructions!E$18,
                        "YES",
                        "NO"
                    )
                ),
                "ERR"
            )
        )
    )
)</f>
        <v/>
      </c>
      <c r="Y403" s="45" t="str">
        <f t="shared" si="162"/>
        <v/>
      </c>
      <c r="Z403" s="45" t="str">
        <f>IF(AND(U403=0,V403=0,W403=0),
    "-",
    IF(W403="",
        "",
        IF(LEFT($B403)="B",
            IF(Instructions!E$17="",
                "",
                IF(ROUND(W403,3)&lt;Instructions!E$17,
                    "YES",
                    "NO"
                )
            ),
            IF(LEFT($B403)="C",
                IF(Instructions!E$19="",
                    "",
                    IF(ROUND(W403,3)&lt;Instructions!E$19,
                        "YES",
                        "NO"
                    )
                ),
                "ERR"
            )
        )
    )
)</f>
        <v/>
      </c>
      <c r="AA403" s="54" t="str">
        <f t="shared" si="163"/>
        <v/>
      </c>
      <c r="AB403" s="14" t="str">
        <f>IF(AND(NOT(ISERROR(MATCH($B403,Scilympiad!$U:$U,0))),ISNUMBER(INDEX(Scilympiad!Y:Y,MATCH($B403,Scilympiad!$U:$U,0)))),
    INDEX(Scilympiad!Y:Y,MATCH($B403,Scilympiad!$U:$U,0)),
    ""
)</f>
        <v/>
      </c>
      <c r="AC403" s="11" t="str">
        <f t="shared" si="164"/>
        <v/>
      </c>
      <c r="AD403" s="10" t="str">
        <f t="shared" si="165"/>
        <v/>
      </c>
      <c r="AE403" s="11" t="str">
        <f t="shared" si="166"/>
        <v/>
      </c>
      <c r="AF403" s="12" t="str">
        <f t="shared" si="167"/>
        <v/>
      </c>
      <c r="AG403" s="134" t="str">
        <f t="shared" si="168"/>
        <v/>
      </c>
      <c r="AH403" s="165"/>
      <c r="AI403" s="165"/>
      <c r="AJ403" s="131"/>
      <c r="AK403" s="64" t="str">
        <f t="shared" si="169"/>
        <v/>
      </c>
      <c r="AL403" s="47" t="str">
        <f t="shared" si="170"/>
        <v/>
      </c>
      <c r="AM403" s="65" t="str">
        <f t="shared" si="171"/>
        <v/>
      </c>
      <c r="AN403" s="57" t="str">
        <f t="shared" si="172"/>
        <v/>
      </c>
      <c r="AO403" s="12" t="str">
        <f t="shared" si="173"/>
        <v/>
      </c>
      <c r="AP403" s="10" t="str">
        <f t="shared" si="174"/>
        <v/>
      </c>
      <c r="AQ403" s="10" t="str">
        <f t="shared" si="175"/>
        <v/>
      </c>
      <c r="AR403" s="15" t="str">
        <f t="shared" si="176"/>
        <v/>
      </c>
      <c r="AS403" s="57" t="str">
        <f t="shared" si="177"/>
        <v/>
      </c>
      <c r="AT403" s="12" t="str">
        <f t="shared" si="178"/>
        <v/>
      </c>
      <c r="AU403" s="10" t="str">
        <f t="shared" si="179"/>
        <v/>
      </c>
      <c r="AV403" s="10" t="str">
        <f t="shared" si="180"/>
        <v/>
      </c>
      <c r="AW403" s="15" t="str">
        <f t="shared" si="181"/>
        <v/>
      </c>
    </row>
    <row r="404" spans="2:49">
      <c r="B404" s="14" t="str">
        <f>IF(Scilympiad!C403="",
    "",
    Scilympiad!C403
)</f>
        <v/>
      </c>
      <c r="C404" s="10" t="str">
        <f>IF(Scilympiad!D403="",
    "",
    Scilympiad!D403
)</f>
        <v/>
      </c>
      <c r="D404" s="10" t="str">
        <f>IF(Scilympiad!E403="",
    "",
    Scilympiad!E403
)</f>
        <v/>
      </c>
      <c r="E404" s="44" t="str">
        <f t="shared" si="157"/>
        <v/>
      </c>
      <c r="F404" s="45" t="str">
        <f t="shared" si="158"/>
        <v/>
      </c>
      <c r="G404" s="173" t="str">
        <f t="shared" si="159"/>
        <v/>
      </c>
      <c r="H404" s="45" t="str">
        <f t="shared" si="160"/>
        <v/>
      </c>
      <c r="I404" s="54" t="str">
        <f t="shared" si="161"/>
        <v/>
      </c>
      <c r="J404" s="57" t="str">
        <f>IF($B404="",
    "",
    IF(COUNTIF(Scilympiad!U:U,Scores!$B404)+COUNTIF(SkyCiv!U:U,Scores!$B404)=0,
        "",
        IF(COUNTIF(Scilympiad!U:U,Scores!$B404)=0,
            "NO",
            IF(COUNTIF(Scilympiad!U:U,Scores!$B404)=1,
                "YES",
                IF(COUNTIF(Scilympiad!U:U,Scores!$B404)&gt;1,
                    "MANY",
                    "ERROR"
                )
            )
        )
    )
)</f>
        <v/>
      </c>
      <c r="K404" s="15" t="str">
        <f>IF($B404="",
    "",
    IF(COUNTIF(Scilympiad!U:U,Scores!$B404)+COUNTIF(SkyCiv!U:U,Scores!$B404)=0,
        "",
        IF(COUNTIF(SkyCiv!U:U,Scores!$B404)=0,
            "NO",
            IF(COUNTIF(SkyCiv!U:U,Scores!$B404)=1,
                "YES",
                IF(COUNTIF(SkyCiv!U:U,Scores!$B404)&gt;1,
                    "MANY",
                    "ERROR"
                )
            )
        )
    )
)</f>
        <v/>
      </c>
      <c r="L404" s="160" t="str">
        <f>IF($B404="",
    "",
    IF(NOT(ISERROR(MATCH($B404,Scilympiad!$U:$U,0))),
        INDEX(Scilympiad!M:M,MATCH($B404,Scilympiad!$U:$U,0)),
        ""
    )
)</f>
        <v/>
      </c>
      <c r="M404" s="161" t="str">
        <f>IF($B404="",
    "",
    IF(NOT(ISERROR(MATCH($B404,Scilympiad!$U:$U,0))),
        INDEX(Scilympiad!N:N,MATCH($B404,Scilympiad!$U:$U,0)),
        ""
    )
)</f>
        <v/>
      </c>
      <c r="N404" s="161" t="str">
        <f>IF($B404="",
    "",
    IF(NOT(ISERROR(MATCH($B404,SkyCiv!$U:$U,0))),
        INDEX(SkyCiv!C:C,MATCH($B404,SkyCiv!$U:$U,0))+(_xlfn.NUMBERVALUE(LEFT(RIGHT(Instructions!$E$20,4),3))+6)/24,
        ""
    )
)</f>
        <v/>
      </c>
      <c r="O404" s="12" t="str">
        <f>IF(N404="",
    "",
    IF(Instructions!E$20="",
        "TIMEZONE?",
        IF(L404="",
            "START?",
            IF(N404&lt;L404,
                "NEGATIVE",
                (N404-L404)*24*60
            )
        )
    )
)</f>
        <v/>
      </c>
      <c r="P404" s="46" t="str">
        <f>IF(Instructions!$E$21="",
    "",
    IF(AND(ISNUMBER(O404),O404&gt;Instructions!E$21),
        "YES",
        IF(AND(ISNUMBER(O404),O404&lt;=Instructions!E$21),
            "NO",
            IF(O404="NEGATIVE",
                "UNCLEAR",
                ""
            )
        )
    )
)</f>
        <v/>
      </c>
      <c r="Q404" s="72" t="str">
        <f>IF(LEFT(Instructions!E$22)="Y",
    P404,
    ""
)</f>
        <v/>
      </c>
      <c r="R404" s="69" t="str">
        <f>IF($B404="",
    "",
    IF(NOT(ISERROR(MATCH($B404,SkyCiv!$U:$U,0))),
        INDEX(SkyCiv!I:I,MATCH($B404,SkyCiv!$U:$U,0)),
        ""
    )
)</f>
        <v/>
      </c>
      <c r="S404" s="12" t="str">
        <f>IF($B404="",
    "",
    IF(NOT(ISERROR(MATCH($B404,SkyCiv!$U:$U,0))),
        INDEX(SkyCiv!J:J,MATCH($B404,SkyCiv!$U:$U,0)),
        ""
    )
)</f>
        <v/>
      </c>
      <c r="T404" s="60" t="str">
        <f>IF($B404="",
    "",
    IF(NOT(ISERROR(MATCH($B404,SkyCiv!$U:$U,0))),
        INDEX(SkyCiv!K:K,MATCH($B404,SkyCiv!$U:$U,0)),
        ""
    )
)</f>
        <v/>
      </c>
      <c r="U404" s="76" t="str">
        <f>IF($B404="",
    "",
    IF(NOT(ISERROR(MATCH($B404,SkyCiv!$U:$U,0))),
        INDEX(SkyCiv!L:L,MATCH($B404,SkyCiv!$U:$U,0)),
        ""
    )
)</f>
        <v/>
      </c>
      <c r="V404" s="12" t="str">
        <f>IF($B404="",
    "",
    IF(NOT(ISERROR(MATCH($B404,SkyCiv!$U:$U,0))),
        INDEX(SkyCiv!M:M,MATCH($B404,SkyCiv!$U:$U,0)),
        ""
    )
)</f>
        <v/>
      </c>
      <c r="W404" s="77" t="str">
        <f>IF($B404="",
    "",
    IF(NOT(ISERROR(MATCH($B404,SkyCiv!$U:$U,0))),
        INDEX(SkyCiv!N:N,MATCH($B404,SkyCiv!$U:$U,0)),
        ""
    )
)</f>
        <v/>
      </c>
      <c r="X404" s="45" t="str">
        <f>IF(AND(U404=0,V404=0,W404=0),
    "-",
    IF(U404="",
        "",
        IF(LEFT($B404)="B",
            IF(Instructions!E$16="",
                "",
                IF(ROUND(U404,3)&lt;Instructions!E$16,
                    "YES",
                    "NO"
                )
            ),
            IF(LEFT($B404)="C",
                IF(Instructions!E$18="",
                    "",
                    IF(ROUND(U404,3)&lt;Instructions!E$18,
                        "YES",
                        "NO"
                    )
                ),
                "ERR"
            )
        )
    )
)</f>
        <v/>
      </c>
      <c r="Y404" s="45" t="str">
        <f t="shared" si="162"/>
        <v/>
      </c>
      <c r="Z404" s="45" t="str">
        <f>IF(AND(U404=0,V404=0,W404=0),
    "-",
    IF(W404="",
        "",
        IF(LEFT($B404)="B",
            IF(Instructions!E$17="",
                "",
                IF(ROUND(W404,3)&lt;Instructions!E$17,
                    "YES",
                    "NO"
                )
            ),
            IF(LEFT($B404)="C",
                IF(Instructions!E$19="",
                    "",
                    IF(ROUND(W404,3)&lt;Instructions!E$19,
                        "YES",
                        "NO"
                    )
                ),
                "ERR"
            )
        )
    )
)</f>
        <v/>
      </c>
      <c r="AA404" s="54" t="str">
        <f t="shared" si="163"/>
        <v/>
      </c>
      <c r="AB404" s="14" t="str">
        <f>IF(AND(NOT(ISERROR(MATCH($B404,Scilympiad!$U:$U,0))),ISNUMBER(INDEX(Scilympiad!Y:Y,MATCH($B404,Scilympiad!$U:$U,0)))),
    INDEX(Scilympiad!Y:Y,MATCH($B404,Scilympiad!$U:$U,0)),
    ""
)</f>
        <v/>
      </c>
      <c r="AC404" s="11" t="str">
        <f t="shared" si="164"/>
        <v/>
      </c>
      <c r="AD404" s="10" t="str">
        <f t="shared" si="165"/>
        <v/>
      </c>
      <c r="AE404" s="11" t="str">
        <f t="shared" si="166"/>
        <v/>
      </c>
      <c r="AF404" s="12" t="str">
        <f t="shared" si="167"/>
        <v/>
      </c>
      <c r="AG404" s="134" t="str">
        <f t="shared" si="168"/>
        <v/>
      </c>
      <c r="AH404" s="165"/>
      <c r="AI404" s="165"/>
      <c r="AJ404" s="131"/>
      <c r="AK404" s="64" t="str">
        <f t="shared" si="169"/>
        <v/>
      </c>
      <c r="AL404" s="47" t="str">
        <f t="shared" si="170"/>
        <v/>
      </c>
      <c r="AM404" s="65" t="str">
        <f t="shared" si="171"/>
        <v/>
      </c>
      <c r="AN404" s="57" t="str">
        <f t="shared" si="172"/>
        <v/>
      </c>
      <c r="AO404" s="12" t="str">
        <f t="shared" si="173"/>
        <v/>
      </c>
      <c r="AP404" s="10" t="str">
        <f t="shared" si="174"/>
        <v/>
      </c>
      <c r="AQ404" s="10" t="str">
        <f t="shared" si="175"/>
        <v/>
      </c>
      <c r="AR404" s="15" t="str">
        <f t="shared" si="176"/>
        <v/>
      </c>
      <c r="AS404" s="57" t="str">
        <f t="shared" si="177"/>
        <v/>
      </c>
      <c r="AT404" s="12" t="str">
        <f t="shared" si="178"/>
        <v/>
      </c>
      <c r="AU404" s="10" t="str">
        <f t="shared" si="179"/>
        <v/>
      </c>
      <c r="AV404" s="10" t="str">
        <f t="shared" si="180"/>
        <v/>
      </c>
      <c r="AW404" s="15" t="str">
        <f t="shared" si="181"/>
        <v/>
      </c>
    </row>
    <row r="405" spans="2:49">
      <c r="B405" s="14" t="str">
        <f>IF(Scilympiad!C404="",
    "",
    Scilympiad!C404
)</f>
        <v/>
      </c>
      <c r="C405" s="10" t="str">
        <f>IF(Scilympiad!D404="",
    "",
    Scilympiad!D404
)</f>
        <v/>
      </c>
      <c r="D405" s="10" t="str">
        <f>IF(Scilympiad!E404="",
    "",
    Scilympiad!E404
)</f>
        <v/>
      </c>
      <c r="E405" s="44" t="str">
        <f t="shared" si="157"/>
        <v/>
      </c>
      <c r="F405" s="45" t="str">
        <f t="shared" si="158"/>
        <v/>
      </c>
      <c r="G405" s="173" t="str">
        <f t="shared" si="159"/>
        <v/>
      </c>
      <c r="H405" s="45" t="str">
        <f t="shared" si="160"/>
        <v/>
      </c>
      <c r="I405" s="54" t="str">
        <f t="shared" si="161"/>
        <v/>
      </c>
      <c r="J405" s="57" t="str">
        <f>IF($B405="",
    "",
    IF(COUNTIF(Scilympiad!U:U,Scores!$B405)+COUNTIF(SkyCiv!U:U,Scores!$B405)=0,
        "",
        IF(COUNTIF(Scilympiad!U:U,Scores!$B405)=0,
            "NO",
            IF(COUNTIF(Scilympiad!U:U,Scores!$B405)=1,
                "YES",
                IF(COUNTIF(Scilympiad!U:U,Scores!$B405)&gt;1,
                    "MANY",
                    "ERROR"
                )
            )
        )
    )
)</f>
        <v/>
      </c>
      <c r="K405" s="15" t="str">
        <f>IF($B405="",
    "",
    IF(COUNTIF(Scilympiad!U:U,Scores!$B405)+COUNTIF(SkyCiv!U:U,Scores!$B405)=0,
        "",
        IF(COUNTIF(SkyCiv!U:U,Scores!$B405)=0,
            "NO",
            IF(COUNTIF(SkyCiv!U:U,Scores!$B405)=1,
                "YES",
                IF(COUNTIF(SkyCiv!U:U,Scores!$B405)&gt;1,
                    "MANY",
                    "ERROR"
                )
            )
        )
    )
)</f>
        <v/>
      </c>
      <c r="L405" s="160" t="str">
        <f>IF($B405="",
    "",
    IF(NOT(ISERROR(MATCH($B405,Scilympiad!$U:$U,0))),
        INDEX(Scilympiad!M:M,MATCH($B405,Scilympiad!$U:$U,0)),
        ""
    )
)</f>
        <v/>
      </c>
      <c r="M405" s="161" t="str">
        <f>IF($B405="",
    "",
    IF(NOT(ISERROR(MATCH($B405,Scilympiad!$U:$U,0))),
        INDEX(Scilympiad!N:N,MATCH($B405,Scilympiad!$U:$U,0)),
        ""
    )
)</f>
        <v/>
      </c>
      <c r="N405" s="161" t="str">
        <f>IF($B405="",
    "",
    IF(NOT(ISERROR(MATCH($B405,SkyCiv!$U:$U,0))),
        INDEX(SkyCiv!C:C,MATCH($B405,SkyCiv!$U:$U,0))+(_xlfn.NUMBERVALUE(LEFT(RIGHT(Instructions!$E$20,4),3))+6)/24,
        ""
    )
)</f>
        <v/>
      </c>
      <c r="O405" s="12" t="str">
        <f>IF(N405="",
    "",
    IF(Instructions!E$20="",
        "TIMEZONE?",
        IF(L405="",
            "START?",
            IF(N405&lt;L405,
                "NEGATIVE",
                (N405-L405)*24*60
            )
        )
    )
)</f>
        <v/>
      </c>
      <c r="P405" s="46" t="str">
        <f>IF(Instructions!$E$21="",
    "",
    IF(AND(ISNUMBER(O405),O405&gt;Instructions!E$21),
        "YES",
        IF(AND(ISNUMBER(O405),O405&lt;=Instructions!E$21),
            "NO",
            IF(O405="NEGATIVE",
                "UNCLEAR",
                ""
            )
        )
    )
)</f>
        <v/>
      </c>
      <c r="Q405" s="72" t="str">
        <f>IF(LEFT(Instructions!E$22)="Y",
    P405,
    ""
)</f>
        <v/>
      </c>
      <c r="R405" s="69" t="str">
        <f>IF($B405="",
    "",
    IF(NOT(ISERROR(MATCH($B405,SkyCiv!$U:$U,0))),
        INDEX(SkyCiv!I:I,MATCH($B405,SkyCiv!$U:$U,0)),
        ""
    )
)</f>
        <v/>
      </c>
      <c r="S405" s="12" t="str">
        <f>IF($B405="",
    "",
    IF(NOT(ISERROR(MATCH($B405,SkyCiv!$U:$U,0))),
        INDEX(SkyCiv!J:J,MATCH($B405,SkyCiv!$U:$U,0)),
        ""
    )
)</f>
        <v/>
      </c>
      <c r="T405" s="60" t="str">
        <f>IF($B405="",
    "",
    IF(NOT(ISERROR(MATCH($B405,SkyCiv!$U:$U,0))),
        INDEX(SkyCiv!K:K,MATCH($B405,SkyCiv!$U:$U,0)),
        ""
    )
)</f>
        <v/>
      </c>
      <c r="U405" s="76" t="str">
        <f>IF($B405="",
    "",
    IF(NOT(ISERROR(MATCH($B405,SkyCiv!$U:$U,0))),
        INDEX(SkyCiv!L:L,MATCH($B405,SkyCiv!$U:$U,0)),
        ""
    )
)</f>
        <v/>
      </c>
      <c r="V405" s="12" t="str">
        <f>IF($B405="",
    "",
    IF(NOT(ISERROR(MATCH($B405,SkyCiv!$U:$U,0))),
        INDEX(SkyCiv!M:M,MATCH($B405,SkyCiv!$U:$U,0)),
        ""
    )
)</f>
        <v/>
      </c>
      <c r="W405" s="77" t="str">
        <f>IF($B405="",
    "",
    IF(NOT(ISERROR(MATCH($B405,SkyCiv!$U:$U,0))),
        INDEX(SkyCiv!N:N,MATCH($B405,SkyCiv!$U:$U,0)),
        ""
    )
)</f>
        <v/>
      </c>
      <c r="X405" s="45" t="str">
        <f>IF(AND(U405=0,V405=0,W405=0),
    "-",
    IF(U405="",
        "",
        IF(LEFT($B405)="B",
            IF(Instructions!E$16="",
                "",
                IF(ROUND(U405,3)&lt;Instructions!E$16,
                    "YES",
                    "NO"
                )
            ),
            IF(LEFT($B405)="C",
                IF(Instructions!E$18="",
                    "",
                    IF(ROUND(U405,3)&lt;Instructions!E$18,
                        "YES",
                        "NO"
                    )
                ),
                "ERR"
            )
        )
    )
)</f>
        <v/>
      </c>
      <c r="Y405" s="45" t="str">
        <f t="shared" si="162"/>
        <v/>
      </c>
      <c r="Z405" s="45" t="str">
        <f>IF(AND(U405=0,V405=0,W405=0),
    "-",
    IF(W405="",
        "",
        IF(LEFT($B405)="B",
            IF(Instructions!E$17="",
                "",
                IF(ROUND(W405,3)&lt;Instructions!E$17,
                    "YES",
                    "NO"
                )
            ),
            IF(LEFT($B405)="C",
                IF(Instructions!E$19="",
                    "",
                    IF(ROUND(W405,3)&lt;Instructions!E$19,
                        "YES",
                        "NO"
                    )
                ),
                "ERR"
            )
        )
    )
)</f>
        <v/>
      </c>
      <c r="AA405" s="54" t="str">
        <f t="shared" si="163"/>
        <v/>
      </c>
      <c r="AB405" s="14" t="str">
        <f>IF(AND(NOT(ISERROR(MATCH($B405,Scilympiad!$U:$U,0))),ISNUMBER(INDEX(Scilympiad!Y:Y,MATCH($B405,Scilympiad!$U:$U,0)))),
    INDEX(Scilympiad!Y:Y,MATCH($B405,Scilympiad!$U:$U,0)),
    ""
)</f>
        <v/>
      </c>
      <c r="AC405" s="11" t="str">
        <f t="shared" si="164"/>
        <v/>
      </c>
      <c r="AD405" s="10" t="str">
        <f t="shared" si="165"/>
        <v/>
      </c>
      <c r="AE405" s="11" t="str">
        <f t="shared" si="166"/>
        <v/>
      </c>
      <c r="AF405" s="12" t="str">
        <f t="shared" si="167"/>
        <v/>
      </c>
      <c r="AG405" s="134" t="str">
        <f t="shared" si="168"/>
        <v/>
      </c>
      <c r="AH405" s="165"/>
      <c r="AI405" s="165"/>
      <c r="AJ405" s="131"/>
      <c r="AK405" s="64" t="str">
        <f t="shared" si="169"/>
        <v/>
      </c>
      <c r="AL405" s="47" t="str">
        <f t="shared" si="170"/>
        <v/>
      </c>
      <c r="AM405" s="65" t="str">
        <f t="shared" si="171"/>
        <v/>
      </c>
      <c r="AN405" s="57" t="str">
        <f t="shared" si="172"/>
        <v/>
      </c>
      <c r="AO405" s="12" t="str">
        <f t="shared" si="173"/>
        <v/>
      </c>
      <c r="AP405" s="10" t="str">
        <f t="shared" si="174"/>
        <v/>
      </c>
      <c r="AQ405" s="10" t="str">
        <f t="shared" si="175"/>
        <v/>
      </c>
      <c r="AR405" s="15" t="str">
        <f t="shared" si="176"/>
        <v/>
      </c>
      <c r="AS405" s="57" t="str">
        <f t="shared" si="177"/>
        <v/>
      </c>
      <c r="AT405" s="12" t="str">
        <f t="shared" si="178"/>
        <v/>
      </c>
      <c r="AU405" s="10" t="str">
        <f t="shared" si="179"/>
        <v/>
      </c>
      <c r="AV405" s="10" t="str">
        <f t="shared" si="180"/>
        <v/>
      </c>
      <c r="AW405" s="15" t="str">
        <f t="shared" si="181"/>
        <v/>
      </c>
    </row>
    <row r="406" spans="2:49">
      <c r="B406" s="14" t="str">
        <f>IF(Scilympiad!C405="",
    "",
    Scilympiad!C405
)</f>
        <v/>
      </c>
      <c r="C406" s="10" t="str">
        <f>IF(Scilympiad!D405="",
    "",
    Scilympiad!D405
)</f>
        <v/>
      </c>
      <c r="D406" s="10" t="str">
        <f>IF(Scilympiad!E405="",
    "",
    Scilympiad!E405
)</f>
        <v/>
      </c>
      <c r="E406" s="44" t="str">
        <f t="shared" si="157"/>
        <v/>
      </c>
      <c r="F406" s="45" t="str">
        <f t="shared" si="158"/>
        <v/>
      </c>
      <c r="G406" s="173" t="str">
        <f t="shared" si="159"/>
        <v/>
      </c>
      <c r="H406" s="45" t="str">
        <f t="shared" si="160"/>
        <v/>
      </c>
      <c r="I406" s="54" t="str">
        <f t="shared" si="161"/>
        <v/>
      </c>
      <c r="J406" s="57" t="str">
        <f>IF($B406="",
    "",
    IF(COUNTIF(Scilympiad!U:U,Scores!$B406)+COUNTIF(SkyCiv!U:U,Scores!$B406)=0,
        "",
        IF(COUNTIF(Scilympiad!U:U,Scores!$B406)=0,
            "NO",
            IF(COUNTIF(Scilympiad!U:U,Scores!$B406)=1,
                "YES",
                IF(COUNTIF(Scilympiad!U:U,Scores!$B406)&gt;1,
                    "MANY",
                    "ERROR"
                )
            )
        )
    )
)</f>
        <v/>
      </c>
      <c r="K406" s="15" t="str">
        <f>IF($B406="",
    "",
    IF(COUNTIF(Scilympiad!U:U,Scores!$B406)+COUNTIF(SkyCiv!U:U,Scores!$B406)=0,
        "",
        IF(COUNTIF(SkyCiv!U:U,Scores!$B406)=0,
            "NO",
            IF(COUNTIF(SkyCiv!U:U,Scores!$B406)=1,
                "YES",
                IF(COUNTIF(SkyCiv!U:U,Scores!$B406)&gt;1,
                    "MANY",
                    "ERROR"
                )
            )
        )
    )
)</f>
        <v/>
      </c>
      <c r="L406" s="160" t="str">
        <f>IF($B406="",
    "",
    IF(NOT(ISERROR(MATCH($B406,Scilympiad!$U:$U,0))),
        INDEX(Scilympiad!M:M,MATCH($B406,Scilympiad!$U:$U,0)),
        ""
    )
)</f>
        <v/>
      </c>
      <c r="M406" s="161" t="str">
        <f>IF($B406="",
    "",
    IF(NOT(ISERROR(MATCH($B406,Scilympiad!$U:$U,0))),
        INDEX(Scilympiad!N:N,MATCH($B406,Scilympiad!$U:$U,0)),
        ""
    )
)</f>
        <v/>
      </c>
      <c r="N406" s="161" t="str">
        <f>IF($B406="",
    "",
    IF(NOT(ISERROR(MATCH($B406,SkyCiv!$U:$U,0))),
        INDEX(SkyCiv!C:C,MATCH($B406,SkyCiv!$U:$U,0))+(_xlfn.NUMBERVALUE(LEFT(RIGHT(Instructions!$E$20,4),3))+6)/24,
        ""
    )
)</f>
        <v/>
      </c>
      <c r="O406" s="12" t="str">
        <f>IF(N406="",
    "",
    IF(Instructions!E$20="",
        "TIMEZONE?",
        IF(L406="",
            "START?",
            IF(N406&lt;L406,
                "NEGATIVE",
                (N406-L406)*24*60
            )
        )
    )
)</f>
        <v/>
      </c>
      <c r="P406" s="46" t="str">
        <f>IF(Instructions!$E$21="",
    "",
    IF(AND(ISNUMBER(O406),O406&gt;Instructions!E$21),
        "YES",
        IF(AND(ISNUMBER(O406),O406&lt;=Instructions!E$21),
            "NO",
            IF(O406="NEGATIVE",
                "UNCLEAR",
                ""
            )
        )
    )
)</f>
        <v/>
      </c>
      <c r="Q406" s="72" t="str">
        <f>IF(LEFT(Instructions!E$22)="Y",
    P406,
    ""
)</f>
        <v/>
      </c>
      <c r="R406" s="69" t="str">
        <f>IF($B406="",
    "",
    IF(NOT(ISERROR(MATCH($B406,SkyCiv!$U:$U,0))),
        INDEX(SkyCiv!I:I,MATCH($B406,SkyCiv!$U:$U,0)),
        ""
    )
)</f>
        <v/>
      </c>
      <c r="S406" s="12" t="str">
        <f>IF($B406="",
    "",
    IF(NOT(ISERROR(MATCH($B406,SkyCiv!$U:$U,0))),
        INDEX(SkyCiv!J:J,MATCH($B406,SkyCiv!$U:$U,0)),
        ""
    )
)</f>
        <v/>
      </c>
      <c r="T406" s="60" t="str">
        <f>IF($B406="",
    "",
    IF(NOT(ISERROR(MATCH($B406,SkyCiv!$U:$U,0))),
        INDEX(SkyCiv!K:K,MATCH($B406,SkyCiv!$U:$U,0)),
        ""
    )
)</f>
        <v/>
      </c>
      <c r="U406" s="76" t="str">
        <f>IF($B406="",
    "",
    IF(NOT(ISERROR(MATCH($B406,SkyCiv!$U:$U,0))),
        INDEX(SkyCiv!L:L,MATCH($B406,SkyCiv!$U:$U,0)),
        ""
    )
)</f>
        <v/>
      </c>
      <c r="V406" s="12" t="str">
        <f>IF($B406="",
    "",
    IF(NOT(ISERROR(MATCH($B406,SkyCiv!$U:$U,0))),
        INDEX(SkyCiv!M:M,MATCH($B406,SkyCiv!$U:$U,0)),
        ""
    )
)</f>
        <v/>
      </c>
      <c r="W406" s="77" t="str">
        <f>IF($B406="",
    "",
    IF(NOT(ISERROR(MATCH($B406,SkyCiv!$U:$U,0))),
        INDEX(SkyCiv!N:N,MATCH($B406,SkyCiv!$U:$U,0)),
        ""
    )
)</f>
        <v/>
      </c>
      <c r="X406" s="45" t="str">
        <f>IF(AND(U406=0,V406=0,W406=0),
    "-",
    IF(U406="",
        "",
        IF(LEFT($B406)="B",
            IF(Instructions!E$16="",
                "",
                IF(ROUND(U406,3)&lt;Instructions!E$16,
                    "YES",
                    "NO"
                )
            ),
            IF(LEFT($B406)="C",
                IF(Instructions!E$18="",
                    "",
                    IF(ROUND(U406,3)&lt;Instructions!E$18,
                        "YES",
                        "NO"
                    )
                ),
                "ERR"
            )
        )
    )
)</f>
        <v/>
      </c>
      <c r="Y406" s="45" t="str">
        <f t="shared" si="162"/>
        <v/>
      </c>
      <c r="Z406" s="45" t="str">
        <f>IF(AND(U406=0,V406=0,W406=0),
    "-",
    IF(W406="",
        "",
        IF(LEFT($B406)="B",
            IF(Instructions!E$17="",
                "",
                IF(ROUND(W406,3)&lt;Instructions!E$17,
                    "YES",
                    "NO"
                )
            ),
            IF(LEFT($B406)="C",
                IF(Instructions!E$19="",
                    "",
                    IF(ROUND(W406,3)&lt;Instructions!E$19,
                        "YES",
                        "NO"
                    )
                ),
                "ERR"
            )
        )
    )
)</f>
        <v/>
      </c>
      <c r="AA406" s="54" t="str">
        <f t="shared" si="163"/>
        <v/>
      </c>
      <c r="AB406" s="14" t="str">
        <f>IF(AND(NOT(ISERROR(MATCH($B406,Scilympiad!$U:$U,0))),ISNUMBER(INDEX(Scilympiad!Y:Y,MATCH($B406,Scilympiad!$U:$U,0)))),
    INDEX(Scilympiad!Y:Y,MATCH($B406,Scilympiad!$U:$U,0)),
    ""
)</f>
        <v/>
      </c>
      <c r="AC406" s="11" t="str">
        <f t="shared" si="164"/>
        <v/>
      </c>
      <c r="AD406" s="10" t="str">
        <f t="shared" si="165"/>
        <v/>
      </c>
      <c r="AE406" s="11" t="str">
        <f t="shared" si="166"/>
        <v/>
      </c>
      <c r="AF406" s="12" t="str">
        <f t="shared" si="167"/>
        <v/>
      </c>
      <c r="AG406" s="134" t="str">
        <f t="shared" si="168"/>
        <v/>
      </c>
      <c r="AH406" s="165"/>
      <c r="AI406" s="165"/>
      <c r="AJ406" s="131"/>
      <c r="AK406" s="64" t="str">
        <f t="shared" si="169"/>
        <v/>
      </c>
      <c r="AL406" s="47" t="str">
        <f t="shared" si="170"/>
        <v/>
      </c>
      <c r="AM406" s="65" t="str">
        <f t="shared" si="171"/>
        <v/>
      </c>
      <c r="AN406" s="57" t="str">
        <f t="shared" si="172"/>
        <v/>
      </c>
      <c r="AO406" s="12" t="str">
        <f t="shared" si="173"/>
        <v/>
      </c>
      <c r="AP406" s="10" t="str">
        <f t="shared" si="174"/>
        <v/>
      </c>
      <c r="AQ406" s="10" t="str">
        <f t="shared" si="175"/>
        <v/>
      </c>
      <c r="AR406" s="15" t="str">
        <f t="shared" si="176"/>
        <v/>
      </c>
      <c r="AS406" s="57" t="str">
        <f t="shared" si="177"/>
        <v/>
      </c>
      <c r="AT406" s="12" t="str">
        <f t="shared" si="178"/>
        <v/>
      </c>
      <c r="AU406" s="10" t="str">
        <f t="shared" si="179"/>
        <v/>
      </c>
      <c r="AV406" s="10" t="str">
        <f t="shared" si="180"/>
        <v/>
      </c>
      <c r="AW406" s="15" t="str">
        <f t="shared" si="181"/>
        <v/>
      </c>
    </row>
    <row r="407" spans="2:49">
      <c r="B407" s="14" t="str">
        <f>IF(Scilympiad!C406="",
    "",
    Scilympiad!C406
)</f>
        <v/>
      </c>
      <c r="C407" s="10" t="str">
        <f>IF(Scilympiad!D406="",
    "",
    Scilympiad!D406
)</f>
        <v/>
      </c>
      <c r="D407" s="10" t="str">
        <f>IF(Scilympiad!E406="",
    "",
    Scilympiad!E406
)</f>
        <v/>
      </c>
      <c r="E407" s="44" t="str">
        <f t="shared" si="157"/>
        <v/>
      </c>
      <c r="F407" s="45" t="str">
        <f t="shared" si="158"/>
        <v/>
      </c>
      <c r="G407" s="173" t="str">
        <f t="shared" si="159"/>
        <v/>
      </c>
      <c r="H407" s="45" t="str">
        <f t="shared" si="160"/>
        <v/>
      </c>
      <c r="I407" s="54" t="str">
        <f t="shared" si="161"/>
        <v/>
      </c>
      <c r="J407" s="57" t="str">
        <f>IF($B407="",
    "",
    IF(COUNTIF(Scilympiad!U:U,Scores!$B407)+COUNTIF(SkyCiv!U:U,Scores!$B407)=0,
        "",
        IF(COUNTIF(Scilympiad!U:U,Scores!$B407)=0,
            "NO",
            IF(COUNTIF(Scilympiad!U:U,Scores!$B407)=1,
                "YES",
                IF(COUNTIF(Scilympiad!U:U,Scores!$B407)&gt;1,
                    "MANY",
                    "ERROR"
                )
            )
        )
    )
)</f>
        <v/>
      </c>
      <c r="K407" s="15" t="str">
        <f>IF($B407="",
    "",
    IF(COUNTIF(Scilympiad!U:U,Scores!$B407)+COUNTIF(SkyCiv!U:U,Scores!$B407)=0,
        "",
        IF(COUNTIF(SkyCiv!U:U,Scores!$B407)=0,
            "NO",
            IF(COUNTIF(SkyCiv!U:U,Scores!$B407)=1,
                "YES",
                IF(COUNTIF(SkyCiv!U:U,Scores!$B407)&gt;1,
                    "MANY",
                    "ERROR"
                )
            )
        )
    )
)</f>
        <v/>
      </c>
      <c r="L407" s="160" t="str">
        <f>IF($B407="",
    "",
    IF(NOT(ISERROR(MATCH($B407,Scilympiad!$U:$U,0))),
        INDEX(Scilympiad!M:M,MATCH($B407,Scilympiad!$U:$U,0)),
        ""
    )
)</f>
        <v/>
      </c>
      <c r="M407" s="161" t="str">
        <f>IF($B407="",
    "",
    IF(NOT(ISERROR(MATCH($B407,Scilympiad!$U:$U,0))),
        INDEX(Scilympiad!N:N,MATCH($B407,Scilympiad!$U:$U,0)),
        ""
    )
)</f>
        <v/>
      </c>
      <c r="N407" s="161" t="str">
        <f>IF($B407="",
    "",
    IF(NOT(ISERROR(MATCH($B407,SkyCiv!$U:$U,0))),
        INDEX(SkyCiv!C:C,MATCH($B407,SkyCiv!$U:$U,0))+(_xlfn.NUMBERVALUE(LEFT(RIGHT(Instructions!$E$20,4),3))+6)/24,
        ""
    )
)</f>
        <v/>
      </c>
      <c r="O407" s="12" t="str">
        <f>IF(N407="",
    "",
    IF(Instructions!E$20="",
        "TIMEZONE?",
        IF(L407="",
            "START?",
            IF(N407&lt;L407,
                "NEGATIVE",
                (N407-L407)*24*60
            )
        )
    )
)</f>
        <v/>
      </c>
      <c r="P407" s="46" t="str">
        <f>IF(Instructions!$E$21="",
    "",
    IF(AND(ISNUMBER(O407),O407&gt;Instructions!E$21),
        "YES",
        IF(AND(ISNUMBER(O407),O407&lt;=Instructions!E$21),
            "NO",
            IF(O407="NEGATIVE",
                "UNCLEAR",
                ""
            )
        )
    )
)</f>
        <v/>
      </c>
      <c r="Q407" s="72" t="str">
        <f>IF(LEFT(Instructions!E$22)="Y",
    P407,
    ""
)</f>
        <v/>
      </c>
      <c r="R407" s="69" t="str">
        <f>IF($B407="",
    "",
    IF(NOT(ISERROR(MATCH($B407,SkyCiv!$U:$U,0))),
        INDEX(SkyCiv!I:I,MATCH($B407,SkyCiv!$U:$U,0)),
        ""
    )
)</f>
        <v/>
      </c>
      <c r="S407" s="12" t="str">
        <f>IF($B407="",
    "",
    IF(NOT(ISERROR(MATCH($B407,SkyCiv!$U:$U,0))),
        INDEX(SkyCiv!J:J,MATCH($B407,SkyCiv!$U:$U,0)),
        ""
    )
)</f>
        <v/>
      </c>
      <c r="T407" s="60" t="str">
        <f>IF($B407="",
    "",
    IF(NOT(ISERROR(MATCH($B407,SkyCiv!$U:$U,0))),
        INDEX(SkyCiv!K:K,MATCH($B407,SkyCiv!$U:$U,0)),
        ""
    )
)</f>
        <v/>
      </c>
      <c r="U407" s="76" t="str">
        <f>IF($B407="",
    "",
    IF(NOT(ISERROR(MATCH($B407,SkyCiv!$U:$U,0))),
        INDEX(SkyCiv!L:L,MATCH($B407,SkyCiv!$U:$U,0)),
        ""
    )
)</f>
        <v/>
      </c>
      <c r="V407" s="12" t="str">
        <f>IF($B407="",
    "",
    IF(NOT(ISERROR(MATCH($B407,SkyCiv!$U:$U,0))),
        INDEX(SkyCiv!M:M,MATCH($B407,SkyCiv!$U:$U,0)),
        ""
    )
)</f>
        <v/>
      </c>
      <c r="W407" s="77" t="str">
        <f>IF($B407="",
    "",
    IF(NOT(ISERROR(MATCH($B407,SkyCiv!$U:$U,0))),
        INDEX(SkyCiv!N:N,MATCH($B407,SkyCiv!$U:$U,0)),
        ""
    )
)</f>
        <v/>
      </c>
      <c r="X407" s="45" t="str">
        <f>IF(AND(U407=0,V407=0,W407=0),
    "-",
    IF(U407="",
        "",
        IF(LEFT($B407)="B",
            IF(Instructions!E$16="",
                "",
                IF(ROUND(U407,3)&lt;Instructions!E$16,
                    "YES",
                    "NO"
                )
            ),
            IF(LEFT($B407)="C",
                IF(Instructions!E$18="",
                    "",
                    IF(ROUND(U407,3)&lt;Instructions!E$18,
                        "YES",
                        "NO"
                    )
                ),
                "ERR"
            )
        )
    )
)</f>
        <v/>
      </c>
      <c r="Y407" s="45" t="str">
        <f t="shared" si="162"/>
        <v/>
      </c>
      <c r="Z407" s="45" t="str">
        <f>IF(AND(U407=0,V407=0,W407=0),
    "-",
    IF(W407="",
        "",
        IF(LEFT($B407)="B",
            IF(Instructions!E$17="",
                "",
                IF(ROUND(W407,3)&lt;Instructions!E$17,
                    "YES",
                    "NO"
                )
            ),
            IF(LEFT($B407)="C",
                IF(Instructions!E$19="",
                    "",
                    IF(ROUND(W407,3)&lt;Instructions!E$19,
                        "YES",
                        "NO"
                    )
                ),
                "ERR"
            )
        )
    )
)</f>
        <v/>
      </c>
      <c r="AA407" s="54" t="str">
        <f t="shared" si="163"/>
        <v/>
      </c>
      <c r="AB407" s="14" t="str">
        <f>IF(AND(NOT(ISERROR(MATCH($B407,Scilympiad!$U:$U,0))),ISNUMBER(INDEX(Scilympiad!Y:Y,MATCH($B407,Scilympiad!$U:$U,0)))),
    INDEX(Scilympiad!Y:Y,MATCH($B407,Scilympiad!$U:$U,0)),
    ""
)</f>
        <v/>
      </c>
      <c r="AC407" s="11" t="str">
        <f t="shared" si="164"/>
        <v/>
      </c>
      <c r="AD407" s="10" t="str">
        <f t="shared" si="165"/>
        <v/>
      </c>
      <c r="AE407" s="11" t="str">
        <f t="shared" si="166"/>
        <v/>
      </c>
      <c r="AF407" s="12" t="str">
        <f t="shared" si="167"/>
        <v/>
      </c>
      <c r="AG407" s="134" t="str">
        <f t="shared" si="168"/>
        <v/>
      </c>
      <c r="AH407" s="165"/>
      <c r="AI407" s="165"/>
      <c r="AJ407" s="131"/>
      <c r="AK407" s="64" t="str">
        <f t="shared" si="169"/>
        <v/>
      </c>
      <c r="AL407" s="47" t="str">
        <f t="shared" si="170"/>
        <v/>
      </c>
      <c r="AM407" s="65" t="str">
        <f t="shared" si="171"/>
        <v/>
      </c>
      <c r="AN407" s="57" t="str">
        <f t="shared" si="172"/>
        <v/>
      </c>
      <c r="AO407" s="12" t="str">
        <f t="shared" si="173"/>
        <v/>
      </c>
      <c r="AP407" s="10" t="str">
        <f t="shared" si="174"/>
        <v/>
      </c>
      <c r="AQ407" s="10" t="str">
        <f t="shared" si="175"/>
        <v/>
      </c>
      <c r="AR407" s="15" t="str">
        <f t="shared" si="176"/>
        <v/>
      </c>
      <c r="AS407" s="57" t="str">
        <f t="shared" si="177"/>
        <v/>
      </c>
      <c r="AT407" s="12" t="str">
        <f t="shared" si="178"/>
        <v/>
      </c>
      <c r="AU407" s="10" t="str">
        <f t="shared" si="179"/>
        <v/>
      </c>
      <c r="AV407" s="10" t="str">
        <f t="shared" si="180"/>
        <v/>
      </c>
      <c r="AW407" s="15" t="str">
        <f t="shared" si="181"/>
        <v/>
      </c>
    </row>
    <row r="408" spans="2:49">
      <c r="B408" s="14" t="str">
        <f>IF(Scilympiad!C407="",
    "",
    Scilympiad!C407
)</f>
        <v/>
      </c>
      <c r="C408" s="10" t="str">
        <f>IF(Scilympiad!D407="",
    "",
    Scilympiad!D407
)</f>
        <v/>
      </c>
      <c r="D408" s="10" t="str">
        <f>IF(Scilympiad!E407="",
    "",
    Scilympiad!E407
)</f>
        <v/>
      </c>
      <c r="E408" s="44" t="str">
        <f t="shared" si="157"/>
        <v/>
      </c>
      <c r="F408" s="45" t="str">
        <f t="shared" si="158"/>
        <v/>
      </c>
      <c r="G408" s="173" t="str">
        <f t="shared" si="159"/>
        <v/>
      </c>
      <c r="H408" s="45" t="str">
        <f t="shared" si="160"/>
        <v/>
      </c>
      <c r="I408" s="54" t="str">
        <f t="shared" si="161"/>
        <v/>
      </c>
      <c r="J408" s="57" t="str">
        <f>IF($B408="",
    "",
    IF(COUNTIF(Scilympiad!U:U,Scores!$B408)+COUNTIF(SkyCiv!U:U,Scores!$B408)=0,
        "",
        IF(COUNTIF(Scilympiad!U:U,Scores!$B408)=0,
            "NO",
            IF(COUNTIF(Scilympiad!U:U,Scores!$B408)=1,
                "YES",
                IF(COUNTIF(Scilympiad!U:U,Scores!$B408)&gt;1,
                    "MANY",
                    "ERROR"
                )
            )
        )
    )
)</f>
        <v/>
      </c>
      <c r="K408" s="15" t="str">
        <f>IF($B408="",
    "",
    IF(COUNTIF(Scilympiad!U:U,Scores!$B408)+COUNTIF(SkyCiv!U:U,Scores!$B408)=0,
        "",
        IF(COUNTIF(SkyCiv!U:U,Scores!$B408)=0,
            "NO",
            IF(COUNTIF(SkyCiv!U:U,Scores!$B408)=1,
                "YES",
                IF(COUNTIF(SkyCiv!U:U,Scores!$B408)&gt;1,
                    "MANY",
                    "ERROR"
                )
            )
        )
    )
)</f>
        <v/>
      </c>
      <c r="L408" s="160" t="str">
        <f>IF($B408="",
    "",
    IF(NOT(ISERROR(MATCH($B408,Scilympiad!$U:$U,0))),
        INDEX(Scilympiad!M:M,MATCH($B408,Scilympiad!$U:$U,0)),
        ""
    )
)</f>
        <v/>
      </c>
      <c r="M408" s="161" t="str">
        <f>IF($B408="",
    "",
    IF(NOT(ISERROR(MATCH($B408,Scilympiad!$U:$U,0))),
        INDEX(Scilympiad!N:N,MATCH($B408,Scilympiad!$U:$U,0)),
        ""
    )
)</f>
        <v/>
      </c>
      <c r="N408" s="161" t="str">
        <f>IF($B408="",
    "",
    IF(NOT(ISERROR(MATCH($B408,SkyCiv!$U:$U,0))),
        INDEX(SkyCiv!C:C,MATCH($B408,SkyCiv!$U:$U,0))+(_xlfn.NUMBERVALUE(LEFT(RIGHT(Instructions!$E$20,4),3))+6)/24,
        ""
    )
)</f>
        <v/>
      </c>
      <c r="O408" s="12" t="str">
        <f>IF(N408="",
    "",
    IF(Instructions!E$20="",
        "TIMEZONE?",
        IF(L408="",
            "START?",
            IF(N408&lt;L408,
                "NEGATIVE",
                (N408-L408)*24*60
            )
        )
    )
)</f>
        <v/>
      </c>
      <c r="P408" s="46" t="str">
        <f>IF(Instructions!$E$21="",
    "",
    IF(AND(ISNUMBER(O408),O408&gt;Instructions!E$21),
        "YES",
        IF(AND(ISNUMBER(O408),O408&lt;=Instructions!E$21),
            "NO",
            IF(O408="NEGATIVE",
                "UNCLEAR",
                ""
            )
        )
    )
)</f>
        <v/>
      </c>
      <c r="Q408" s="72" t="str">
        <f>IF(LEFT(Instructions!E$22)="Y",
    P408,
    ""
)</f>
        <v/>
      </c>
      <c r="R408" s="69" t="str">
        <f>IF($B408="",
    "",
    IF(NOT(ISERROR(MATCH($B408,SkyCiv!$U:$U,0))),
        INDEX(SkyCiv!I:I,MATCH($B408,SkyCiv!$U:$U,0)),
        ""
    )
)</f>
        <v/>
      </c>
      <c r="S408" s="12" t="str">
        <f>IF($B408="",
    "",
    IF(NOT(ISERROR(MATCH($B408,SkyCiv!$U:$U,0))),
        INDEX(SkyCiv!J:J,MATCH($B408,SkyCiv!$U:$U,0)),
        ""
    )
)</f>
        <v/>
      </c>
      <c r="T408" s="60" t="str">
        <f>IF($B408="",
    "",
    IF(NOT(ISERROR(MATCH($B408,SkyCiv!$U:$U,0))),
        INDEX(SkyCiv!K:K,MATCH($B408,SkyCiv!$U:$U,0)),
        ""
    )
)</f>
        <v/>
      </c>
      <c r="U408" s="76" t="str">
        <f>IF($B408="",
    "",
    IF(NOT(ISERROR(MATCH($B408,SkyCiv!$U:$U,0))),
        INDEX(SkyCiv!L:L,MATCH($B408,SkyCiv!$U:$U,0)),
        ""
    )
)</f>
        <v/>
      </c>
      <c r="V408" s="12" t="str">
        <f>IF($B408="",
    "",
    IF(NOT(ISERROR(MATCH($B408,SkyCiv!$U:$U,0))),
        INDEX(SkyCiv!M:M,MATCH($B408,SkyCiv!$U:$U,0)),
        ""
    )
)</f>
        <v/>
      </c>
      <c r="W408" s="77" t="str">
        <f>IF($B408="",
    "",
    IF(NOT(ISERROR(MATCH($B408,SkyCiv!$U:$U,0))),
        INDEX(SkyCiv!N:N,MATCH($B408,SkyCiv!$U:$U,0)),
        ""
    )
)</f>
        <v/>
      </c>
      <c r="X408" s="45" t="str">
        <f>IF(AND(U408=0,V408=0,W408=0),
    "-",
    IF(U408="",
        "",
        IF(LEFT($B408)="B",
            IF(Instructions!E$16="",
                "",
                IF(ROUND(U408,3)&lt;Instructions!E$16,
                    "YES",
                    "NO"
                )
            ),
            IF(LEFT($B408)="C",
                IF(Instructions!E$18="",
                    "",
                    IF(ROUND(U408,3)&lt;Instructions!E$18,
                        "YES",
                        "NO"
                    )
                ),
                "ERR"
            )
        )
    )
)</f>
        <v/>
      </c>
      <c r="Y408" s="45" t="str">
        <f t="shared" si="162"/>
        <v/>
      </c>
      <c r="Z408" s="45" t="str">
        <f>IF(AND(U408=0,V408=0,W408=0),
    "-",
    IF(W408="",
        "",
        IF(LEFT($B408)="B",
            IF(Instructions!E$17="",
                "",
                IF(ROUND(W408,3)&lt;Instructions!E$17,
                    "YES",
                    "NO"
                )
            ),
            IF(LEFT($B408)="C",
                IF(Instructions!E$19="",
                    "",
                    IF(ROUND(W408,3)&lt;Instructions!E$19,
                        "YES",
                        "NO"
                    )
                ),
                "ERR"
            )
        )
    )
)</f>
        <v/>
      </c>
      <c r="AA408" s="54" t="str">
        <f t="shared" si="163"/>
        <v/>
      </c>
      <c r="AB408" s="14" t="str">
        <f>IF(AND(NOT(ISERROR(MATCH($B408,Scilympiad!$U:$U,0))),ISNUMBER(INDEX(Scilympiad!Y:Y,MATCH($B408,Scilympiad!$U:$U,0)))),
    INDEX(Scilympiad!Y:Y,MATCH($B408,Scilympiad!$U:$U,0)),
    ""
)</f>
        <v/>
      </c>
      <c r="AC408" s="11" t="str">
        <f t="shared" si="164"/>
        <v/>
      </c>
      <c r="AD408" s="10" t="str">
        <f t="shared" si="165"/>
        <v/>
      </c>
      <c r="AE408" s="11" t="str">
        <f t="shared" si="166"/>
        <v/>
      </c>
      <c r="AF408" s="12" t="str">
        <f t="shared" si="167"/>
        <v/>
      </c>
      <c r="AG408" s="134" t="str">
        <f t="shared" si="168"/>
        <v/>
      </c>
      <c r="AH408" s="165"/>
      <c r="AI408" s="165"/>
      <c r="AJ408" s="131"/>
      <c r="AK408" s="64" t="str">
        <f t="shared" si="169"/>
        <v/>
      </c>
      <c r="AL408" s="47" t="str">
        <f t="shared" si="170"/>
        <v/>
      </c>
      <c r="AM408" s="65" t="str">
        <f t="shared" si="171"/>
        <v/>
      </c>
      <c r="AN408" s="57" t="str">
        <f t="shared" si="172"/>
        <v/>
      </c>
      <c r="AO408" s="12" t="str">
        <f t="shared" si="173"/>
        <v/>
      </c>
      <c r="AP408" s="10" t="str">
        <f t="shared" si="174"/>
        <v/>
      </c>
      <c r="AQ408" s="10" t="str">
        <f t="shared" si="175"/>
        <v/>
      </c>
      <c r="AR408" s="15" t="str">
        <f t="shared" si="176"/>
        <v/>
      </c>
      <c r="AS408" s="57" t="str">
        <f t="shared" si="177"/>
        <v/>
      </c>
      <c r="AT408" s="12" t="str">
        <f t="shared" si="178"/>
        <v/>
      </c>
      <c r="AU408" s="10" t="str">
        <f t="shared" si="179"/>
        <v/>
      </c>
      <c r="AV408" s="10" t="str">
        <f t="shared" si="180"/>
        <v/>
      </c>
      <c r="AW408" s="15" t="str">
        <f t="shared" si="181"/>
        <v/>
      </c>
    </row>
    <row r="409" spans="2:49">
      <c r="B409" s="14" t="str">
        <f>IF(Scilympiad!C408="",
    "",
    Scilympiad!C408
)</f>
        <v/>
      </c>
      <c r="C409" s="10" t="str">
        <f>IF(Scilympiad!D408="",
    "",
    Scilympiad!D408
)</f>
        <v/>
      </c>
      <c r="D409" s="10" t="str">
        <f>IF(Scilympiad!E408="",
    "",
    Scilympiad!E408
)</f>
        <v/>
      </c>
      <c r="E409" s="44" t="str">
        <f t="shared" si="157"/>
        <v/>
      </c>
      <c r="F409" s="45" t="str">
        <f t="shared" si="158"/>
        <v/>
      </c>
      <c r="G409" s="173" t="str">
        <f t="shared" si="159"/>
        <v/>
      </c>
      <c r="H409" s="45" t="str">
        <f t="shared" si="160"/>
        <v/>
      </c>
      <c r="I409" s="54" t="str">
        <f t="shared" si="161"/>
        <v/>
      </c>
      <c r="J409" s="57" t="str">
        <f>IF($B409="",
    "",
    IF(COUNTIF(Scilympiad!U:U,Scores!$B409)+COUNTIF(SkyCiv!U:U,Scores!$B409)=0,
        "",
        IF(COUNTIF(Scilympiad!U:U,Scores!$B409)=0,
            "NO",
            IF(COUNTIF(Scilympiad!U:U,Scores!$B409)=1,
                "YES",
                IF(COUNTIF(Scilympiad!U:U,Scores!$B409)&gt;1,
                    "MANY",
                    "ERROR"
                )
            )
        )
    )
)</f>
        <v/>
      </c>
      <c r="K409" s="15" t="str">
        <f>IF($B409="",
    "",
    IF(COUNTIF(Scilympiad!U:U,Scores!$B409)+COUNTIF(SkyCiv!U:U,Scores!$B409)=0,
        "",
        IF(COUNTIF(SkyCiv!U:U,Scores!$B409)=0,
            "NO",
            IF(COUNTIF(SkyCiv!U:U,Scores!$B409)=1,
                "YES",
                IF(COUNTIF(SkyCiv!U:U,Scores!$B409)&gt;1,
                    "MANY",
                    "ERROR"
                )
            )
        )
    )
)</f>
        <v/>
      </c>
      <c r="L409" s="160" t="str">
        <f>IF($B409="",
    "",
    IF(NOT(ISERROR(MATCH($B409,Scilympiad!$U:$U,0))),
        INDEX(Scilympiad!M:M,MATCH($B409,Scilympiad!$U:$U,0)),
        ""
    )
)</f>
        <v/>
      </c>
      <c r="M409" s="161" t="str">
        <f>IF($B409="",
    "",
    IF(NOT(ISERROR(MATCH($B409,Scilympiad!$U:$U,0))),
        INDEX(Scilympiad!N:N,MATCH($B409,Scilympiad!$U:$U,0)),
        ""
    )
)</f>
        <v/>
      </c>
      <c r="N409" s="161" t="str">
        <f>IF($B409="",
    "",
    IF(NOT(ISERROR(MATCH($B409,SkyCiv!$U:$U,0))),
        INDEX(SkyCiv!C:C,MATCH($B409,SkyCiv!$U:$U,0))+(_xlfn.NUMBERVALUE(LEFT(RIGHT(Instructions!$E$20,4),3))+6)/24,
        ""
    )
)</f>
        <v/>
      </c>
      <c r="O409" s="12" t="str">
        <f>IF(N409="",
    "",
    IF(Instructions!E$20="",
        "TIMEZONE?",
        IF(L409="",
            "START?",
            IF(N409&lt;L409,
                "NEGATIVE",
                (N409-L409)*24*60
            )
        )
    )
)</f>
        <v/>
      </c>
      <c r="P409" s="46" t="str">
        <f>IF(Instructions!$E$21="",
    "",
    IF(AND(ISNUMBER(O409),O409&gt;Instructions!E$21),
        "YES",
        IF(AND(ISNUMBER(O409),O409&lt;=Instructions!E$21),
            "NO",
            IF(O409="NEGATIVE",
                "UNCLEAR",
                ""
            )
        )
    )
)</f>
        <v/>
      </c>
      <c r="Q409" s="72" t="str">
        <f>IF(LEFT(Instructions!E$22)="Y",
    P409,
    ""
)</f>
        <v/>
      </c>
      <c r="R409" s="69" t="str">
        <f>IF($B409="",
    "",
    IF(NOT(ISERROR(MATCH($B409,SkyCiv!$U:$U,0))),
        INDEX(SkyCiv!I:I,MATCH($B409,SkyCiv!$U:$U,0)),
        ""
    )
)</f>
        <v/>
      </c>
      <c r="S409" s="12" t="str">
        <f>IF($B409="",
    "",
    IF(NOT(ISERROR(MATCH($B409,SkyCiv!$U:$U,0))),
        INDEX(SkyCiv!J:J,MATCH($B409,SkyCiv!$U:$U,0)),
        ""
    )
)</f>
        <v/>
      </c>
      <c r="T409" s="60" t="str">
        <f>IF($B409="",
    "",
    IF(NOT(ISERROR(MATCH($B409,SkyCiv!$U:$U,0))),
        INDEX(SkyCiv!K:K,MATCH($B409,SkyCiv!$U:$U,0)),
        ""
    )
)</f>
        <v/>
      </c>
      <c r="U409" s="76" t="str">
        <f>IF($B409="",
    "",
    IF(NOT(ISERROR(MATCH($B409,SkyCiv!$U:$U,0))),
        INDEX(SkyCiv!L:L,MATCH($B409,SkyCiv!$U:$U,0)),
        ""
    )
)</f>
        <v/>
      </c>
      <c r="V409" s="12" t="str">
        <f>IF($B409="",
    "",
    IF(NOT(ISERROR(MATCH($B409,SkyCiv!$U:$U,0))),
        INDEX(SkyCiv!M:M,MATCH($B409,SkyCiv!$U:$U,0)),
        ""
    )
)</f>
        <v/>
      </c>
      <c r="W409" s="77" t="str">
        <f>IF($B409="",
    "",
    IF(NOT(ISERROR(MATCH($B409,SkyCiv!$U:$U,0))),
        INDEX(SkyCiv!N:N,MATCH($B409,SkyCiv!$U:$U,0)),
        ""
    )
)</f>
        <v/>
      </c>
      <c r="X409" s="45" t="str">
        <f>IF(AND(U409=0,V409=0,W409=0),
    "-",
    IF(U409="",
        "",
        IF(LEFT($B409)="B",
            IF(Instructions!E$16="",
                "",
                IF(ROUND(U409,3)&lt;Instructions!E$16,
                    "YES",
                    "NO"
                )
            ),
            IF(LEFT($B409)="C",
                IF(Instructions!E$18="",
                    "",
                    IF(ROUND(U409,3)&lt;Instructions!E$18,
                        "YES",
                        "NO"
                    )
                ),
                "ERR"
            )
        )
    )
)</f>
        <v/>
      </c>
      <c r="Y409" s="45" t="str">
        <f t="shared" si="162"/>
        <v/>
      </c>
      <c r="Z409" s="45" t="str">
        <f>IF(AND(U409=0,V409=0,W409=0),
    "-",
    IF(W409="",
        "",
        IF(LEFT($B409)="B",
            IF(Instructions!E$17="",
                "",
                IF(ROUND(W409,3)&lt;Instructions!E$17,
                    "YES",
                    "NO"
                )
            ),
            IF(LEFT($B409)="C",
                IF(Instructions!E$19="",
                    "",
                    IF(ROUND(W409,3)&lt;Instructions!E$19,
                        "YES",
                        "NO"
                    )
                ),
                "ERR"
            )
        )
    )
)</f>
        <v/>
      </c>
      <c r="AA409" s="54" t="str">
        <f t="shared" si="163"/>
        <v/>
      </c>
      <c r="AB409" s="14" t="str">
        <f>IF(AND(NOT(ISERROR(MATCH($B409,Scilympiad!$U:$U,0))),ISNUMBER(INDEX(Scilympiad!Y:Y,MATCH($B409,Scilympiad!$U:$U,0)))),
    INDEX(Scilympiad!Y:Y,MATCH($B409,Scilympiad!$U:$U,0)),
    ""
)</f>
        <v/>
      </c>
      <c r="AC409" s="11" t="str">
        <f t="shared" si="164"/>
        <v/>
      </c>
      <c r="AD409" s="10" t="str">
        <f t="shared" si="165"/>
        <v/>
      </c>
      <c r="AE409" s="11" t="str">
        <f t="shared" si="166"/>
        <v/>
      </c>
      <c r="AF409" s="12" t="str">
        <f t="shared" si="167"/>
        <v/>
      </c>
      <c r="AG409" s="134" t="str">
        <f t="shared" si="168"/>
        <v/>
      </c>
      <c r="AH409" s="165"/>
      <c r="AI409" s="165"/>
      <c r="AJ409" s="131"/>
      <c r="AK409" s="64" t="str">
        <f t="shared" si="169"/>
        <v/>
      </c>
      <c r="AL409" s="47" t="str">
        <f t="shared" si="170"/>
        <v/>
      </c>
      <c r="AM409" s="65" t="str">
        <f t="shared" si="171"/>
        <v/>
      </c>
      <c r="AN409" s="57" t="str">
        <f t="shared" si="172"/>
        <v/>
      </c>
      <c r="AO409" s="12" t="str">
        <f t="shared" si="173"/>
        <v/>
      </c>
      <c r="AP409" s="10" t="str">
        <f t="shared" si="174"/>
        <v/>
      </c>
      <c r="AQ409" s="10" t="str">
        <f t="shared" si="175"/>
        <v/>
      </c>
      <c r="AR409" s="15" t="str">
        <f t="shared" si="176"/>
        <v/>
      </c>
      <c r="AS409" s="57" t="str">
        <f t="shared" si="177"/>
        <v/>
      </c>
      <c r="AT409" s="12" t="str">
        <f t="shared" si="178"/>
        <v/>
      </c>
      <c r="AU409" s="10" t="str">
        <f t="shared" si="179"/>
        <v/>
      </c>
      <c r="AV409" s="10" t="str">
        <f t="shared" si="180"/>
        <v/>
      </c>
      <c r="AW409" s="15" t="str">
        <f t="shared" si="181"/>
        <v/>
      </c>
    </row>
    <row r="410" spans="2:49">
      <c r="B410" s="14" t="str">
        <f>IF(Scilympiad!C409="",
    "",
    Scilympiad!C409
)</f>
        <v/>
      </c>
      <c r="C410" s="10" t="str">
        <f>IF(Scilympiad!D409="",
    "",
    Scilympiad!D409
)</f>
        <v/>
      </c>
      <c r="D410" s="10" t="str">
        <f>IF(Scilympiad!E409="",
    "",
    Scilympiad!E409
)</f>
        <v/>
      </c>
      <c r="E410" s="44" t="str">
        <f t="shared" si="157"/>
        <v/>
      </c>
      <c r="F410" s="45" t="str">
        <f t="shared" si="158"/>
        <v/>
      </c>
      <c r="G410" s="173" t="str">
        <f t="shared" si="159"/>
        <v/>
      </c>
      <c r="H410" s="45" t="str">
        <f t="shared" si="160"/>
        <v/>
      </c>
      <c r="I410" s="54" t="str">
        <f t="shared" si="161"/>
        <v/>
      </c>
      <c r="J410" s="57" t="str">
        <f>IF($B410="",
    "",
    IF(COUNTIF(Scilympiad!U:U,Scores!$B410)+COUNTIF(SkyCiv!U:U,Scores!$B410)=0,
        "",
        IF(COUNTIF(Scilympiad!U:U,Scores!$B410)=0,
            "NO",
            IF(COUNTIF(Scilympiad!U:U,Scores!$B410)=1,
                "YES",
                IF(COUNTIF(Scilympiad!U:U,Scores!$B410)&gt;1,
                    "MANY",
                    "ERROR"
                )
            )
        )
    )
)</f>
        <v/>
      </c>
      <c r="K410" s="15" t="str">
        <f>IF($B410="",
    "",
    IF(COUNTIF(Scilympiad!U:U,Scores!$B410)+COUNTIF(SkyCiv!U:U,Scores!$B410)=0,
        "",
        IF(COUNTIF(SkyCiv!U:U,Scores!$B410)=0,
            "NO",
            IF(COUNTIF(SkyCiv!U:U,Scores!$B410)=1,
                "YES",
                IF(COUNTIF(SkyCiv!U:U,Scores!$B410)&gt;1,
                    "MANY",
                    "ERROR"
                )
            )
        )
    )
)</f>
        <v/>
      </c>
      <c r="L410" s="160" t="str">
        <f>IF($B410="",
    "",
    IF(NOT(ISERROR(MATCH($B410,Scilympiad!$U:$U,0))),
        INDEX(Scilympiad!M:M,MATCH($B410,Scilympiad!$U:$U,0)),
        ""
    )
)</f>
        <v/>
      </c>
      <c r="M410" s="161" t="str">
        <f>IF($B410="",
    "",
    IF(NOT(ISERROR(MATCH($B410,Scilympiad!$U:$U,0))),
        INDEX(Scilympiad!N:N,MATCH($B410,Scilympiad!$U:$U,0)),
        ""
    )
)</f>
        <v/>
      </c>
      <c r="N410" s="161" t="str">
        <f>IF($B410="",
    "",
    IF(NOT(ISERROR(MATCH($B410,SkyCiv!$U:$U,0))),
        INDEX(SkyCiv!C:C,MATCH($B410,SkyCiv!$U:$U,0))+(_xlfn.NUMBERVALUE(LEFT(RIGHT(Instructions!$E$20,4),3))+6)/24,
        ""
    )
)</f>
        <v/>
      </c>
      <c r="O410" s="12" t="str">
        <f>IF(N410="",
    "",
    IF(Instructions!E$20="",
        "TIMEZONE?",
        IF(L410="",
            "START?",
            IF(N410&lt;L410,
                "NEGATIVE",
                (N410-L410)*24*60
            )
        )
    )
)</f>
        <v/>
      </c>
      <c r="P410" s="46" t="str">
        <f>IF(Instructions!$E$21="",
    "",
    IF(AND(ISNUMBER(O410),O410&gt;Instructions!E$21),
        "YES",
        IF(AND(ISNUMBER(O410),O410&lt;=Instructions!E$21),
            "NO",
            IF(O410="NEGATIVE",
                "UNCLEAR",
                ""
            )
        )
    )
)</f>
        <v/>
      </c>
      <c r="Q410" s="72" t="str">
        <f>IF(LEFT(Instructions!E$22)="Y",
    P410,
    ""
)</f>
        <v/>
      </c>
      <c r="R410" s="69" t="str">
        <f>IF($B410="",
    "",
    IF(NOT(ISERROR(MATCH($B410,SkyCiv!$U:$U,0))),
        INDEX(SkyCiv!I:I,MATCH($B410,SkyCiv!$U:$U,0)),
        ""
    )
)</f>
        <v/>
      </c>
      <c r="S410" s="12" t="str">
        <f>IF($B410="",
    "",
    IF(NOT(ISERROR(MATCH($B410,SkyCiv!$U:$U,0))),
        INDEX(SkyCiv!J:J,MATCH($B410,SkyCiv!$U:$U,0)),
        ""
    )
)</f>
        <v/>
      </c>
      <c r="T410" s="60" t="str">
        <f>IF($B410="",
    "",
    IF(NOT(ISERROR(MATCH($B410,SkyCiv!$U:$U,0))),
        INDEX(SkyCiv!K:K,MATCH($B410,SkyCiv!$U:$U,0)),
        ""
    )
)</f>
        <v/>
      </c>
      <c r="U410" s="76" t="str">
        <f>IF($B410="",
    "",
    IF(NOT(ISERROR(MATCH($B410,SkyCiv!$U:$U,0))),
        INDEX(SkyCiv!L:L,MATCH($B410,SkyCiv!$U:$U,0)),
        ""
    )
)</f>
        <v/>
      </c>
      <c r="V410" s="12" t="str">
        <f>IF($B410="",
    "",
    IF(NOT(ISERROR(MATCH($B410,SkyCiv!$U:$U,0))),
        INDEX(SkyCiv!M:M,MATCH($B410,SkyCiv!$U:$U,0)),
        ""
    )
)</f>
        <v/>
      </c>
      <c r="W410" s="77" t="str">
        <f>IF($B410="",
    "",
    IF(NOT(ISERROR(MATCH($B410,SkyCiv!$U:$U,0))),
        INDEX(SkyCiv!N:N,MATCH($B410,SkyCiv!$U:$U,0)),
        ""
    )
)</f>
        <v/>
      </c>
      <c r="X410" s="45" t="str">
        <f>IF(AND(U410=0,V410=0,W410=0),
    "-",
    IF(U410="",
        "",
        IF(LEFT($B410)="B",
            IF(Instructions!E$16="",
                "",
                IF(ROUND(U410,3)&lt;Instructions!E$16,
                    "YES",
                    "NO"
                )
            ),
            IF(LEFT($B410)="C",
                IF(Instructions!E$18="",
                    "",
                    IF(ROUND(U410,3)&lt;Instructions!E$18,
                        "YES",
                        "NO"
                    )
                ),
                "ERR"
            )
        )
    )
)</f>
        <v/>
      </c>
      <c r="Y410" s="45" t="str">
        <f t="shared" si="162"/>
        <v/>
      </c>
      <c r="Z410" s="45" t="str">
        <f>IF(AND(U410=0,V410=0,W410=0),
    "-",
    IF(W410="",
        "",
        IF(LEFT($B410)="B",
            IF(Instructions!E$17="",
                "",
                IF(ROUND(W410,3)&lt;Instructions!E$17,
                    "YES",
                    "NO"
                )
            ),
            IF(LEFT($B410)="C",
                IF(Instructions!E$19="",
                    "",
                    IF(ROUND(W410,3)&lt;Instructions!E$19,
                        "YES",
                        "NO"
                    )
                ),
                "ERR"
            )
        )
    )
)</f>
        <v/>
      </c>
      <c r="AA410" s="54" t="str">
        <f t="shared" si="163"/>
        <v/>
      </c>
      <c r="AB410" s="14" t="str">
        <f>IF(AND(NOT(ISERROR(MATCH($B410,Scilympiad!$U:$U,0))),ISNUMBER(INDEX(Scilympiad!Y:Y,MATCH($B410,Scilympiad!$U:$U,0)))),
    INDEX(Scilympiad!Y:Y,MATCH($B410,Scilympiad!$U:$U,0)),
    ""
)</f>
        <v/>
      </c>
      <c r="AC410" s="11" t="str">
        <f t="shared" si="164"/>
        <v/>
      </c>
      <c r="AD410" s="10" t="str">
        <f t="shared" si="165"/>
        <v/>
      </c>
      <c r="AE410" s="11" t="str">
        <f t="shared" si="166"/>
        <v/>
      </c>
      <c r="AF410" s="12" t="str">
        <f t="shared" si="167"/>
        <v/>
      </c>
      <c r="AG410" s="134" t="str">
        <f t="shared" si="168"/>
        <v/>
      </c>
      <c r="AH410" s="165"/>
      <c r="AI410" s="165"/>
      <c r="AJ410" s="131"/>
      <c r="AK410" s="64" t="str">
        <f t="shared" si="169"/>
        <v/>
      </c>
      <c r="AL410" s="47" t="str">
        <f t="shared" si="170"/>
        <v/>
      </c>
      <c r="AM410" s="65" t="str">
        <f t="shared" si="171"/>
        <v/>
      </c>
      <c r="AN410" s="57" t="str">
        <f t="shared" si="172"/>
        <v/>
      </c>
      <c r="AO410" s="12" t="str">
        <f t="shared" si="173"/>
        <v/>
      </c>
      <c r="AP410" s="10" t="str">
        <f t="shared" si="174"/>
        <v/>
      </c>
      <c r="AQ410" s="10" t="str">
        <f t="shared" si="175"/>
        <v/>
      </c>
      <c r="AR410" s="15" t="str">
        <f t="shared" si="176"/>
        <v/>
      </c>
      <c r="AS410" s="57" t="str">
        <f t="shared" si="177"/>
        <v/>
      </c>
      <c r="AT410" s="12" t="str">
        <f t="shared" si="178"/>
        <v/>
      </c>
      <c r="AU410" s="10" t="str">
        <f t="shared" si="179"/>
        <v/>
      </c>
      <c r="AV410" s="10" t="str">
        <f t="shared" si="180"/>
        <v/>
      </c>
      <c r="AW410" s="15" t="str">
        <f t="shared" si="181"/>
        <v/>
      </c>
    </row>
    <row r="411" spans="2:49">
      <c r="B411" s="14" t="str">
        <f>IF(Scilympiad!C410="",
    "",
    Scilympiad!C410
)</f>
        <v/>
      </c>
      <c r="C411" s="10" t="str">
        <f>IF(Scilympiad!D410="",
    "",
    Scilympiad!D410
)</f>
        <v/>
      </c>
      <c r="D411" s="10" t="str">
        <f>IF(Scilympiad!E410="",
    "",
    Scilympiad!E410
)</f>
        <v/>
      </c>
      <c r="E411" s="44" t="str">
        <f t="shared" si="157"/>
        <v/>
      </c>
      <c r="F411" s="45" t="str">
        <f t="shared" si="158"/>
        <v/>
      </c>
      <c r="G411" s="173" t="str">
        <f t="shared" si="159"/>
        <v/>
      </c>
      <c r="H411" s="45" t="str">
        <f t="shared" si="160"/>
        <v/>
      </c>
      <c r="I411" s="54" t="str">
        <f t="shared" si="161"/>
        <v/>
      </c>
      <c r="J411" s="57" t="str">
        <f>IF($B411="",
    "",
    IF(COUNTIF(Scilympiad!U:U,Scores!$B411)+COUNTIF(SkyCiv!U:U,Scores!$B411)=0,
        "",
        IF(COUNTIF(Scilympiad!U:U,Scores!$B411)=0,
            "NO",
            IF(COUNTIF(Scilympiad!U:U,Scores!$B411)=1,
                "YES",
                IF(COUNTIF(Scilympiad!U:U,Scores!$B411)&gt;1,
                    "MANY",
                    "ERROR"
                )
            )
        )
    )
)</f>
        <v/>
      </c>
      <c r="K411" s="15" t="str">
        <f>IF($B411="",
    "",
    IF(COUNTIF(Scilympiad!U:U,Scores!$B411)+COUNTIF(SkyCiv!U:U,Scores!$B411)=0,
        "",
        IF(COUNTIF(SkyCiv!U:U,Scores!$B411)=0,
            "NO",
            IF(COUNTIF(SkyCiv!U:U,Scores!$B411)=1,
                "YES",
                IF(COUNTIF(SkyCiv!U:U,Scores!$B411)&gt;1,
                    "MANY",
                    "ERROR"
                )
            )
        )
    )
)</f>
        <v/>
      </c>
      <c r="L411" s="160" t="str">
        <f>IF($B411="",
    "",
    IF(NOT(ISERROR(MATCH($B411,Scilympiad!$U:$U,0))),
        INDEX(Scilympiad!M:M,MATCH($B411,Scilympiad!$U:$U,0)),
        ""
    )
)</f>
        <v/>
      </c>
      <c r="M411" s="161" t="str">
        <f>IF($B411="",
    "",
    IF(NOT(ISERROR(MATCH($B411,Scilympiad!$U:$U,0))),
        INDEX(Scilympiad!N:N,MATCH($B411,Scilympiad!$U:$U,0)),
        ""
    )
)</f>
        <v/>
      </c>
      <c r="N411" s="161" t="str">
        <f>IF($B411="",
    "",
    IF(NOT(ISERROR(MATCH($B411,SkyCiv!$U:$U,0))),
        INDEX(SkyCiv!C:C,MATCH($B411,SkyCiv!$U:$U,0))+(_xlfn.NUMBERVALUE(LEFT(RIGHT(Instructions!$E$20,4),3))+6)/24,
        ""
    )
)</f>
        <v/>
      </c>
      <c r="O411" s="12" t="str">
        <f>IF(N411="",
    "",
    IF(Instructions!E$20="",
        "TIMEZONE?",
        IF(L411="",
            "START?",
            IF(N411&lt;L411,
                "NEGATIVE",
                (N411-L411)*24*60
            )
        )
    )
)</f>
        <v/>
      </c>
      <c r="P411" s="46" t="str">
        <f>IF(Instructions!$E$21="",
    "",
    IF(AND(ISNUMBER(O411),O411&gt;Instructions!E$21),
        "YES",
        IF(AND(ISNUMBER(O411),O411&lt;=Instructions!E$21),
            "NO",
            IF(O411="NEGATIVE",
                "UNCLEAR",
                ""
            )
        )
    )
)</f>
        <v/>
      </c>
      <c r="Q411" s="72" t="str">
        <f>IF(LEFT(Instructions!E$22)="Y",
    P411,
    ""
)</f>
        <v/>
      </c>
      <c r="R411" s="69" t="str">
        <f>IF($B411="",
    "",
    IF(NOT(ISERROR(MATCH($B411,SkyCiv!$U:$U,0))),
        INDEX(SkyCiv!I:I,MATCH($B411,SkyCiv!$U:$U,0)),
        ""
    )
)</f>
        <v/>
      </c>
      <c r="S411" s="12" t="str">
        <f>IF($B411="",
    "",
    IF(NOT(ISERROR(MATCH($B411,SkyCiv!$U:$U,0))),
        INDEX(SkyCiv!J:J,MATCH($B411,SkyCiv!$U:$U,0)),
        ""
    )
)</f>
        <v/>
      </c>
      <c r="T411" s="60" t="str">
        <f>IF($B411="",
    "",
    IF(NOT(ISERROR(MATCH($B411,SkyCiv!$U:$U,0))),
        INDEX(SkyCiv!K:K,MATCH($B411,SkyCiv!$U:$U,0)),
        ""
    )
)</f>
        <v/>
      </c>
      <c r="U411" s="76" t="str">
        <f>IF($B411="",
    "",
    IF(NOT(ISERROR(MATCH($B411,SkyCiv!$U:$U,0))),
        INDEX(SkyCiv!L:L,MATCH($B411,SkyCiv!$U:$U,0)),
        ""
    )
)</f>
        <v/>
      </c>
      <c r="V411" s="12" t="str">
        <f>IF($B411="",
    "",
    IF(NOT(ISERROR(MATCH($B411,SkyCiv!$U:$U,0))),
        INDEX(SkyCiv!M:M,MATCH($B411,SkyCiv!$U:$U,0)),
        ""
    )
)</f>
        <v/>
      </c>
      <c r="W411" s="77" t="str">
        <f>IF($B411="",
    "",
    IF(NOT(ISERROR(MATCH($B411,SkyCiv!$U:$U,0))),
        INDEX(SkyCiv!N:N,MATCH($B411,SkyCiv!$U:$U,0)),
        ""
    )
)</f>
        <v/>
      </c>
      <c r="X411" s="45" t="str">
        <f>IF(AND(U411=0,V411=0,W411=0),
    "-",
    IF(U411="",
        "",
        IF(LEFT($B411)="B",
            IF(Instructions!E$16="",
                "",
                IF(ROUND(U411,3)&lt;Instructions!E$16,
                    "YES",
                    "NO"
                )
            ),
            IF(LEFT($B411)="C",
                IF(Instructions!E$18="",
                    "",
                    IF(ROUND(U411,3)&lt;Instructions!E$18,
                        "YES",
                        "NO"
                    )
                ),
                "ERR"
            )
        )
    )
)</f>
        <v/>
      </c>
      <c r="Y411" s="45" t="str">
        <f t="shared" si="162"/>
        <v/>
      </c>
      <c r="Z411" s="45" t="str">
        <f>IF(AND(U411=0,V411=0,W411=0),
    "-",
    IF(W411="",
        "",
        IF(LEFT($B411)="B",
            IF(Instructions!E$17="",
                "",
                IF(ROUND(W411,3)&lt;Instructions!E$17,
                    "YES",
                    "NO"
                )
            ),
            IF(LEFT($B411)="C",
                IF(Instructions!E$19="",
                    "",
                    IF(ROUND(W411,3)&lt;Instructions!E$19,
                        "YES",
                        "NO"
                    )
                ),
                "ERR"
            )
        )
    )
)</f>
        <v/>
      </c>
      <c r="AA411" s="54" t="str">
        <f t="shared" si="163"/>
        <v/>
      </c>
      <c r="AB411" s="14" t="str">
        <f>IF(AND(NOT(ISERROR(MATCH($B411,Scilympiad!$U:$U,0))),ISNUMBER(INDEX(Scilympiad!Y:Y,MATCH($B411,Scilympiad!$U:$U,0)))),
    INDEX(Scilympiad!Y:Y,MATCH($B411,Scilympiad!$U:$U,0)),
    ""
)</f>
        <v/>
      </c>
      <c r="AC411" s="11" t="str">
        <f t="shared" si="164"/>
        <v/>
      </c>
      <c r="AD411" s="10" t="str">
        <f t="shared" si="165"/>
        <v/>
      </c>
      <c r="AE411" s="11" t="str">
        <f t="shared" si="166"/>
        <v/>
      </c>
      <c r="AF411" s="12" t="str">
        <f t="shared" si="167"/>
        <v/>
      </c>
      <c r="AG411" s="134" t="str">
        <f t="shared" si="168"/>
        <v/>
      </c>
      <c r="AH411" s="165"/>
      <c r="AI411" s="165"/>
      <c r="AJ411" s="131"/>
      <c r="AK411" s="64" t="str">
        <f t="shared" si="169"/>
        <v/>
      </c>
      <c r="AL411" s="47" t="str">
        <f t="shared" si="170"/>
        <v/>
      </c>
      <c r="AM411" s="65" t="str">
        <f t="shared" si="171"/>
        <v/>
      </c>
      <c r="AN411" s="57" t="str">
        <f t="shared" si="172"/>
        <v/>
      </c>
      <c r="AO411" s="12" t="str">
        <f t="shared" si="173"/>
        <v/>
      </c>
      <c r="AP411" s="10" t="str">
        <f t="shared" si="174"/>
        <v/>
      </c>
      <c r="AQ411" s="10" t="str">
        <f t="shared" si="175"/>
        <v/>
      </c>
      <c r="AR411" s="15" t="str">
        <f t="shared" si="176"/>
        <v/>
      </c>
      <c r="AS411" s="57" t="str">
        <f t="shared" si="177"/>
        <v/>
      </c>
      <c r="AT411" s="12" t="str">
        <f t="shared" si="178"/>
        <v/>
      </c>
      <c r="AU411" s="10" t="str">
        <f t="shared" si="179"/>
        <v/>
      </c>
      <c r="AV411" s="10" t="str">
        <f t="shared" si="180"/>
        <v/>
      </c>
      <c r="AW411" s="15" t="str">
        <f t="shared" si="181"/>
        <v/>
      </c>
    </row>
    <row r="412" spans="2:49">
      <c r="B412" s="14" t="str">
        <f>IF(Scilympiad!C411="",
    "",
    Scilympiad!C411
)</f>
        <v/>
      </c>
      <c r="C412" s="10" t="str">
        <f>IF(Scilympiad!D411="",
    "",
    Scilympiad!D411
)</f>
        <v/>
      </c>
      <c r="D412" s="10" t="str">
        <f>IF(Scilympiad!E411="",
    "",
    Scilympiad!E411
)</f>
        <v/>
      </c>
      <c r="E412" s="44" t="str">
        <f t="shared" si="157"/>
        <v/>
      </c>
      <c r="F412" s="45" t="str">
        <f t="shared" si="158"/>
        <v/>
      </c>
      <c r="G412" s="173" t="str">
        <f t="shared" si="159"/>
        <v/>
      </c>
      <c r="H412" s="45" t="str">
        <f t="shared" si="160"/>
        <v/>
      </c>
      <c r="I412" s="54" t="str">
        <f t="shared" si="161"/>
        <v/>
      </c>
      <c r="J412" s="57" t="str">
        <f>IF($B412="",
    "",
    IF(COUNTIF(Scilympiad!U:U,Scores!$B412)+COUNTIF(SkyCiv!U:U,Scores!$B412)=0,
        "",
        IF(COUNTIF(Scilympiad!U:U,Scores!$B412)=0,
            "NO",
            IF(COUNTIF(Scilympiad!U:U,Scores!$B412)=1,
                "YES",
                IF(COUNTIF(Scilympiad!U:U,Scores!$B412)&gt;1,
                    "MANY",
                    "ERROR"
                )
            )
        )
    )
)</f>
        <v/>
      </c>
      <c r="K412" s="15" t="str">
        <f>IF($B412="",
    "",
    IF(COUNTIF(Scilympiad!U:U,Scores!$B412)+COUNTIF(SkyCiv!U:U,Scores!$B412)=0,
        "",
        IF(COUNTIF(SkyCiv!U:U,Scores!$B412)=0,
            "NO",
            IF(COUNTIF(SkyCiv!U:U,Scores!$B412)=1,
                "YES",
                IF(COUNTIF(SkyCiv!U:U,Scores!$B412)&gt;1,
                    "MANY",
                    "ERROR"
                )
            )
        )
    )
)</f>
        <v/>
      </c>
      <c r="L412" s="160" t="str">
        <f>IF($B412="",
    "",
    IF(NOT(ISERROR(MATCH($B412,Scilympiad!$U:$U,0))),
        INDEX(Scilympiad!M:M,MATCH($B412,Scilympiad!$U:$U,0)),
        ""
    )
)</f>
        <v/>
      </c>
      <c r="M412" s="161" t="str">
        <f>IF($B412="",
    "",
    IF(NOT(ISERROR(MATCH($B412,Scilympiad!$U:$U,0))),
        INDEX(Scilympiad!N:N,MATCH($B412,Scilympiad!$U:$U,0)),
        ""
    )
)</f>
        <v/>
      </c>
      <c r="N412" s="161" t="str">
        <f>IF($B412="",
    "",
    IF(NOT(ISERROR(MATCH($B412,SkyCiv!$U:$U,0))),
        INDEX(SkyCiv!C:C,MATCH($B412,SkyCiv!$U:$U,0))+(_xlfn.NUMBERVALUE(LEFT(RIGHT(Instructions!$E$20,4),3))+6)/24,
        ""
    )
)</f>
        <v/>
      </c>
      <c r="O412" s="12" t="str">
        <f>IF(N412="",
    "",
    IF(Instructions!E$20="",
        "TIMEZONE?",
        IF(L412="",
            "START?",
            IF(N412&lt;L412,
                "NEGATIVE",
                (N412-L412)*24*60
            )
        )
    )
)</f>
        <v/>
      </c>
      <c r="P412" s="46" t="str">
        <f>IF(Instructions!$E$21="",
    "",
    IF(AND(ISNUMBER(O412),O412&gt;Instructions!E$21),
        "YES",
        IF(AND(ISNUMBER(O412),O412&lt;=Instructions!E$21),
            "NO",
            IF(O412="NEGATIVE",
                "UNCLEAR",
                ""
            )
        )
    )
)</f>
        <v/>
      </c>
      <c r="Q412" s="72" t="str">
        <f>IF(LEFT(Instructions!E$22)="Y",
    P412,
    ""
)</f>
        <v/>
      </c>
      <c r="R412" s="69" t="str">
        <f>IF($B412="",
    "",
    IF(NOT(ISERROR(MATCH($B412,SkyCiv!$U:$U,0))),
        INDEX(SkyCiv!I:I,MATCH($B412,SkyCiv!$U:$U,0)),
        ""
    )
)</f>
        <v/>
      </c>
      <c r="S412" s="12" t="str">
        <f>IF($B412="",
    "",
    IF(NOT(ISERROR(MATCH($B412,SkyCiv!$U:$U,0))),
        INDEX(SkyCiv!J:J,MATCH($B412,SkyCiv!$U:$U,0)),
        ""
    )
)</f>
        <v/>
      </c>
      <c r="T412" s="60" t="str">
        <f>IF($B412="",
    "",
    IF(NOT(ISERROR(MATCH($B412,SkyCiv!$U:$U,0))),
        INDEX(SkyCiv!K:K,MATCH($B412,SkyCiv!$U:$U,0)),
        ""
    )
)</f>
        <v/>
      </c>
      <c r="U412" s="76" t="str">
        <f>IF($B412="",
    "",
    IF(NOT(ISERROR(MATCH($B412,SkyCiv!$U:$U,0))),
        INDEX(SkyCiv!L:L,MATCH($B412,SkyCiv!$U:$U,0)),
        ""
    )
)</f>
        <v/>
      </c>
      <c r="V412" s="12" t="str">
        <f>IF($B412="",
    "",
    IF(NOT(ISERROR(MATCH($B412,SkyCiv!$U:$U,0))),
        INDEX(SkyCiv!M:M,MATCH($B412,SkyCiv!$U:$U,0)),
        ""
    )
)</f>
        <v/>
      </c>
      <c r="W412" s="77" t="str">
        <f>IF($B412="",
    "",
    IF(NOT(ISERROR(MATCH($B412,SkyCiv!$U:$U,0))),
        INDEX(SkyCiv!N:N,MATCH($B412,SkyCiv!$U:$U,0)),
        ""
    )
)</f>
        <v/>
      </c>
      <c r="X412" s="45" t="str">
        <f>IF(AND(U412=0,V412=0,W412=0),
    "-",
    IF(U412="",
        "",
        IF(LEFT($B412)="B",
            IF(Instructions!E$16="",
                "",
                IF(ROUND(U412,3)&lt;Instructions!E$16,
                    "YES",
                    "NO"
                )
            ),
            IF(LEFT($B412)="C",
                IF(Instructions!E$18="",
                    "",
                    IF(ROUND(U412,3)&lt;Instructions!E$18,
                        "YES",
                        "NO"
                    )
                ),
                "ERR"
            )
        )
    )
)</f>
        <v/>
      </c>
      <c r="Y412" s="45" t="str">
        <f t="shared" si="162"/>
        <v/>
      </c>
      <c r="Z412" s="45" t="str">
        <f>IF(AND(U412=0,V412=0,W412=0),
    "-",
    IF(W412="",
        "",
        IF(LEFT($B412)="B",
            IF(Instructions!E$17="",
                "",
                IF(ROUND(W412,3)&lt;Instructions!E$17,
                    "YES",
                    "NO"
                )
            ),
            IF(LEFT($B412)="C",
                IF(Instructions!E$19="",
                    "",
                    IF(ROUND(W412,3)&lt;Instructions!E$19,
                        "YES",
                        "NO"
                    )
                ),
                "ERR"
            )
        )
    )
)</f>
        <v/>
      </c>
      <c r="AA412" s="54" t="str">
        <f t="shared" si="163"/>
        <v/>
      </c>
      <c r="AB412" s="14" t="str">
        <f>IF(AND(NOT(ISERROR(MATCH($B412,Scilympiad!$U:$U,0))),ISNUMBER(INDEX(Scilympiad!Y:Y,MATCH($B412,Scilympiad!$U:$U,0)))),
    INDEX(Scilympiad!Y:Y,MATCH($B412,Scilympiad!$U:$U,0)),
    ""
)</f>
        <v/>
      </c>
      <c r="AC412" s="11" t="str">
        <f t="shared" si="164"/>
        <v/>
      </c>
      <c r="AD412" s="10" t="str">
        <f t="shared" si="165"/>
        <v/>
      </c>
      <c r="AE412" s="11" t="str">
        <f t="shared" si="166"/>
        <v/>
      </c>
      <c r="AF412" s="12" t="str">
        <f t="shared" si="167"/>
        <v/>
      </c>
      <c r="AG412" s="134" t="str">
        <f t="shared" si="168"/>
        <v/>
      </c>
      <c r="AH412" s="165"/>
      <c r="AI412" s="165"/>
      <c r="AJ412" s="131"/>
      <c r="AK412" s="64" t="str">
        <f t="shared" si="169"/>
        <v/>
      </c>
      <c r="AL412" s="47" t="str">
        <f t="shared" si="170"/>
        <v/>
      </c>
      <c r="AM412" s="65" t="str">
        <f t="shared" si="171"/>
        <v/>
      </c>
      <c r="AN412" s="57" t="str">
        <f t="shared" si="172"/>
        <v/>
      </c>
      <c r="AO412" s="12" t="str">
        <f t="shared" si="173"/>
        <v/>
      </c>
      <c r="AP412" s="10" t="str">
        <f t="shared" si="174"/>
        <v/>
      </c>
      <c r="AQ412" s="10" t="str">
        <f t="shared" si="175"/>
        <v/>
      </c>
      <c r="AR412" s="15" t="str">
        <f t="shared" si="176"/>
        <v/>
      </c>
      <c r="AS412" s="57" t="str">
        <f t="shared" si="177"/>
        <v/>
      </c>
      <c r="AT412" s="12" t="str">
        <f t="shared" si="178"/>
        <v/>
      </c>
      <c r="AU412" s="10" t="str">
        <f t="shared" si="179"/>
        <v/>
      </c>
      <c r="AV412" s="10" t="str">
        <f t="shared" si="180"/>
        <v/>
      </c>
      <c r="AW412" s="15" t="str">
        <f t="shared" si="181"/>
        <v/>
      </c>
    </row>
    <row r="413" spans="2:49">
      <c r="B413" s="14" t="str">
        <f>IF(Scilympiad!C412="",
    "",
    Scilympiad!C412
)</f>
        <v/>
      </c>
      <c r="C413" s="10" t="str">
        <f>IF(Scilympiad!D412="",
    "",
    Scilympiad!D412
)</f>
        <v/>
      </c>
      <c r="D413" s="10" t="str">
        <f>IF(Scilympiad!E412="",
    "",
    Scilympiad!E412
)</f>
        <v/>
      </c>
      <c r="E413" s="44" t="str">
        <f t="shared" si="157"/>
        <v/>
      </c>
      <c r="F413" s="45" t="str">
        <f t="shared" si="158"/>
        <v/>
      </c>
      <c r="G413" s="173" t="str">
        <f t="shared" si="159"/>
        <v/>
      </c>
      <c r="H413" s="45" t="str">
        <f t="shared" si="160"/>
        <v/>
      </c>
      <c r="I413" s="54" t="str">
        <f t="shared" si="161"/>
        <v/>
      </c>
      <c r="J413" s="57" t="str">
        <f>IF($B413="",
    "",
    IF(COUNTIF(Scilympiad!U:U,Scores!$B413)+COUNTIF(SkyCiv!U:U,Scores!$B413)=0,
        "",
        IF(COUNTIF(Scilympiad!U:U,Scores!$B413)=0,
            "NO",
            IF(COUNTIF(Scilympiad!U:U,Scores!$B413)=1,
                "YES",
                IF(COUNTIF(Scilympiad!U:U,Scores!$B413)&gt;1,
                    "MANY",
                    "ERROR"
                )
            )
        )
    )
)</f>
        <v/>
      </c>
      <c r="K413" s="15" t="str">
        <f>IF($B413="",
    "",
    IF(COUNTIF(Scilympiad!U:U,Scores!$B413)+COUNTIF(SkyCiv!U:U,Scores!$B413)=0,
        "",
        IF(COUNTIF(SkyCiv!U:U,Scores!$B413)=0,
            "NO",
            IF(COUNTIF(SkyCiv!U:U,Scores!$B413)=1,
                "YES",
                IF(COUNTIF(SkyCiv!U:U,Scores!$B413)&gt;1,
                    "MANY",
                    "ERROR"
                )
            )
        )
    )
)</f>
        <v/>
      </c>
      <c r="L413" s="160" t="str">
        <f>IF($B413="",
    "",
    IF(NOT(ISERROR(MATCH($B413,Scilympiad!$U:$U,0))),
        INDEX(Scilympiad!M:M,MATCH($B413,Scilympiad!$U:$U,0)),
        ""
    )
)</f>
        <v/>
      </c>
      <c r="M413" s="161" t="str">
        <f>IF($B413="",
    "",
    IF(NOT(ISERROR(MATCH($B413,Scilympiad!$U:$U,0))),
        INDEX(Scilympiad!N:N,MATCH($B413,Scilympiad!$U:$U,0)),
        ""
    )
)</f>
        <v/>
      </c>
      <c r="N413" s="161" t="str">
        <f>IF($B413="",
    "",
    IF(NOT(ISERROR(MATCH($B413,SkyCiv!$U:$U,0))),
        INDEX(SkyCiv!C:C,MATCH($B413,SkyCiv!$U:$U,0))+(_xlfn.NUMBERVALUE(LEFT(RIGHT(Instructions!$E$20,4),3))+6)/24,
        ""
    )
)</f>
        <v/>
      </c>
      <c r="O413" s="12" t="str">
        <f>IF(N413="",
    "",
    IF(Instructions!E$20="",
        "TIMEZONE?",
        IF(L413="",
            "START?",
            IF(N413&lt;L413,
                "NEGATIVE",
                (N413-L413)*24*60
            )
        )
    )
)</f>
        <v/>
      </c>
      <c r="P413" s="46" t="str">
        <f>IF(Instructions!$E$21="",
    "",
    IF(AND(ISNUMBER(O413),O413&gt;Instructions!E$21),
        "YES",
        IF(AND(ISNUMBER(O413),O413&lt;=Instructions!E$21),
            "NO",
            IF(O413="NEGATIVE",
                "UNCLEAR",
                ""
            )
        )
    )
)</f>
        <v/>
      </c>
      <c r="Q413" s="72" t="str">
        <f>IF(LEFT(Instructions!E$22)="Y",
    P413,
    ""
)</f>
        <v/>
      </c>
      <c r="R413" s="69" t="str">
        <f>IF($B413="",
    "",
    IF(NOT(ISERROR(MATCH($B413,SkyCiv!$U:$U,0))),
        INDEX(SkyCiv!I:I,MATCH($B413,SkyCiv!$U:$U,0)),
        ""
    )
)</f>
        <v/>
      </c>
      <c r="S413" s="12" t="str">
        <f>IF($B413="",
    "",
    IF(NOT(ISERROR(MATCH($B413,SkyCiv!$U:$U,0))),
        INDEX(SkyCiv!J:J,MATCH($B413,SkyCiv!$U:$U,0)),
        ""
    )
)</f>
        <v/>
      </c>
      <c r="T413" s="60" t="str">
        <f>IF($B413="",
    "",
    IF(NOT(ISERROR(MATCH($B413,SkyCiv!$U:$U,0))),
        INDEX(SkyCiv!K:K,MATCH($B413,SkyCiv!$U:$U,0)),
        ""
    )
)</f>
        <v/>
      </c>
      <c r="U413" s="76" t="str">
        <f>IF($B413="",
    "",
    IF(NOT(ISERROR(MATCH($B413,SkyCiv!$U:$U,0))),
        INDEX(SkyCiv!L:L,MATCH($B413,SkyCiv!$U:$U,0)),
        ""
    )
)</f>
        <v/>
      </c>
      <c r="V413" s="12" t="str">
        <f>IF($B413="",
    "",
    IF(NOT(ISERROR(MATCH($B413,SkyCiv!$U:$U,0))),
        INDEX(SkyCiv!M:M,MATCH($B413,SkyCiv!$U:$U,0)),
        ""
    )
)</f>
        <v/>
      </c>
      <c r="W413" s="77" t="str">
        <f>IF($B413="",
    "",
    IF(NOT(ISERROR(MATCH($B413,SkyCiv!$U:$U,0))),
        INDEX(SkyCiv!N:N,MATCH($B413,SkyCiv!$U:$U,0)),
        ""
    )
)</f>
        <v/>
      </c>
      <c r="X413" s="45" t="str">
        <f>IF(AND(U413=0,V413=0,W413=0),
    "-",
    IF(U413="",
        "",
        IF(LEFT($B413)="B",
            IF(Instructions!E$16="",
                "",
                IF(ROUND(U413,3)&lt;Instructions!E$16,
                    "YES",
                    "NO"
                )
            ),
            IF(LEFT($B413)="C",
                IF(Instructions!E$18="",
                    "",
                    IF(ROUND(U413,3)&lt;Instructions!E$18,
                        "YES",
                        "NO"
                    )
                ),
                "ERR"
            )
        )
    )
)</f>
        <v/>
      </c>
      <c r="Y413" s="45" t="str">
        <f t="shared" si="162"/>
        <v/>
      </c>
      <c r="Z413" s="45" t="str">
        <f>IF(AND(U413=0,V413=0,W413=0),
    "-",
    IF(W413="",
        "",
        IF(LEFT($B413)="B",
            IF(Instructions!E$17="",
                "",
                IF(ROUND(W413,3)&lt;Instructions!E$17,
                    "YES",
                    "NO"
                )
            ),
            IF(LEFT($B413)="C",
                IF(Instructions!E$19="",
                    "",
                    IF(ROUND(W413,3)&lt;Instructions!E$19,
                        "YES",
                        "NO"
                    )
                ),
                "ERR"
            )
        )
    )
)</f>
        <v/>
      </c>
      <c r="AA413" s="54" t="str">
        <f t="shared" si="163"/>
        <v/>
      </c>
      <c r="AB413" s="14" t="str">
        <f>IF(AND(NOT(ISERROR(MATCH($B413,Scilympiad!$U:$U,0))),ISNUMBER(INDEX(Scilympiad!Y:Y,MATCH($B413,Scilympiad!$U:$U,0)))),
    INDEX(Scilympiad!Y:Y,MATCH($B413,Scilympiad!$U:$U,0)),
    ""
)</f>
        <v/>
      </c>
      <c r="AC413" s="11" t="str">
        <f t="shared" si="164"/>
        <v/>
      </c>
      <c r="AD413" s="10" t="str">
        <f t="shared" si="165"/>
        <v/>
      </c>
      <c r="AE413" s="11" t="str">
        <f t="shared" si="166"/>
        <v/>
      </c>
      <c r="AF413" s="12" t="str">
        <f t="shared" si="167"/>
        <v/>
      </c>
      <c r="AG413" s="134" t="str">
        <f t="shared" si="168"/>
        <v/>
      </c>
      <c r="AH413" s="165"/>
      <c r="AI413" s="165"/>
      <c r="AJ413" s="131"/>
      <c r="AK413" s="64" t="str">
        <f t="shared" si="169"/>
        <v/>
      </c>
      <c r="AL413" s="47" t="str">
        <f t="shared" si="170"/>
        <v/>
      </c>
      <c r="AM413" s="65" t="str">
        <f t="shared" si="171"/>
        <v/>
      </c>
      <c r="AN413" s="57" t="str">
        <f t="shared" si="172"/>
        <v/>
      </c>
      <c r="AO413" s="12" t="str">
        <f t="shared" si="173"/>
        <v/>
      </c>
      <c r="AP413" s="10" t="str">
        <f t="shared" si="174"/>
        <v/>
      </c>
      <c r="AQ413" s="10" t="str">
        <f t="shared" si="175"/>
        <v/>
      </c>
      <c r="AR413" s="15" t="str">
        <f t="shared" si="176"/>
        <v/>
      </c>
      <c r="AS413" s="57" t="str">
        <f t="shared" si="177"/>
        <v/>
      </c>
      <c r="AT413" s="12" t="str">
        <f t="shared" si="178"/>
        <v/>
      </c>
      <c r="AU413" s="10" t="str">
        <f t="shared" si="179"/>
        <v/>
      </c>
      <c r="AV413" s="10" t="str">
        <f t="shared" si="180"/>
        <v/>
      </c>
      <c r="AW413" s="15" t="str">
        <f t="shared" si="181"/>
        <v/>
      </c>
    </row>
    <row r="414" spans="2:49">
      <c r="B414" s="14" t="str">
        <f>IF(Scilympiad!C413="",
    "",
    Scilympiad!C413
)</f>
        <v/>
      </c>
      <c r="C414" s="10" t="str">
        <f>IF(Scilympiad!D413="",
    "",
    Scilympiad!D413
)</f>
        <v/>
      </c>
      <c r="D414" s="10" t="str">
        <f>IF(Scilympiad!E413="",
    "",
    Scilympiad!E413
)</f>
        <v/>
      </c>
      <c r="E414" s="44" t="str">
        <f t="shared" si="157"/>
        <v/>
      </c>
      <c r="F414" s="45" t="str">
        <f t="shared" si="158"/>
        <v/>
      </c>
      <c r="G414" s="173" t="str">
        <f t="shared" si="159"/>
        <v/>
      </c>
      <c r="H414" s="45" t="str">
        <f t="shared" si="160"/>
        <v/>
      </c>
      <c r="I414" s="54" t="str">
        <f t="shared" si="161"/>
        <v/>
      </c>
      <c r="J414" s="57" t="str">
        <f>IF($B414="",
    "",
    IF(COUNTIF(Scilympiad!U:U,Scores!$B414)+COUNTIF(SkyCiv!U:U,Scores!$B414)=0,
        "",
        IF(COUNTIF(Scilympiad!U:U,Scores!$B414)=0,
            "NO",
            IF(COUNTIF(Scilympiad!U:U,Scores!$B414)=1,
                "YES",
                IF(COUNTIF(Scilympiad!U:U,Scores!$B414)&gt;1,
                    "MANY",
                    "ERROR"
                )
            )
        )
    )
)</f>
        <v/>
      </c>
      <c r="K414" s="15" t="str">
        <f>IF($B414="",
    "",
    IF(COUNTIF(Scilympiad!U:U,Scores!$B414)+COUNTIF(SkyCiv!U:U,Scores!$B414)=0,
        "",
        IF(COUNTIF(SkyCiv!U:U,Scores!$B414)=0,
            "NO",
            IF(COUNTIF(SkyCiv!U:U,Scores!$B414)=1,
                "YES",
                IF(COUNTIF(SkyCiv!U:U,Scores!$B414)&gt;1,
                    "MANY",
                    "ERROR"
                )
            )
        )
    )
)</f>
        <v/>
      </c>
      <c r="L414" s="160" t="str">
        <f>IF($B414="",
    "",
    IF(NOT(ISERROR(MATCH($B414,Scilympiad!$U:$U,0))),
        INDEX(Scilympiad!M:M,MATCH($B414,Scilympiad!$U:$U,0)),
        ""
    )
)</f>
        <v/>
      </c>
      <c r="M414" s="161" t="str">
        <f>IF($B414="",
    "",
    IF(NOT(ISERROR(MATCH($B414,Scilympiad!$U:$U,0))),
        INDEX(Scilympiad!N:N,MATCH($B414,Scilympiad!$U:$U,0)),
        ""
    )
)</f>
        <v/>
      </c>
      <c r="N414" s="161" t="str">
        <f>IF($B414="",
    "",
    IF(NOT(ISERROR(MATCH($B414,SkyCiv!$U:$U,0))),
        INDEX(SkyCiv!C:C,MATCH($B414,SkyCiv!$U:$U,0))+(_xlfn.NUMBERVALUE(LEFT(RIGHT(Instructions!$E$20,4),3))+6)/24,
        ""
    )
)</f>
        <v/>
      </c>
      <c r="O414" s="12" t="str">
        <f>IF(N414="",
    "",
    IF(Instructions!E$20="",
        "TIMEZONE?",
        IF(L414="",
            "START?",
            IF(N414&lt;L414,
                "NEGATIVE",
                (N414-L414)*24*60
            )
        )
    )
)</f>
        <v/>
      </c>
      <c r="P414" s="46" t="str">
        <f>IF(Instructions!$E$21="",
    "",
    IF(AND(ISNUMBER(O414),O414&gt;Instructions!E$21),
        "YES",
        IF(AND(ISNUMBER(O414),O414&lt;=Instructions!E$21),
            "NO",
            IF(O414="NEGATIVE",
                "UNCLEAR",
                ""
            )
        )
    )
)</f>
        <v/>
      </c>
      <c r="Q414" s="72" t="str">
        <f>IF(LEFT(Instructions!E$22)="Y",
    P414,
    ""
)</f>
        <v/>
      </c>
      <c r="R414" s="69" t="str">
        <f>IF($B414="",
    "",
    IF(NOT(ISERROR(MATCH($B414,SkyCiv!$U:$U,0))),
        INDEX(SkyCiv!I:I,MATCH($B414,SkyCiv!$U:$U,0)),
        ""
    )
)</f>
        <v/>
      </c>
      <c r="S414" s="12" t="str">
        <f>IF($B414="",
    "",
    IF(NOT(ISERROR(MATCH($B414,SkyCiv!$U:$U,0))),
        INDEX(SkyCiv!J:J,MATCH($B414,SkyCiv!$U:$U,0)),
        ""
    )
)</f>
        <v/>
      </c>
      <c r="T414" s="60" t="str">
        <f>IF($B414="",
    "",
    IF(NOT(ISERROR(MATCH($B414,SkyCiv!$U:$U,0))),
        INDEX(SkyCiv!K:K,MATCH($B414,SkyCiv!$U:$U,0)),
        ""
    )
)</f>
        <v/>
      </c>
      <c r="U414" s="76" t="str">
        <f>IF($B414="",
    "",
    IF(NOT(ISERROR(MATCH($B414,SkyCiv!$U:$U,0))),
        INDEX(SkyCiv!L:L,MATCH($B414,SkyCiv!$U:$U,0)),
        ""
    )
)</f>
        <v/>
      </c>
      <c r="V414" s="12" t="str">
        <f>IF($B414="",
    "",
    IF(NOT(ISERROR(MATCH($B414,SkyCiv!$U:$U,0))),
        INDEX(SkyCiv!M:M,MATCH($B414,SkyCiv!$U:$U,0)),
        ""
    )
)</f>
        <v/>
      </c>
      <c r="W414" s="77" t="str">
        <f>IF($B414="",
    "",
    IF(NOT(ISERROR(MATCH($B414,SkyCiv!$U:$U,0))),
        INDEX(SkyCiv!N:N,MATCH($B414,SkyCiv!$U:$U,0)),
        ""
    )
)</f>
        <v/>
      </c>
      <c r="X414" s="45" t="str">
        <f>IF(AND(U414=0,V414=0,W414=0),
    "-",
    IF(U414="",
        "",
        IF(LEFT($B414)="B",
            IF(Instructions!E$16="",
                "",
                IF(ROUND(U414,3)&lt;Instructions!E$16,
                    "YES",
                    "NO"
                )
            ),
            IF(LEFT($B414)="C",
                IF(Instructions!E$18="",
                    "",
                    IF(ROUND(U414,3)&lt;Instructions!E$18,
                        "YES",
                        "NO"
                    )
                ),
                "ERR"
            )
        )
    )
)</f>
        <v/>
      </c>
      <c r="Y414" s="45" t="str">
        <f t="shared" si="162"/>
        <v/>
      </c>
      <c r="Z414" s="45" t="str">
        <f>IF(AND(U414=0,V414=0,W414=0),
    "-",
    IF(W414="",
        "",
        IF(LEFT($B414)="B",
            IF(Instructions!E$17="",
                "",
                IF(ROUND(W414,3)&lt;Instructions!E$17,
                    "YES",
                    "NO"
                )
            ),
            IF(LEFT($B414)="C",
                IF(Instructions!E$19="",
                    "",
                    IF(ROUND(W414,3)&lt;Instructions!E$19,
                        "YES",
                        "NO"
                    )
                ),
                "ERR"
            )
        )
    )
)</f>
        <v/>
      </c>
      <c r="AA414" s="54" t="str">
        <f t="shared" si="163"/>
        <v/>
      </c>
      <c r="AB414" s="14" t="str">
        <f>IF(AND(NOT(ISERROR(MATCH($B414,Scilympiad!$U:$U,0))),ISNUMBER(INDEX(Scilympiad!Y:Y,MATCH($B414,Scilympiad!$U:$U,0)))),
    INDEX(Scilympiad!Y:Y,MATCH($B414,Scilympiad!$U:$U,0)),
    ""
)</f>
        <v/>
      </c>
      <c r="AC414" s="11" t="str">
        <f t="shared" si="164"/>
        <v/>
      </c>
      <c r="AD414" s="10" t="str">
        <f t="shared" si="165"/>
        <v/>
      </c>
      <c r="AE414" s="11" t="str">
        <f t="shared" si="166"/>
        <v/>
      </c>
      <c r="AF414" s="12" t="str">
        <f t="shared" si="167"/>
        <v/>
      </c>
      <c r="AG414" s="134" t="str">
        <f t="shared" si="168"/>
        <v/>
      </c>
      <c r="AH414" s="165"/>
      <c r="AI414" s="165"/>
      <c r="AJ414" s="131"/>
      <c r="AK414" s="64" t="str">
        <f t="shared" si="169"/>
        <v/>
      </c>
      <c r="AL414" s="47" t="str">
        <f t="shared" si="170"/>
        <v/>
      </c>
      <c r="AM414" s="65" t="str">
        <f t="shared" si="171"/>
        <v/>
      </c>
      <c r="AN414" s="57" t="str">
        <f t="shared" si="172"/>
        <v/>
      </c>
      <c r="AO414" s="12" t="str">
        <f t="shared" si="173"/>
        <v/>
      </c>
      <c r="AP414" s="10" t="str">
        <f t="shared" si="174"/>
        <v/>
      </c>
      <c r="AQ414" s="10" t="str">
        <f t="shared" si="175"/>
        <v/>
      </c>
      <c r="AR414" s="15" t="str">
        <f t="shared" si="176"/>
        <v/>
      </c>
      <c r="AS414" s="57" t="str">
        <f t="shared" si="177"/>
        <v/>
      </c>
      <c r="AT414" s="12" t="str">
        <f t="shared" si="178"/>
        <v/>
      </c>
      <c r="AU414" s="10" t="str">
        <f t="shared" si="179"/>
        <v/>
      </c>
      <c r="AV414" s="10" t="str">
        <f t="shared" si="180"/>
        <v/>
      </c>
      <c r="AW414" s="15" t="str">
        <f t="shared" si="181"/>
        <v/>
      </c>
    </row>
    <row r="415" spans="2:49">
      <c r="B415" s="14" t="str">
        <f>IF(Scilympiad!C414="",
    "",
    Scilympiad!C414
)</f>
        <v/>
      </c>
      <c r="C415" s="10" t="str">
        <f>IF(Scilympiad!D414="",
    "",
    Scilympiad!D414
)</f>
        <v/>
      </c>
      <c r="D415" s="10" t="str">
        <f>IF(Scilympiad!E414="",
    "",
    Scilympiad!E414
)</f>
        <v/>
      </c>
      <c r="E415" s="44" t="str">
        <f t="shared" si="157"/>
        <v/>
      </c>
      <c r="F415" s="45" t="str">
        <f t="shared" si="158"/>
        <v/>
      </c>
      <c r="G415" s="173" t="str">
        <f t="shared" si="159"/>
        <v/>
      </c>
      <c r="H415" s="45" t="str">
        <f t="shared" si="160"/>
        <v/>
      </c>
      <c r="I415" s="54" t="str">
        <f t="shared" si="161"/>
        <v/>
      </c>
      <c r="J415" s="57" t="str">
        <f>IF($B415="",
    "",
    IF(COUNTIF(Scilympiad!U:U,Scores!$B415)+COUNTIF(SkyCiv!U:U,Scores!$B415)=0,
        "",
        IF(COUNTIF(Scilympiad!U:U,Scores!$B415)=0,
            "NO",
            IF(COUNTIF(Scilympiad!U:U,Scores!$B415)=1,
                "YES",
                IF(COUNTIF(Scilympiad!U:U,Scores!$B415)&gt;1,
                    "MANY",
                    "ERROR"
                )
            )
        )
    )
)</f>
        <v/>
      </c>
      <c r="K415" s="15" t="str">
        <f>IF($B415="",
    "",
    IF(COUNTIF(Scilympiad!U:U,Scores!$B415)+COUNTIF(SkyCiv!U:U,Scores!$B415)=0,
        "",
        IF(COUNTIF(SkyCiv!U:U,Scores!$B415)=0,
            "NO",
            IF(COUNTIF(SkyCiv!U:U,Scores!$B415)=1,
                "YES",
                IF(COUNTIF(SkyCiv!U:U,Scores!$B415)&gt;1,
                    "MANY",
                    "ERROR"
                )
            )
        )
    )
)</f>
        <v/>
      </c>
      <c r="L415" s="160" t="str">
        <f>IF($B415="",
    "",
    IF(NOT(ISERROR(MATCH($B415,Scilympiad!$U:$U,0))),
        INDEX(Scilympiad!M:M,MATCH($B415,Scilympiad!$U:$U,0)),
        ""
    )
)</f>
        <v/>
      </c>
      <c r="M415" s="161" t="str">
        <f>IF($B415="",
    "",
    IF(NOT(ISERROR(MATCH($B415,Scilympiad!$U:$U,0))),
        INDEX(Scilympiad!N:N,MATCH($B415,Scilympiad!$U:$U,0)),
        ""
    )
)</f>
        <v/>
      </c>
      <c r="N415" s="161" t="str">
        <f>IF($B415="",
    "",
    IF(NOT(ISERROR(MATCH($B415,SkyCiv!$U:$U,0))),
        INDEX(SkyCiv!C:C,MATCH($B415,SkyCiv!$U:$U,0))+(_xlfn.NUMBERVALUE(LEFT(RIGHT(Instructions!$E$20,4),3))+6)/24,
        ""
    )
)</f>
        <v/>
      </c>
      <c r="O415" s="12" t="str">
        <f>IF(N415="",
    "",
    IF(Instructions!E$20="",
        "TIMEZONE?",
        IF(L415="",
            "START?",
            IF(N415&lt;L415,
                "NEGATIVE",
                (N415-L415)*24*60
            )
        )
    )
)</f>
        <v/>
      </c>
      <c r="P415" s="46" t="str">
        <f>IF(Instructions!$E$21="",
    "",
    IF(AND(ISNUMBER(O415),O415&gt;Instructions!E$21),
        "YES",
        IF(AND(ISNUMBER(O415),O415&lt;=Instructions!E$21),
            "NO",
            IF(O415="NEGATIVE",
                "UNCLEAR",
                ""
            )
        )
    )
)</f>
        <v/>
      </c>
      <c r="Q415" s="72" t="str">
        <f>IF(LEFT(Instructions!E$22)="Y",
    P415,
    ""
)</f>
        <v/>
      </c>
      <c r="R415" s="69" t="str">
        <f>IF($B415="",
    "",
    IF(NOT(ISERROR(MATCH($B415,SkyCiv!$U:$U,0))),
        INDEX(SkyCiv!I:I,MATCH($B415,SkyCiv!$U:$U,0)),
        ""
    )
)</f>
        <v/>
      </c>
      <c r="S415" s="12" t="str">
        <f>IF($B415="",
    "",
    IF(NOT(ISERROR(MATCH($B415,SkyCiv!$U:$U,0))),
        INDEX(SkyCiv!J:J,MATCH($B415,SkyCiv!$U:$U,0)),
        ""
    )
)</f>
        <v/>
      </c>
      <c r="T415" s="60" t="str">
        <f>IF($B415="",
    "",
    IF(NOT(ISERROR(MATCH($B415,SkyCiv!$U:$U,0))),
        INDEX(SkyCiv!K:K,MATCH($B415,SkyCiv!$U:$U,0)),
        ""
    )
)</f>
        <v/>
      </c>
      <c r="U415" s="76" t="str">
        <f>IF($B415="",
    "",
    IF(NOT(ISERROR(MATCH($B415,SkyCiv!$U:$U,0))),
        INDEX(SkyCiv!L:L,MATCH($B415,SkyCiv!$U:$U,0)),
        ""
    )
)</f>
        <v/>
      </c>
      <c r="V415" s="12" t="str">
        <f>IF($B415="",
    "",
    IF(NOT(ISERROR(MATCH($B415,SkyCiv!$U:$U,0))),
        INDEX(SkyCiv!M:M,MATCH($B415,SkyCiv!$U:$U,0)),
        ""
    )
)</f>
        <v/>
      </c>
      <c r="W415" s="77" t="str">
        <f>IF($B415="",
    "",
    IF(NOT(ISERROR(MATCH($B415,SkyCiv!$U:$U,0))),
        INDEX(SkyCiv!N:N,MATCH($B415,SkyCiv!$U:$U,0)),
        ""
    )
)</f>
        <v/>
      </c>
      <c r="X415" s="45" t="str">
        <f>IF(AND(U415=0,V415=0,W415=0),
    "-",
    IF(U415="",
        "",
        IF(LEFT($B415)="B",
            IF(Instructions!E$16="",
                "",
                IF(ROUND(U415,3)&lt;Instructions!E$16,
                    "YES",
                    "NO"
                )
            ),
            IF(LEFT($B415)="C",
                IF(Instructions!E$18="",
                    "",
                    IF(ROUND(U415,3)&lt;Instructions!E$18,
                        "YES",
                        "NO"
                    )
                ),
                "ERR"
            )
        )
    )
)</f>
        <v/>
      </c>
      <c r="Y415" s="45" t="str">
        <f t="shared" si="162"/>
        <v/>
      </c>
      <c r="Z415" s="45" t="str">
        <f>IF(AND(U415=0,V415=0,W415=0),
    "-",
    IF(W415="",
        "",
        IF(LEFT($B415)="B",
            IF(Instructions!E$17="",
                "",
                IF(ROUND(W415,3)&lt;Instructions!E$17,
                    "YES",
                    "NO"
                )
            ),
            IF(LEFT($B415)="C",
                IF(Instructions!E$19="",
                    "",
                    IF(ROUND(W415,3)&lt;Instructions!E$19,
                        "YES",
                        "NO"
                    )
                ),
                "ERR"
            )
        )
    )
)</f>
        <v/>
      </c>
      <c r="AA415" s="54" t="str">
        <f t="shared" si="163"/>
        <v/>
      </c>
      <c r="AB415" s="14" t="str">
        <f>IF(AND(NOT(ISERROR(MATCH($B415,Scilympiad!$U:$U,0))),ISNUMBER(INDEX(Scilympiad!Y:Y,MATCH($B415,Scilympiad!$U:$U,0)))),
    INDEX(Scilympiad!Y:Y,MATCH($B415,Scilympiad!$U:$U,0)),
    ""
)</f>
        <v/>
      </c>
      <c r="AC415" s="11" t="str">
        <f t="shared" si="164"/>
        <v/>
      </c>
      <c r="AD415" s="10" t="str">
        <f t="shared" si="165"/>
        <v/>
      </c>
      <c r="AE415" s="11" t="str">
        <f t="shared" si="166"/>
        <v/>
      </c>
      <c r="AF415" s="12" t="str">
        <f t="shared" si="167"/>
        <v/>
      </c>
      <c r="AG415" s="134" t="str">
        <f t="shared" si="168"/>
        <v/>
      </c>
      <c r="AH415" s="165"/>
      <c r="AI415" s="165"/>
      <c r="AJ415" s="131"/>
      <c r="AK415" s="64" t="str">
        <f t="shared" si="169"/>
        <v/>
      </c>
      <c r="AL415" s="47" t="str">
        <f t="shared" si="170"/>
        <v/>
      </c>
      <c r="AM415" s="65" t="str">
        <f t="shared" si="171"/>
        <v/>
      </c>
      <c r="AN415" s="57" t="str">
        <f t="shared" si="172"/>
        <v/>
      </c>
      <c r="AO415" s="12" t="str">
        <f t="shared" si="173"/>
        <v/>
      </c>
      <c r="AP415" s="10" t="str">
        <f t="shared" si="174"/>
        <v/>
      </c>
      <c r="AQ415" s="10" t="str">
        <f t="shared" si="175"/>
        <v/>
      </c>
      <c r="AR415" s="15" t="str">
        <f t="shared" si="176"/>
        <v/>
      </c>
      <c r="AS415" s="57" t="str">
        <f t="shared" si="177"/>
        <v/>
      </c>
      <c r="AT415" s="12" t="str">
        <f t="shared" si="178"/>
        <v/>
      </c>
      <c r="AU415" s="10" t="str">
        <f t="shared" si="179"/>
        <v/>
      </c>
      <c r="AV415" s="10" t="str">
        <f t="shared" si="180"/>
        <v/>
      </c>
      <c r="AW415" s="15" t="str">
        <f t="shared" si="181"/>
        <v/>
      </c>
    </row>
    <row r="416" spans="2:49">
      <c r="B416" s="14" t="str">
        <f>IF(Scilympiad!C415="",
    "",
    Scilympiad!C415
)</f>
        <v/>
      </c>
      <c r="C416" s="10" t="str">
        <f>IF(Scilympiad!D415="",
    "",
    Scilympiad!D415
)</f>
        <v/>
      </c>
      <c r="D416" s="10" t="str">
        <f>IF(Scilympiad!E415="",
    "",
    Scilympiad!E415
)</f>
        <v/>
      </c>
      <c r="E416" s="44" t="str">
        <f t="shared" si="157"/>
        <v/>
      </c>
      <c r="F416" s="45" t="str">
        <f t="shared" si="158"/>
        <v/>
      </c>
      <c r="G416" s="173" t="str">
        <f t="shared" si="159"/>
        <v/>
      </c>
      <c r="H416" s="45" t="str">
        <f t="shared" si="160"/>
        <v/>
      </c>
      <c r="I416" s="54" t="str">
        <f t="shared" si="161"/>
        <v/>
      </c>
      <c r="J416" s="57" t="str">
        <f>IF($B416="",
    "",
    IF(COUNTIF(Scilympiad!U:U,Scores!$B416)+COUNTIF(SkyCiv!U:U,Scores!$B416)=0,
        "",
        IF(COUNTIF(Scilympiad!U:U,Scores!$B416)=0,
            "NO",
            IF(COUNTIF(Scilympiad!U:U,Scores!$B416)=1,
                "YES",
                IF(COUNTIF(Scilympiad!U:U,Scores!$B416)&gt;1,
                    "MANY",
                    "ERROR"
                )
            )
        )
    )
)</f>
        <v/>
      </c>
      <c r="K416" s="15" t="str">
        <f>IF($B416="",
    "",
    IF(COUNTIF(Scilympiad!U:U,Scores!$B416)+COUNTIF(SkyCiv!U:U,Scores!$B416)=0,
        "",
        IF(COUNTIF(SkyCiv!U:U,Scores!$B416)=0,
            "NO",
            IF(COUNTIF(SkyCiv!U:U,Scores!$B416)=1,
                "YES",
                IF(COUNTIF(SkyCiv!U:U,Scores!$B416)&gt;1,
                    "MANY",
                    "ERROR"
                )
            )
        )
    )
)</f>
        <v/>
      </c>
      <c r="L416" s="160" t="str">
        <f>IF($B416="",
    "",
    IF(NOT(ISERROR(MATCH($B416,Scilympiad!$U:$U,0))),
        INDEX(Scilympiad!M:M,MATCH($B416,Scilympiad!$U:$U,0)),
        ""
    )
)</f>
        <v/>
      </c>
      <c r="M416" s="161" t="str">
        <f>IF($B416="",
    "",
    IF(NOT(ISERROR(MATCH($B416,Scilympiad!$U:$U,0))),
        INDEX(Scilympiad!N:N,MATCH($B416,Scilympiad!$U:$U,0)),
        ""
    )
)</f>
        <v/>
      </c>
      <c r="N416" s="161" t="str">
        <f>IF($B416="",
    "",
    IF(NOT(ISERROR(MATCH($B416,SkyCiv!$U:$U,0))),
        INDEX(SkyCiv!C:C,MATCH($B416,SkyCiv!$U:$U,0))+(_xlfn.NUMBERVALUE(LEFT(RIGHT(Instructions!$E$20,4),3))+6)/24,
        ""
    )
)</f>
        <v/>
      </c>
      <c r="O416" s="12" t="str">
        <f>IF(N416="",
    "",
    IF(Instructions!E$20="",
        "TIMEZONE?",
        IF(L416="",
            "START?",
            IF(N416&lt;L416,
                "NEGATIVE",
                (N416-L416)*24*60
            )
        )
    )
)</f>
        <v/>
      </c>
      <c r="P416" s="46" t="str">
        <f>IF(Instructions!$E$21="",
    "",
    IF(AND(ISNUMBER(O416),O416&gt;Instructions!E$21),
        "YES",
        IF(AND(ISNUMBER(O416),O416&lt;=Instructions!E$21),
            "NO",
            IF(O416="NEGATIVE",
                "UNCLEAR",
                ""
            )
        )
    )
)</f>
        <v/>
      </c>
      <c r="Q416" s="72" t="str">
        <f>IF(LEFT(Instructions!E$22)="Y",
    P416,
    ""
)</f>
        <v/>
      </c>
      <c r="R416" s="69" t="str">
        <f>IF($B416="",
    "",
    IF(NOT(ISERROR(MATCH($B416,SkyCiv!$U:$U,0))),
        INDEX(SkyCiv!I:I,MATCH($B416,SkyCiv!$U:$U,0)),
        ""
    )
)</f>
        <v/>
      </c>
      <c r="S416" s="12" t="str">
        <f>IF($B416="",
    "",
    IF(NOT(ISERROR(MATCH($B416,SkyCiv!$U:$U,0))),
        INDEX(SkyCiv!J:J,MATCH($B416,SkyCiv!$U:$U,0)),
        ""
    )
)</f>
        <v/>
      </c>
      <c r="T416" s="60" t="str">
        <f>IF($B416="",
    "",
    IF(NOT(ISERROR(MATCH($B416,SkyCiv!$U:$U,0))),
        INDEX(SkyCiv!K:K,MATCH($B416,SkyCiv!$U:$U,0)),
        ""
    )
)</f>
        <v/>
      </c>
      <c r="U416" s="76" t="str">
        <f>IF($B416="",
    "",
    IF(NOT(ISERROR(MATCH($B416,SkyCiv!$U:$U,0))),
        INDEX(SkyCiv!L:L,MATCH($B416,SkyCiv!$U:$U,0)),
        ""
    )
)</f>
        <v/>
      </c>
      <c r="V416" s="12" t="str">
        <f>IF($B416="",
    "",
    IF(NOT(ISERROR(MATCH($B416,SkyCiv!$U:$U,0))),
        INDEX(SkyCiv!M:M,MATCH($B416,SkyCiv!$U:$U,0)),
        ""
    )
)</f>
        <v/>
      </c>
      <c r="W416" s="77" t="str">
        <f>IF($B416="",
    "",
    IF(NOT(ISERROR(MATCH($B416,SkyCiv!$U:$U,0))),
        INDEX(SkyCiv!N:N,MATCH($B416,SkyCiv!$U:$U,0)),
        ""
    )
)</f>
        <v/>
      </c>
      <c r="X416" s="45" t="str">
        <f>IF(AND(U416=0,V416=0,W416=0),
    "-",
    IF(U416="",
        "",
        IF(LEFT($B416)="B",
            IF(Instructions!E$16="",
                "",
                IF(ROUND(U416,3)&lt;Instructions!E$16,
                    "YES",
                    "NO"
                )
            ),
            IF(LEFT($B416)="C",
                IF(Instructions!E$18="",
                    "",
                    IF(ROUND(U416,3)&lt;Instructions!E$18,
                        "YES",
                        "NO"
                    )
                ),
                "ERR"
            )
        )
    )
)</f>
        <v/>
      </c>
      <c r="Y416" s="45" t="str">
        <f t="shared" si="162"/>
        <v/>
      </c>
      <c r="Z416" s="45" t="str">
        <f>IF(AND(U416=0,V416=0,W416=0),
    "-",
    IF(W416="",
        "",
        IF(LEFT($B416)="B",
            IF(Instructions!E$17="",
                "",
                IF(ROUND(W416,3)&lt;Instructions!E$17,
                    "YES",
                    "NO"
                )
            ),
            IF(LEFT($B416)="C",
                IF(Instructions!E$19="",
                    "",
                    IF(ROUND(W416,3)&lt;Instructions!E$19,
                        "YES",
                        "NO"
                    )
                ),
                "ERR"
            )
        )
    )
)</f>
        <v/>
      </c>
      <c r="AA416" s="54" t="str">
        <f t="shared" si="163"/>
        <v/>
      </c>
      <c r="AB416" s="14" t="str">
        <f>IF(AND(NOT(ISERROR(MATCH($B416,Scilympiad!$U:$U,0))),ISNUMBER(INDEX(Scilympiad!Y:Y,MATCH($B416,Scilympiad!$U:$U,0)))),
    INDEX(Scilympiad!Y:Y,MATCH($B416,Scilympiad!$U:$U,0)),
    ""
)</f>
        <v/>
      </c>
      <c r="AC416" s="11" t="str">
        <f t="shared" si="164"/>
        <v/>
      </c>
      <c r="AD416" s="10" t="str">
        <f t="shared" si="165"/>
        <v/>
      </c>
      <c r="AE416" s="11" t="str">
        <f t="shared" si="166"/>
        <v/>
      </c>
      <c r="AF416" s="12" t="str">
        <f t="shared" si="167"/>
        <v/>
      </c>
      <c r="AG416" s="134" t="str">
        <f t="shared" si="168"/>
        <v/>
      </c>
      <c r="AH416" s="165"/>
      <c r="AI416" s="165"/>
      <c r="AJ416" s="131"/>
      <c r="AK416" s="64" t="str">
        <f t="shared" si="169"/>
        <v/>
      </c>
      <c r="AL416" s="47" t="str">
        <f t="shared" si="170"/>
        <v/>
      </c>
      <c r="AM416" s="65" t="str">
        <f t="shared" si="171"/>
        <v/>
      </c>
      <c r="AN416" s="57" t="str">
        <f t="shared" si="172"/>
        <v/>
      </c>
      <c r="AO416" s="12" t="str">
        <f t="shared" si="173"/>
        <v/>
      </c>
      <c r="AP416" s="10" t="str">
        <f t="shared" si="174"/>
        <v/>
      </c>
      <c r="AQ416" s="10" t="str">
        <f t="shared" si="175"/>
        <v/>
      </c>
      <c r="AR416" s="15" t="str">
        <f t="shared" si="176"/>
        <v/>
      </c>
      <c r="AS416" s="57" t="str">
        <f t="shared" si="177"/>
        <v/>
      </c>
      <c r="AT416" s="12" t="str">
        <f t="shared" si="178"/>
        <v/>
      </c>
      <c r="AU416" s="10" t="str">
        <f t="shared" si="179"/>
        <v/>
      </c>
      <c r="AV416" s="10" t="str">
        <f t="shared" si="180"/>
        <v/>
      </c>
      <c r="AW416" s="15" t="str">
        <f t="shared" si="181"/>
        <v/>
      </c>
    </row>
    <row r="417" spans="2:49">
      <c r="B417" s="14" t="str">
        <f>IF(Scilympiad!C416="",
    "",
    Scilympiad!C416
)</f>
        <v/>
      </c>
      <c r="C417" s="10" t="str">
        <f>IF(Scilympiad!D416="",
    "",
    Scilympiad!D416
)</f>
        <v/>
      </c>
      <c r="D417" s="10" t="str">
        <f>IF(Scilympiad!E416="",
    "",
    Scilympiad!E416
)</f>
        <v/>
      </c>
      <c r="E417" s="44" t="str">
        <f t="shared" si="157"/>
        <v/>
      </c>
      <c r="F417" s="45" t="str">
        <f t="shared" si="158"/>
        <v/>
      </c>
      <c r="G417" s="173" t="str">
        <f t="shared" si="159"/>
        <v/>
      </c>
      <c r="H417" s="45" t="str">
        <f t="shared" si="160"/>
        <v/>
      </c>
      <c r="I417" s="54" t="str">
        <f t="shared" si="161"/>
        <v/>
      </c>
      <c r="J417" s="57" t="str">
        <f>IF($B417="",
    "",
    IF(COUNTIF(Scilympiad!U:U,Scores!$B417)+COUNTIF(SkyCiv!U:U,Scores!$B417)=0,
        "",
        IF(COUNTIF(Scilympiad!U:U,Scores!$B417)=0,
            "NO",
            IF(COUNTIF(Scilympiad!U:U,Scores!$B417)=1,
                "YES",
                IF(COUNTIF(Scilympiad!U:U,Scores!$B417)&gt;1,
                    "MANY",
                    "ERROR"
                )
            )
        )
    )
)</f>
        <v/>
      </c>
      <c r="K417" s="15" t="str">
        <f>IF($B417="",
    "",
    IF(COUNTIF(Scilympiad!U:U,Scores!$B417)+COUNTIF(SkyCiv!U:U,Scores!$B417)=0,
        "",
        IF(COUNTIF(SkyCiv!U:U,Scores!$B417)=0,
            "NO",
            IF(COUNTIF(SkyCiv!U:U,Scores!$B417)=1,
                "YES",
                IF(COUNTIF(SkyCiv!U:U,Scores!$B417)&gt;1,
                    "MANY",
                    "ERROR"
                )
            )
        )
    )
)</f>
        <v/>
      </c>
      <c r="L417" s="160" t="str">
        <f>IF($B417="",
    "",
    IF(NOT(ISERROR(MATCH($B417,Scilympiad!$U:$U,0))),
        INDEX(Scilympiad!M:M,MATCH($B417,Scilympiad!$U:$U,0)),
        ""
    )
)</f>
        <v/>
      </c>
      <c r="M417" s="161" t="str">
        <f>IF($B417="",
    "",
    IF(NOT(ISERROR(MATCH($B417,Scilympiad!$U:$U,0))),
        INDEX(Scilympiad!N:N,MATCH($B417,Scilympiad!$U:$U,0)),
        ""
    )
)</f>
        <v/>
      </c>
      <c r="N417" s="161" t="str">
        <f>IF($B417="",
    "",
    IF(NOT(ISERROR(MATCH($B417,SkyCiv!$U:$U,0))),
        INDEX(SkyCiv!C:C,MATCH($B417,SkyCiv!$U:$U,0))+(_xlfn.NUMBERVALUE(LEFT(RIGHT(Instructions!$E$20,4),3))+6)/24,
        ""
    )
)</f>
        <v/>
      </c>
      <c r="O417" s="12" t="str">
        <f>IF(N417="",
    "",
    IF(Instructions!E$20="",
        "TIMEZONE?",
        IF(L417="",
            "START?",
            IF(N417&lt;L417,
                "NEGATIVE",
                (N417-L417)*24*60
            )
        )
    )
)</f>
        <v/>
      </c>
      <c r="P417" s="46" t="str">
        <f>IF(Instructions!$E$21="",
    "",
    IF(AND(ISNUMBER(O417),O417&gt;Instructions!E$21),
        "YES",
        IF(AND(ISNUMBER(O417),O417&lt;=Instructions!E$21),
            "NO",
            IF(O417="NEGATIVE",
                "UNCLEAR",
                ""
            )
        )
    )
)</f>
        <v/>
      </c>
      <c r="Q417" s="72" t="str">
        <f>IF(LEFT(Instructions!E$22)="Y",
    P417,
    ""
)</f>
        <v/>
      </c>
      <c r="R417" s="69" t="str">
        <f>IF($B417="",
    "",
    IF(NOT(ISERROR(MATCH($B417,SkyCiv!$U:$U,0))),
        INDEX(SkyCiv!I:I,MATCH($B417,SkyCiv!$U:$U,0)),
        ""
    )
)</f>
        <v/>
      </c>
      <c r="S417" s="12" t="str">
        <f>IF($B417="",
    "",
    IF(NOT(ISERROR(MATCH($B417,SkyCiv!$U:$U,0))),
        INDEX(SkyCiv!J:J,MATCH($B417,SkyCiv!$U:$U,0)),
        ""
    )
)</f>
        <v/>
      </c>
      <c r="T417" s="60" t="str">
        <f>IF($B417="",
    "",
    IF(NOT(ISERROR(MATCH($B417,SkyCiv!$U:$U,0))),
        INDEX(SkyCiv!K:K,MATCH($B417,SkyCiv!$U:$U,0)),
        ""
    )
)</f>
        <v/>
      </c>
      <c r="U417" s="76" t="str">
        <f>IF($B417="",
    "",
    IF(NOT(ISERROR(MATCH($B417,SkyCiv!$U:$U,0))),
        INDEX(SkyCiv!L:L,MATCH($B417,SkyCiv!$U:$U,0)),
        ""
    )
)</f>
        <v/>
      </c>
      <c r="V417" s="12" t="str">
        <f>IF($B417="",
    "",
    IF(NOT(ISERROR(MATCH($B417,SkyCiv!$U:$U,0))),
        INDEX(SkyCiv!M:M,MATCH($B417,SkyCiv!$U:$U,0)),
        ""
    )
)</f>
        <v/>
      </c>
      <c r="W417" s="77" t="str">
        <f>IF($B417="",
    "",
    IF(NOT(ISERROR(MATCH($B417,SkyCiv!$U:$U,0))),
        INDEX(SkyCiv!N:N,MATCH($B417,SkyCiv!$U:$U,0)),
        ""
    )
)</f>
        <v/>
      </c>
      <c r="X417" s="45" t="str">
        <f>IF(AND(U417=0,V417=0,W417=0),
    "-",
    IF(U417="",
        "",
        IF(LEFT($B417)="B",
            IF(Instructions!E$16="",
                "",
                IF(ROUND(U417,3)&lt;Instructions!E$16,
                    "YES",
                    "NO"
                )
            ),
            IF(LEFT($B417)="C",
                IF(Instructions!E$18="",
                    "",
                    IF(ROUND(U417,3)&lt;Instructions!E$18,
                        "YES",
                        "NO"
                    )
                ),
                "ERR"
            )
        )
    )
)</f>
        <v/>
      </c>
      <c r="Y417" s="45" t="str">
        <f t="shared" si="162"/>
        <v/>
      </c>
      <c r="Z417" s="45" t="str">
        <f>IF(AND(U417=0,V417=0,W417=0),
    "-",
    IF(W417="",
        "",
        IF(LEFT($B417)="B",
            IF(Instructions!E$17="",
                "",
                IF(ROUND(W417,3)&lt;Instructions!E$17,
                    "YES",
                    "NO"
                )
            ),
            IF(LEFT($B417)="C",
                IF(Instructions!E$19="",
                    "",
                    IF(ROUND(W417,3)&lt;Instructions!E$19,
                        "YES",
                        "NO"
                    )
                ),
                "ERR"
            )
        )
    )
)</f>
        <v/>
      </c>
      <c r="AA417" s="54" t="str">
        <f t="shared" si="163"/>
        <v/>
      </c>
      <c r="AB417" s="14" t="str">
        <f>IF(AND(NOT(ISERROR(MATCH($B417,Scilympiad!$U:$U,0))),ISNUMBER(INDEX(Scilympiad!Y:Y,MATCH($B417,Scilympiad!$U:$U,0)))),
    INDEX(Scilympiad!Y:Y,MATCH($B417,Scilympiad!$U:$U,0)),
    ""
)</f>
        <v/>
      </c>
      <c r="AC417" s="11" t="str">
        <f t="shared" si="164"/>
        <v/>
      </c>
      <c r="AD417" s="10" t="str">
        <f t="shared" si="165"/>
        <v/>
      </c>
      <c r="AE417" s="11" t="str">
        <f t="shared" si="166"/>
        <v/>
      </c>
      <c r="AF417" s="12" t="str">
        <f t="shared" si="167"/>
        <v/>
      </c>
      <c r="AG417" s="134" t="str">
        <f t="shared" si="168"/>
        <v/>
      </c>
      <c r="AH417" s="165"/>
      <c r="AI417" s="165"/>
      <c r="AJ417" s="131"/>
      <c r="AK417" s="64" t="str">
        <f t="shared" si="169"/>
        <v/>
      </c>
      <c r="AL417" s="47" t="str">
        <f t="shared" si="170"/>
        <v/>
      </c>
      <c r="AM417" s="65" t="str">
        <f t="shared" si="171"/>
        <v/>
      </c>
      <c r="AN417" s="57" t="str">
        <f t="shared" si="172"/>
        <v/>
      </c>
      <c r="AO417" s="12" t="str">
        <f t="shared" si="173"/>
        <v/>
      </c>
      <c r="AP417" s="10" t="str">
        <f t="shared" si="174"/>
        <v/>
      </c>
      <c r="AQ417" s="10" t="str">
        <f t="shared" si="175"/>
        <v/>
      </c>
      <c r="AR417" s="15" t="str">
        <f t="shared" si="176"/>
        <v/>
      </c>
      <c r="AS417" s="57" t="str">
        <f t="shared" si="177"/>
        <v/>
      </c>
      <c r="AT417" s="12" t="str">
        <f t="shared" si="178"/>
        <v/>
      </c>
      <c r="AU417" s="10" t="str">
        <f t="shared" si="179"/>
        <v/>
      </c>
      <c r="AV417" s="10" t="str">
        <f t="shared" si="180"/>
        <v/>
      </c>
      <c r="AW417" s="15" t="str">
        <f t="shared" si="181"/>
        <v/>
      </c>
    </row>
    <row r="418" spans="2:49">
      <c r="B418" s="14" t="str">
        <f>IF(Scilympiad!C417="",
    "",
    Scilympiad!C417
)</f>
        <v/>
      </c>
      <c r="C418" s="10" t="str">
        <f>IF(Scilympiad!D417="",
    "",
    Scilympiad!D417
)</f>
        <v/>
      </c>
      <c r="D418" s="10" t="str">
        <f>IF(Scilympiad!E417="",
    "",
    Scilympiad!E417
)</f>
        <v/>
      </c>
      <c r="E418" s="44" t="str">
        <f t="shared" si="157"/>
        <v/>
      </c>
      <c r="F418" s="45" t="str">
        <f t="shared" si="158"/>
        <v/>
      </c>
      <c r="G418" s="173" t="str">
        <f t="shared" si="159"/>
        <v/>
      </c>
      <c r="H418" s="45" t="str">
        <f t="shared" si="160"/>
        <v/>
      </c>
      <c r="I418" s="54" t="str">
        <f t="shared" si="161"/>
        <v/>
      </c>
      <c r="J418" s="57" t="str">
        <f>IF($B418="",
    "",
    IF(COUNTIF(Scilympiad!U:U,Scores!$B418)+COUNTIF(SkyCiv!U:U,Scores!$B418)=0,
        "",
        IF(COUNTIF(Scilympiad!U:U,Scores!$B418)=0,
            "NO",
            IF(COUNTIF(Scilympiad!U:U,Scores!$B418)=1,
                "YES",
                IF(COUNTIF(Scilympiad!U:U,Scores!$B418)&gt;1,
                    "MANY",
                    "ERROR"
                )
            )
        )
    )
)</f>
        <v/>
      </c>
      <c r="K418" s="15" t="str">
        <f>IF($B418="",
    "",
    IF(COUNTIF(Scilympiad!U:U,Scores!$B418)+COUNTIF(SkyCiv!U:U,Scores!$B418)=0,
        "",
        IF(COUNTIF(SkyCiv!U:U,Scores!$B418)=0,
            "NO",
            IF(COUNTIF(SkyCiv!U:U,Scores!$B418)=1,
                "YES",
                IF(COUNTIF(SkyCiv!U:U,Scores!$B418)&gt;1,
                    "MANY",
                    "ERROR"
                )
            )
        )
    )
)</f>
        <v/>
      </c>
      <c r="L418" s="160" t="str">
        <f>IF($B418="",
    "",
    IF(NOT(ISERROR(MATCH($B418,Scilympiad!$U:$U,0))),
        INDEX(Scilympiad!M:M,MATCH($B418,Scilympiad!$U:$U,0)),
        ""
    )
)</f>
        <v/>
      </c>
      <c r="M418" s="161" t="str">
        <f>IF($B418="",
    "",
    IF(NOT(ISERROR(MATCH($B418,Scilympiad!$U:$U,0))),
        INDEX(Scilympiad!N:N,MATCH($B418,Scilympiad!$U:$U,0)),
        ""
    )
)</f>
        <v/>
      </c>
      <c r="N418" s="161" t="str">
        <f>IF($B418="",
    "",
    IF(NOT(ISERROR(MATCH($B418,SkyCiv!$U:$U,0))),
        INDEX(SkyCiv!C:C,MATCH($B418,SkyCiv!$U:$U,0))+(_xlfn.NUMBERVALUE(LEFT(RIGHT(Instructions!$E$20,4),3))+6)/24,
        ""
    )
)</f>
        <v/>
      </c>
      <c r="O418" s="12" t="str">
        <f>IF(N418="",
    "",
    IF(Instructions!E$20="",
        "TIMEZONE?",
        IF(L418="",
            "START?",
            IF(N418&lt;L418,
                "NEGATIVE",
                (N418-L418)*24*60
            )
        )
    )
)</f>
        <v/>
      </c>
      <c r="P418" s="46" t="str">
        <f>IF(Instructions!$E$21="",
    "",
    IF(AND(ISNUMBER(O418),O418&gt;Instructions!E$21),
        "YES",
        IF(AND(ISNUMBER(O418),O418&lt;=Instructions!E$21),
            "NO",
            IF(O418="NEGATIVE",
                "UNCLEAR",
                ""
            )
        )
    )
)</f>
        <v/>
      </c>
      <c r="Q418" s="72" t="str">
        <f>IF(LEFT(Instructions!E$22)="Y",
    P418,
    ""
)</f>
        <v/>
      </c>
      <c r="R418" s="69" t="str">
        <f>IF($B418="",
    "",
    IF(NOT(ISERROR(MATCH($B418,SkyCiv!$U:$U,0))),
        INDEX(SkyCiv!I:I,MATCH($B418,SkyCiv!$U:$U,0)),
        ""
    )
)</f>
        <v/>
      </c>
      <c r="S418" s="12" t="str">
        <f>IF($B418="",
    "",
    IF(NOT(ISERROR(MATCH($B418,SkyCiv!$U:$U,0))),
        INDEX(SkyCiv!J:J,MATCH($B418,SkyCiv!$U:$U,0)),
        ""
    )
)</f>
        <v/>
      </c>
      <c r="T418" s="60" t="str">
        <f>IF($B418="",
    "",
    IF(NOT(ISERROR(MATCH($B418,SkyCiv!$U:$U,0))),
        INDEX(SkyCiv!K:K,MATCH($B418,SkyCiv!$U:$U,0)),
        ""
    )
)</f>
        <v/>
      </c>
      <c r="U418" s="76" t="str">
        <f>IF($B418="",
    "",
    IF(NOT(ISERROR(MATCH($B418,SkyCiv!$U:$U,0))),
        INDEX(SkyCiv!L:L,MATCH($B418,SkyCiv!$U:$U,0)),
        ""
    )
)</f>
        <v/>
      </c>
      <c r="V418" s="12" t="str">
        <f>IF($B418="",
    "",
    IF(NOT(ISERROR(MATCH($B418,SkyCiv!$U:$U,0))),
        INDEX(SkyCiv!M:M,MATCH($B418,SkyCiv!$U:$U,0)),
        ""
    )
)</f>
        <v/>
      </c>
      <c r="W418" s="77" t="str">
        <f>IF($B418="",
    "",
    IF(NOT(ISERROR(MATCH($B418,SkyCiv!$U:$U,0))),
        INDEX(SkyCiv!N:N,MATCH($B418,SkyCiv!$U:$U,0)),
        ""
    )
)</f>
        <v/>
      </c>
      <c r="X418" s="45" t="str">
        <f>IF(AND(U418=0,V418=0,W418=0),
    "-",
    IF(U418="",
        "",
        IF(LEFT($B418)="B",
            IF(Instructions!E$16="",
                "",
                IF(ROUND(U418,3)&lt;Instructions!E$16,
                    "YES",
                    "NO"
                )
            ),
            IF(LEFT($B418)="C",
                IF(Instructions!E$18="",
                    "",
                    IF(ROUND(U418,3)&lt;Instructions!E$18,
                        "YES",
                        "NO"
                    )
                ),
                "ERR"
            )
        )
    )
)</f>
        <v/>
      </c>
      <c r="Y418" s="45" t="str">
        <f t="shared" si="162"/>
        <v/>
      </c>
      <c r="Z418" s="45" t="str">
        <f>IF(AND(U418=0,V418=0,W418=0),
    "-",
    IF(W418="",
        "",
        IF(LEFT($B418)="B",
            IF(Instructions!E$17="",
                "",
                IF(ROUND(W418,3)&lt;Instructions!E$17,
                    "YES",
                    "NO"
                )
            ),
            IF(LEFT($B418)="C",
                IF(Instructions!E$19="",
                    "",
                    IF(ROUND(W418,3)&lt;Instructions!E$19,
                        "YES",
                        "NO"
                    )
                ),
                "ERR"
            )
        )
    )
)</f>
        <v/>
      </c>
      <c r="AA418" s="54" t="str">
        <f t="shared" si="163"/>
        <v/>
      </c>
      <c r="AB418" s="14" t="str">
        <f>IF(AND(NOT(ISERROR(MATCH($B418,Scilympiad!$U:$U,0))),ISNUMBER(INDEX(Scilympiad!Y:Y,MATCH($B418,Scilympiad!$U:$U,0)))),
    INDEX(Scilympiad!Y:Y,MATCH($B418,Scilympiad!$U:$U,0)),
    ""
)</f>
        <v/>
      </c>
      <c r="AC418" s="11" t="str">
        <f t="shared" si="164"/>
        <v/>
      </c>
      <c r="AD418" s="10" t="str">
        <f t="shared" si="165"/>
        <v/>
      </c>
      <c r="AE418" s="11" t="str">
        <f t="shared" si="166"/>
        <v/>
      </c>
      <c r="AF418" s="12" t="str">
        <f t="shared" si="167"/>
        <v/>
      </c>
      <c r="AG418" s="134" t="str">
        <f t="shared" si="168"/>
        <v/>
      </c>
      <c r="AH418" s="165"/>
      <c r="AI418" s="165"/>
      <c r="AJ418" s="131"/>
      <c r="AK418" s="64" t="str">
        <f t="shared" si="169"/>
        <v/>
      </c>
      <c r="AL418" s="47" t="str">
        <f t="shared" si="170"/>
        <v/>
      </c>
      <c r="AM418" s="65" t="str">
        <f t="shared" si="171"/>
        <v/>
      </c>
      <c r="AN418" s="57" t="str">
        <f t="shared" si="172"/>
        <v/>
      </c>
      <c r="AO418" s="12" t="str">
        <f t="shared" si="173"/>
        <v/>
      </c>
      <c r="AP418" s="10" t="str">
        <f t="shared" si="174"/>
        <v/>
      </c>
      <c r="AQ418" s="10" t="str">
        <f t="shared" si="175"/>
        <v/>
      </c>
      <c r="AR418" s="15" t="str">
        <f t="shared" si="176"/>
        <v/>
      </c>
      <c r="AS418" s="57" t="str">
        <f t="shared" si="177"/>
        <v/>
      </c>
      <c r="AT418" s="12" t="str">
        <f t="shared" si="178"/>
        <v/>
      </c>
      <c r="AU418" s="10" t="str">
        <f t="shared" si="179"/>
        <v/>
      </c>
      <c r="AV418" s="10" t="str">
        <f t="shared" si="180"/>
        <v/>
      </c>
      <c r="AW418" s="15" t="str">
        <f t="shared" si="181"/>
        <v/>
      </c>
    </row>
    <row r="419" spans="2:49">
      <c r="B419" s="14" t="str">
        <f>IF(Scilympiad!C418="",
    "",
    Scilympiad!C418
)</f>
        <v/>
      </c>
      <c r="C419" s="10" t="str">
        <f>IF(Scilympiad!D418="",
    "",
    Scilympiad!D418
)</f>
        <v/>
      </c>
      <c r="D419" s="10" t="str">
        <f>IF(Scilympiad!E418="",
    "",
    Scilympiad!E418
)</f>
        <v/>
      </c>
      <c r="E419" s="44" t="str">
        <f t="shared" si="157"/>
        <v/>
      </c>
      <c r="F419" s="45" t="str">
        <f t="shared" si="158"/>
        <v/>
      </c>
      <c r="G419" s="173" t="str">
        <f t="shared" si="159"/>
        <v/>
      </c>
      <c r="H419" s="45" t="str">
        <f t="shared" si="160"/>
        <v/>
      </c>
      <c r="I419" s="54" t="str">
        <f t="shared" si="161"/>
        <v/>
      </c>
      <c r="J419" s="57" t="str">
        <f>IF($B419="",
    "",
    IF(COUNTIF(Scilympiad!U:U,Scores!$B419)+COUNTIF(SkyCiv!U:U,Scores!$B419)=0,
        "",
        IF(COUNTIF(Scilympiad!U:U,Scores!$B419)=0,
            "NO",
            IF(COUNTIF(Scilympiad!U:U,Scores!$B419)=1,
                "YES",
                IF(COUNTIF(Scilympiad!U:U,Scores!$B419)&gt;1,
                    "MANY",
                    "ERROR"
                )
            )
        )
    )
)</f>
        <v/>
      </c>
      <c r="K419" s="15" t="str">
        <f>IF($B419="",
    "",
    IF(COUNTIF(Scilympiad!U:U,Scores!$B419)+COUNTIF(SkyCiv!U:U,Scores!$B419)=0,
        "",
        IF(COUNTIF(SkyCiv!U:U,Scores!$B419)=0,
            "NO",
            IF(COUNTIF(SkyCiv!U:U,Scores!$B419)=1,
                "YES",
                IF(COUNTIF(SkyCiv!U:U,Scores!$B419)&gt;1,
                    "MANY",
                    "ERROR"
                )
            )
        )
    )
)</f>
        <v/>
      </c>
      <c r="L419" s="160" t="str">
        <f>IF($B419="",
    "",
    IF(NOT(ISERROR(MATCH($B419,Scilympiad!$U:$U,0))),
        INDEX(Scilympiad!M:M,MATCH($B419,Scilympiad!$U:$U,0)),
        ""
    )
)</f>
        <v/>
      </c>
      <c r="M419" s="161" t="str">
        <f>IF($B419="",
    "",
    IF(NOT(ISERROR(MATCH($B419,Scilympiad!$U:$U,0))),
        INDEX(Scilympiad!N:N,MATCH($B419,Scilympiad!$U:$U,0)),
        ""
    )
)</f>
        <v/>
      </c>
      <c r="N419" s="161" t="str">
        <f>IF($B419="",
    "",
    IF(NOT(ISERROR(MATCH($B419,SkyCiv!$U:$U,0))),
        INDEX(SkyCiv!C:C,MATCH($B419,SkyCiv!$U:$U,0))+(_xlfn.NUMBERVALUE(LEFT(RIGHT(Instructions!$E$20,4),3))+6)/24,
        ""
    )
)</f>
        <v/>
      </c>
      <c r="O419" s="12" t="str">
        <f>IF(N419="",
    "",
    IF(Instructions!E$20="",
        "TIMEZONE?",
        IF(L419="",
            "START?",
            IF(N419&lt;L419,
                "NEGATIVE",
                (N419-L419)*24*60
            )
        )
    )
)</f>
        <v/>
      </c>
      <c r="P419" s="46" t="str">
        <f>IF(Instructions!$E$21="",
    "",
    IF(AND(ISNUMBER(O419),O419&gt;Instructions!E$21),
        "YES",
        IF(AND(ISNUMBER(O419),O419&lt;=Instructions!E$21),
            "NO",
            IF(O419="NEGATIVE",
                "UNCLEAR",
                ""
            )
        )
    )
)</f>
        <v/>
      </c>
      <c r="Q419" s="72" t="str">
        <f>IF(LEFT(Instructions!E$22)="Y",
    P419,
    ""
)</f>
        <v/>
      </c>
      <c r="R419" s="69" t="str">
        <f>IF($B419="",
    "",
    IF(NOT(ISERROR(MATCH($B419,SkyCiv!$U:$U,0))),
        INDEX(SkyCiv!I:I,MATCH($B419,SkyCiv!$U:$U,0)),
        ""
    )
)</f>
        <v/>
      </c>
      <c r="S419" s="12" t="str">
        <f>IF($B419="",
    "",
    IF(NOT(ISERROR(MATCH($B419,SkyCiv!$U:$U,0))),
        INDEX(SkyCiv!J:J,MATCH($B419,SkyCiv!$U:$U,0)),
        ""
    )
)</f>
        <v/>
      </c>
      <c r="T419" s="60" t="str">
        <f>IF($B419="",
    "",
    IF(NOT(ISERROR(MATCH($B419,SkyCiv!$U:$U,0))),
        INDEX(SkyCiv!K:K,MATCH($B419,SkyCiv!$U:$U,0)),
        ""
    )
)</f>
        <v/>
      </c>
      <c r="U419" s="76" t="str">
        <f>IF($B419="",
    "",
    IF(NOT(ISERROR(MATCH($B419,SkyCiv!$U:$U,0))),
        INDEX(SkyCiv!L:L,MATCH($B419,SkyCiv!$U:$U,0)),
        ""
    )
)</f>
        <v/>
      </c>
      <c r="V419" s="12" t="str">
        <f>IF($B419="",
    "",
    IF(NOT(ISERROR(MATCH($B419,SkyCiv!$U:$U,0))),
        INDEX(SkyCiv!M:M,MATCH($B419,SkyCiv!$U:$U,0)),
        ""
    )
)</f>
        <v/>
      </c>
      <c r="W419" s="77" t="str">
        <f>IF($B419="",
    "",
    IF(NOT(ISERROR(MATCH($B419,SkyCiv!$U:$U,0))),
        INDEX(SkyCiv!N:N,MATCH($B419,SkyCiv!$U:$U,0)),
        ""
    )
)</f>
        <v/>
      </c>
      <c r="X419" s="45" t="str">
        <f>IF(AND(U419=0,V419=0,W419=0),
    "-",
    IF(U419="",
        "",
        IF(LEFT($B419)="B",
            IF(Instructions!E$16="",
                "",
                IF(ROUND(U419,3)&lt;Instructions!E$16,
                    "YES",
                    "NO"
                )
            ),
            IF(LEFT($B419)="C",
                IF(Instructions!E$18="",
                    "",
                    IF(ROUND(U419,3)&lt;Instructions!E$18,
                        "YES",
                        "NO"
                    )
                ),
                "ERR"
            )
        )
    )
)</f>
        <v/>
      </c>
      <c r="Y419" s="45" t="str">
        <f t="shared" si="162"/>
        <v/>
      </c>
      <c r="Z419" s="45" t="str">
        <f>IF(AND(U419=0,V419=0,W419=0),
    "-",
    IF(W419="",
        "",
        IF(LEFT($B419)="B",
            IF(Instructions!E$17="",
                "",
                IF(ROUND(W419,3)&lt;Instructions!E$17,
                    "YES",
                    "NO"
                )
            ),
            IF(LEFT($B419)="C",
                IF(Instructions!E$19="",
                    "",
                    IF(ROUND(W419,3)&lt;Instructions!E$19,
                        "YES",
                        "NO"
                    )
                ),
                "ERR"
            )
        )
    )
)</f>
        <v/>
      </c>
      <c r="AA419" s="54" t="str">
        <f t="shared" si="163"/>
        <v/>
      </c>
      <c r="AB419" s="14" t="str">
        <f>IF(AND(NOT(ISERROR(MATCH($B419,Scilympiad!$U:$U,0))),ISNUMBER(INDEX(Scilympiad!Y:Y,MATCH($B419,Scilympiad!$U:$U,0)))),
    INDEX(Scilympiad!Y:Y,MATCH($B419,Scilympiad!$U:$U,0)),
    ""
)</f>
        <v/>
      </c>
      <c r="AC419" s="11" t="str">
        <f t="shared" si="164"/>
        <v/>
      </c>
      <c r="AD419" s="10" t="str">
        <f t="shared" si="165"/>
        <v/>
      </c>
      <c r="AE419" s="11" t="str">
        <f t="shared" si="166"/>
        <v/>
      </c>
      <c r="AF419" s="12" t="str">
        <f t="shared" si="167"/>
        <v/>
      </c>
      <c r="AG419" s="134" t="str">
        <f t="shared" si="168"/>
        <v/>
      </c>
      <c r="AH419" s="165"/>
      <c r="AI419" s="165"/>
      <c r="AJ419" s="131"/>
      <c r="AK419" s="64" t="str">
        <f t="shared" si="169"/>
        <v/>
      </c>
      <c r="AL419" s="47" t="str">
        <f t="shared" si="170"/>
        <v/>
      </c>
      <c r="AM419" s="65" t="str">
        <f t="shared" si="171"/>
        <v/>
      </c>
      <c r="AN419" s="57" t="str">
        <f t="shared" si="172"/>
        <v/>
      </c>
      <c r="AO419" s="12" t="str">
        <f t="shared" si="173"/>
        <v/>
      </c>
      <c r="AP419" s="10" t="str">
        <f t="shared" si="174"/>
        <v/>
      </c>
      <c r="AQ419" s="10" t="str">
        <f t="shared" si="175"/>
        <v/>
      </c>
      <c r="AR419" s="15" t="str">
        <f t="shared" si="176"/>
        <v/>
      </c>
      <c r="AS419" s="57" t="str">
        <f t="shared" si="177"/>
        <v/>
      </c>
      <c r="AT419" s="12" t="str">
        <f t="shared" si="178"/>
        <v/>
      </c>
      <c r="AU419" s="10" t="str">
        <f t="shared" si="179"/>
        <v/>
      </c>
      <c r="AV419" s="10" t="str">
        <f t="shared" si="180"/>
        <v/>
      </c>
      <c r="AW419" s="15" t="str">
        <f t="shared" si="181"/>
        <v/>
      </c>
    </row>
    <row r="420" spans="2:49">
      <c r="B420" s="14" t="str">
        <f>IF(Scilympiad!C419="",
    "",
    Scilympiad!C419
)</f>
        <v/>
      </c>
      <c r="C420" s="10" t="str">
        <f>IF(Scilympiad!D419="",
    "",
    Scilympiad!D419
)</f>
        <v/>
      </c>
      <c r="D420" s="10" t="str">
        <f>IF(Scilympiad!E419="",
    "",
    Scilympiad!E419
)</f>
        <v/>
      </c>
      <c r="E420" s="44" t="str">
        <f t="shared" si="157"/>
        <v/>
      </c>
      <c r="F420" s="45" t="str">
        <f t="shared" si="158"/>
        <v/>
      </c>
      <c r="G420" s="173" t="str">
        <f t="shared" si="159"/>
        <v/>
      </c>
      <c r="H420" s="45" t="str">
        <f t="shared" si="160"/>
        <v/>
      </c>
      <c r="I420" s="54" t="str">
        <f t="shared" si="161"/>
        <v/>
      </c>
      <c r="J420" s="57" t="str">
        <f>IF($B420="",
    "",
    IF(COUNTIF(Scilympiad!U:U,Scores!$B420)+COUNTIF(SkyCiv!U:U,Scores!$B420)=0,
        "",
        IF(COUNTIF(Scilympiad!U:U,Scores!$B420)=0,
            "NO",
            IF(COUNTIF(Scilympiad!U:U,Scores!$B420)=1,
                "YES",
                IF(COUNTIF(Scilympiad!U:U,Scores!$B420)&gt;1,
                    "MANY",
                    "ERROR"
                )
            )
        )
    )
)</f>
        <v/>
      </c>
      <c r="K420" s="15" t="str">
        <f>IF($B420="",
    "",
    IF(COUNTIF(Scilympiad!U:U,Scores!$B420)+COUNTIF(SkyCiv!U:U,Scores!$B420)=0,
        "",
        IF(COUNTIF(SkyCiv!U:U,Scores!$B420)=0,
            "NO",
            IF(COUNTIF(SkyCiv!U:U,Scores!$B420)=1,
                "YES",
                IF(COUNTIF(SkyCiv!U:U,Scores!$B420)&gt;1,
                    "MANY",
                    "ERROR"
                )
            )
        )
    )
)</f>
        <v/>
      </c>
      <c r="L420" s="160" t="str">
        <f>IF($B420="",
    "",
    IF(NOT(ISERROR(MATCH($B420,Scilympiad!$U:$U,0))),
        INDEX(Scilympiad!M:M,MATCH($B420,Scilympiad!$U:$U,0)),
        ""
    )
)</f>
        <v/>
      </c>
      <c r="M420" s="161" t="str">
        <f>IF($B420="",
    "",
    IF(NOT(ISERROR(MATCH($B420,Scilympiad!$U:$U,0))),
        INDEX(Scilympiad!N:N,MATCH($B420,Scilympiad!$U:$U,0)),
        ""
    )
)</f>
        <v/>
      </c>
      <c r="N420" s="161" t="str">
        <f>IF($B420="",
    "",
    IF(NOT(ISERROR(MATCH($B420,SkyCiv!$U:$U,0))),
        INDEX(SkyCiv!C:C,MATCH($B420,SkyCiv!$U:$U,0))+(_xlfn.NUMBERVALUE(LEFT(RIGHT(Instructions!$E$20,4),3))+6)/24,
        ""
    )
)</f>
        <v/>
      </c>
      <c r="O420" s="12" t="str">
        <f>IF(N420="",
    "",
    IF(Instructions!E$20="",
        "TIMEZONE?",
        IF(L420="",
            "START?",
            IF(N420&lt;L420,
                "NEGATIVE",
                (N420-L420)*24*60
            )
        )
    )
)</f>
        <v/>
      </c>
      <c r="P420" s="46" t="str">
        <f>IF(Instructions!$E$21="",
    "",
    IF(AND(ISNUMBER(O420),O420&gt;Instructions!E$21),
        "YES",
        IF(AND(ISNUMBER(O420),O420&lt;=Instructions!E$21),
            "NO",
            IF(O420="NEGATIVE",
                "UNCLEAR",
                ""
            )
        )
    )
)</f>
        <v/>
      </c>
      <c r="Q420" s="72" t="str">
        <f>IF(LEFT(Instructions!E$22)="Y",
    P420,
    ""
)</f>
        <v/>
      </c>
      <c r="R420" s="69" t="str">
        <f>IF($B420="",
    "",
    IF(NOT(ISERROR(MATCH($B420,SkyCiv!$U:$U,0))),
        INDEX(SkyCiv!I:I,MATCH($B420,SkyCiv!$U:$U,0)),
        ""
    )
)</f>
        <v/>
      </c>
      <c r="S420" s="12" t="str">
        <f>IF($B420="",
    "",
    IF(NOT(ISERROR(MATCH($B420,SkyCiv!$U:$U,0))),
        INDEX(SkyCiv!J:J,MATCH($B420,SkyCiv!$U:$U,0)),
        ""
    )
)</f>
        <v/>
      </c>
      <c r="T420" s="60" t="str">
        <f>IF($B420="",
    "",
    IF(NOT(ISERROR(MATCH($B420,SkyCiv!$U:$U,0))),
        INDEX(SkyCiv!K:K,MATCH($B420,SkyCiv!$U:$U,0)),
        ""
    )
)</f>
        <v/>
      </c>
      <c r="U420" s="76" t="str">
        <f>IF($B420="",
    "",
    IF(NOT(ISERROR(MATCH($B420,SkyCiv!$U:$U,0))),
        INDEX(SkyCiv!L:L,MATCH($B420,SkyCiv!$U:$U,0)),
        ""
    )
)</f>
        <v/>
      </c>
      <c r="V420" s="12" t="str">
        <f>IF($B420="",
    "",
    IF(NOT(ISERROR(MATCH($B420,SkyCiv!$U:$U,0))),
        INDEX(SkyCiv!M:M,MATCH($B420,SkyCiv!$U:$U,0)),
        ""
    )
)</f>
        <v/>
      </c>
      <c r="W420" s="77" t="str">
        <f>IF($B420="",
    "",
    IF(NOT(ISERROR(MATCH($B420,SkyCiv!$U:$U,0))),
        INDEX(SkyCiv!N:N,MATCH($B420,SkyCiv!$U:$U,0)),
        ""
    )
)</f>
        <v/>
      </c>
      <c r="X420" s="45" t="str">
        <f>IF(AND(U420=0,V420=0,W420=0),
    "-",
    IF(U420="",
        "",
        IF(LEFT($B420)="B",
            IF(Instructions!E$16="",
                "",
                IF(ROUND(U420,3)&lt;Instructions!E$16,
                    "YES",
                    "NO"
                )
            ),
            IF(LEFT($B420)="C",
                IF(Instructions!E$18="",
                    "",
                    IF(ROUND(U420,3)&lt;Instructions!E$18,
                        "YES",
                        "NO"
                    )
                ),
                "ERR"
            )
        )
    )
)</f>
        <v/>
      </c>
      <c r="Y420" s="45" t="str">
        <f t="shared" si="162"/>
        <v/>
      </c>
      <c r="Z420" s="45" t="str">
        <f>IF(AND(U420=0,V420=0,W420=0),
    "-",
    IF(W420="",
        "",
        IF(LEFT($B420)="B",
            IF(Instructions!E$17="",
                "",
                IF(ROUND(W420,3)&lt;Instructions!E$17,
                    "YES",
                    "NO"
                )
            ),
            IF(LEFT($B420)="C",
                IF(Instructions!E$19="",
                    "",
                    IF(ROUND(W420,3)&lt;Instructions!E$19,
                        "YES",
                        "NO"
                    )
                ),
                "ERR"
            )
        )
    )
)</f>
        <v/>
      </c>
      <c r="AA420" s="54" t="str">
        <f t="shared" si="163"/>
        <v/>
      </c>
      <c r="AB420" s="14" t="str">
        <f>IF(AND(NOT(ISERROR(MATCH($B420,Scilympiad!$U:$U,0))),ISNUMBER(INDEX(Scilympiad!Y:Y,MATCH($B420,Scilympiad!$U:$U,0)))),
    INDEX(Scilympiad!Y:Y,MATCH($B420,Scilympiad!$U:$U,0)),
    ""
)</f>
        <v/>
      </c>
      <c r="AC420" s="11" t="str">
        <f t="shared" si="164"/>
        <v/>
      </c>
      <c r="AD420" s="10" t="str">
        <f t="shared" si="165"/>
        <v/>
      </c>
      <c r="AE420" s="11" t="str">
        <f t="shared" si="166"/>
        <v/>
      </c>
      <c r="AF420" s="12" t="str">
        <f t="shared" si="167"/>
        <v/>
      </c>
      <c r="AG420" s="134" t="str">
        <f t="shared" si="168"/>
        <v/>
      </c>
      <c r="AH420" s="165"/>
      <c r="AI420" s="165"/>
      <c r="AJ420" s="131"/>
      <c r="AK420" s="64" t="str">
        <f t="shared" si="169"/>
        <v/>
      </c>
      <c r="AL420" s="47" t="str">
        <f t="shared" si="170"/>
        <v/>
      </c>
      <c r="AM420" s="65" t="str">
        <f t="shared" si="171"/>
        <v/>
      </c>
      <c r="AN420" s="57" t="str">
        <f t="shared" si="172"/>
        <v/>
      </c>
      <c r="AO420" s="12" t="str">
        <f t="shared" si="173"/>
        <v/>
      </c>
      <c r="AP420" s="10" t="str">
        <f t="shared" si="174"/>
        <v/>
      </c>
      <c r="AQ420" s="10" t="str">
        <f t="shared" si="175"/>
        <v/>
      </c>
      <c r="AR420" s="15" t="str">
        <f t="shared" si="176"/>
        <v/>
      </c>
      <c r="AS420" s="57" t="str">
        <f t="shared" si="177"/>
        <v/>
      </c>
      <c r="AT420" s="12" t="str">
        <f t="shared" si="178"/>
        <v/>
      </c>
      <c r="AU420" s="10" t="str">
        <f t="shared" si="179"/>
        <v/>
      </c>
      <c r="AV420" s="10" t="str">
        <f t="shared" si="180"/>
        <v/>
      </c>
      <c r="AW420" s="15" t="str">
        <f t="shared" si="181"/>
        <v/>
      </c>
    </row>
    <row r="421" spans="2:49">
      <c r="B421" s="14" t="str">
        <f>IF(Scilympiad!C420="",
    "",
    Scilympiad!C420
)</f>
        <v/>
      </c>
      <c r="C421" s="10" t="str">
        <f>IF(Scilympiad!D420="",
    "",
    Scilympiad!D420
)</f>
        <v/>
      </c>
      <c r="D421" s="10" t="str">
        <f>IF(Scilympiad!E420="",
    "",
    Scilympiad!E420
)</f>
        <v/>
      </c>
      <c r="E421" s="44" t="str">
        <f t="shared" si="157"/>
        <v/>
      </c>
      <c r="F421" s="45" t="str">
        <f t="shared" si="158"/>
        <v/>
      </c>
      <c r="G421" s="173" t="str">
        <f t="shared" si="159"/>
        <v/>
      </c>
      <c r="H421" s="45" t="str">
        <f t="shared" si="160"/>
        <v/>
      </c>
      <c r="I421" s="54" t="str">
        <f t="shared" si="161"/>
        <v/>
      </c>
      <c r="J421" s="57" t="str">
        <f>IF($B421="",
    "",
    IF(COUNTIF(Scilympiad!U:U,Scores!$B421)+COUNTIF(SkyCiv!U:U,Scores!$B421)=0,
        "",
        IF(COUNTIF(Scilympiad!U:U,Scores!$B421)=0,
            "NO",
            IF(COUNTIF(Scilympiad!U:U,Scores!$B421)=1,
                "YES",
                IF(COUNTIF(Scilympiad!U:U,Scores!$B421)&gt;1,
                    "MANY",
                    "ERROR"
                )
            )
        )
    )
)</f>
        <v/>
      </c>
      <c r="K421" s="15" t="str">
        <f>IF($B421="",
    "",
    IF(COUNTIF(Scilympiad!U:U,Scores!$B421)+COUNTIF(SkyCiv!U:U,Scores!$B421)=0,
        "",
        IF(COUNTIF(SkyCiv!U:U,Scores!$B421)=0,
            "NO",
            IF(COUNTIF(SkyCiv!U:U,Scores!$B421)=1,
                "YES",
                IF(COUNTIF(SkyCiv!U:U,Scores!$B421)&gt;1,
                    "MANY",
                    "ERROR"
                )
            )
        )
    )
)</f>
        <v/>
      </c>
      <c r="L421" s="160" t="str">
        <f>IF($B421="",
    "",
    IF(NOT(ISERROR(MATCH($B421,Scilympiad!$U:$U,0))),
        INDEX(Scilympiad!M:M,MATCH($B421,Scilympiad!$U:$U,0)),
        ""
    )
)</f>
        <v/>
      </c>
      <c r="M421" s="161" t="str">
        <f>IF($B421="",
    "",
    IF(NOT(ISERROR(MATCH($B421,Scilympiad!$U:$U,0))),
        INDEX(Scilympiad!N:N,MATCH($B421,Scilympiad!$U:$U,0)),
        ""
    )
)</f>
        <v/>
      </c>
      <c r="N421" s="161" t="str">
        <f>IF($B421="",
    "",
    IF(NOT(ISERROR(MATCH($B421,SkyCiv!$U:$U,0))),
        INDEX(SkyCiv!C:C,MATCH($B421,SkyCiv!$U:$U,0))+(_xlfn.NUMBERVALUE(LEFT(RIGHT(Instructions!$E$20,4),3))+6)/24,
        ""
    )
)</f>
        <v/>
      </c>
      <c r="O421" s="12" t="str">
        <f>IF(N421="",
    "",
    IF(Instructions!E$20="",
        "TIMEZONE?",
        IF(L421="",
            "START?",
            IF(N421&lt;L421,
                "NEGATIVE",
                (N421-L421)*24*60
            )
        )
    )
)</f>
        <v/>
      </c>
      <c r="P421" s="46" t="str">
        <f>IF(Instructions!$E$21="",
    "",
    IF(AND(ISNUMBER(O421),O421&gt;Instructions!E$21),
        "YES",
        IF(AND(ISNUMBER(O421),O421&lt;=Instructions!E$21),
            "NO",
            IF(O421="NEGATIVE",
                "UNCLEAR",
                ""
            )
        )
    )
)</f>
        <v/>
      </c>
      <c r="Q421" s="72" t="str">
        <f>IF(LEFT(Instructions!E$22)="Y",
    P421,
    ""
)</f>
        <v/>
      </c>
      <c r="R421" s="69" t="str">
        <f>IF($B421="",
    "",
    IF(NOT(ISERROR(MATCH($B421,SkyCiv!$U:$U,0))),
        INDEX(SkyCiv!I:I,MATCH($B421,SkyCiv!$U:$U,0)),
        ""
    )
)</f>
        <v/>
      </c>
      <c r="S421" s="12" t="str">
        <f>IF($B421="",
    "",
    IF(NOT(ISERROR(MATCH($B421,SkyCiv!$U:$U,0))),
        INDEX(SkyCiv!J:J,MATCH($B421,SkyCiv!$U:$U,0)),
        ""
    )
)</f>
        <v/>
      </c>
      <c r="T421" s="60" t="str">
        <f>IF($B421="",
    "",
    IF(NOT(ISERROR(MATCH($B421,SkyCiv!$U:$U,0))),
        INDEX(SkyCiv!K:K,MATCH($B421,SkyCiv!$U:$U,0)),
        ""
    )
)</f>
        <v/>
      </c>
      <c r="U421" s="76" t="str">
        <f>IF($B421="",
    "",
    IF(NOT(ISERROR(MATCH($B421,SkyCiv!$U:$U,0))),
        INDEX(SkyCiv!L:L,MATCH($B421,SkyCiv!$U:$U,0)),
        ""
    )
)</f>
        <v/>
      </c>
      <c r="V421" s="12" t="str">
        <f>IF($B421="",
    "",
    IF(NOT(ISERROR(MATCH($B421,SkyCiv!$U:$U,0))),
        INDEX(SkyCiv!M:M,MATCH($B421,SkyCiv!$U:$U,0)),
        ""
    )
)</f>
        <v/>
      </c>
      <c r="W421" s="77" t="str">
        <f>IF($B421="",
    "",
    IF(NOT(ISERROR(MATCH($B421,SkyCiv!$U:$U,0))),
        INDEX(SkyCiv!N:N,MATCH($B421,SkyCiv!$U:$U,0)),
        ""
    )
)</f>
        <v/>
      </c>
      <c r="X421" s="45" t="str">
        <f>IF(AND(U421=0,V421=0,W421=0),
    "-",
    IF(U421="",
        "",
        IF(LEFT($B421)="B",
            IF(Instructions!E$16="",
                "",
                IF(ROUND(U421,3)&lt;Instructions!E$16,
                    "YES",
                    "NO"
                )
            ),
            IF(LEFT($B421)="C",
                IF(Instructions!E$18="",
                    "",
                    IF(ROUND(U421,3)&lt;Instructions!E$18,
                        "YES",
                        "NO"
                    )
                ),
                "ERR"
            )
        )
    )
)</f>
        <v/>
      </c>
      <c r="Y421" s="45" t="str">
        <f t="shared" si="162"/>
        <v/>
      </c>
      <c r="Z421" s="45" t="str">
        <f>IF(AND(U421=0,V421=0,W421=0),
    "-",
    IF(W421="",
        "",
        IF(LEFT($B421)="B",
            IF(Instructions!E$17="",
                "",
                IF(ROUND(W421,3)&lt;Instructions!E$17,
                    "YES",
                    "NO"
                )
            ),
            IF(LEFT($B421)="C",
                IF(Instructions!E$19="",
                    "",
                    IF(ROUND(W421,3)&lt;Instructions!E$19,
                        "YES",
                        "NO"
                    )
                ),
                "ERR"
            )
        )
    )
)</f>
        <v/>
      </c>
      <c r="AA421" s="54" t="str">
        <f t="shared" si="163"/>
        <v/>
      </c>
      <c r="AB421" s="14" t="str">
        <f>IF(AND(NOT(ISERROR(MATCH($B421,Scilympiad!$U:$U,0))),ISNUMBER(INDEX(Scilympiad!Y:Y,MATCH($B421,Scilympiad!$U:$U,0)))),
    INDEX(Scilympiad!Y:Y,MATCH($B421,Scilympiad!$U:$U,0)),
    ""
)</f>
        <v/>
      </c>
      <c r="AC421" s="11" t="str">
        <f t="shared" si="164"/>
        <v/>
      </c>
      <c r="AD421" s="10" t="str">
        <f t="shared" si="165"/>
        <v/>
      </c>
      <c r="AE421" s="11" t="str">
        <f t="shared" si="166"/>
        <v/>
      </c>
      <c r="AF421" s="12" t="str">
        <f t="shared" si="167"/>
        <v/>
      </c>
      <c r="AG421" s="134" t="str">
        <f t="shared" si="168"/>
        <v/>
      </c>
      <c r="AH421" s="165"/>
      <c r="AI421" s="165"/>
      <c r="AJ421" s="131"/>
      <c r="AK421" s="64" t="str">
        <f t="shared" si="169"/>
        <v/>
      </c>
      <c r="AL421" s="47" t="str">
        <f t="shared" si="170"/>
        <v/>
      </c>
      <c r="AM421" s="65" t="str">
        <f t="shared" si="171"/>
        <v/>
      </c>
      <c r="AN421" s="57" t="str">
        <f t="shared" si="172"/>
        <v/>
      </c>
      <c r="AO421" s="12" t="str">
        <f t="shared" si="173"/>
        <v/>
      </c>
      <c r="AP421" s="10" t="str">
        <f t="shared" si="174"/>
        <v/>
      </c>
      <c r="AQ421" s="10" t="str">
        <f t="shared" si="175"/>
        <v/>
      </c>
      <c r="AR421" s="15" t="str">
        <f t="shared" si="176"/>
        <v/>
      </c>
      <c r="AS421" s="57" t="str">
        <f t="shared" si="177"/>
        <v/>
      </c>
      <c r="AT421" s="12" t="str">
        <f t="shared" si="178"/>
        <v/>
      </c>
      <c r="AU421" s="10" t="str">
        <f t="shared" si="179"/>
        <v/>
      </c>
      <c r="AV421" s="10" t="str">
        <f t="shared" si="180"/>
        <v/>
      </c>
      <c r="AW421" s="15" t="str">
        <f t="shared" si="181"/>
        <v/>
      </c>
    </row>
    <row r="422" spans="2:49">
      <c r="B422" s="14" t="str">
        <f>IF(Scilympiad!C421="",
    "",
    Scilympiad!C421
)</f>
        <v/>
      </c>
      <c r="C422" s="10" t="str">
        <f>IF(Scilympiad!D421="",
    "",
    Scilympiad!D421
)</f>
        <v/>
      </c>
      <c r="D422" s="10" t="str">
        <f>IF(Scilympiad!E421="",
    "",
    Scilympiad!E421
)</f>
        <v/>
      </c>
      <c r="E422" s="44" t="str">
        <f t="shared" si="157"/>
        <v/>
      </c>
      <c r="F422" s="45" t="str">
        <f t="shared" si="158"/>
        <v/>
      </c>
      <c r="G422" s="173" t="str">
        <f t="shared" si="159"/>
        <v/>
      </c>
      <c r="H422" s="45" t="str">
        <f t="shared" si="160"/>
        <v/>
      </c>
      <c r="I422" s="54" t="str">
        <f t="shared" si="161"/>
        <v/>
      </c>
      <c r="J422" s="57" t="str">
        <f>IF($B422="",
    "",
    IF(COUNTIF(Scilympiad!U:U,Scores!$B422)+COUNTIF(SkyCiv!U:U,Scores!$B422)=0,
        "",
        IF(COUNTIF(Scilympiad!U:U,Scores!$B422)=0,
            "NO",
            IF(COUNTIF(Scilympiad!U:U,Scores!$B422)=1,
                "YES",
                IF(COUNTIF(Scilympiad!U:U,Scores!$B422)&gt;1,
                    "MANY",
                    "ERROR"
                )
            )
        )
    )
)</f>
        <v/>
      </c>
      <c r="K422" s="15" t="str">
        <f>IF($B422="",
    "",
    IF(COUNTIF(Scilympiad!U:U,Scores!$B422)+COUNTIF(SkyCiv!U:U,Scores!$B422)=0,
        "",
        IF(COUNTIF(SkyCiv!U:U,Scores!$B422)=0,
            "NO",
            IF(COUNTIF(SkyCiv!U:U,Scores!$B422)=1,
                "YES",
                IF(COUNTIF(SkyCiv!U:U,Scores!$B422)&gt;1,
                    "MANY",
                    "ERROR"
                )
            )
        )
    )
)</f>
        <v/>
      </c>
      <c r="L422" s="160" t="str">
        <f>IF($B422="",
    "",
    IF(NOT(ISERROR(MATCH($B422,Scilympiad!$U:$U,0))),
        INDEX(Scilympiad!M:M,MATCH($B422,Scilympiad!$U:$U,0)),
        ""
    )
)</f>
        <v/>
      </c>
      <c r="M422" s="161" t="str">
        <f>IF($B422="",
    "",
    IF(NOT(ISERROR(MATCH($B422,Scilympiad!$U:$U,0))),
        INDEX(Scilympiad!N:N,MATCH($B422,Scilympiad!$U:$U,0)),
        ""
    )
)</f>
        <v/>
      </c>
      <c r="N422" s="161" t="str">
        <f>IF($B422="",
    "",
    IF(NOT(ISERROR(MATCH($B422,SkyCiv!$U:$U,0))),
        INDEX(SkyCiv!C:C,MATCH($B422,SkyCiv!$U:$U,0))+(_xlfn.NUMBERVALUE(LEFT(RIGHT(Instructions!$E$20,4),3))+6)/24,
        ""
    )
)</f>
        <v/>
      </c>
      <c r="O422" s="12" t="str">
        <f>IF(N422="",
    "",
    IF(Instructions!E$20="",
        "TIMEZONE?",
        IF(L422="",
            "START?",
            IF(N422&lt;L422,
                "NEGATIVE",
                (N422-L422)*24*60
            )
        )
    )
)</f>
        <v/>
      </c>
      <c r="P422" s="46" t="str">
        <f>IF(Instructions!$E$21="",
    "",
    IF(AND(ISNUMBER(O422),O422&gt;Instructions!E$21),
        "YES",
        IF(AND(ISNUMBER(O422),O422&lt;=Instructions!E$21),
            "NO",
            IF(O422="NEGATIVE",
                "UNCLEAR",
                ""
            )
        )
    )
)</f>
        <v/>
      </c>
      <c r="Q422" s="72" t="str">
        <f>IF(LEFT(Instructions!E$22)="Y",
    P422,
    ""
)</f>
        <v/>
      </c>
      <c r="R422" s="69" t="str">
        <f>IF($B422="",
    "",
    IF(NOT(ISERROR(MATCH($B422,SkyCiv!$U:$U,0))),
        INDEX(SkyCiv!I:I,MATCH($B422,SkyCiv!$U:$U,0)),
        ""
    )
)</f>
        <v/>
      </c>
      <c r="S422" s="12" t="str">
        <f>IF($B422="",
    "",
    IF(NOT(ISERROR(MATCH($B422,SkyCiv!$U:$U,0))),
        INDEX(SkyCiv!J:J,MATCH($B422,SkyCiv!$U:$U,0)),
        ""
    )
)</f>
        <v/>
      </c>
      <c r="T422" s="60" t="str">
        <f>IF($B422="",
    "",
    IF(NOT(ISERROR(MATCH($B422,SkyCiv!$U:$U,0))),
        INDEX(SkyCiv!K:K,MATCH($B422,SkyCiv!$U:$U,0)),
        ""
    )
)</f>
        <v/>
      </c>
      <c r="U422" s="76" t="str">
        <f>IF($B422="",
    "",
    IF(NOT(ISERROR(MATCH($B422,SkyCiv!$U:$U,0))),
        INDEX(SkyCiv!L:L,MATCH($B422,SkyCiv!$U:$U,0)),
        ""
    )
)</f>
        <v/>
      </c>
      <c r="V422" s="12" t="str">
        <f>IF($B422="",
    "",
    IF(NOT(ISERROR(MATCH($B422,SkyCiv!$U:$U,0))),
        INDEX(SkyCiv!M:M,MATCH($B422,SkyCiv!$U:$U,0)),
        ""
    )
)</f>
        <v/>
      </c>
      <c r="W422" s="77" t="str">
        <f>IF($B422="",
    "",
    IF(NOT(ISERROR(MATCH($B422,SkyCiv!$U:$U,0))),
        INDEX(SkyCiv!N:N,MATCH($B422,SkyCiv!$U:$U,0)),
        ""
    )
)</f>
        <v/>
      </c>
      <c r="X422" s="45" t="str">
        <f>IF(AND(U422=0,V422=0,W422=0),
    "-",
    IF(U422="",
        "",
        IF(LEFT($B422)="B",
            IF(Instructions!E$16="",
                "",
                IF(ROUND(U422,3)&lt;Instructions!E$16,
                    "YES",
                    "NO"
                )
            ),
            IF(LEFT($B422)="C",
                IF(Instructions!E$18="",
                    "",
                    IF(ROUND(U422,3)&lt;Instructions!E$18,
                        "YES",
                        "NO"
                    )
                ),
                "ERR"
            )
        )
    )
)</f>
        <v/>
      </c>
      <c r="Y422" s="45" t="str">
        <f t="shared" si="162"/>
        <v/>
      </c>
      <c r="Z422" s="45" t="str">
        <f>IF(AND(U422=0,V422=0,W422=0),
    "-",
    IF(W422="",
        "",
        IF(LEFT($B422)="B",
            IF(Instructions!E$17="",
                "",
                IF(ROUND(W422,3)&lt;Instructions!E$17,
                    "YES",
                    "NO"
                )
            ),
            IF(LEFT($B422)="C",
                IF(Instructions!E$19="",
                    "",
                    IF(ROUND(W422,3)&lt;Instructions!E$19,
                        "YES",
                        "NO"
                    )
                ),
                "ERR"
            )
        )
    )
)</f>
        <v/>
      </c>
      <c r="AA422" s="54" t="str">
        <f t="shared" si="163"/>
        <v/>
      </c>
      <c r="AB422" s="14" t="str">
        <f>IF(AND(NOT(ISERROR(MATCH($B422,Scilympiad!$U:$U,0))),ISNUMBER(INDEX(Scilympiad!Y:Y,MATCH($B422,Scilympiad!$U:$U,0)))),
    INDEX(Scilympiad!Y:Y,MATCH($B422,Scilympiad!$U:$U,0)),
    ""
)</f>
        <v/>
      </c>
      <c r="AC422" s="11" t="str">
        <f t="shared" si="164"/>
        <v/>
      </c>
      <c r="AD422" s="10" t="str">
        <f t="shared" si="165"/>
        <v/>
      </c>
      <c r="AE422" s="11" t="str">
        <f t="shared" si="166"/>
        <v/>
      </c>
      <c r="AF422" s="12" t="str">
        <f t="shared" si="167"/>
        <v/>
      </c>
      <c r="AG422" s="134" t="str">
        <f t="shared" si="168"/>
        <v/>
      </c>
      <c r="AH422" s="165"/>
      <c r="AI422" s="165"/>
      <c r="AJ422" s="131"/>
      <c r="AK422" s="64" t="str">
        <f t="shared" si="169"/>
        <v/>
      </c>
      <c r="AL422" s="47" t="str">
        <f t="shared" si="170"/>
        <v/>
      </c>
      <c r="AM422" s="65" t="str">
        <f t="shared" si="171"/>
        <v/>
      </c>
      <c r="AN422" s="57" t="str">
        <f t="shared" si="172"/>
        <v/>
      </c>
      <c r="AO422" s="12" t="str">
        <f t="shared" si="173"/>
        <v/>
      </c>
      <c r="AP422" s="10" t="str">
        <f t="shared" si="174"/>
        <v/>
      </c>
      <c r="AQ422" s="10" t="str">
        <f t="shared" si="175"/>
        <v/>
      </c>
      <c r="AR422" s="15" t="str">
        <f t="shared" si="176"/>
        <v/>
      </c>
      <c r="AS422" s="57" t="str">
        <f t="shared" si="177"/>
        <v/>
      </c>
      <c r="AT422" s="12" t="str">
        <f t="shared" si="178"/>
        <v/>
      </c>
      <c r="AU422" s="10" t="str">
        <f t="shared" si="179"/>
        <v/>
      </c>
      <c r="AV422" s="10" t="str">
        <f t="shared" si="180"/>
        <v/>
      </c>
      <c r="AW422" s="15" t="str">
        <f t="shared" si="181"/>
        <v/>
      </c>
    </row>
    <row r="423" spans="2:49">
      <c r="B423" s="14" t="str">
        <f>IF(Scilympiad!C422="",
    "",
    Scilympiad!C422
)</f>
        <v/>
      </c>
      <c r="C423" s="10" t="str">
        <f>IF(Scilympiad!D422="",
    "",
    Scilympiad!D422
)</f>
        <v/>
      </c>
      <c r="D423" s="10" t="str">
        <f>IF(Scilympiad!E422="",
    "",
    Scilympiad!E422
)</f>
        <v/>
      </c>
      <c r="E423" s="44" t="str">
        <f t="shared" si="157"/>
        <v/>
      </c>
      <c r="F423" s="45" t="str">
        <f t="shared" si="158"/>
        <v/>
      </c>
      <c r="G423" s="173" t="str">
        <f t="shared" si="159"/>
        <v/>
      </c>
      <c r="H423" s="45" t="str">
        <f t="shared" si="160"/>
        <v/>
      </c>
      <c r="I423" s="54" t="str">
        <f t="shared" si="161"/>
        <v/>
      </c>
      <c r="J423" s="57" t="str">
        <f>IF($B423="",
    "",
    IF(COUNTIF(Scilympiad!U:U,Scores!$B423)+COUNTIF(SkyCiv!U:U,Scores!$B423)=0,
        "",
        IF(COUNTIF(Scilympiad!U:U,Scores!$B423)=0,
            "NO",
            IF(COUNTIF(Scilympiad!U:U,Scores!$B423)=1,
                "YES",
                IF(COUNTIF(Scilympiad!U:U,Scores!$B423)&gt;1,
                    "MANY",
                    "ERROR"
                )
            )
        )
    )
)</f>
        <v/>
      </c>
      <c r="K423" s="15" t="str">
        <f>IF($B423="",
    "",
    IF(COUNTIF(Scilympiad!U:U,Scores!$B423)+COUNTIF(SkyCiv!U:U,Scores!$B423)=0,
        "",
        IF(COUNTIF(SkyCiv!U:U,Scores!$B423)=0,
            "NO",
            IF(COUNTIF(SkyCiv!U:U,Scores!$B423)=1,
                "YES",
                IF(COUNTIF(SkyCiv!U:U,Scores!$B423)&gt;1,
                    "MANY",
                    "ERROR"
                )
            )
        )
    )
)</f>
        <v/>
      </c>
      <c r="L423" s="160" t="str">
        <f>IF($B423="",
    "",
    IF(NOT(ISERROR(MATCH($B423,Scilympiad!$U:$U,0))),
        INDEX(Scilympiad!M:M,MATCH($B423,Scilympiad!$U:$U,0)),
        ""
    )
)</f>
        <v/>
      </c>
      <c r="M423" s="161" t="str">
        <f>IF($B423="",
    "",
    IF(NOT(ISERROR(MATCH($B423,Scilympiad!$U:$U,0))),
        INDEX(Scilympiad!N:N,MATCH($B423,Scilympiad!$U:$U,0)),
        ""
    )
)</f>
        <v/>
      </c>
      <c r="N423" s="161" t="str">
        <f>IF($B423="",
    "",
    IF(NOT(ISERROR(MATCH($B423,SkyCiv!$U:$U,0))),
        INDEX(SkyCiv!C:C,MATCH($B423,SkyCiv!$U:$U,0))+(_xlfn.NUMBERVALUE(LEFT(RIGHT(Instructions!$E$20,4),3))+6)/24,
        ""
    )
)</f>
        <v/>
      </c>
      <c r="O423" s="12" t="str">
        <f>IF(N423="",
    "",
    IF(Instructions!E$20="",
        "TIMEZONE?",
        IF(L423="",
            "START?",
            IF(N423&lt;L423,
                "NEGATIVE",
                (N423-L423)*24*60
            )
        )
    )
)</f>
        <v/>
      </c>
      <c r="P423" s="46" t="str">
        <f>IF(Instructions!$E$21="",
    "",
    IF(AND(ISNUMBER(O423),O423&gt;Instructions!E$21),
        "YES",
        IF(AND(ISNUMBER(O423),O423&lt;=Instructions!E$21),
            "NO",
            IF(O423="NEGATIVE",
                "UNCLEAR",
                ""
            )
        )
    )
)</f>
        <v/>
      </c>
      <c r="Q423" s="72" t="str">
        <f>IF(LEFT(Instructions!E$22)="Y",
    P423,
    ""
)</f>
        <v/>
      </c>
      <c r="R423" s="69" t="str">
        <f>IF($B423="",
    "",
    IF(NOT(ISERROR(MATCH($B423,SkyCiv!$U:$U,0))),
        INDEX(SkyCiv!I:I,MATCH($B423,SkyCiv!$U:$U,0)),
        ""
    )
)</f>
        <v/>
      </c>
      <c r="S423" s="12" t="str">
        <f>IF($B423="",
    "",
    IF(NOT(ISERROR(MATCH($B423,SkyCiv!$U:$U,0))),
        INDEX(SkyCiv!J:J,MATCH($B423,SkyCiv!$U:$U,0)),
        ""
    )
)</f>
        <v/>
      </c>
      <c r="T423" s="60" t="str">
        <f>IF($B423="",
    "",
    IF(NOT(ISERROR(MATCH($B423,SkyCiv!$U:$U,0))),
        INDEX(SkyCiv!K:K,MATCH($B423,SkyCiv!$U:$U,0)),
        ""
    )
)</f>
        <v/>
      </c>
      <c r="U423" s="76" t="str">
        <f>IF($B423="",
    "",
    IF(NOT(ISERROR(MATCH($B423,SkyCiv!$U:$U,0))),
        INDEX(SkyCiv!L:L,MATCH($B423,SkyCiv!$U:$U,0)),
        ""
    )
)</f>
        <v/>
      </c>
      <c r="V423" s="12" t="str">
        <f>IF($B423="",
    "",
    IF(NOT(ISERROR(MATCH($B423,SkyCiv!$U:$U,0))),
        INDEX(SkyCiv!M:M,MATCH($B423,SkyCiv!$U:$U,0)),
        ""
    )
)</f>
        <v/>
      </c>
      <c r="W423" s="77" t="str">
        <f>IF($B423="",
    "",
    IF(NOT(ISERROR(MATCH($B423,SkyCiv!$U:$U,0))),
        INDEX(SkyCiv!N:N,MATCH($B423,SkyCiv!$U:$U,0)),
        ""
    )
)</f>
        <v/>
      </c>
      <c r="X423" s="45" t="str">
        <f>IF(AND(U423=0,V423=0,W423=0),
    "-",
    IF(U423="",
        "",
        IF(LEFT($B423)="B",
            IF(Instructions!E$16="",
                "",
                IF(ROUND(U423,3)&lt;Instructions!E$16,
                    "YES",
                    "NO"
                )
            ),
            IF(LEFT($B423)="C",
                IF(Instructions!E$18="",
                    "",
                    IF(ROUND(U423,3)&lt;Instructions!E$18,
                        "YES",
                        "NO"
                    )
                ),
                "ERR"
            )
        )
    )
)</f>
        <v/>
      </c>
      <c r="Y423" s="45" t="str">
        <f t="shared" si="162"/>
        <v/>
      </c>
      <c r="Z423" s="45" t="str">
        <f>IF(AND(U423=0,V423=0,W423=0),
    "-",
    IF(W423="",
        "",
        IF(LEFT($B423)="B",
            IF(Instructions!E$17="",
                "",
                IF(ROUND(W423,3)&lt;Instructions!E$17,
                    "YES",
                    "NO"
                )
            ),
            IF(LEFT($B423)="C",
                IF(Instructions!E$19="",
                    "",
                    IF(ROUND(W423,3)&lt;Instructions!E$19,
                        "YES",
                        "NO"
                    )
                ),
                "ERR"
            )
        )
    )
)</f>
        <v/>
      </c>
      <c r="AA423" s="54" t="str">
        <f t="shared" si="163"/>
        <v/>
      </c>
      <c r="AB423" s="14" t="str">
        <f>IF(AND(NOT(ISERROR(MATCH($B423,Scilympiad!$U:$U,0))),ISNUMBER(INDEX(Scilympiad!Y:Y,MATCH($B423,Scilympiad!$U:$U,0)))),
    INDEX(Scilympiad!Y:Y,MATCH($B423,Scilympiad!$U:$U,0)),
    ""
)</f>
        <v/>
      </c>
      <c r="AC423" s="11" t="str">
        <f t="shared" si="164"/>
        <v/>
      </c>
      <c r="AD423" s="10" t="str">
        <f t="shared" si="165"/>
        <v/>
      </c>
      <c r="AE423" s="11" t="str">
        <f t="shared" si="166"/>
        <v/>
      </c>
      <c r="AF423" s="12" t="str">
        <f t="shared" si="167"/>
        <v/>
      </c>
      <c r="AG423" s="134" t="str">
        <f t="shared" si="168"/>
        <v/>
      </c>
      <c r="AH423" s="165"/>
      <c r="AI423" s="165"/>
      <c r="AJ423" s="131"/>
      <c r="AK423" s="64" t="str">
        <f t="shared" si="169"/>
        <v/>
      </c>
      <c r="AL423" s="47" t="str">
        <f t="shared" si="170"/>
        <v/>
      </c>
      <c r="AM423" s="65" t="str">
        <f t="shared" si="171"/>
        <v/>
      </c>
      <c r="AN423" s="57" t="str">
        <f t="shared" si="172"/>
        <v/>
      </c>
      <c r="AO423" s="12" t="str">
        <f t="shared" si="173"/>
        <v/>
      </c>
      <c r="AP423" s="10" t="str">
        <f t="shared" si="174"/>
        <v/>
      </c>
      <c r="AQ423" s="10" t="str">
        <f t="shared" si="175"/>
        <v/>
      </c>
      <c r="AR423" s="15" t="str">
        <f t="shared" si="176"/>
        <v/>
      </c>
      <c r="AS423" s="57" t="str">
        <f t="shared" si="177"/>
        <v/>
      </c>
      <c r="AT423" s="12" t="str">
        <f t="shared" si="178"/>
        <v/>
      </c>
      <c r="AU423" s="10" t="str">
        <f t="shared" si="179"/>
        <v/>
      </c>
      <c r="AV423" s="10" t="str">
        <f t="shared" si="180"/>
        <v/>
      </c>
      <c r="AW423" s="15" t="str">
        <f t="shared" si="181"/>
        <v/>
      </c>
    </row>
    <row r="424" spans="2:49">
      <c r="B424" s="14" t="str">
        <f>IF(Scilympiad!C423="",
    "",
    Scilympiad!C423
)</f>
        <v/>
      </c>
      <c r="C424" s="10" t="str">
        <f>IF(Scilympiad!D423="",
    "",
    Scilympiad!D423
)</f>
        <v/>
      </c>
      <c r="D424" s="10" t="str">
        <f>IF(Scilympiad!E423="",
    "",
    Scilympiad!E423
)</f>
        <v/>
      </c>
      <c r="E424" s="44" t="str">
        <f t="shared" si="157"/>
        <v/>
      </c>
      <c r="F424" s="45" t="str">
        <f t="shared" si="158"/>
        <v/>
      </c>
      <c r="G424" s="173" t="str">
        <f t="shared" si="159"/>
        <v/>
      </c>
      <c r="H424" s="45" t="str">
        <f t="shared" si="160"/>
        <v/>
      </c>
      <c r="I424" s="54" t="str">
        <f t="shared" si="161"/>
        <v/>
      </c>
      <c r="J424" s="57" t="str">
        <f>IF($B424="",
    "",
    IF(COUNTIF(Scilympiad!U:U,Scores!$B424)+COUNTIF(SkyCiv!U:U,Scores!$B424)=0,
        "",
        IF(COUNTIF(Scilympiad!U:U,Scores!$B424)=0,
            "NO",
            IF(COUNTIF(Scilympiad!U:U,Scores!$B424)=1,
                "YES",
                IF(COUNTIF(Scilympiad!U:U,Scores!$B424)&gt;1,
                    "MANY",
                    "ERROR"
                )
            )
        )
    )
)</f>
        <v/>
      </c>
      <c r="K424" s="15" t="str">
        <f>IF($B424="",
    "",
    IF(COUNTIF(Scilympiad!U:U,Scores!$B424)+COUNTIF(SkyCiv!U:U,Scores!$B424)=0,
        "",
        IF(COUNTIF(SkyCiv!U:U,Scores!$B424)=0,
            "NO",
            IF(COUNTIF(SkyCiv!U:U,Scores!$B424)=1,
                "YES",
                IF(COUNTIF(SkyCiv!U:U,Scores!$B424)&gt;1,
                    "MANY",
                    "ERROR"
                )
            )
        )
    )
)</f>
        <v/>
      </c>
      <c r="L424" s="160" t="str">
        <f>IF($B424="",
    "",
    IF(NOT(ISERROR(MATCH($B424,Scilympiad!$U:$U,0))),
        INDEX(Scilympiad!M:M,MATCH($B424,Scilympiad!$U:$U,0)),
        ""
    )
)</f>
        <v/>
      </c>
      <c r="M424" s="161" t="str">
        <f>IF($B424="",
    "",
    IF(NOT(ISERROR(MATCH($B424,Scilympiad!$U:$U,0))),
        INDEX(Scilympiad!N:N,MATCH($B424,Scilympiad!$U:$U,0)),
        ""
    )
)</f>
        <v/>
      </c>
      <c r="N424" s="161" t="str">
        <f>IF($B424="",
    "",
    IF(NOT(ISERROR(MATCH($B424,SkyCiv!$U:$U,0))),
        INDEX(SkyCiv!C:C,MATCH($B424,SkyCiv!$U:$U,0))+(_xlfn.NUMBERVALUE(LEFT(RIGHT(Instructions!$E$20,4),3))+6)/24,
        ""
    )
)</f>
        <v/>
      </c>
      <c r="O424" s="12" t="str">
        <f>IF(N424="",
    "",
    IF(Instructions!E$20="",
        "TIMEZONE?",
        IF(L424="",
            "START?",
            IF(N424&lt;L424,
                "NEGATIVE",
                (N424-L424)*24*60
            )
        )
    )
)</f>
        <v/>
      </c>
      <c r="P424" s="46" t="str">
        <f>IF(Instructions!$E$21="",
    "",
    IF(AND(ISNUMBER(O424),O424&gt;Instructions!E$21),
        "YES",
        IF(AND(ISNUMBER(O424),O424&lt;=Instructions!E$21),
            "NO",
            IF(O424="NEGATIVE",
                "UNCLEAR",
                ""
            )
        )
    )
)</f>
        <v/>
      </c>
      <c r="Q424" s="72" t="str">
        <f>IF(LEFT(Instructions!E$22)="Y",
    P424,
    ""
)</f>
        <v/>
      </c>
      <c r="R424" s="69" t="str">
        <f>IF($B424="",
    "",
    IF(NOT(ISERROR(MATCH($B424,SkyCiv!$U:$U,0))),
        INDEX(SkyCiv!I:I,MATCH($B424,SkyCiv!$U:$U,0)),
        ""
    )
)</f>
        <v/>
      </c>
      <c r="S424" s="12" t="str">
        <f>IF($B424="",
    "",
    IF(NOT(ISERROR(MATCH($B424,SkyCiv!$U:$U,0))),
        INDEX(SkyCiv!J:J,MATCH($B424,SkyCiv!$U:$U,0)),
        ""
    )
)</f>
        <v/>
      </c>
      <c r="T424" s="60" t="str">
        <f>IF($B424="",
    "",
    IF(NOT(ISERROR(MATCH($B424,SkyCiv!$U:$U,0))),
        INDEX(SkyCiv!K:K,MATCH($B424,SkyCiv!$U:$U,0)),
        ""
    )
)</f>
        <v/>
      </c>
      <c r="U424" s="76" t="str">
        <f>IF($B424="",
    "",
    IF(NOT(ISERROR(MATCH($B424,SkyCiv!$U:$U,0))),
        INDEX(SkyCiv!L:L,MATCH($B424,SkyCiv!$U:$U,0)),
        ""
    )
)</f>
        <v/>
      </c>
      <c r="V424" s="12" t="str">
        <f>IF($B424="",
    "",
    IF(NOT(ISERROR(MATCH($B424,SkyCiv!$U:$U,0))),
        INDEX(SkyCiv!M:M,MATCH($B424,SkyCiv!$U:$U,0)),
        ""
    )
)</f>
        <v/>
      </c>
      <c r="W424" s="77" t="str">
        <f>IF($B424="",
    "",
    IF(NOT(ISERROR(MATCH($B424,SkyCiv!$U:$U,0))),
        INDEX(SkyCiv!N:N,MATCH($B424,SkyCiv!$U:$U,0)),
        ""
    )
)</f>
        <v/>
      </c>
      <c r="X424" s="45" t="str">
        <f>IF(AND(U424=0,V424=0,W424=0),
    "-",
    IF(U424="",
        "",
        IF(LEFT($B424)="B",
            IF(Instructions!E$16="",
                "",
                IF(ROUND(U424,3)&lt;Instructions!E$16,
                    "YES",
                    "NO"
                )
            ),
            IF(LEFT($B424)="C",
                IF(Instructions!E$18="",
                    "",
                    IF(ROUND(U424,3)&lt;Instructions!E$18,
                        "YES",
                        "NO"
                    )
                ),
                "ERR"
            )
        )
    )
)</f>
        <v/>
      </c>
      <c r="Y424" s="45" t="str">
        <f t="shared" si="162"/>
        <v/>
      </c>
      <c r="Z424" s="45" t="str">
        <f>IF(AND(U424=0,V424=0,W424=0),
    "-",
    IF(W424="",
        "",
        IF(LEFT($B424)="B",
            IF(Instructions!E$17="",
                "",
                IF(ROUND(W424,3)&lt;Instructions!E$17,
                    "YES",
                    "NO"
                )
            ),
            IF(LEFT($B424)="C",
                IF(Instructions!E$19="",
                    "",
                    IF(ROUND(W424,3)&lt;Instructions!E$19,
                        "YES",
                        "NO"
                    )
                ),
                "ERR"
            )
        )
    )
)</f>
        <v/>
      </c>
      <c r="AA424" s="54" t="str">
        <f t="shared" si="163"/>
        <v/>
      </c>
      <c r="AB424" s="14" t="str">
        <f>IF(AND(NOT(ISERROR(MATCH($B424,Scilympiad!$U:$U,0))),ISNUMBER(INDEX(Scilympiad!Y:Y,MATCH($B424,Scilympiad!$U:$U,0)))),
    INDEX(Scilympiad!Y:Y,MATCH($B424,Scilympiad!$U:$U,0)),
    ""
)</f>
        <v/>
      </c>
      <c r="AC424" s="11" t="str">
        <f t="shared" si="164"/>
        <v/>
      </c>
      <c r="AD424" s="10" t="str">
        <f t="shared" si="165"/>
        <v/>
      </c>
      <c r="AE424" s="11" t="str">
        <f t="shared" si="166"/>
        <v/>
      </c>
      <c r="AF424" s="12" t="str">
        <f t="shared" si="167"/>
        <v/>
      </c>
      <c r="AG424" s="134" t="str">
        <f t="shared" si="168"/>
        <v/>
      </c>
      <c r="AH424" s="165"/>
      <c r="AI424" s="165"/>
      <c r="AJ424" s="131"/>
      <c r="AK424" s="64" t="str">
        <f t="shared" si="169"/>
        <v/>
      </c>
      <c r="AL424" s="47" t="str">
        <f t="shared" si="170"/>
        <v/>
      </c>
      <c r="AM424" s="65" t="str">
        <f t="shared" si="171"/>
        <v/>
      </c>
      <c r="AN424" s="57" t="str">
        <f t="shared" si="172"/>
        <v/>
      </c>
      <c r="AO424" s="12" t="str">
        <f t="shared" si="173"/>
        <v/>
      </c>
      <c r="AP424" s="10" t="str">
        <f t="shared" si="174"/>
        <v/>
      </c>
      <c r="AQ424" s="10" t="str">
        <f t="shared" si="175"/>
        <v/>
      </c>
      <c r="AR424" s="15" t="str">
        <f t="shared" si="176"/>
        <v/>
      </c>
      <c r="AS424" s="57" t="str">
        <f t="shared" si="177"/>
        <v/>
      </c>
      <c r="AT424" s="12" t="str">
        <f t="shared" si="178"/>
        <v/>
      </c>
      <c r="AU424" s="10" t="str">
        <f t="shared" si="179"/>
        <v/>
      </c>
      <c r="AV424" s="10" t="str">
        <f t="shared" si="180"/>
        <v/>
      </c>
      <c r="AW424" s="15" t="str">
        <f t="shared" si="181"/>
        <v/>
      </c>
    </row>
    <row r="425" spans="2:49">
      <c r="B425" s="14" t="str">
        <f>IF(Scilympiad!C424="",
    "",
    Scilympiad!C424
)</f>
        <v/>
      </c>
      <c r="C425" s="10" t="str">
        <f>IF(Scilympiad!D424="",
    "",
    Scilympiad!D424
)</f>
        <v/>
      </c>
      <c r="D425" s="10" t="str">
        <f>IF(Scilympiad!E424="",
    "",
    Scilympiad!E424
)</f>
        <v/>
      </c>
      <c r="E425" s="44" t="str">
        <f t="shared" si="157"/>
        <v/>
      </c>
      <c r="F425" s="45" t="str">
        <f t="shared" si="158"/>
        <v/>
      </c>
      <c r="G425" s="173" t="str">
        <f t="shared" si="159"/>
        <v/>
      </c>
      <c r="H425" s="45" t="str">
        <f t="shared" si="160"/>
        <v/>
      </c>
      <c r="I425" s="54" t="str">
        <f t="shared" si="161"/>
        <v/>
      </c>
      <c r="J425" s="57" t="str">
        <f>IF($B425="",
    "",
    IF(COUNTIF(Scilympiad!U:U,Scores!$B425)+COUNTIF(SkyCiv!U:U,Scores!$B425)=0,
        "",
        IF(COUNTIF(Scilympiad!U:U,Scores!$B425)=0,
            "NO",
            IF(COUNTIF(Scilympiad!U:U,Scores!$B425)=1,
                "YES",
                IF(COUNTIF(Scilympiad!U:U,Scores!$B425)&gt;1,
                    "MANY",
                    "ERROR"
                )
            )
        )
    )
)</f>
        <v/>
      </c>
      <c r="K425" s="15" t="str">
        <f>IF($B425="",
    "",
    IF(COUNTIF(Scilympiad!U:U,Scores!$B425)+COUNTIF(SkyCiv!U:U,Scores!$B425)=0,
        "",
        IF(COUNTIF(SkyCiv!U:U,Scores!$B425)=0,
            "NO",
            IF(COUNTIF(SkyCiv!U:U,Scores!$B425)=1,
                "YES",
                IF(COUNTIF(SkyCiv!U:U,Scores!$B425)&gt;1,
                    "MANY",
                    "ERROR"
                )
            )
        )
    )
)</f>
        <v/>
      </c>
      <c r="L425" s="160" t="str">
        <f>IF($B425="",
    "",
    IF(NOT(ISERROR(MATCH($B425,Scilympiad!$U:$U,0))),
        INDEX(Scilympiad!M:M,MATCH($B425,Scilympiad!$U:$U,0)),
        ""
    )
)</f>
        <v/>
      </c>
      <c r="M425" s="161" t="str">
        <f>IF($B425="",
    "",
    IF(NOT(ISERROR(MATCH($B425,Scilympiad!$U:$U,0))),
        INDEX(Scilympiad!N:N,MATCH($B425,Scilympiad!$U:$U,0)),
        ""
    )
)</f>
        <v/>
      </c>
      <c r="N425" s="161" t="str">
        <f>IF($B425="",
    "",
    IF(NOT(ISERROR(MATCH($B425,SkyCiv!$U:$U,0))),
        INDEX(SkyCiv!C:C,MATCH($B425,SkyCiv!$U:$U,0))+(_xlfn.NUMBERVALUE(LEFT(RIGHT(Instructions!$E$20,4),3))+6)/24,
        ""
    )
)</f>
        <v/>
      </c>
      <c r="O425" s="12" t="str">
        <f>IF(N425="",
    "",
    IF(Instructions!E$20="",
        "TIMEZONE?",
        IF(L425="",
            "START?",
            IF(N425&lt;L425,
                "NEGATIVE",
                (N425-L425)*24*60
            )
        )
    )
)</f>
        <v/>
      </c>
      <c r="P425" s="46" t="str">
        <f>IF(Instructions!$E$21="",
    "",
    IF(AND(ISNUMBER(O425),O425&gt;Instructions!E$21),
        "YES",
        IF(AND(ISNUMBER(O425),O425&lt;=Instructions!E$21),
            "NO",
            IF(O425="NEGATIVE",
                "UNCLEAR",
                ""
            )
        )
    )
)</f>
        <v/>
      </c>
      <c r="Q425" s="72" t="str">
        <f>IF(LEFT(Instructions!E$22)="Y",
    P425,
    ""
)</f>
        <v/>
      </c>
      <c r="R425" s="69" t="str">
        <f>IF($B425="",
    "",
    IF(NOT(ISERROR(MATCH($B425,SkyCiv!$U:$U,0))),
        INDEX(SkyCiv!I:I,MATCH($B425,SkyCiv!$U:$U,0)),
        ""
    )
)</f>
        <v/>
      </c>
      <c r="S425" s="12" t="str">
        <f>IF($B425="",
    "",
    IF(NOT(ISERROR(MATCH($B425,SkyCiv!$U:$U,0))),
        INDEX(SkyCiv!J:J,MATCH($B425,SkyCiv!$U:$U,0)),
        ""
    )
)</f>
        <v/>
      </c>
      <c r="T425" s="60" t="str">
        <f>IF($B425="",
    "",
    IF(NOT(ISERROR(MATCH($B425,SkyCiv!$U:$U,0))),
        INDEX(SkyCiv!K:K,MATCH($B425,SkyCiv!$U:$U,0)),
        ""
    )
)</f>
        <v/>
      </c>
      <c r="U425" s="76" t="str">
        <f>IF($B425="",
    "",
    IF(NOT(ISERROR(MATCH($B425,SkyCiv!$U:$U,0))),
        INDEX(SkyCiv!L:L,MATCH($B425,SkyCiv!$U:$U,0)),
        ""
    )
)</f>
        <v/>
      </c>
      <c r="V425" s="12" t="str">
        <f>IF($B425="",
    "",
    IF(NOT(ISERROR(MATCH($B425,SkyCiv!$U:$U,0))),
        INDEX(SkyCiv!M:M,MATCH($B425,SkyCiv!$U:$U,0)),
        ""
    )
)</f>
        <v/>
      </c>
      <c r="W425" s="77" t="str">
        <f>IF($B425="",
    "",
    IF(NOT(ISERROR(MATCH($B425,SkyCiv!$U:$U,0))),
        INDEX(SkyCiv!N:N,MATCH($B425,SkyCiv!$U:$U,0)),
        ""
    )
)</f>
        <v/>
      </c>
      <c r="X425" s="45" t="str">
        <f>IF(AND(U425=0,V425=0,W425=0),
    "-",
    IF(U425="",
        "",
        IF(LEFT($B425)="B",
            IF(Instructions!E$16="",
                "",
                IF(ROUND(U425,3)&lt;Instructions!E$16,
                    "YES",
                    "NO"
                )
            ),
            IF(LEFT($B425)="C",
                IF(Instructions!E$18="",
                    "",
                    IF(ROUND(U425,3)&lt;Instructions!E$18,
                        "YES",
                        "NO"
                    )
                ),
                "ERR"
            )
        )
    )
)</f>
        <v/>
      </c>
      <c r="Y425" s="45" t="str">
        <f t="shared" si="162"/>
        <v/>
      </c>
      <c r="Z425" s="45" t="str">
        <f>IF(AND(U425=0,V425=0,W425=0),
    "-",
    IF(W425="",
        "",
        IF(LEFT($B425)="B",
            IF(Instructions!E$17="",
                "",
                IF(ROUND(W425,3)&lt;Instructions!E$17,
                    "YES",
                    "NO"
                )
            ),
            IF(LEFT($B425)="C",
                IF(Instructions!E$19="",
                    "",
                    IF(ROUND(W425,3)&lt;Instructions!E$19,
                        "YES",
                        "NO"
                    )
                ),
                "ERR"
            )
        )
    )
)</f>
        <v/>
      </c>
      <c r="AA425" s="54" t="str">
        <f t="shared" si="163"/>
        <v/>
      </c>
      <c r="AB425" s="14" t="str">
        <f>IF(AND(NOT(ISERROR(MATCH($B425,Scilympiad!$U:$U,0))),ISNUMBER(INDEX(Scilympiad!Y:Y,MATCH($B425,Scilympiad!$U:$U,0)))),
    INDEX(Scilympiad!Y:Y,MATCH($B425,Scilympiad!$U:$U,0)),
    ""
)</f>
        <v/>
      </c>
      <c r="AC425" s="11" t="str">
        <f t="shared" si="164"/>
        <v/>
      </c>
      <c r="AD425" s="10" t="str">
        <f t="shared" si="165"/>
        <v/>
      </c>
      <c r="AE425" s="11" t="str">
        <f t="shared" si="166"/>
        <v/>
      </c>
      <c r="AF425" s="12" t="str">
        <f t="shared" si="167"/>
        <v/>
      </c>
      <c r="AG425" s="134" t="str">
        <f t="shared" si="168"/>
        <v/>
      </c>
      <c r="AH425" s="165"/>
      <c r="AI425" s="165"/>
      <c r="AJ425" s="131"/>
      <c r="AK425" s="64" t="str">
        <f t="shared" si="169"/>
        <v/>
      </c>
      <c r="AL425" s="47" t="str">
        <f t="shared" si="170"/>
        <v/>
      </c>
      <c r="AM425" s="65" t="str">
        <f t="shared" si="171"/>
        <v/>
      </c>
      <c r="AN425" s="57" t="str">
        <f t="shared" si="172"/>
        <v/>
      </c>
      <c r="AO425" s="12" t="str">
        <f t="shared" si="173"/>
        <v/>
      </c>
      <c r="AP425" s="10" t="str">
        <f t="shared" si="174"/>
        <v/>
      </c>
      <c r="AQ425" s="10" t="str">
        <f t="shared" si="175"/>
        <v/>
      </c>
      <c r="AR425" s="15" t="str">
        <f t="shared" si="176"/>
        <v/>
      </c>
      <c r="AS425" s="57" t="str">
        <f t="shared" si="177"/>
        <v/>
      </c>
      <c r="AT425" s="12" t="str">
        <f t="shared" si="178"/>
        <v/>
      </c>
      <c r="AU425" s="10" t="str">
        <f t="shared" si="179"/>
        <v/>
      </c>
      <c r="AV425" s="10" t="str">
        <f t="shared" si="180"/>
        <v/>
      </c>
      <c r="AW425" s="15" t="str">
        <f t="shared" si="181"/>
        <v/>
      </c>
    </row>
    <row r="426" spans="2:49">
      <c r="B426" s="14" t="str">
        <f>IF(Scilympiad!C425="",
    "",
    Scilympiad!C425
)</f>
        <v/>
      </c>
      <c r="C426" s="10" t="str">
        <f>IF(Scilympiad!D425="",
    "",
    Scilympiad!D425
)</f>
        <v/>
      </c>
      <c r="D426" s="10" t="str">
        <f>IF(Scilympiad!E425="",
    "",
    Scilympiad!E425
)</f>
        <v/>
      </c>
      <c r="E426" s="44" t="str">
        <f t="shared" si="157"/>
        <v/>
      </c>
      <c r="F426" s="45" t="str">
        <f t="shared" si="158"/>
        <v/>
      </c>
      <c r="G426" s="173" t="str">
        <f t="shared" si="159"/>
        <v/>
      </c>
      <c r="H426" s="45" t="str">
        <f t="shared" si="160"/>
        <v/>
      </c>
      <c r="I426" s="54" t="str">
        <f t="shared" si="161"/>
        <v/>
      </c>
      <c r="J426" s="57" t="str">
        <f>IF($B426="",
    "",
    IF(COUNTIF(Scilympiad!U:U,Scores!$B426)+COUNTIF(SkyCiv!U:U,Scores!$B426)=0,
        "",
        IF(COUNTIF(Scilympiad!U:U,Scores!$B426)=0,
            "NO",
            IF(COUNTIF(Scilympiad!U:U,Scores!$B426)=1,
                "YES",
                IF(COUNTIF(Scilympiad!U:U,Scores!$B426)&gt;1,
                    "MANY",
                    "ERROR"
                )
            )
        )
    )
)</f>
        <v/>
      </c>
      <c r="K426" s="15" t="str">
        <f>IF($B426="",
    "",
    IF(COUNTIF(Scilympiad!U:U,Scores!$B426)+COUNTIF(SkyCiv!U:U,Scores!$B426)=0,
        "",
        IF(COUNTIF(SkyCiv!U:U,Scores!$B426)=0,
            "NO",
            IF(COUNTIF(SkyCiv!U:U,Scores!$B426)=1,
                "YES",
                IF(COUNTIF(SkyCiv!U:U,Scores!$B426)&gt;1,
                    "MANY",
                    "ERROR"
                )
            )
        )
    )
)</f>
        <v/>
      </c>
      <c r="L426" s="160" t="str">
        <f>IF($B426="",
    "",
    IF(NOT(ISERROR(MATCH($B426,Scilympiad!$U:$U,0))),
        INDEX(Scilympiad!M:M,MATCH($B426,Scilympiad!$U:$U,0)),
        ""
    )
)</f>
        <v/>
      </c>
      <c r="M426" s="161" t="str">
        <f>IF($B426="",
    "",
    IF(NOT(ISERROR(MATCH($B426,Scilympiad!$U:$U,0))),
        INDEX(Scilympiad!N:N,MATCH($B426,Scilympiad!$U:$U,0)),
        ""
    )
)</f>
        <v/>
      </c>
      <c r="N426" s="161" t="str">
        <f>IF($B426="",
    "",
    IF(NOT(ISERROR(MATCH($B426,SkyCiv!$U:$U,0))),
        INDEX(SkyCiv!C:C,MATCH($B426,SkyCiv!$U:$U,0))+(_xlfn.NUMBERVALUE(LEFT(RIGHT(Instructions!$E$20,4),3))+6)/24,
        ""
    )
)</f>
        <v/>
      </c>
      <c r="O426" s="12" t="str">
        <f>IF(N426="",
    "",
    IF(Instructions!E$20="",
        "TIMEZONE?",
        IF(L426="",
            "START?",
            IF(N426&lt;L426,
                "NEGATIVE",
                (N426-L426)*24*60
            )
        )
    )
)</f>
        <v/>
      </c>
      <c r="P426" s="46" t="str">
        <f>IF(Instructions!$E$21="",
    "",
    IF(AND(ISNUMBER(O426),O426&gt;Instructions!E$21),
        "YES",
        IF(AND(ISNUMBER(O426),O426&lt;=Instructions!E$21),
            "NO",
            IF(O426="NEGATIVE",
                "UNCLEAR",
                ""
            )
        )
    )
)</f>
        <v/>
      </c>
      <c r="Q426" s="72" t="str">
        <f>IF(LEFT(Instructions!E$22)="Y",
    P426,
    ""
)</f>
        <v/>
      </c>
      <c r="R426" s="69" t="str">
        <f>IF($B426="",
    "",
    IF(NOT(ISERROR(MATCH($B426,SkyCiv!$U:$U,0))),
        INDEX(SkyCiv!I:I,MATCH($B426,SkyCiv!$U:$U,0)),
        ""
    )
)</f>
        <v/>
      </c>
      <c r="S426" s="12" t="str">
        <f>IF($B426="",
    "",
    IF(NOT(ISERROR(MATCH($B426,SkyCiv!$U:$U,0))),
        INDEX(SkyCiv!J:J,MATCH($B426,SkyCiv!$U:$U,0)),
        ""
    )
)</f>
        <v/>
      </c>
      <c r="T426" s="60" t="str">
        <f>IF($B426="",
    "",
    IF(NOT(ISERROR(MATCH($B426,SkyCiv!$U:$U,0))),
        INDEX(SkyCiv!K:K,MATCH($B426,SkyCiv!$U:$U,0)),
        ""
    )
)</f>
        <v/>
      </c>
      <c r="U426" s="76" t="str">
        <f>IF($B426="",
    "",
    IF(NOT(ISERROR(MATCH($B426,SkyCiv!$U:$U,0))),
        INDEX(SkyCiv!L:L,MATCH($B426,SkyCiv!$U:$U,0)),
        ""
    )
)</f>
        <v/>
      </c>
      <c r="V426" s="12" t="str">
        <f>IF($B426="",
    "",
    IF(NOT(ISERROR(MATCH($B426,SkyCiv!$U:$U,0))),
        INDEX(SkyCiv!M:M,MATCH($B426,SkyCiv!$U:$U,0)),
        ""
    )
)</f>
        <v/>
      </c>
      <c r="W426" s="77" t="str">
        <f>IF($B426="",
    "",
    IF(NOT(ISERROR(MATCH($B426,SkyCiv!$U:$U,0))),
        INDEX(SkyCiv!N:N,MATCH($B426,SkyCiv!$U:$U,0)),
        ""
    )
)</f>
        <v/>
      </c>
      <c r="X426" s="45" t="str">
        <f>IF(AND(U426=0,V426=0,W426=0),
    "-",
    IF(U426="",
        "",
        IF(LEFT($B426)="B",
            IF(Instructions!E$16="",
                "",
                IF(ROUND(U426,3)&lt;Instructions!E$16,
                    "YES",
                    "NO"
                )
            ),
            IF(LEFT($B426)="C",
                IF(Instructions!E$18="",
                    "",
                    IF(ROUND(U426,3)&lt;Instructions!E$18,
                        "YES",
                        "NO"
                    )
                ),
                "ERR"
            )
        )
    )
)</f>
        <v/>
      </c>
      <c r="Y426" s="45" t="str">
        <f t="shared" si="162"/>
        <v/>
      </c>
      <c r="Z426" s="45" t="str">
        <f>IF(AND(U426=0,V426=0,W426=0),
    "-",
    IF(W426="",
        "",
        IF(LEFT($B426)="B",
            IF(Instructions!E$17="",
                "",
                IF(ROUND(W426,3)&lt;Instructions!E$17,
                    "YES",
                    "NO"
                )
            ),
            IF(LEFT($B426)="C",
                IF(Instructions!E$19="",
                    "",
                    IF(ROUND(W426,3)&lt;Instructions!E$19,
                        "YES",
                        "NO"
                    )
                ),
                "ERR"
            )
        )
    )
)</f>
        <v/>
      </c>
      <c r="AA426" s="54" t="str">
        <f t="shared" si="163"/>
        <v/>
      </c>
      <c r="AB426" s="14" t="str">
        <f>IF(AND(NOT(ISERROR(MATCH($B426,Scilympiad!$U:$U,0))),ISNUMBER(INDEX(Scilympiad!Y:Y,MATCH($B426,Scilympiad!$U:$U,0)))),
    INDEX(Scilympiad!Y:Y,MATCH($B426,Scilympiad!$U:$U,0)),
    ""
)</f>
        <v/>
      </c>
      <c r="AC426" s="11" t="str">
        <f t="shared" si="164"/>
        <v/>
      </c>
      <c r="AD426" s="10" t="str">
        <f t="shared" si="165"/>
        <v/>
      </c>
      <c r="AE426" s="11" t="str">
        <f t="shared" si="166"/>
        <v/>
      </c>
      <c r="AF426" s="12" t="str">
        <f t="shared" si="167"/>
        <v/>
      </c>
      <c r="AG426" s="134" t="str">
        <f t="shared" si="168"/>
        <v/>
      </c>
      <c r="AH426" s="165"/>
      <c r="AI426" s="165"/>
      <c r="AJ426" s="131"/>
      <c r="AK426" s="64" t="str">
        <f t="shared" si="169"/>
        <v/>
      </c>
      <c r="AL426" s="47" t="str">
        <f t="shared" si="170"/>
        <v/>
      </c>
      <c r="AM426" s="65" t="str">
        <f t="shared" si="171"/>
        <v/>
      </c>
      <c r="AN426" s="57" t="str">
        <f t="shared" si="172"/>
        <v/>
      </c>
      <c r="AO426" s="12" t="str">
        <f t="shared" si="173"/>
        <v/>
      </c>
      <c r="AP426" s="10" t="str">
        <f t="shared" si="174"/>
        <v/>
      </c>
      <c r="AQ426" s="10" t="str">
        <f t="shared" si="175"/>
        <v/>
      </c>
      <c r="AR426" s="15" t="str">
        <f t="shared" si="176"/>
        <v/>
      </c>
      <c r="AS426" s="57" t="str">
        <f t="shared" si="177"/>
        <v/>
      </c>
      <c r="AT426" s="12" t="str">
        <f t="shared" si="178"/>
        <v/>
      </c>
      <c r="AU426" s="10" t="str">
        <f t="shared" si="179"/>
        <v/>
      </c>
      <c r="AV426" s="10" t="str">
        <f t="shared" si="180"/>
        <v/>
      </c>
      <c r="AW426" s="15" t="str">
        <f t="shared" si="181"/>
        <v/>
      </c>
    </row>
    <row r="427" spans="2:49">
      <c r="B427" s="14" t="str">
        <f>IF(Scilympiad!C426="",
    "",
    Scilympiad!C426
)</f>
        <v/>
      </c>
      <c r="C427" s="10" t="str">
        <f>IF(Scilympiad!D426="",
    "",
    Scilympiad!D426
)</f>
        <v/>
      </c>
      <c r="D427" s="10" t="str">
        <f>IF(Scilympiad!E426="",
    "",
    Scilympiad!E426
)</f>
        <v/>
      </c>
      <c r="E427" s="44" t="str">
        <f t="shared" si="157"/>
        <v/>
      </c>
      <c r="F427" s="45" t="str">
        <f t="shared" si="158"/>
        <v/>
      </c>
      <c r="G427" s="173" t="str">
        <f t="shared" si="159"/>
        <v/>
      </c>
      <c r="H427" s="45" t="str">
        <f t="shared" si="160"/>
        <v/>
      </c>
      <c r="I427" s="54" t="str">
        <f t="shared" si="161"/>
        <v/>
      </c>
      <c r="J427" s="57" t="str">
        <f>IF($B427="",
    "",
    IF(COUNTIF(Scilympiad!U:U,Scores!$B427)+COUNTIF(SkyCiv!U:U,Scores!$B427)=0,
        "",
        IF(COUNTIF(Scilympiad!U:U,Scores!$B427)=0,
            "NO",
            IF(COUNTIF(Scilympiad!U:U,Scores!$B427)=1,
                "YES",
                IF(COUNTIF(Scilympiad!U:U,Scores!$B427)&gt;1,
                    "MANY",
                    "ERROR"
                )
            )
        )
    )
)</f>
        <v/>
      </c>
      <c r="K427" s="15" t="str">
        <f>IF($B427="",
    "",
    IF(COUNTIF(Scilympiad!U:U,Scores!$B427)+COUNTIF(SkyCiv!U:U,Scores!$B427)=0,
        "",
        IF(COUNTIF(SkyCiv!U:U,Scores!$B427)=0,
            "NO",
            IF(COUNTIF(SkyCiv!U:U,Scores!$B427)=1,
                "YES",
                IF(COUNTIF(SkyCiv!U:U,Scores!$B427)&gt;1,
                    "MANY",
                    "ERROR"
                )
            )
        )
    )
)</f>
        <v/>
      </c>
      <c r="L427" s="160" t="str">
        <f>IF($B427="",
    "",
    IF(NOT(ISERROR(MATCH($B427,Scilympiad!$U:$U,0))),
        INDEX(Scilympiad!M:M,MATCH($B427,Scilympiad!$U:$U,0)),
        ""
    )
)</f>
        <v/>
      </c>
      <c r="M427" s="161" t="str">
        <f>IF($B427="",
    "",
    IF(NOT(ISERROR(MATCH($B427,Scilympiad!$U:$U,0))),
        INDEX(Scilympiad!N:N,MATCH($B427,Scilympiad!$U:$U,0)),
        ""
    )
)</f>
        <v/>
      </c>
      <c r="N427" s="161" t="str">
        <f>IF($B427="",
    "",
    IF(NOT(ISERROR(MATCH($B427,SkyCiv!$U:$U,0))),
        INDEX(SkyCiv!C:C,MATCH($B427,SkyCiv!$U:$U,0))+(_xlfn.NUMBERVALUE(LEFT(RIGHT(Instructions!$E$20,4),3))+6)/24,
        ""
    )
)</f>
        <v/>
      </c>
      <c r="O427" s="12" t="str">
        <f>IF(N427="",
    "",
    IF(Instructions!E$20="",
        "TIMEZONE?",
        IF(L427="",
            "START?",
            IF(N427&lt;L427,
                "NEGATIVE",
                (N427-L427)*24*60
            )
        )
    )
)</f>
        <v/>
      </c>
      <c r="P427" s="46" t="str">
        <f>IF(Instructions!$E$21="",
    "",
    IF(AND(ISNUMBER(O427),O427&gt;Instructions!E$21),
        "YES",
        IF(AND(ISNUMBER(O427),O427&lt;=Instructions!E$21),
            "NO",
            IF(O427="NEGATIVE",
                "UNCLEAR",
                ""
            )
        )
    )
)</f>
        <v/>
      </c>
      <c r="Q427" s="72" t="str">
        <f>IF(LEFT(Instructions!E$22)="Y",
    P427,
    ""
)</f>
        <v/>
      </c>
      <c r="R427" s="69" t="str">
        <f>IF($B427="",
    "",
    IF(NOT(ISERROR(MATCH($B427,SkyCiv!$U:$U,0))),
        INDEX(SkyCiv!I:I,MATCH($B427,SkyCiv!$U:$U,0)),
        ""
    )
)</f>
        <v/>
      </c>
      <c r="S427" s="12" t="str">
        <f>IF($B427="",
    "",
    IF(NOT(ISERROR(MATCH($B427,SkyCiv!$U:$U,0))),
        INDEX(SkyCiv!J:J,MATCH($B427,SkyCiv!$U:$U,0)),
        ""
    )
)</f>
        <v/>
      </c>
      <c r="T427" s="60" t="str">
        <f>IF($B427="",
    "",
    IF(NOT(ISERROR(MATCH($B427,SkyCiv!$U:$U,0))),
        INDEX(SkyCiv!K:K,MATCH($B427,SkyCiv!$U:$U,0)),
        ""
    )
)</f>
        <v/>
      </c>
      <c r="U427" s="76" t="str">
        <f>IF($B427="",
    "",
    IF(NOT(ISERROR(MATCH($B427,SkyCiv!$U:$U,0))),
        INDEX(SkyCiv!L:L,MATCH($B427,SkyCiv!$U:$U,0)),
        ""
    )
)</f>
        <v/>
      </c>
      <c r="V427" s="12" t="str">
        <f>IF($B427="",
    "",
    IF(NOT(ISERROR(MATCH($B427,SkyCiv!$U:$U,0))),
        INDEX(SkyCiv!M:M,MATCH($B427,SkyCiv!$U:$U,0)),
        ""
    )
)</f>
        <v/>
      </c>
      <c r="W427" s="77" t="str">
        <f>IF($B427="",
    "",
    IF(NOT(ISERROR(MATCH($B427,SkyCiv!$U:$U,0))),
        INDEX(SkyCiv!N:N,MATCH($B427,SkyCiv!$U:$U,0)),
        ""
    )
)</f>
        <v/>
      </c>
      <c r="X427" s="45" t="str">
        <f>IF(AND(U427=0,V427=0,W427=0),
    "-",
    IF(U427="",
        "",
        IF(LEFT($B427)="B",
            IF(Instructions!E$16="",
                "",
                IF(ROUND(U427,3)&lt;Instructions!E$16,
                    "YES",
                    "NO"
                )
            ),
            IF(LEFT($B427)="C",
                IF(Instructions!E$18="",
                    "",
                    IF(ROUND(U427,3)&lt;Instructions!E$18,
                        "YES",
                        "NO"
                    )
                ),
                "ERR"
            )
        )
    )
)</f>
        <v/>
      </c>
      <c r="Y427" s="45" t="str">
        <f t="shared" si="162"/>
        <v/>
      </c>
      <c r="Z427" s="45" t="str">
        <f>IF(AND(U427=0,V427=0,W427=0),
    "-",
    IF(W427="",
        "",
        IF(LEFT($B427)="B",
            IF(Instructions!E$17="",
                "",
                IF(ROUND(W427,3)&lt;Instructions!E$17,
                    "YES",
                    "NO"
                )
            ),
            IF(LEFT($B427)="C",
                IF(Instructions!E$19="",
                    "",
                    IF(ROUND(W427,3)&lt;Instructions!E$19,
                        "YES",
                        "NO"
                    )
                ),
                "ERR"
            )
        )
    )
)</f>
        <v/>
      </c>
      <c r="AA427" s="54" t="str">
        <f t="shared" si="163"/>
        <v/>
      </c>
      <c r="AB427" s="14" t="str">
        <f>IF(AND(NOT(ISERROR(MATCH($B427,Scilympiad!$U:$U,0))),ISNUMBER(INDEX(Scilympiad!Y:Y,MATCH($B427,Scilympiad!$U:$U,0)))),
    INDEX(Scilympiad!Y:Y,MATCH($B427,Scilympiad!$U:$U,0)),
    ""
)</f>
        <v/>
      </c>
      <c r="AC427" s="11" t="str">
        <f t="shared" si="164"/>
        <v/>
      </c>
      <c r="AD427" s="10" t="str">
        <f t="shared" si="165"/>
        <v/>
      </c>
      <c r="AE427" s="11" t="str">
        <f t="shared" si="166"/>
        <v/>
      </c>
      <c r="AF427" s="12" t="str">
        <f t="shared" si="167"/>
        <v/>
      </c>
      <c r="AG427" s="134" t="str">
        <f t="shared" si="168"/>
        <v/>
      </c>
      <c r="AH427" s="165"/>
      <c r="AI427" s="165"/>
      <c r="AJ427" s="131"/>
      <c r="AK427" s="64" t="str">
        <f t="shared" si="169"/>
        <v/>
      </c>
      <c r="AL427" s="47" t="str">
        <f t="shared" si="170"/>
        <v/>
      </c>
      <c r="AM427" s="65" t="str">
        <f t="shared" si="171"/>
        <v/>
      </c>
      <c r="AN427" s="57" t="str">
        <f t="shared" si="172"/>
        <v/>
      </c>
      <c r="AO427" s="12" t="str">
        <f t="shared" si="173"/>
        <v/>
      </c>
      <c r="AP427" s="10" t="str">
        <f t="shared" si="174"/>
        <v/>
      </c>
      <c r="AQ427" s="10" t="str">
        <f t="shared" si="175"/>
        <v/>
      </c>
      <c r="AR427" s="15" t="str">
        <f t="shared" si="176"/>
        <v/>
      </c>
      <c r="AS427" s="57" t="str">
        <f t="shared" si="177"/>
        <v/>
      </c>
      <c r="AT427" s="12" t="str">
        <f t="shared" si="178"/>
        <v/>
      </c>
      <c r="AU427" s="10" t="str">
        <f t="shared" si="179"/>
        <v/>
      </c>
      <c r="AV427" s="10" t="str">
        <f t="shared" si="180"/>
        <v/>
      </c>
      <c r="AW427" s="15" t="str">
        <f t="shared" si="181"/>
        <v/>
      </c>
    </row>
    <row r="428" spans="2:49">
      <c r="B428" s="14" t="str">
        <f>IF(Scilympiad!C427="",
    "",
    Scilympiad!C427
)</f>
        <v/>
      </c>
      <c r="C428" s="10" t="str">
        <f>IF(Scilympiad!D427="",
    "",
    Scilympiad!D427
)</f>
        <v/>
      </c>
      <c r="D428" s="10" t="str">
        <f>IF(Scilympiad!E427="",
    "",
    Scilympiad!E427
)</f>
        <v/>
      </c>
      <c r="E428" s="44" t="str">
        <f t="shared" si="157"/>
        <v/>
      </c>
      <c r="F428" s="45" t="str">
        <f t="shared" si="158"/>
        <v/>
      </c>
      <c r="G428" s="173" t="str">
        <f t="shared" si="159"/>
        <v/>
      </c>
      <c r="H428" s="45" t="str">
        <f t="shared" si="160"/>
        <v/>
      </c>
      <c r="I428" s="54" t="str">
        <f t="shared" si="161"/>
        <v/>
      </c>
      <c r="J428" s="57" t="str">
        <f>IF($B428="",
    "",
    IF(COUNTIF(Scilympiad!U:U,Scores!$B428)+COUNTIF(SkyCiv!U:U,Scores!$B428)=0,
        "",
        IF(COUNTIF(Scilympiad!U:U,Scores!$B428)=0,
            "NO",
            IF(COUNTIF(Scilympiad!U:U,Scores!$B428)=1,
                "YES",
                IF(COUNTIF(Scilympiad!U:U,Scores!$B428)&gt;1,
                    "MANY",
                    "ERROR"
                )
            )
        )
    )
)</f>
        <v/>
      </c>
      <c r="K428" s="15" t="str">
        <f>IF($B428="",
    "",
    IF(COUNTIF(Scilympiad!U:U,Scores!$B428)+COUNTIF(SkyCiv!U:U,Scores!$B428)=0,
        "",
        IF(COUNTIF(SkyCiv!U:U,Scores!$B428)=0,
            "NO",
            IF(COUNTIF(SkyCiv!U:U,Scores!$B428)=1,
                "YES",
                IF(COUNTIF(SkyCiv!U:U,Scores!$B428)&gt;1,
                    "MANY",
                    "ERROR"
                )
            )
        )
    )
)</f>
        <v/>
      </c>
      <c r="L428" s="160" t="str">
        <f>IF($B428="",
    "",
    IF(NOT(ISERROR(MATCH($B428,Scilympiad!$U:$U,0))),
        INDEX(Scilympiad!M:M,MATCH($B428,Scilympiad!$U:$U,0)),
        ""
    )
)</f>
        <v/>
      </c>
      <c r="M428" s="161" t="str">
        <f>IF($B428="",
    "",
    IF(NOT(ISERROR(MATCH($B428,Scilympiad!$U:$U,0))),
        INDEX(Scilympiad!N:N,MATCH($B428,Scilympiad!$U:$U,0)),
        ""
    )
)</f>
        <v/>
      </c>
      <c r="N428" s="161" t="str">
        <f>IF($B428="",
    "",
    IF(NOT(ISERROR(MATCH($B428,SkyCiv!$U:$U,0))),
        INDEX(SkyCiv!C:C,MATCH($B428,SkyCiv!$U:$U,0))+(_xlfn.NUMBERVALUE(LEFT(RIGHT(Instructions!$E$20,4),3))+6)/24,
        ""
    )
)</f>
        <v/>
      </c>
      <c r="O428" s="12" t="str">
        <f>IF(N428="",
    "",
    IF(Instructions!E$20="",
        "TIMEZONE?",
        IF(L428="",
            "START?",
            IF(N428&lt;L428,
                "NEGATIVE",
                (N428-L428)*24*60
            )
        )
    )
)</f>
        <v/>
      </c>
      <c r="P428" s="46" t="str">
        <f>IF(Instructions!$E$21="",
    "",
    IF(AND(ISNUMBER(O428),O428&gt;Instructions!E$21),
        "YES",
        IF(AND(ISNUMBER(O428),O428&lt;=Instructions!E$21),
            "NO",
            IF(O428="NEGATIVE",
                "UNCLEAR",
                ""
            )
        )
    )
)</f>
        <v/>
      </c>
      <c r="Q428" s="72" t="str">
        <f>IF(LEFT(Instructions!E$22)="Y",
    P428,
    ""
)</f>
        <v/>
      </c>
      <c r="R428" s="69" t="str">
        <f>IF($B428="",
    "",
    IF(NOT(ISERROR(MATCH($B428,SkyCiv!$U:$U,0))),
        INDEX(SkyCiv!I:I,MATCH($B428,SkyCiv!$U:$U,0)),
        ""
    )
)</f>
        <v/>
      </c>
      <c r="S428" s="12" t="str">
        <f>IF($B428="",
    "",
    IF(NOT(ISERROR(MATCH($B428,SkyCiv!$U:$U,0))),
        INDEX(SkyCiv!J:J,MATCH($B428,SkyCiv!$U:$U,0)),
        ""
    )
)</f>
        <v/>
      </c>
      <c r="T428" s="60" t="str">
        <f>IF($B428="",
    "",
    IF(NOT(ISERROR(MATCH($B428,SkyCiv!$U:$U,0))),
        INDEX(SkyCiv!K:K,MATCH($B428,SkyCiv!$U:$U,0)),
        ""
    )
)</f>
        <v/>
      </c>
      <c r="U428" s="76" t="str">
        <f>IF($B428="",
    "",
    IF(NOT(ISERROR(MATCH($B428,SkyCiv!$U:$U,0))),
        INDEX(SkyCiv!L:L,MATCH($B428,SkyCiv!$U:$U,0)),
        ""
    )
)</f>
        <v/>
      </c>
      <c r="V428" s="12" t="str">
        <f>IF($B428="",
    "",
    IF(NOT(ISERROR(MATCH($B428,SkyCiv!$U:$U,0))),
        INDEX(SkyCiv!M:M,MATCH($B428,SkyCiv!$U:$U,0)),
        ""
    )
)</f>
        <v/>
      </c>
      <c r="W428" s="77" t="str">
        <f>IF($B428="",
    "",
    IF(NOT(ISERROR(MATCH($B428,SkyCiv!$U:$U,0))),
        INDEX(SkyCiv!N:N,MATCH($B428,SkyCiv!$U:$U,0)),
        ""
    )
)</f>
        <v/>
      </c>
      <c r="X428" s="45" t="str">
        <f>IF(AND(U428=0,V428=0,W428=0),
    "-",
    IF(U428="",
        "",
        IF(LEFT($B428)="B",
            IF(Instructions!E$16="",
                "",
                IF(ROUND(U428,3)&lt;Instructions!E$16,
                    "YES",
                    "NO"
                )
            ),
            IF(LEFT($B428)="C",
                IF(Instructions!E$18="",
                    "",
                    IF(ROUND(U428,3)&lt;Instructions!E$18,
                        "YES",
                        "NO"
                    )
                ),
                "ERR"
            )
        )
    )
)</f>
        <v/>
      </c>
      <c r="Y428" s="45" t="str">
        <f t="shared" si="162"/>
        <v/>
      </c>
      <c r="Z428" s="45" t="str">
        <f>IF(AND(U428=0,V428=0,W428=0),
    "-",
    IF(W428="",
        "",
        IF(LEFT($B428)="B",
            IF(Instructions!E$17="",
                "",
                IF(ROUND(W428,3)&lt;Instructions!E$17,
                    "YES",
                    "NO"
                )
            ),
            IF(LEFT($B428)="C",
                IF(Instructions!E$19="",
                    "",
                    IF(ROUND(W428,3)&lt;Instructions!E$19,
                        "YES",
                        "NO"
                    )
                ),
                "ERR"
            )
        )
    )
)</f>
        <v/>
      </c>
      <c r="AA428" s="54" t="str">
        <f t="shared" si="163"/>
        <v/>
      </c>
      <c r="AB428" s="14" t="str">
        <f>IF(AND(NOT(ISERROR(MATCH($B428,Scilympiad!$U:$U,0))),ISNUMBER(INDEX(Scilympiad!Y:Y,MATCH($B428,Scilympiad!$U:$U,0)))),
    INDEX(Scilympiad!Y:Y,MATCH($B428,Scilympiad!$U:$U,0)),
    ""
)</f>
        <v/>
      </c>
      <c r="AC428" s="11" t="str">
        <f t="shared" si="164"/>
        <v/>
      </c>
      <c r="AD428" s="10" t="str">
        <f t="shared" si="165"/>
        <v/>
      </c>
      <c r="AE428" s="11" t="str">
        <f t="shared" si="166"/>
        <v/>
      </c>
      <c r="AF428" s="12" t="str">
        <f t="shared" si="167"/>
        <v/>
      </c>
      <c r="AG428" s="134" t="str">
        <f t="shared" si="168"/>
        <v/>
      </c>
      <c r="AH428" s="165"/>
      <c r="AI428" s="165"/>
      <c r="AJ428" s="131"/>
      <c r="AK428" s="64" t="str">
        <f t="shared" si="169"/>
        <v/>
      </c>
      <c r="AL428" s="47" t="str">
        <f t="shared" si="170"/>
        <v/>
      </c>
      <c r="AM428" s="65" t="str">
        <f t="shared" si="171"/>
        <v/>
      </c>
      <c r="AN428" s="57" t="str">
        <f t="shared" si="172"/>
        <v/>
      </c>
      <c r="AO428" s="12" t="str">
        <f t="shared" si="173"/>
        <v/>
      </c>
      <c r="AP428" s="10" t="str">
        <f t="shared" si="174"/>
        <v/>
      </c>
      <c r="AQ428" s="10" t="str">
        <f t="shared" si="175"/>
        <v/>
      </c>
      <c r="AR428" s="15" t="str">
        <f t="shared" si="176"/>
        <v/>
      </c>
      <c r="AS428" s="57" t="str">
        <f t="shared" si="177"/>
        <v/>
      </c>
      <c r="AT428" s="12" t="str">
        <f t="shared" si="178"/>
        <v/>
      </c>
      <c r="AU428" s="10" t="str">
        <f t="shared" si="179"/>
        <v/>
      </c>
      <c r="AV428" s="10" t="str">
        <f t="shared" si="180"/>
        <v/>
      </c>
      <c r="AW428" s="15" t="str">
        <f t="shared" si="181"/>
        <v/>
      </c>
    </row>
    <row r="429" spans="2:49">
      <c r="B429" s="14" t="str">
        <f>IF(Scilympiad!C428="",
    "",
    Scilympiad!C428
)</f>
        <v/>
      </c>
      <c r="C429" s="10" t="str">
        <f>IF(Scilympiad!D428="",
    "",
    Scilympiad!D428
)</f>
        <v/>
      </c>
      <c r="D429" s="10" t="str">
        <f>IF(Scilympiad!E428="",
    "",
    Scilympiad!E428
)</f>
        <v/>
      </c>
      <c r="E429" s="44" t="str">
        <f t="shared" si="157"/>
        <v/>
      </c>
      <c r="F429" s="45" t="str">
        <f t="shared" si="158"/>
        <v/>
      </c>
      <c r="G429" s="173" t="str">
        <f t="shared" si="159"/>
        <v/>
      </c>
      <c r="H429" s="45" t="str">
        <f t="shared" si="160"/>
        <v/>
      </c>
      <c r="I429" s="54" t="str">
        <f t="shared" si="161"/>
        <v/>
      </c>
      <c r="J429" s="57" t="str">
        <f>IF($B429="",
    "",
    IF(COUNTIF(Scilympiad!U:U,Scores!$B429)+COUNTIF(SkyCiv!U:U,Scores!$B429)=0,
        "",
        IF(COUNTIF(Scilympiad!U:U,Scores!$B429)=0,
            "NO",
            IF(COUNTIF(Scilympiad!U:U,Scores!$B429)=1,
                "YES",
                IF(COUNTIF(Scilympiad!U:U,Scores!$B429)&gt;1,
                    "MANY",
                    "ERROR"
                )
            )
        )
    )
)</f>
        <v/>
      </c>
      <c r="K429" s="15" t="str">
        <f>IF($B429="",
    "",
    IF(COUNTIF(Scilympiad!U:U,Scores!$B429)+COUNTIF(SkyCiv!U:U,Scores!$B429)=0,
        "",
        IF(COUNTIF(SkyCiv!U:U,Scores!$B429)=0,
            "NO",
            IF(COUNTIF(SkyCiv!U:U,Scores!$B429)=1,
                "YES",
                IF(COUNTIF(SkyCiv!U:U,Scores!$B429)&gt;1,
                    "MANY",
                    "ERROR"
                )
            )
        )
    )
)</f>
        <v/>
      </c>
      <c r="L429" s="160" t="str">
        <f>IF($B429="",
    "",
    IF(NOT(ISERROR(MATCH($B429,Scilympiad!$U:$U,0))),
        INDEX(Scilympiad!M:M,MATCH($B429,Scilympiad!$U:$U,0)),
        ""
    )
)</f>
        <v/>
      </c>
      <c r="M429" s="161" t="str">
        <f>IF($B429="",
    "",
    IF(NOT(ISERROR(MATCH($B429,Scilympiad!$U:$U,0))),
        INDEX(Scilympiad!N:N,MATCH($B429,Scilympiad!$U:$U,0)),
        ""
    )
)</f>
        <v/>
      </c>
      <c r="N429" s="161" t="str">
        <f>IF($B429="",
    "",
    IF(NOT(ISERROR(MATCH($B429,SkyCiv!$U:$U,0))),
        INDEX(SkyCiv!C:C,MATCH($B429,SkyCiv!$U:$U,0))+(_xlfn.NUMBERVALUE(LEFT(RIGHT(Instructions!$E$20,4),3))+6)/24,
        ""
    )
)</f>
        <v/>
      </c>
      <c r="O429" s="12" t="str">
        <f>IF(N429="",
    "",
    IF(Instructions!E$20="",
        "TIMEZONE?",
        IF(L429="",
            "START?",
            IF(N429&lt;L429,
                "NEGATIVE",
                (N429-L429)*24*60
            )
        )
    )
)</f>
        <v/>
      </c>
      <c r="P429" s="46" t="str">
        <f>IF(Instructions!$E$21="",
    "",
    IF(AND(ISNUMBER(O429),O429&gt;Instructions!E$21),
        "YES",
        IF(AND(ISNUMBER(O429),O429&lt;=Instructions!E$21),
            "NO",
            IF(O429="NEGATIVE",
                "UNCLEAR",
                ""
            )
        )
    )
)</f>
        <v/>
      </c>
      <c r="Q429" s="72" t="str">
        <f>IF(LEFT(Instructions!E$22)="Y",
    P429,
    ""
)</f>
        <v/>
      </c>
      <c r="R429" s="69" t="str">
        <f>IF($B429="",
    "",
    IF(NOT(ISERROR(MATCH($B429,SkyCiv!$U:$U,0))),
        INDEX(SkyCiv!I:I,MATCH($B429,SkyCiv!$U:$U,0)),
        ""
    )
)</f>
        <v/>
      </c>
      <c r="S429" s="12" t="str">
        <f>IF($B429="",
    "",
    IF(NOT(ISERROR(MATCH($B429,SkyCiv!$U:$U,0))),
        INDEX(SkyCiv!J:J,MATCH($B429,SkyCiv!$U:$U,0)),
        ""
    )
)</f>
        <v/>
      </c>
      <c r="T429" s="60" t="str">
        <f>IF($B429="",
    "",
    IF(NOT(ISERROR(MATCH($B429,SkyCiv!$U:$U,0))),
        INDEX(SkyCiv!K:K,MATCH($B429,SkyCiv!$U:$U,0)),
        ""
    )
)</f>
        <v/>
      </c>
      <c r="U429" s="76" t="str">
        <f>IF($B429="",
    "",
    IF(NOT(ISERROR(MATCH($B429,SkyCiv!$U:$U,0))),
        INDEX(SkyCiv!L:L,MATCH($B429,SkyCiv!$U:$U,0)),
        ""
    )
)</f>
        <v/>
      </c>
      <c r="V429" s="12" t="str">
        <f>IF($B429="",
    "",
    IF(NOT(ISERROR(MATCH($B429,SkyCiv!$U:$U,0))),
        INDEX(SkyCiv!M:M,MATCH($B429,SkyCiv!$U:$U,0)),
        ""
    )
)</f>
        <v/>
      </c>
      <c r="W429" s="77" t="str">
        <f>IF($B429="",
    "",
    IF(NOT(ISERROR(MATCH($B429,SkyCiv!$U:$U,0))),
        INDEX(SkyCiv!N:N,MATCH($B429,SkyCiv!$U:$U,0)),
        ""
    )
)</f>
        <v/>
      </c>
      <c r="X429" s="45" t="str">
        <f>IF(AND(U429=0,V429=0,W429=0),
    "-",
    IF(U429="",
        "",
        IF(LEFT($B429)="B",
            IF(Instructions!E$16="",
                "",
                IF(ROUND(U429,3)&lt;Instructions!E$16,
                    "YES",
                    "NO"
                )
            ),
            IF(LEFT($B429)="C",
                IF(Instructions!E$18="",
                    "",
                    IF(ROUND(U429,3)&lt;Instructions!E$18,
                        "YES",
                        "NO"
                    )
                ),
                "ERR"
            )
        )
    )
)</f>
        <v/>
      </c>
      <c r="Y429" s="45" t="str">
        <f t="shared" si="162"/>
        <v/>
      </c>
      <c r="Z429" s="45" t="str">
        <f>IF(AND(U429=0,V429=0,W429=0),
    "-",
    IF(W429="",
        "",
        IF(LEFT($B429)="B",
            IF(Instructions!E$17="",
                "",
                IF(ROUND(W429,3)&lt;Instructions!E$17,
                    "YES",
                    "NO"
                )
            ),
            IF(LEFT($B429)="C",
                IF(Instructions!E$19="",
                    "",
                    IF(ROUND(W429,3)&lt;Instructions!E$19,
                        "YES",
                        "NO"
                    )
                ),
                "ERR"
            )
        )
    )
)</f>
        <v/>
      </c>
      <c r="AA429" s="54" t="str">
        <f t="shared" si="163"/>
        <v/>
      </c>
      <c r="AB429" s="14" t="str">
        <f>IF(AND(NOT(ISERROR(MATCH($B429,Scilympiad!$U:$U,0))),ISNUMBER(INDEX(Scilympiad!Y:Y,MATCH($B429,Scilympiad!$U:$U,0)))),
    INDEX(Scilympiad!Y:Y,MATCH($B429,Scilympiad!$U:$U,0)),
    ""
)</f>
        <v/>
      </c>
      <c r="AC429" s="11" t="str">
        <f t="shared" si="164"/>
        <v/>
      </c>
      <c r="AD429" s="10" t="str">
        <f t="shared" si="165"/>
        <v/>
      </c>
      <c r="AE429" s="11" t="str">
        <f t="shared" si="166"/>
        <v/>
      </c>
      <c r="AF429" s="12" t="str">
        <f t="shared" si="167"/>
        <v/>
      </c>
      <c r="AG429" s="134" t="str">
        <f t="shared" si="168"/>
        <v/>
      </c>
      <c r="AH429" s="165"/>
      <c r="AI429" s="165"/>
      <c r="AJ429" s="131"/>
      <c r="AK429" s="64" t="str">
        <f t="shared" si="169"/>
        <v/>
      </c>
      <c r="AL429" s="47" t="str">
        <f t="shared" si="170"/>
        <v/>
      </c>
      <c r="AM429" s="65" t="str">
        <f t="shared" si="171"/>
        <v/>
      </c>
      <c r="AN429" s="57" t="str">
        <f t="shared" si="172"/>
        <v/>
      </c>
      <c r="AO429" s="12" t="str">
        <f t="shared" si="173"/>
        <v/>
      </c>
      <c r="AP429" s="10" t="str">
        <f t="shared" si="174"/>
        <v/>
      </c>
      <c r="AQ429" s="10" t="str">
        <f t="shared" si="175"/>
        <v/>
      </c>
      <c r="AR429" s="15" t="str">
        <f t="shared" si="176"/>
        <v/>
      </c>
      <c r="AS429" s="57" t="str">
        <f t="shared" si="177"/>
        <v/>
      </c>
      <c r="AT429" s="12" t="str">
        <f t="shared" si="178"/>
        <v/>
      </c>
      <c r="AU429" s="10" t="str">
        <f t="shared" si="179"/>
        <v/>
      </c>
      <c r="AV429" s="10" t="str">
        <f t="shared" si="180"/>
        <v/>
      </c>
      <c r="AW429" s="15" t="str">
        <f t="shared" si="181"/>
        <v/>
      </c>
    </row>
    <row r="430" spans="2:49">
      <c r="B430" s="14" t="str">
        <f>IF(Scilympiad!C429="",
    "",
    Scilympiad!C429
)</f>
        <v/>
      </c>
      <c r="C430" s="10" t="str">
        <f>IF(Scilympiad!D429="",
    "",
    Scilympiad!D429
)</f>
        <v/>
      </c>
      <c r="D430" s="10" t="str">
        <f>IF(Scilympiad!E429="",
    "",
    Scilympiad!E429
)</f>
        <v/>
      </c>
      <c r="E430" s="44" t="str">
        <f t="shared" si="157"/>
        <v/>
      </c>
      <c r="F430" s="45" t="str">
        <f t="shared" si="158"/>
        <v/>
      </c>
      <c r="G430" s="173" t="str">
        <f t="shared" si="159"/>
        <v/>
      </c>
      <c r="H430" s="45" t="str">
        <f t="shared" si="160"/>
        <v/>
      </c>
      <c r="I430" s="54" t="str">
        <f t="shared" si="161"/>
        <v/>
      </c>
      <c r="J430" s="57" t="str">
        <f>IF($B430="",
    "",
    IF(COUNTIF(Scilympiad!U:U,Scores!$B430)+COUNTIF(SkyCiv!U:U,Scores!$B430)=0,
        "",
        IF(COUNTIF(Scilympiad!U:U,Scores!$B430)=0,
            "NO",
            IF(COUNTIF(Scilympiad!U:U,Scores!$B430)=1,
                "YES",
                IF(COUNTIF(Scilympiad!U:U,Scores!$B430)&gt;1,
                    "MANY",
                    "ERROR"
                )
            )
        )
    )
)</f>
        <v/>
      </c>
      <c r="K430" s="15" t="str">
        <f>IF($B430="",
    "",
    IF(COUNTIF(Scilympiad!U:U,Scores!$B430)+COUNTIF(SkyCiv!U:U,Scores!$B430)=0,
        "",
        IF(COUNTIF(SkyCiv!U:U,Scores!$B430)=0,
            "NO",
            IF(COUNTIF(SkyCiv!U:U,Scores!$B430)=1,
                "YES",
                IF(COUNTIF(SkyCiv!U:U,Scores!$B430)&gt;1,
                    "MANY",
                    "ERROR"
                )
            )
        )
    )
)</f>
        <v/>
      </c>
      <c r="L430" s="160" t="str">
        <f>IF($B430="",
    "",
    IF(NOT(ISERROR(MATCH($B430,Scilympiad!$U:$U,0))),
        INDEX(Scilympiad!M:M,MATCH($B430,Scilympiad!$U:$U,0)),
        ""
    )
)</f>
        <v/>
      </c>
      <c r="M430" s="161" t="str">
        <f>IF($B430="",
    "",
    IF(NOT(ISERROR(MATCH($B430,Scilympiad!$U:$U,0))),
        INDEX(Scilympiad!N:N,MATCH($B430,Scilympiad!$U:$U,0)),
        ""
    )
)</f>
        <v/>
      </c>
      <c r="N430" s="161" t="str">
        <f>IF($B430="",
    "",
    IF(NOT(ISERROR(MATCH($B430,SkyCiv!$U:$U,0))),
        INDEX(SkyCiv!C:C,MATCH($B430,SkyCiv!$U:$U,0))+(_xlfn.NUMBERVALUE(LEFT(RIGHT(Instructions!$E$20,4),3))+6)/24,
        ""
    )
)</f>
        <v/>
      </c>
      <c r="O430" s="12" t="str">
        <f>IF(N430="",
    "",
    IF(Instructions!E$20="",
        "TIMEZONE?",
        IF(L430="",
            "START?",
            IF(N430&lt;L430,
                "NEGATIVE",
                (N430-L430)*24*60
            )
        )
    )
)</f>
        <v/>
      </c>
      <c r="P430" s="46" t="str">
        <f>IF(Instructions!$E$21="",
    "",
    IF(AND(ISNUMBER(O430),O430&gt;Instructions!E$21),
        "YES",
        IF(AND(ISNUMBER(O430),O430&lt;=Instructions!E$21),
            "NO",
            IF(O430="NEGATIVE",
                "UNCLEAR",
                ""
            )
        )
    )
)</f>
        <v/>
      </c>
      <c r="Q430" s="72" t="str">
        <f>IF(LEFT(Instructions!E$22)="Y",
    P430,
    ""
)</f>
        <v/>
      </c>
      <c r="R430" s="69" t="str">
        <f>IF($B430="",
    "",
    IF(NOT(ISERROR(MATCH($B430,SkyCiv!$U:$U,0))),
        INDEX(SkyCiv!I:I,MATCH($B430,SkyCiv!$U:$U,0)),
        ""
    )
)</f>
        <v/>
      </c>
      <c r="S430" s="12" t="str">
        <f>IF($B430="",
    "",
    IF(NOT(ISERROR(MATCH($B430,SkyCiv!$U:$U,0))),
        INDEX(SkyCiv!J:J,MATCH($B430,SkyCiv!$U:$U,0)),
        ""
    )
)</f>
        <v/>
      </c>
      <c r="T430" s="60" t="str">
        <f>IF($B430="",
    "",
    IF(NOT(ISERROR(MATCH($B430,SkyCiv!$U:$U,0))),
        INDEX(SkyCiv!K:K,MATCH($B430,SkyCiv!$U:$U,0)),
        ""
    )
)</f>
        <v/>
      </c>
      <c r="U430" s="76" t="str">
        <f>IF($B430="",
    "",
    IF(NOT(ISERROR(MATCH($B430,SkyCiv!$U:$U,0))),
        INDEX(SkyCiv!L:L,MATCH($B430,SkyCiv!$U:$U,0)),
        ""
    )
)</f>
        <v/>
      </c>
      <c r="V430" s="12" t="str">
        <f>IF($B430="",
    "",
    IF(NOT(ISERROR(MATCH($B430,SkyCiv!$U:$U,0))),
        INDEX(SkyCiv!M:M,MATCH($B430,SkyCiv!$U:$U,0)),
        ""
    )
)</f>
        <v/>
      </c>
      <c r="W430" s="77" t="str">
        <f>IF($B430="",
    "",
    IF(NOT(ISERROR(MATCH($B430,SkyCiv!$U:$U,0))),
        INDEX(SkyCiv!N:N,MATCH($B430,SkyCiv!$U:$U,0)),
        ""
    )
)</f>
        <v/>
      </c>
      <c r="X430" s="45" t="str">
        <f>IF(AND(U430=0,V430=0,W430=0),
    "-",
    IF(U430="",
        "",
        IF(LEFT($B430)="B",
            IF(Instructions!E$16="",
                "",
                IF(ROUND(U430,3)&lt;Instructions!E$16,
                    "YES",
                    "NO"
                )
            ),
            IF(LEFT($B430)="C",
                IF(Instructions!E$18="",
                    "",
                    IF(ROUND(U430,3)&lt;Instructions!E$18,
                        "YES",
                        "NO"
                    )
                ),
                "ERR"
            )
        )
    )
)</f>
        <v/>
      </c>
      <c r="Y430" s="45" t="str">
        <f t="shared" si="162"/>
        <v/>
      </c>
      <c r="Z430" s="45" t="str">
        <f>IF(AND(U430=0,V430=0,W430=0),
    "-",
    IF(W430="",
        "",
        IF(LEFT($B430)="B",
            IF(Instructions!E$17="",
                "",
                IF(ROUND(W430,3)&lt;Instructions!E$17,
                    "YES",
                    "NO"
                )
            ),
            IF(LEFT($B430)="C",
                IF(Instructions!E$19="",
                    "",
                    IF(ROUND(W430,3)&lt;Instructions!E$19,
                        "YES",
                        "NO"
                    )
                ),
                "ERR"
            )
        )
    )
)</f>
        <v/>
      </c>
      <c r="AA430" s="54" t="str">
        <f t="shared" si="163"/>
        <v/>
      </c>
      <c r="AB430" s="14" t="str">
        <f>IF(AND(NOT(ISERROR(MATCH($B430,Scilympiad!$U:$U,0))),ISNUMBER(INDEX(Scilympiad!Y:Y,MATCH($B430,Scilympiad!$U:$U,0)))),
    INDEX(Scilympiad!Y:Y,MATCH($B430,Scilympiad!$U:$U,0)),
    ""
)</f>
        <v/>
      </c>
      <c r="AC430" s="11" t="str">
        <f t="shared" si="164"/>
        <v/>
      </c>
      <c r="AD430" s="10" t="str">
        <f t="shared" si="165"/>
        <v/>
      </c>
      <c r="AE430" s="11" t="str">
        <f t="shared" si="166"/>
        <v/>
      </c>
      <c r="AF430" s="12" t="str">
        <f t="shared" si="167"/>
        <v/>
      </c>
      <c r="AG430" s="134" t="str">
        <f t="shared" si="168"/>
        <v/>
      </c>
      <c r="AH430" s="165"/>
      <c r="AI430" s="165"/>
      <c r="AJ430" s="131"/>
      <c r="AK430" s="64" t="str">
        <f t="shared" si="169"/>
        <v/>
      </c>
      <c r="AL430" s="47" t="str">
        <f t="shared" si="170"/>
        <v/>
      </c>
      <c r="AM430" s="65" t="str">
        <f t="shared" si="171"/>
        <v/>
      </c>
      <c r="AN430" s="57" t="str">
        <f t="shared" si="172"/>
        <v/>
      </c>
      <c r="AO430" s="12" t="str">
        <f t="shared" si="173"/>
        <v/>
      </c>
      <c r="AP430" s="10" t="str">
        <f t="shared" si="174"/>
        <v/>
      </c>
      <c r="AQ430" s="10" t="str">
        <f t="shared" si="175"/>
        <v/>
      </c>
      <c r="AR430" s="15" t="str">
        <f t="shared" si="176"/>
        <v/>
      </c>
      <c r="AS430" s="57" t="str">
        <f t="shared" si="177"/>
        <v/>
      </c>
      <c r="AT430" s="12" t="str">
        <f t="shared" si="178"/>
        <v/>
      </c>
      <c r="AU430" s="10" t="str">
        <f t="shared" si="179"/>
        <v/>
      </c>
      <c r="AV430" s="10" t="str">
        <f t="shared" si="180"/>
        <v/>
      </c>
      <c r="AW430" s="15" t="str">
        <f t="shared" si="181"/>
        <v/>
      </c>
    </row>
    <row r="431" spans="2:49">
      <c r="B431" s="14" t="str">
        <f>IF(Scilympiad!C430="",
    "",
    Scilympiad!C430
)</f>
        <v/>
      </c>
      <c r="C431" s="10" t="str">
        <f>IF(Scilympiad!D430="",
    "",
    Scilympiad!D430
)</f>
        <v/>
      </c>
      <c r="D431" s="10" t="str">
        <f>IF(Scilympiad!E430="",
    "",
    Scilympiad!E430
)</f>
        <v/>
      </c>
      <c r="E431" s="44" t="str">
        <f t="shared" si="157"/>
        <v/>
      </c>
      <c r="F431" s="45" t="str">
        <f t="shared" si="158"/>
        <v/>
      </c>
      <c r="G431" s="173" t="str">
        <f t="shared" si="159"/>
        <v/>
      </c>
      <c r="H431" s="45" t="str">
        <f t="shared" si="160"/>
        <v/>
      </c>
      <c r="I431" s="54" t="str">
        <f t="shared" si="161"/>
        <v/>
      </c>
      <c r="J431" s="57" t="str">
        <f>IF($B431="",
    "",
    IF(COUNTIF(Scilympiad!U:U,Scores!$B431)+COUNTIF(SkyCiv!U:U,Scores!$B431)=0,
        "",
        IF(COUNTIF(Scilympiad!U:U,Scores!$B431)=0,
            "NO",
            IF(COUNTIF(Scilympiad!U:U,Scores!$B431)=1,
                "YES",
                IF(COUNTIF(Scilympiad!U:U,Scores!$B431)&gt;1,
                    "MANY",
                    "ERROR"
                )
            )
        )
    )
)</f>
        <v/>
      </c>
      <c r="K431" s="15" t="str">
        <f>IF($B431="",
    "",
    IF(COUNTIF(Scilympiad!U:U,Scores!$B431)+COUNTIF(SkyCiv!U:U,Scores!$B431)=0,
        "",
        IF(COUNTIF(SkyCiv!U:U,Scores!$B431)=0,
            "NO",
            IF(COUNTIF(SkyCiv!U:U,Scores!$B431)=1,
                "YES",
                IF(COUNTIF(SkyCiv!U:U,Scores!$B431)&gt;1,
                    "MANY",
                    "ERROR"
                )
            )
        )
    )
)</f>
        <v/>
      </c>
      <c r="L431" s="160" t="str">
        <f>IF($B431="",
    "",
    IF(NOT(ISERROR(MATCH($B431,Scilympiad!$U:$U,0))),
        INDEX(Scilympiad!M:M,MATCH($B431,Scilympiad!$U:$U,0)),
        ""
    )
)</f>
        <v/>
      </c>
      <c r="M431" s="161" t="str">
        <f>IF($B431="",
    "",
    IF(NOT(ISERROR(MATCH($B431,Scilympiad!$U:$U,0))),
        INDEX(Scilympiad!N:N,MATCH($B431,Scilympiad!$U:$U,0)),
        ""
    )
)</f>
        <v/>
      </c>
      <c r="N431" s="161" t="str">
        <f>IF($B431="",
    "",
    IF(NOT(ISERROR(MATCH($B431,SkyCiv!$U:$U,0))),
        INDEX(SkyCiv!C:C,MATCH($B431,SkyCiv!$U:$U,0))+(_xlfn.NUMBERVALUE(LEFT(RIGHT(Instructions!$E$20,4),3))+6)/24,
        ""
    )
)</f>
        <v/>
      </c>
      <c r="O431" s="12" t="str">
        <f>IF(N431="",
    "",
    IF(Instructions!E$20="",
        "TIMEZONE?",
        IF(L431="",
            "START?",
            IF(N431&lt;L431,
                "NEGATIVE",
                (N431-L431)*24*60
            )
        )
    )
)</f>
        <v/>
      </c>
      <c r="P431" s="46" t="str">
        <f>IF(Instructions!$E$21="",
    "",
    IF(AND(ISNUMBER(O431),O431&gt;Instructions!E$21),
        "YES",
        IF(AND(ISNUMBER(O431),O431&lt;=Instructions!E$21),
            "NO",
            IF(O431="NEGATIVE",
                "UNCLEAR",
                ""
            )
        )
    )
)</f>
        <v/>
      </c>
      <c r="Q431" s="72" t="str">
        <f>IF(LEFT(Instructions!E$22)="Y",
    P431,
    ""
)</f>
        <v/>
      </c>
      <c r="R431" s="69" t="str">
        <f>IF($B431="",
    "",
    IF(NOT(ISERROR(MATCH($B431,SkyCiv!$U:$U,0))),
        INDEX(SkyCiv!I:I,MATCH($B431,SkyCiv!$U:$U,0)),
        ""
    )
)</f>
        <v/>
      </c>
      <c r="S431" s="12" t="str">
        <f>IF($B431="",
    "",
    IF(NOT(ISERROR(MATCH($B431,SkyCiv!$U:$U,0))),
        INDEX(SkyCiv!J:J,MATCH($B431,SkyCiv!$U:$U,0)),
        ""
    )
)</f>
        <v/>
      </c>
      <c r="T431" s="60" t="str">
        <f>IF($B431="",
    "",
    IF(NOT(ISERROR(MATCH($B431,SkyCiv!$U:$U,0))),
        INDEX(SkyCiv!K:K,MATCH($B431,SkyCiv!$U:$U,0)),
        ""
    )
)</f>
        <v/>
      </c>
      <c r="U431" s="76" t="str">
        <f>IF($B431="",
    "",
    IF(NOT(ISERROR(MATCH($B431,SkyCiv!$U:$U,0))),
        INDEX(SkyCiv!L:L,MATCH($B431,SkyCiv!$U:$U,0)),
        ""
    )
)</f>
        <v/>
      </c>
      <c r="V431" s="12" t="str">
        <f>IF($B431="",
    "",
    IF(NOT(ISERROR(MATCH($B431,SkyCiv!$U:$U,0))),
        INDEX(SkyCiv!M:M,MATCH($B431,SkyCiv!$U:$U,0)),
        ""
    )
)</f>
        <v/>
      </c>
      <c r="W431" s="77" t="str">
        <f>IF($B431="",
    "",
    IF(NOT(ISERROR(MATCH($B431,SkyCiv!$U:$U,0))),
        INDEX(SkyCiv!N:N,MATCH($B431,SkyCiv!$U:$U,0)),
        ""
    )
)</f>
        <v/>
      </c>
      <c r="X431" s="45" t="str">
        <f>IF(AND(U431=0,V431=0,W431=0),
    "-",
    IF(U431="",
        "",
        IF(LEFT($B431)="B",
            IF(Instructions!E$16="",
                "",
                IF(ROUND(U431,3)&lt;Instructions!E$16,
                    "YES",
                    "NO"
                )
            ),
            IF(LEFT($B431)="C",
                IF(Instructions!E$18="",
                    "",
                    IF(ROUND(U431,3)&lt;Instructions!E$18,
                        "YES",
                        "NO"
                    )
                ),
                "ERR"
            )
        )
    )
)</f>
        <v/>
      </c>
      <c r="Y431" s="45" t="str">
        <f t="shared" si="162"/>
        <v/>
      </c>
      <c r="Z431" s="45" t="str">
        <f>IF(AND(U431=0,V431=0,W431=0),
    "-",
    IF(W431="",
        "",
        IF(LEFT($B431)="B",
            IF(Instructions!E$17="",
                "",
                IF(ROUND(W431,3)&lt;Instructions!E$17,
                    "YES",
                    "NO"
                )
            ),
            IF(LEFT($B431)="C",
                IF(Instructions!E$19="",
                    "",
                    IF(ROUND(W431,3)&lt;Instructions!E$19,
                        "YES",
                        "NO"
                    )
                ),
                "ERR"
            )
        )
    )
)</f>
        <v/>
      </c>
      <c r="AA431" s="54" t="str">
        <f t="shared" si="163"/>
        <v/>
      </c>
      <c r="AB431" s="14" t="str">
        <f>IF(AND(NOT(ISERROR(MATCH($B431,Scilympiad!$U:$U,0))),ISNUMBER(INDEX(Scilympiad!Y:Y,MATCH($B431,Scilympiad!$U:$U,0)))),
    INDEX(Scilympiad!Y:Y,MATCH($B431,Scilympiad!$U:$U,0)),
    ""
)</f>
        <v/>
      </c>
      <c r="AC431" s="11" t="str">
        <f t="shared" si="164"/>
        <v/>
      </c>
      <c r="AD431" s="10" t="str">
        <f t="shared" si="165"/>
        <v/>
      </c>
      <c r="AE431" s="11" t="str">
        <f t="shared" si="166"/>
        <v/>
      </c>
      <c r="AF431" s="12" t="str">
        <f t="shared" si="167"/>
        <v/>
      </c>
      <c r="AG431" s="134" t="str">
        <f t="shared" si="168"/>
        <v/>
      </c>
      <c r="AH431" s="165"/>
      <c r="AI431" s="165"/>
      <c r="AJ431" s="131"/>
      <c r="AK431" s="64" t="str">
        <f t="shared" si="169"/>
        <v/>
      </c>
      <c r="AL431" s="47" t="str">
        <f t="shared" si="170"/>
        <v/>
      </c>
      <c r="AM431" s="65" t="str">
        <f t="shared" si="171"/>
        <v/>
      </c>
      <c r="AN431" s="57" t="str">
        <f t="shared" si="172"/>
        <v/>
      </c>
      <c r="AO431" s="12" t="str">
        <f t="shared" si="173"/>
        <v/>
      </c>
      <c r="AP431" s="10" t="str">
        <f t="shared" si="174"/>
        <v/>
      </c>
      <c r="AQ431" s="10" t="str">
        <f t="shared" si="175"/>
        <v/>
      </c>
      <c r="AR431" s="15" t="str">
        <f t="shared" si="176"/>
        <v/>
      </c>
      <c r="AS431" s="57" t="str">
        <f t="shared" si="177"/>
        <v/>
      </c>
      <c r="AT431" s="12" t="str">
        <f t="shared" si="178"/>
        <v/>
      </c>
      <c r="AU431" s="10" t="str">
        <f t="shared" si="179"/>
        <v/>
      </c>
      <c r="AV431" s="10" t="str">
        <f t="shared" si="180"/>
        <v/>
      </c>
      <c r="AW431" s="15" t="str">
        <f t="shared" si="181"/>
        <v/>
      </c>
    </row>
    <row r="432" spans="2:49">
      <c r="B432" s="14" t="str">
        <f>IF(Scilympiad!C431="",
    "",
    Scilympiad!C431
)</f>
        <v/>
      </c>
      <c r="C432" s="10" t="str">
        <f>IF(Scilympiad!D431="",
    "",
    Scilympiad!D431
)</f>
        <v/>
      </c>
      <c r="D432" s="10" t="str">
        <f>IF(Scilympiad!E431="",
    "",
    Scilympiad!E431
)</f>
        <v/>
      </c>
      <c r="E432" s="44" t="str">
        <f t="shared" si="157"/>
        <v/>
      </c>
      <c r="F432" s="45" t="str">
        <f t="shared" si="158"/>
        <v/>
      </c>
      <c r="G432" s="173" t="str">
        <f t="shared" si="159"/>
        <v/>
      </c>
      <c r="H432" s="45" t="str">
        <f t="shared" si="160"/>
        <v/>
      </c>
      <c r="I432" s="54" t="str">
        <f t="shared" si="161"/>
        <v/>
      </c>
      <c r="J432" s="57" t="str">
        <f>IF($B432="",
    "",
    IF(COUNTIF(Scilympiad!U:U,Scores!$B432)+COUNTIF(SkyCiv!U:U,Scores!$B432)=0,
        "",
        IF(COUNTIF(Scilympiad!U:U,Scores!$B432)=0,
            "NO",
            IF(COUNTIF(Scilympiad!U:U,Scores!$B432)=1,
                "YES",
                IF(COUNTIF(Scilympiad!U:U,Scores!$B432)&gt;1,
                    "MANY",
                    "ERROR"
                )
            )
        )
    )
)</f>
        <v/>
      </c>
      <c r="K432" s="15" t="str">
        <f>IF($B432="",
    "",
    IF(COUNTIF(Scilympiad!U:U,Scores!$B432)+COUNTIF(SkyCiv!U:U,Scores!$B432)=0,
        "",
        IF(COUNTIF(SkyCiv!U:U,Scores!$B432)=0,
            "NO",
            IF(COUNTIF(SkyCiv!U:U,Scores!$B432)=1,
                "YES",
                IF(COUNTIF(SkyCiv!U:U,Scores!$B432)&gt;1,
                    "MANY",
                    "ERROR"
                )
            )
        )
    )
)</f>
        <v/>
      </c>
      <c r="L432" s="160" t="str">
        <f>IF($B432="",
    "",
    IF(NOT(ISERROR(MATCH($B432,Scilympiad!$U:$U,0))),
        INDEX(Scilympiad!M:M,MATCH($B432,Scilympiad!$U:$U,0)),
        ""
    )
)</f>
        <v/>
      </c>
      <c r="M432" s="161" t="str">
        <f>IF($B432="",
    "",
    IF(NOT(ISERROR(MATCH($B432,Scilympiad!$U:$U,0))),
        INDEX(Scilympiad!N:N,MATCH($B432,Scilympiad!$U:$U,0)),
        ""
    )
)</f>
        <v/>
      </c>
      <c r="N432" s="161" t="str">
        <f>IF($B432="",
    "",
    IF(NOT(ISERROR(MATCH($B432,SkyCiv!$U:$U,0))),
        INDEX(SkyCiv!C:C,MATCH($B432,SkyCiv!$U:$U,0))+(_xlfn.NUMBERVALUE(LEFT(RIGHT(Instructions!$E$20,4),3))+6)/24,
        ""
    )
)</f>
        <v/>
      </c>
      <c r="O432" s="12" t="str">
        <f>IF(N432="",
    "",
    IF(Instructions!E$20="",
        "TIMEZONE?",
        IF(L432="",
            "START?",
            IF(N432&lt;L432,
                "NEGATIVE",
                (N432-L432)*24*60
            )
        )
    )
)</f>
        <v/>
      </c>
      <c r="P432" s="46" t="str">
        <f>IF(Instructions!$E$21="",
    "",
    IF(AND(ISNUMBER(O432),O432&gt;Instructions!E$21),
        "YES",
        IF(AND(ISNUMBER(O432),O432&lt;=Instructions!E$21),
            "NO",
            IF(O432="NEGATIVE",
                "UNCLEAR",
                ""
            )
        )
    )
)</f>
        <v/>
      </c>
      <c r="Q432" s="72" t="str">
        <f>IF(LEFT(Instructions!E$22)="Y",
    P432,
    ""
)</f>
        <v/>
      </c>
      <c r="R432" s="69" t="str">
        <f>IF($B432="",
    "",
    IF(NOT(ISERROR(MATCH($B432,SkyCiv!$U:$U,0))),
        INDEX(SkyCiv!I:I,MATCH($B432,SkyCiv!$U:$U,0)),
        ""
    )
)</f>
        <v/>
      </c>
      <c r="S432" s="12" t="str">
        <f>IF($B432="",
    "",
    IF(NOT(ISERROR(MATCH($B432,SkyCiv!$U:$U,0))),
        INDEX(SkyCiv!J:J,MATCH($B432,SkyCiv!$U:$U,0)),
        ""
    )
)</f>
        <v/>
      </c>
      <c r="T432" s="60" t="str">
        <f>IF($B432="",
    "",
    IF(NOT(ISERROR(MATCH($B432,SkyCiv!$U:$U,0))),
        INDEX(SkyCiv!K:K,MATCH($B432,SkyCiv!$U:$U,0)),
        ""
    )
)</f>
        <v/>
      </c>
      <c r="U432" s="76" t="str">
        <f>IF($B432="",
    "",
    IF(NOT(ISERROR(MATCH($B432,SkyCiv!$U:$U,0))),
        INDEX(SkyCiv!L:L,MATCH($B432,SkyCiv!$U:$U,0)),
        ""
    )
)</f>
        <v/>
      </c>
      <c r="V432" s="12" t="str">
        <f>IF($B432="",
    "",
    IF(NOT(ISERROR(MATCH($B432,SkyCiv!$U:$U,0))),
        INDEX(SkyCiv!M:M,MATCH($B432,SkyCiv!$U:$U,0)),
        ""
    )
)</f>
        <v/>
      </c>
      <c r="W432" s="77" t="str">
        <f>IF($B432="",
    "",
    IF(NOT(ISERROR(MATCH($B432,SkyCiv!$U:$U,0))),
        INDEX(SkyCiv!N:N,MATCH($B432,SkyCiv!$U:$U,0)),
        ""
    )
)</f>
        <v/>
      </c>
      <c r="X432" s="45" t="str">
        <f>IF(AND(U432=0,V432=0,W432=0),
    "-",
    IF(U432="",
        "",
        IF(LEFT($B432)="B",
            IF(Instructions!E$16="",
                "",
                IF(ROUND(U432,3)&lt;Instructions!E$16,
                    "YES",
                    "NO"
                )
            ),
            IF(LEFT($B432)="C",
                IF(Instructions!E$18="",
                    "",
                    IF(ROUND(U432,3)&lt;Instructions!E$18,
                        "YES",
                        "NO"
                    )
                ),
                "ERR"
            )
        )
    )
)</f>
        <v/>
      </c>
      <c r="Y432" s="45" t="str">
        <f t="shared" si="162"/>
        <v/>
      </c>
      <c r="Z432" s="45" t="str">
        <f>IF(AND(U432=0,V432=0,W432=0),
    "-",
    IF(W432="",
        "",
        IF(LEFT($B432)="B",
            IF(Instructions!E$17="",
                "",
                IF(ROUND(W432,3)&lt;Instructions!E$17,
                    "YES",
                    "NO"
                )
            ),
            IF(LEFT($B432)="C",
                IF(Instructions!E$19="",
                    "",
                    IF(ROUND(W432,3)&lt;Instructions!E$19,
                        "YES",
                        "NO"
                    )
                ),
                "ERR"
            )
        )
    )
)</f>
        <v/>
      </c>
      <c r="AA432" s="54" t="str">
        <f t="shared" si="163"/>
        <v/>
      </c>
      <c r="AB432" s="14" t="str">
        <f>IF(AND(NOT(ISERROR(MATCH($B432,Scilympiad!$U:$U,0))),ISNUMBER(INDEX(Scilympiad!Y:Y,MATCH($B432,Scilympiad!$U:$U,0)))),
    INDEX(Scilympiad!Y:Y,MATCH($B432,Scilympiad!$U:$U,0)),
    ""
)</f>
        <v/>
      </c>
      <c r="AC432" s="11" t="str">
        <f t="shared" si="164"/>
        <v/>
      </c>
      <c r="AD432" s="10" t="str">
        <f t="shared" si="165"/>
        <v/>
      </c>
      <c r="AE432" s="11" t="str">
        <f t="shared" si="166"/>
        <v/>
      </c>
      <c r="AF432" s="12" t="str">
        <f t="shared" si="167"/>
        <v/>
      </c>
      <c r="AG432" s="134" t="str">
        <f t="shared" si="168"/>
        <v/>
      </c>
      <c r="AH432" s="165"/>
      <c r="AI432" s="165"/>
      <c r="AJ432" s="131"/>
      <c r="AK432" s="64" t="str">
        <f t="shared" si="169"/>
        <v/>
      </c>
      <c r="AL432" s="47" t="str">
        <f t="shared" si="170"/>
        <v/>
      </c>
      <c r="AM432" s="65" t="str">
        <f t="shared" si="171"/>
        <v/>
      </c>
      <c r="AN432" s="57" t="str">
        <f t="shared" si="172"/>
        <v/>
      </c>
      <c r="AO432" s="12" t="str">
        <f t="shared" si="173"/>
        <v/>
      </c>
      <c r="AP432" s="10" t="str">
        <f t="shared" si="174"/>
        <v/>
      </c>
      <c r="AQ432" s="10" t="str">
        <f t="shared" si="175"/>
        <v/>
      </c>
      <c r="AR432" s="15" t="str">
        <f t="shared" si="176"/>
        <v/>
      </c>
      <c r="AS432" s="57" t="str">
        <f t="shared" si="177"/>
        <v/>
      </c>
      <c r="AT432" s="12" t="str">
        <f t="shared" si="178"/>
        <v/>
      </c>
      <c r="AU432" s="10" t="str">
        <f t="shared" si="179"/>
        <v/>
      </c>
      <c r="AV432" s="10" t="str">
        <f t="shared" si="180"/>
        <v/>
      </c>
      <c r="AW432" s="15" t="str">
        <f t="shared" si="181"/>
        <v/>
      </c>
    </row>
    <row r="433" spans="2:49">
      <c r="B433" s="14" t="str">
        <f>IF(Scilympiad!C432="",
    "",
    Scilympiad!C432
)</f>
        <v/>
      </c>
      <c r="C433" s="10" t="str">
        <f>IF(Scilympiad!D432="",
    "",
    Scilympiad!D432
)</f>
        <v/>
      </c>
      <c r="D433" s="10" t="str">
        <f>IF(Scilympiad!E432="",
    "",
    Scilympiad!E432
)</f>
        <v/>
      </c>
      <c r="E433" s="44" t="str">
        <f t="shared" si="157"/>
        <v/>
      </c>
      <c r="F433" s="45" t="str">
        <f t="shared" si="158"/>
        <v/>
      </c>
      <c r="G433" s="173" t="str">
        <f t="shared" si="159"/>
        <v/>
      </c>
      <c r="H433" s="45" t="str">
        <f t="shared" si="160"/>
        <v/>
      </c>
      <c r="I433" s="54" t="str">
        <f t="shared" si="161"/>
        <v/>
      </c>
      <c r="J433" s="57" t="str">
        <f>IF($B433="",
    "",
    IF(COUNTIF(Scilympiad!U:U,Scores!$B433)+COUNTIF(SkyCiv!U:U,Scores!$B433)=0,
        "",
        IF(COUNTIF(Scilympiad!U:U,Scores!$B433)=0,
            "NO",
            IF(COUNTIF(Scilympiad!U:U,Scores!$B433)=1,
                "YES",
                IF(COUNTIF(Scilympiad!U:U,Scores!$B433)&gt;1,
                    "MANY",
                    "ERROR"
                )
            )
        )
    )
)</f>
        <v/>
      </c>
      <c r="K433" s="15" t="str">
        <f>IF($B433="",
    "",
    IF(COUNTIF(Scilympiad!U:U,Scores!$B433)+COUNTIF(SkyCiv!U:U,Scores!$B433)=0,
        "",
        IF(COUNTIF(SkyCiv!U:U,Scores!$B433)=0,
            "NO",
            IF(COUNTIF(SkyCiv!U:U,Scores!$B433)=1,
                "YES",
                IF(COUNTIF(SkyCiv!U:U,Scores!$B433)&gt;1,
                    "MANY",
                    "ERROR"
                )
            )
        )
    )
)</f>
        <v/>
      </c>
      <c r="L433" s="160" t="str">
        <f>IF($B433="",
    "",
    IF(NOT(ISERROR(MATCH($B433,Scilympiad!$U:$U,0))),
        INDEX(Scilympiad!M:M,MATCH($B433,Scilympiad!$U:$U,0)),
        ""
    )
)</f>
        <v/>
      </c>
      <c r="M433" s="161" t="str">
        <f>IF($B433="",
    "",
    IF(NOT(ISERROR(MATCH($B433,Scilympiad!$U:$U,0))),
        INDEX(Scilympiad!N:N,MATCH($B433,Scilympiad!$U:$U,0)),
        ""
    )
)</f>
        <v/>
      </c>
      <c r="N433" s="161" t="str">
        <f>IF($B433="",
    "",
    IF(NOT(ISERROR(MATCH($B433,SkyCiv!$U:$U,0))),
        INDEX(SkyCiv!C:C,MATCH($B433,SkyCiv!$U:$U,0))+(_xlfn.NUMBERVALUE(LEFT(RIGHT(Instructions!$E$20,4),3))+6)/24,
        ""
    )
)</f>
        <v/>
      </c>
      <c r="O433" s="12" t="str">
        <f>IF(N433="",
    "",
    IF(Instructions!E$20="",
        "TIMEZONE?",
        IF(L433="",
            "START?",
            IF(N433&lt;L433,
                "NEGATIVE",
                (N433-L433)*24*60
            )
        )
    )
)</f>
        <v/>
      </c>
      <c r="P433" s="46" t="str">
        <f>IF(Instructions!$E$21="",
    "",
    IF(AND(ISNUMBER(O433),O433&gt;Instructions!E$21),
        "YES",
        IF(AND(ISNUMBER(O433),O433&lt;=Instructions!E$21),
            "NO",
            IF(O433="NEGATIVE",
                "UNCLEAR",
                ""
            )
        )
    )
)</f>
        <v/>
      </c>
      <c r="Q433" s="72" t="str">
        <f>IF(LEFT(Instructions!E$22)="Y",
    P433,
    ""
)</f>
        <v/>
      </c>
      <c r="R433" s="69" t="str">
        <f>IF($B433="",
    "",
    IF(NOT(ISERROR(MATCH($B433,SkyCiv!$U:$U,0))),
        INDEX(SkyCiv!I:I,MATCH($B433,SkyCiv!$U:$U,0)),
        ""
    )
)</f>
        <v/>
      </c>
      <c r="S433" s="12" t="str">
        <f>IF($B433="",
    "",
    IF(NOT(ISERROR(MATCH($B433,SkyCiv!$U:$U,0))),
        INDEX(SkyCiv!J:J,MATCH($B433,SkyCiv!$U:$U,0)),
        ""
    )
)</f>
        <v/>
      </c>
      <c r="T433" s="60" t="str">
        <f>IF($B433="",
    "",
    IF(NOT(ISERROR(MATCH($B433,SkyCiv!$U:$U,0))),
        INDEX(SkyCiv!K:K,MATCH($B433,SkyCiv!$U:$U,0)),
        ""
    )
)</f>
        <v/>
      </c>
      <c r="U433" s="76" t="str">
        <f>IF($B433="",
    "",
    IF(NOT(ISERROR(MATCH($B433,SkyCiv!$U:$U,0))),
        INDEX(SkyCiv!L:L,MATCH($B433,SkyCiv!$U:$U,0)),
        ""
    )
)</f>
        <v/>
      </c>
      <c r="V433" s="12" t="str">
        <f>IF($B433="",
    "",
    IF(NOT(ISERROR(MATCH($B433,SkyCiv!$U:$U,0))),
        INDEX(SkyCiv!M:M,MATCH($B433,SkyCiv!$U:$U,0)),
        ""
    )
)</f>
        <v/>
      </c>
      <c r="W433" s="77" t="str">
        <f>IF($B433="",
    "",
    IF(NOT(ISERROR(MATCH($B433,SkyCiv!$U:$U,0))),
        INDEX(SkyCiv!N:N,MATCH($B433,SkyCiv!$U:$U,0)),
        ""
    )
)</f>
        <v/>
      </c>
      <c r="X433" s="45" t="str">
        <f>IF(AND(U433=0,V433=0,W433=0),
    "-",
    IF(U433="",
        "",
        IF(LEFT($B433)="B",
            IF(Instructions!E$16="",
                "",
                IF(ROUND(U433,3)&lt;Instructions!E$16,
                    "YES",
                    "NO"
                )
            ),
            IF(LEFT($B433)="C",
                IF(Instructions!E$18="",
                    "",
                    IF(ROUND(U433,3)&lt;Instructions!E$18,
                        "YES",
                        "NO"
                    )
                ),
                "ERR"
            )
        )
    )
)</f>
        <v/>
      </c>
      <c r="Y433" s="45" t="str">
        <f t="shared" si="162"/>
        <v/>
      </c>
      <c r="Z433" s="45" t="str">
        <f>IF(AND(U433=0,V433=0,W433=0),
    "-",
    IF(W433="",
        "",
        IF(LEFT($B433)="B",
            IF(Instructions!E$17="",
                "",
                IF(ROUND(W433,3)&lt;Instructions!E$17,
                    "YES",
                    "NO"
                )
            ),
            IF(LEFT($B433)="C",
                IF(Instructions!E$19="",
                    "",
                    IF(ROUND(W433,3)&lt;Instructions!E$19,
                        "YES",
                        "NO"
                    )
                ),
                "ERR"
            )
        )
    )
)</f>
        <v/>
      </c>
      <c r="AA433" s="54" t="str">
        <f t="shared" si="163"/>
        <v/>
      </c>
      <c r="AB433" s="14" t="str">
        <f>IF(AND(NOT(ISERROR(MATCH($B433,Scilympiad!$U:$U,0))),ISNUMBER(INDEX(Scilympiad!Y:Y,MATCH($B433,Scilympiad!$U:$U,0)))),
    INDEX(Scilympiad!Y:Y,MATCH($B433,Scilympiad!$U:$U,0)),
    ""
)</f>
        <v/>
      </c>
      <c r="AC433" s="11" t="str">
        <f t="shared" si="164"/>
        <v/>
      </c>
      <c r="AD433" s="10" t="str">
        <f t="shared" si="165"/>
        <v/>
      </c>
      <c r="AE433" s="11" t="str">
        <f t="shared" si="166"/>
        <v/>
      </c>
      <c r="AF433" s="12" t="str">
        <f t="shared" si="167"/>
        <v/>
      </c>
      <c r="AG433" s="134" t="str">
        <f t="shared" si="168"/>
        <v/>
      </c>
      <c r="AH433" s="165"/>
      <c r="AI433" s="165"/>
      <c r="AJ433" s="131"/>
      <c r="AK433" s="64" t="str">
        <f t="shared" si="169"/>
        <v/>
      </c>
      <c r="AL433" s="47" t="str">
        <f t="shared" si="170"/>
        <v/>
      </c>
      <c r="AM433" s="65" t="str">
        <f t="shared" si="171"/>
        <v/>
      </c>
      <c r="AN433" s="57" t="str">
        <f t="shared" si="172"/>
        <v/>
      </c>
      <c r="AO433" s="12" t="str">
        <f t="shared" si="173"/>
        <v/>
      </c>
      <c r="AP433" s="10" t="str">
        <f t="shared" si="174"/>
        <v/>
      </c>
      <c r="AQ433" s="10" t="str">
        <f t="shared" si="175"/>
        <v/>
      </c>
      <c r="AR433" s="15" t="str">
        <f t="shared" si="176"/>
        <v/>
      </c>
      <c r="AS433" s="57" t="str">
        <f t="shared" si="177"/>
        <v/>
      </c>
      <c r="AT433" s="12" t="str">
        <f t="shared" si="178"/>
        <v/>
      </c>
      <c r="AU433" s="10" t="str">
        <f t="shared" si="179"/>
        <v/>
      </c>
      <c r="AV433" s="10" t="str">
        <f t="shared" si="180"/>
        <v/>
      </c>
      <c r="AW433" s="15" t="str">
        <f t="shared" si="181"/>
        <v/>
      </c>
    </row>
    <row r="434" spans="2:49">
      <c r="B434" s="14" t="str">
        <f>IF(Scilympiad!C433="",
    "",
    Scilympiad!C433
)</f>
        <v/>
      </c>
      <c r="C434" s="10" t="str">
        <f>IF(Scilympiad!D433="",
    "",
    Scilympiad!D433
)</f>
        <v/>
      </c>
      <c r="D434" s="10" t="str">
        <f>IF(Scilympiad!E433="",
    "",
    Scilympiad!E433
)</f>
        <v/>
      </c>
      <c r="E434" s="44" t="str">
        <f t="shared" si="157"/>
        <v/>
      </c>
      <c r="F434" s="45" t="str">
        <f t="shared" si="158"/>
        <v/>
      </c>
      <c r="G434" s="173" t="str">
        <f t="shared" si="159"/>
        <v/>
      </c>
      <c r="H434" s="45" t="str">
        <f t="shared" si="160"/>
        <v/>
      </c>
      <c r="I434" s="54" t="str">
        <f t="shared" si="161"/>
        <v/>
      </c>
      <c r="J434" s="57" t="str">
        <f>IF($B434="",
    "",
    IF(COUNTIF(Scilympiad!U:U,Scores!$B434)+COUNTIF(SkyCiv!U:U,Scores!$B434)=0,
        "",
        IF(COUNTIF(Scilympiad!U:U,Scores!$B434)=0,
            "NO",
            IF(COUNTIF(Scilympiad!U:U,Scores!$B434)=1,
                "YES",
                IF(COUNTIF(Scilympiad!U:U,Scores!$B434)&gt;1,
                    "MANY",
                    "ERROR"
                )
            )
        )
    )
)</f>
        <v/>
      </c>
      <c r="K434" s="15" t="str">
        <f>IF($B434="",
    "",
    IF(COUNTIF(Scilympiad!U:U,Scores!$B434)+COUNTIF(SkyCiv!U:U,Scores!$B434)=0,
        "",
        IF(COUNTIF(SkyCiv!U:U,Scores!$B434)=0,
            "NO",
            IF(COUNTIF(SkyCiv!U:U,Scores!$B434)=1,
                "YES",
                IF(COUNTIF(SkyCiv!U:U,Scores!$B434)&gt;1,
                    "MANY",
                    "ERROR"
                )
            )
        )
    )
)</f>
        <v/>
      </c>
      <c r="L434" s="160" t="str">
        <f>IF($B434="",
    "",
    IF(NOT(ISERROR(MATCH($B434,Scilympiad!$U:$U,0))),
        INDEX(Scilympiad!M:M,MATCH($B434,Scilympiad!$U:$U,0)),
        ""
    )
)</f>
        <v/>
      </c>
      <c r="M434" s="161" t="str">
        <f>IF($B434="",
    "",
    IF(NOT(ISERROR(MATCH($B434,Scilympiad!$U:$U,0))),
        INDEX(Scilympiad!N:N,MATCH($B434,Scilympiad!$U:$U,0)),
        ""
    )
)</f>
        <v/>
      </c>
      <c r="N434" s="161" t="str">
        <f>IF($B434="",
    "",
    IF(NOT(ISERROR(MATCH($B434,SkyCiv!$U:$U,0))),
        INDEX(SkyCiv!C:C,MATCH($B434,SkyCiv!$U:$U,0))+(_xlfn.NUMBERVALUE(LEFT(RIGHT(Instructions!$E$20,4),3))+6)/24,
        ""
    )
)</f>
        <v/>
      </c>
      <c r="O434" s="12" t="str">
        <f>IF(N434="",
    "",
    IF(Instructions!E$20="",
        "TIMEZONE?",
        IF(L434="",
            "START?",
            IF(N434&lt;L434,
                "NEGATIVE",
                (N434-L434)*24*60
            )
        )
    )
)</f>
        <v/>
      </c>
      <c r="P434" s="46" t="str">
        <f>IF(Instructions!$E$21="",
    "",
    IF(AND(ISNUMBER(O434),O434&gt;Instructions!E$21),
        "YES",
        IF(AND(ISNUMBER(O434),O434&lt;=Instructions!E$21),
            "NO",
            IF(O434="NEGATIVE",
                "UNCLEAR",
                ""
            )
        )
    )
)</f>
        <v/>
      </c>
      <c r="Q434" s="72" t="str">
        <f>IF(LEFT(Instructions!E$22)="Y",
    P434,
    ""
)</f>
        <v/>
      </c>
      <c r="R434" s="69" t="str">
        <f>IF($B434="",
    "",
    IF(NOT(ISERROR(MATCH($B434,SkyCiv!$U:$U,0))),
        INDEX(SkyCiv!I:I,MATCH($B434,SkyCiv!$U:$U,0)),
        ""
    )
)</f>
        <v/>
      </c>
      <c r="S434" s="12" t="str">
        <f>IF($B434="",
    "",
    IF(NOT(ISERROR(MATCH($B434,SkyCiv!$U:$U,0))),
        INDEX(SkyCiv!J:J,MATCH($B434,SkyCiv!$U:$U,0)),
        ""
    )
)</f>
        <v/>
      </c>
      <c r="T434" s="60" t="str">
        <f>IF($B434="",
    "",
    IF(NOT(ISERROR(MATCH($B434,SkyCiv!$U:$U,0))),
        INDEX(SkyCiv!K:K,MATCH($B434,SkyCiv!$U:$U,0)),
        ""
    )
)</f>
        <v/>
      </c>
      <c r="U434" s="76" t="str">
        <f>IF($B434="",
    "",
    IF(NOT(ISERROR(MATCH($B434,SkyCiv!$U:$U,0))),
        INDEX(SkyCiv!L:L,MATCH($B434,SkyCiv!$U:$U,0)),
        ""
    )
)</f>
        <v/>
      </c>
      <c r="V434" s="12" t="str">
        <f>IF($B434="",
    "",
    IF(NOT(ISERROR(MATCH($B434,SkyCiv!$U:$U,0))),
        INDEX(SkyCiv!M:M,MATCH($B434,SkyCiv!$U:$U,0)),
        ""
    )
)</f>
        <v/>
      </c>
      <c r="W434" s="77" t="str">
        <f>IF($B434="",
    "",
    IF(NOT(ISERROR(MATCH($B434,SkyCiv!$U:$U,0))),
        INDEX(SkyCiv!N:N,MATCH($B434,SkyCiv!$U:$U,0)),
        ""
    )
)</f>
        <v/>
      </c>
      <c r="X434" s="45" t="str">
        <f>IF(AND(U434=0,V434=0,W434=0),
    "-",
    IF(U434="",
        "",
        IF(LEFT($B434)="B",
            IF(Instructions!E$16="",
                "",
                IF(ROUND(U434,3)&lt;Instructions!E$16,
                    "YES",
                    "NO"
                )
            ),
            IF(LEFT($B434)="C",
                IF(Instructions!E$18="",
                    "",
                    IF(ROUND(U434,3)&lt;Instructions!E$18,
                        "YES",
                        "NO"
                    )
                ),
                "ERR"
            )
        )
    )
)</f>
        <v/>
      </c>
      <c r="Y434" s="45" t="str">
        <f t="shared" si="162"/>
        <v/>
      </c>
      <c r="Z434" s="45" t="str">
        <f>IF(AND(U434=0,V434=0,W434=0),
    "-",
    IF(W434="",
        "",
        IF(LEFT($B434)="B",
            IF(Instructions!E$17="",
                "",
                IF(ROUND(W434,3)&lt;Instructions!E$17,
                    "YES",
                    "NO"
                )
            ),
            IF(LEFT($B434)="C",
                IF(Instructions!E$19="",
                    "",
                    IF(ROUND(W434,3)&lt;Instructions!E$19,
                        "YES",
                        "NO"
                    )
                ),
                "ERR"
            )
        )
    )
)</f>
        <v/>
      </c>
      <c r="AA434" s="54" t="str">
        <f t="shared" si="163"/>
        <v/>
      </c>
      <c r="AB434" s="14" t="str">
        <f>IF(AND(NOT(ISERROR(MATCH($B434,Scilympiad!$U:$U,0))),ISNUMBER(INDEX(Scilympiad!Y:Y,MATCH($B434,Scilympiad!$U:$U,0)))),
    INDEX(Scilympiad!Y:Y,MATCH($B434,Scilympiad!$U:$U,0)),
    ""
)</f>
        <v/>
      </c>
      <c r="AC434" s="11" t="str">
        <f t="shared" si="164"/>
        <v/>
      </c>
      <c r="AD434" s="10" t="str">
        <f t="shared" si="165"/>
        <v/>
      </c>
      <c r="AE434" s="11" t="str">
        <f t="shared" si="166"/>
        <v/>
      </c>
      <c r="AF434" s="12" t="str">
        <f t="shared" si="167"/>
        <v/>
      </c>
      <c r="AG434" s="134" t="str">
        <f t="shared" si="168"/>
        <v/>
      </c>
      <c r="AH434" s="165"/>
      <c r="AI434" s="165"/>
      <c r="AJ434" s="131"/>
      <c r="AK434" s="64" t="str">
        <f t="shared" si="169"/>
        <v/>
      </c>
      <c r="AL434" s="47" t="str">
        <f t="shared" si="170"/>
        <v/>
      </c>
      <c r="AM434" s="65" t="str">
        <f t="shared" si="171"/>
        <v/>
      </c>
      <c r="AN434" s="57" t="str">
        <f t="shared" si="172"/>
        <v/>
      </c>
      <c r="AO434" s="12" t="str">
        <f t="shared" si="173"/>
        <v/>
      </c>
      <c r="AP434" s="10" t="str">
        <f t="shared" si="174"/>
        <v/>
      </c>
      <c r="AQ434" s="10" t="str">
        <f t="shared" si="175"/>
        <v/>
      </c>
      <c r="AR434" s="15" t="str">
        <f t="shared" si="176"/>
        <v/>
      </c>
      <c r="AS434" s="57" t="str">
        <f t="shared" si="177"/>
        <v/>
      </c>
      <c r="AT434" s="12" t="str">
        <f t="shared" si="178"/>
        <v/>
      </c>
      <c r="AU434" s="10" t="str">
        <f t="shared" si="179"/>
        <v/>
      </c>
      <c r="AV434" s="10" t="str">
        <f t="shared" si="180"/>
        <v/>
      </c>
      <c r="AW434" s="15" t="str">
        <f t="shared" si="181"/>
        <v/>
      </c>
    </row>
    <row r="435" spans="2:49">
      <c r="B435" s="14" t="str">
        <f>IF(Scilympiad!C434="",
    "",
    Scilympiad!C434
)</f>
        <v/>
      </c>
      <c r="C435" s="10" t="str">
        <f>IF(Scilympiad!D434="",
    "",
    Scilympiad!D434
)</f>
        <v/>
      </c>
      <c r="D435" s="10" t="str">
        <f>IF(Scilympiad!E434="",
    "",
    Scilympiad!E434
)</f>
        <v/>
      </c>
      <c r="E435" s="44" t="str">
        <f t="shared" si="157"/>
        <v/>
      </c>
      <c r="F435" s="45" t="str">
        <f t="shared" si="158"/>
        <v/>
      </c>
      <c r="G435" s="173" t="str">
        <f t="shared" si="159"/>
        <v/>
      </c>
      <c r="H435" s="45" t="str">
        <f t="shared" si="160"/>
        <v/>
      </c>
      <c r="I435" s="54" t="str">
        <f t="shared" si="161"/>
        <v/>
      </c>
      <c r="J435" s="57" t="str">
        <f>IF($B435="",
    "",
    IF(COUNTIF(Scilympiad!U:U,Scores!$B435)+COUNTIF(SkyCiv!U:U,Scores!$B435)=0,
        "",
        IF(COUNTIF(Scilympiad!U:U,Scores!$B435)=0,
            "NO",
            IF(COUNTIF(Scilympiad!U:U,Scores!$B435)=1,
                "YES",
                IF(COUNTIF(Scilympiad!U:U,Scores!$B435)&gt;1,
                    "MANY",
                    "ERROR"
                )
            )
        )
    )
)</f>
        <v/>
      </c>
      <c r="K435" s="15" t="str">
        <f>IF($B435="",
    "",
    IF(COUNTIF(Scilympiad!U:U,Scores!$B435)+COUNTIF(SkyCiv!U:U,Scores!$B435)=0,
        "",
        IF(COUNTIF(SkyCiv!U:U,Scores!$B435)=0,
            "NO",
            IF(COUNTIF(SkyCiv!U:U,Scores!$B435)=1,
                "YES",
                IF(COUNTIF(SkyCiv!U:U,Scores!$B435)&gt;1,
                    "MANY",
                    "ERROR"
                )
            )
        )
    )
)</f>
        <v/>
      </c>
      <c r="L435" s="160" t="str">
        <f>IF($B435="",
    "",
    IF(NOT(ISERROR(MATCH($B435,Scilympiad!$U:$U,0))),
        INDEX(Scilympiad!M:M,MATCH($B435,Scilympiad!$U:$U,0)),
        ""
    )
)</f>
        <v/>
      </c>
      <c r="M435" s="161" t="str">
        <f>IF($B435="",
    "",
    IF(NOT(ISERROR(MATCH($B435,Scilympiad!$U:$U,0))),
        INDEX(Scilympiad!N:N,MATCH($B435,Scilympiad!$U:$U,0)),
        ""
    )
)</f>
        <v/>
      </c>
      <c r="N435" s="161" t="str">
        <f>IF($B435="",
    "",
    IF(NOT(ISERROR(MATCH($B435,SkyCiv!$U:$U,0))),
        INDEX(SkyCiv!C:C,MATCH($B435,SkyCiv!$U:$U,0))+(_xlfn.NUMBERVALUE(LEFT(RIGHT(Instructions!$E$20,4),3))+6)/24,
        ""
    )
)</f>
        <v/>
      </c>
      <c r="O435" s="12" t="str">
        <f>IF(N435="",
    "",
    IF(Instructions!E$20="",
        "TIMEZONE?",
        IF(L435="",
            "START?",
            IF(N435&lt;L435,
                "NEGATIVE",
                (N435-L435)*24*60
            )
        )
    )
)</f>
        <v/>
      </c>
      <c r="P435" s="46" t="str">
        <f>IF(Instructions!$E$21="",
    "",
    IF(AND(ISNUMBER(O435),O435&gt;Instructions!E$21),
        "YES",
        IF(AND(ISNUMBER(O435),O435&lt;=Instructions!E$21),
            "NO",
            IF(O435="NEGATIVE",
                "UNCLEAR",
                ""
            )
        )
    )
)</f>
        <v/>
      </c>
      <c r="Q435" s="72" t="str">
        <f>IF(LEFT(Instructions!E$22)="Y",
    P435,
    ""
)</f>
        <v/>
      </c>
      <c r="R435" s="69" t="str">
        <f>IF($B435="",
    "",
    IF(NOT(ISERROR(MATCH($B435,SkyCiv!$U:$U,0))),
        INDEX(SkyCiv!I:I,MATCH($B435,SkyCiv!$U:$U,0)),
        ""
    )
)</f>
        <v/>
      </c>
      <c r="S435" s="12" t="str">
        <f>IF($B435="",
    "",
    IF(NOT(ISERROR(MATCH($B435,SkyCiv!$U:$U,0))),
        INDEX(SkyCiv!J:J,MATCH($B435,SkyCiv!$U:$U,0)),
        ""
    )
)</f>
        <v/>
      </c>
      <c r="T435" s="60" t="str">
        <f>IF($B435="",
    "",
    IF(NOT(ISERROR(MATCH($B435,SkyCiv!$U:$U,0))),
        INDEX(SkyCiv!K:K,MATCH($B435,SkyCiv!$U:$U,0)),
        ""
    )
)</f>
        <v/>
      </c>
      <c r="U435" s="76" t="str">
        <f>IF($B435="",
    "",
    IF(NOT(ISERROR(MATCH($B435,SkyCiv!$U:$U,0))),
        INDEX(SkyCiv!L:L,MATCH($B435,SkyCiv!$U:$U,0)),
        ""
    )
)</f>
        <v/>
      </c>
      <c r="V435" s="12" t="str">
        <f>IF($B435="",
    "",
    IF(NOT(ISERROR(MATCH($B435,SkyCiv!$U:$U,0))),
        INDEX(SkyCiv!M:M,MATCH($B435,SkyCiv!$U:$U,0)),
        ""
    )
)</f>
        <v/>
      </c>
      <c r="W435" s="77" t="str">
        <f>IF($B435="",
    "",
    IF(NOT(ISERROR(MATCH($B435,SkyCiv!$U:$U,0))),
        INDEX(SkyCiv!N:N,MATCH($B435,SkyCiv!$U:$U,0)),
        ""
    )
)</f>
        <v/>
      </c>
      <c r="X435" s="45" t="str">
        <f>IF(AND(U435=0,V435=0,W435=0),
    "-",
    IF(U435="",
        "",
        IF(LEFT($B435)="B",
            IF(Instructions!E$16="",
                "",
                IF(ROUND(U435,3)&lt;Instructions!E$16,
                    "YES",
                    "NO"
                )
            ),
            IF(LEFT($B435)="C",
                IF(Instructions!E$18="",
                    "",
                    IF(ROUND(U435,3)&lt;Instructions!E$18,
                        "YES",
                        "NO"
                    )
                ),
                "ERR"
            )
        )
    )
)</f>
        <v/>
      </c>
      <c r="Y435" s="45" t="str">
        <f t="shared" si="162"/>
        <v/>
      </c>
      <c r="Z435" s="45" t="str">
        <f>IF(AND(U435=0,V435=0,W435=0),
    "-",
    IF(W435="",
        "",
        IF(LEFT($B435)="B",
            IF(Instructions!E$17="",
                "",
                IF(ROUND(W435,3)&lt;Instructions!E$17,
                    "YES",
                    "NO"
                )
            ),
            IF(LEFT($B435)="C",
                IF(Instructions!E$19="",
                    "",
                    IF(ROUND(W435,3)&lt;Instructions!E$19,
                        "YES",
                        "NO"
                    )
                ),
                "ERR"
            )
        )
    )
)</f>
        <v/>
      </c>
      <c r="AA435" s="54" t="str">
        <f t="shared" si="163"/>
        <v/>
      </c>
      <c r="AB435" s="14" t="str">
        <f>IF(AND(NOT(ISERROR(MATCH($B435,Scilympiad!$U:$U,0))),ISNUMBER(INDEX(Scilympiad!Y:Y,MATCH($B435,Scilympiad!$U:$U,0)))),
    INDEX(Scilympiad!Y:Y,MATCH($B435,Scilympiad!$U:$U,0)),
    ""
)</f>
        <v/>
      </c>
      <c r="AC435" s="11" t="str">
        <f t="shared" si="164"/>
        <v/>
      </c>
      <c r="AD435" s="10" t="str">
        <f t="shared" si="165"/>
        <v/>
      </c>
      <c r="AE435" s="11" t="str">
        <f t="shared" si="166"/>
        <v/>
      </c>
      <c r="AF435" s="12" t="str">
        <f t="shared" si="167"/>
        <v/>
      </c>
      <c r="AG435" s="134" t="str">
        <f t="shared" si="168"/>
        <v/>
      </c>
      <c r="AH435" s="165"/>
      <c r="AI435" s="165"/>
      <c r="AJ435" s="131"/>
      <c r="AK435" s="64" t="str">
        <f t="shared" si="169"/>
        <v/>
      </c>
      <c r="AL435" s="47" t="str">
        <f t="shared" si="170"/>
        <v/>
      </c>
      <c r="AM435" s="65" t="str">
        <f t="shared" si="171"/>
        <v/>
      </c>
      <c r="AN435" s="57" t="str">
        <f t="shared" si="172"/>
        <v/>
      </c>
      <c r="AO435" s="12" t="str">
        <f t="shared" si="173"/>
        <v/>
      </c>
      <c r="AP435" s="10" t="str">
        <f t="shared" si="174"/>
        <v/>
      </c>
      <c r="AQ435" s="10" t="str">
        <f t="shared" si="175"/>
        <v/>
      </c>
      <c r="AR435" s="15" t="str">
        <f t="shared" si="176"/>
        <v/>
      </c>
      <c r="AS435" s="57" t="str">
        <f t="shared" si="177"/>
        <v/>
      </c>
      <c r="AT435" s="12" t="str">
        <f t="shared" si="178"/>
        <v/>
      </c>
      <c r="AU435" s="10" t="str">
        <f t="shared" si="179"/>
        <v/>
      </c>
      <c r="AV435" s="10" t="str">
        <f t="shared" si="180"/>
        <v/>
      </c>
      <c r="AW435" s="15" t="str">
        <f t="shared" si="181"/>
        <v/>
      </c>
    </row>
    <row r="436" spans="2:49">
      <c r="B436" s="14" t="str">
        <f>IF(Scilympiad!C435="",
    "",
    Scilympiad!C435
)</f>
        <v/>
      </c>
      <c r="C436" s="10" t="str">
        <f>IF(Scilympiad!D435="",
    "",
    Scilympiad!D435
)</f>
        <v/>
      </c>
      <c r="D436" s="10" t="str">
        <f>IF(Scilympiad!E435="",
    "",
    Scilympiad!E435
)</f>
        <v/>
      </c>
      <c r="E436" s="44" t="str">
        <f t="shared" si="157"/>
        <v/>
      </c>
      <c r="F436" s="45" t="str">
        <f t="shared" si="158"/>
        <v/>
      </c>
      <c r="G436" s="173" t="str">
        <f t="shared" si="159"/>
        <v/>
      </c>
      <c r="H436" s="45" t="str">
        <f t="shared" si="160"/>
        <v/>
      </c>
      <c r="I436" s="54" t="str">
        <f t="shared" si="161"/>
        <v/>
      </c>
      <c r="J436" s="57" t="str">
        <f>IF($B436="",
    "",
    IF(COUNTIF(Scilympiad!U:U,Scores!$B436)+COUNTIF(SkyCiv!U:U,Scores!$B436)=0,
        "",
        IF(COUNTIF(Scilympiad!U:U,Scores!$B436)=0,
            "NO",
            IF(COUNTIF(Scilympiad!U:U,Scores!$B436)=1,
                "YES",
                IF(COUNTIF(Scilympiad!U:U,Scores!$B436)&gt;1,
                    "MANY",
                    "ERROR"
                )
            )
        )
    )
)</f>
        <v/>
      </c>
      <c r="K436" s="15" t="str">
        <f>IF($B436="",
    "",
    IF(COUNTIF(Scilympiad!U:U,Scores!$B436)+COUNTIF(SkyCiv!U:U,Scores!$B436)=0,
        "",
        IF(COUNTIF(SkyCiv!U:U,Scores!$B436)=0,
            "NO",
            IF(COUNTIF(SkyCiv!U:U,Scores!$B436)=1,
                "YES",
                IF(COUNTIF(SkyCiv!U:U,Scores!$B436)&gt;1,
                    "MANY",
                    "ERROR"
                )
            )
        )
    )
)</f>
        <v/>
      </c>
      <c r="L436" s="160" t="str">
        <f>IF($B436="",
    "",
    IF(NOT(ISERROR(MATCH($B436,Scilympiad!$U:$U,0))),
        INDEX(Scilympiad!M:M,MATCH($B436,Scilympiad!$U:$U,0)),
        ""
    )
)</f>
        <v/>
      </c>
      <c r="M436" s="161" t="str">
        <f>IF($B436="",
    "",
    IF(NOT(ISERROR(MATCH($B436,Scilympiad!$U:$U,0))),
        INDEX(Scilympiad!N:N,MATCH($B436,Scilympiad!$U:$U,0)),
        ""
    )
)</f>
        <v/>
      </c>
      <c r="N436" s="161" t="str">
        <f>IF($B436="",
    "",
    IF(NOT(ISERROR(MATCH($B436,SkyCiv!$U:$U,0))),
        INDEX(SkyCiv!C:C,MATCH($B436,SkyCiv!$U:$U,0))+(_xlfn.NUMBERVALUE(LEFT(RIGHT(Instructions!$E$20,4),3))+6)/24,
        ""
    )
)</f>
        <v/>
      </c>
      <c r="O436" s="12" t="str">
        <f>IF(N436="",
    "",
    IF(Instructions!E$20="",
        "TIMEZONE?",
        IF(L436="",
            "START?",
            IF(N436&lt;L436,
                "NEGATIVE",
                (N436-L436)*24*60
            )
        )
    )
)</f>
        <v/>
      </c>
      <c r="P436" s="46" t="str">
        <f>IF(Instructions!$E$21="",
    "",
    IF(AND(ISNUMBER(O436),O436&gt;Instructions!E$21),
        "YES",
        IF(AND(ISNUMBER(O436),O436&lt;=Instructions!E$21),
            "NO",
            IF(O436="NEGATIVE",
                "UNCLEAR",
                ""
            )
        )
    )
)</f>
        <v/>
      </c>
      <c r="Q436" s="72" t="str">
        <f>IF(LEFT(Instructions!E$22)="Y",
    P436,
    ""
)</f>
        <v/>
      </c>
      <c r="R436" s="69" t="str">
        <f>IF($B436="",
    "",
    IF(NOT(ISERROR(MATCH($B436,SkyCiv!$U:$U,0))),
        INDEX(SkyCiv!I:I,MATCH($B436,SkyCiv!$U:$U,0)),
        ""
    )
)</f>
        <v/>
      </c>
      <c r="S436" s="12" t="str">
        <f>IF($B436="",
    "",
    IF(NOT(ISERROR(MATCH($B436,SkyCiv!$U:$U,0))),
        INDEX(SkyCiv!J:J,MATCH($B436,SkyCiv!$U:$U,0)),
        ""
    )
)</f>
        <v/>
      </c>
      <c r="T436" s="60" t="str">
        <f>IF($B436="",
    "",
    IF(NOT(ISERROR(MATCH($B436,SkyCiv!$U:$U,0))),
        INDEX(SkyCiv!K:K,MATCH($B436,SkyCiv!$U:$U,0)),
        ""
    )
)</f>
        <v/>
      </c>
      <c r="U436" s="76" t="str">
        <f>IF($B436="",
    "",
    IF(NOT(ISERROR(MATCH($B436,SkyCiv!$U:$U,0))),
        INDEX(SkyCiv!L:L,MATCH($B436,SkyCiv!$U:$U,0)),
        ""
    )
)</f>
        <v/>
      </c>
      <c r="V436" s="12" t="str">
        <f>IF($B436="",
    "",
    IF(NOT(ISERROR(MATCH($B436,SkyCiv!$U:$U,0))),
        INDEX(SkyCiv!M:M,MATCH($B436,SkyCiv!$U:$U,0)),
        ""
    )
)</f>
        <v/>
      </c>
      <c r="W436" s="77" t="str">
        <f>IF($B436="",
    "",
    IF(NOT(ISERROR(MATCH($B436,SkyCiv!$U:$U,0))),
        INDEX(SkyCiv!N:N,MATCH($B436,SkyCiv!$U:$U,0)),
        ""
    )
)</f>
        <v/>
      </c>
      <c r="X436" s="45" t="str">
        <f>IF(AND(U436=0,V436=0,W436=0),
    "-",
    IF(U436="",
        "",
        IF(LEFT($B436)="B",
            IF(Instructions!E$16="",
                "",
                IF(ROUND(U436,3)&lt;Instructions!E$16,
                    "YES",
                    "NO"
                )
            ),
            IF(LEFT($B436)="C",
                IF(Instructions!E$18="",
                    "",
                    IF(ROUND(U436,3)&lt;Instructions!E$18,
                        "YES",
                        "NO"
                    )
                ),
                "ERR"
            )
        )
    )
)</f>
        <v/>
      </c>
      <c r="Y436" s="45" t="str">
        <f t="shared" si="162"/>
        <v/>
      </c>
      <c r="Z436" s="45" t="str">
        <f>IF(AND(U436=0,V436=0,W436=0),
    "-",
    IF(W436="",
        "",
        IF(LEFT($B436)="B",
            IF(Instructions!E$17="",
                "",
                IF(ROUND(W436,3)&lt;Instructions!E$17,
                    "YES",
                    "NO"
                )
            ),
            IF(LEFT($B436)="C",
                IF(Instructions!E$19="",
                    "",
                    IF(ROUND(W436,3)&lt;Instructions!E$19,
                        "YES",
                        "NO"
                    )
                ),
                "ERR"
            )
        )
    )
)</f>
        <v/>
      </c>
      <c r="AA436" s="54" t="str">
        <f t="shared" si="163"/>
        <v/>
      </c>
      <c r="AB436" s="14" t="str">
        <f>IF(AND(NOT(ISERROR(MATCH($B436,Scilympiad!$U:$U,0))),ISNUMBER(INDEX(Scilympiad!Y:Y,MATCH($B436,Scilympiad!$U:$U,0)))),
    INDEX(Scilympiad!Y:Y,MATCH($B436,Scilympiad!$U:$U,0)),
    ""
)</f>
        <v/>
      </c>
      <c r="AC436" s="11" t="str">
        <f t="shared" si="164"/>
        <v/>
      </c>
      <c r="AD436" s="10" t="str">
        <f t="shared" si="165"/>
        <v/>
      </c>
      <c r="AE436" s="11" t="str">
        <f t="shared" si="166"/>
        <v/>
      </c>
      <c r="AF436" s="12" t="str">
        <f t="shared" si="167"/>
        <v/>
      </c>
      <c r="AG436" s="134" t="str">
        <f t="shared" si="168"/>
        <v/>
      </c>
      <c r="AH436" s="165"/>
      <c r="AI436" s="165"/>
      <c r="AJ436" s="131"/>
      <c r="AK436" s="64" t="str">
        <f t="shared" si="169"/>
        <v/>
      </c>
      <c r="AL436" s="47" t="str">
        <f t="shared" si="170"/>
        <v/>
      </c>
      <c r="AM436" s="65" t="str">
        <f t="shared" si="171"/>
        <v/>
      </c>
      <c r="AN436" s="57" t="str">
        <f t="shared" si="172"/>
        <v/>
      </c>
      <c r="AO436" s="12" t="str">
        <f t="shared" si="173"/>
        <v/>
      </c>
      <c r="AP436" s="10" t="str">
        <f t="shared" si="174"/>
        <v/>
      </c>
      <c r="AQ436" s="10" t="str">
        <f t="shared" si="175"/>
        <v/>
      </c>
      <c r="AR436" s="15" t="str">
        <f t="shared" si="176"/>
        <v/>
      </c>
      <c r="AS436" s="57" t="str">
        <f t="shared" si="177"/>
        <v/>
      </c>
      <c r="AT436" s="12" t="str">
        <f t="shared" si="178"/>
        <v/>
      </c>
      <c r="AU436" s="10" t="str">
        <f t="shared" si="179"/>
        <v/>
      </c>
      <c r="AV436" s="10" t="str">
        <f t="shared" si="180"/>
        <v/>
      </c>
      <c r="AW436" s="15" t="str">
        <f t="shared" si="181"/>
        <v/>
      </c>
    </row>
    <row r="437" spans="2:49">
      <c r="B437" s="14" t="str">
        <f>IF(Scilympiad!C436="",
    "",
    Scilympiad!C436
)</f>
        <v/>
      </c>
      <c r="C437" s="10" t="str">
        <f>IF(Scilympiad!D436="",
    "",
    Scilympiad!D436
)</f>
        <v/>
      </c>
      <c r="D437" s="10" t="str">
        <f>IF(Scilympiad!E436="",
    "",
    Scilympiad!E436
)</f>
        <v/>
      </c>
      <c r="E437" s="44" t="str">
        <f t="shared" si="157"/>
        <v/>
      </c>
      <c r="F437" s="45" t="str">
        <f t="shared" si="158"/>
        <v/>
      </c>
      <c r="G437" s="173" t="str">
        <f t="shared" si="159"/>
        <v/>
      </c>
      <c r="H437" s="45" t="str">
        <f t="shared" si="160"/>
        <v/>
      </c>
      <c r="I437" s="54" t="str">
        <f t="shared" si="161"/>
        <v/>
      </c>
      <c r="J437" s="57" t="str">
        <f>IF($B437="",
    "",
    IF(COUNTIF(Scilympiad!U:U,Scores!$B437)+COUNTIF(SkyCiv!U:U,Scores!$B437)=0,
        "",
        IF(COUNTIF(Scilympiad!U:U,Scores!$B437)=0,
            "NO",
            IF(COUNTIF(Scilympiad!U:U,Scores!$B437)=1,
                "YES",
                IF(COUNTIF(Scilympiad!U:U,Scores!$B437)&gt;1,
                    "MANY",
                    "ERROR"
                )
            )
        )
    )
)</f>
        <v/>
      </c>
      <c r="K437" s="15" t="str">
        <f>IF($B437="",
    "",
    IF(COUNTIF(Scilympiad!U:U,Scores!$B437)+COUNTIF(SkyCiv!U:U,Scores!$B437)=0,
        "",
        IF(COUNTIF(SkyCiv!U:U,Scores!$B437)=0,
            "NO",
            IF(COUNTIF(SkyCiv!U:U,Scores!$B437)=1,
                "YES",
                IF(COUNTIF(SkyCiv!U:U,Scores!$B437)&gt;1,
                    "MANY",
                    "ERROR"
                )
            )
        )
    )
)</f>
        <v/>
      </c>
      <c r="L437" s="160" t="str">
        <f>IF($B437="",
    "",
    IF(NOT(ISERROR(MATCH($B437,Scilympiad!$U:$U,0))),
        INDEX(Scilympiad!M:M,MATCH($B437,Scilympiad!$U:$U,0)),
        ""
    )
)</f>
        <v/>
      </c>
      <c r="M437" s="161" t="str">
        <f>IF($B437="",
    "",
    IF(NOT(ISERROR(MATCH($B437,Scilympiad!$U:$U,0))),
        INDEX(Scilympiad!N:N,MATCH($B437,Scilympiad!$U:$U,0)),
        ""
    )
)</f>
        <v/>
      </c>
      <c r="N437" s="161" t="str">
        <f>IF($B437="",
    "",
    IF(NOT(ISERROR(MATCH($B437,SkyCiv!$U:$U,0))),
        INDEX(SkyCiv!C:C,MATCH($B437,SkyCiv!$U:$U,0))+(_xlfn.NUMBERVALUE(LEFT(RIGHT(Instructions!$E$20,4),3))+6)/24,
        ""
    )
)</f>
        <v/>
      </c>
      <c r="O437" s="12" t="str">
        <f>IF(N437="",
    "",
    IF(Instructions!E$20="",
        "TIMEZONE?",
        IF(L437="",
            "START?",
            IF(N437&lt;L437,
                "NEGATIVE",
                (N437-L437)*24*60
            )
        )
    )
)</f>
        <v/>
      </c>
      <c r="P437" s="46" t="str">
        <f>IF(Instructions!$E$21="",
    "",
    IF(AND(ISNUMBER(O437),O437&gt;Instructions!E$21),
        "YES",
        IF(AND(ISNUMBER(O437),O437&lt;=Instructions!E$21),
            "NO",
            IF(O437="NEGATIVE",
                "UNCLEAR",
                ""
            )
        )
    )
)</f>
        <v/>
      </c>
      <c r="Q437" s="72" t="str">
        <f>IF(LEFT(Instructions!E$22)="Y",
    P437,
    ""
)</f>
        <v/>
      </c>
      <c r="R437" s="69" t="str">
        <f>IF($B437="",
    "",
    IF(NOT(ISERROR(MATCH($B437,SkyCiv!$U:$U,0))),
        INDEX(SkyCiv!I:I,MATCH($B437,SkyCiv!$U:$U,0)),
        ""
    )
)</f>
        <v/>
      </c>
      <c r="S437" s="12" t="str">
        <f>IF($B437="",
    "",
    IF(NOT(ISERROR(MATCH($B437,SkyCiv!$U:$U,0))),
        INDEX(SkyCiv!J:J,MATCH($B437,SkyCiv!$U:$U,0)),
        ""
    )
)</f>
        <v/>
      </c>
      <c r="T437" s="60" t="str">
        <f>IF($B437="",
    "",
    IF(NOT(ISERROR(MATCH($B437,SkyCiv!$U:$U,0))),
        INDEX(SkyCiv!K:K,MATCH($B437,SkyCiv!$U:$U,0)),
        ""
    )
)</f>
        <v/>
      </c>
      <c r="U437" s="76" t="str">
        <f>IF($B437="",
    "",
    IF(NOT(ISERROR(MATCH($B437,SkyCiv!$U:$U,0))),
        INDEX(SkyCiv!L:L,MATCH($B437,SkyCiv!$U:$U,0)),
        ""
    )
)</f>
        <v/>
      </c>
      <c r="V437" s="12" t="str">
        <f>IF($B437="",
    "",
    IF(NOT(ISERROR(MATCH($B437,SkyCiv!$U:$U,0))),
        INDEX(SkyCiv!M:M,MATCH($B437,SkyCiv!$U:$U,0)),
        ""
    )
)</f>
        <v/>
      </c>
      <c r="W437" s="77" t="str">
        <f>IF($B437="",
    "",
    IF(NOT(ISERROR(MATCH($B437,SkyCiv!$U:$U,0))),
        INDEX(SkyCiv!N:N,MATCH($B437,SkyCiv!$U:$U,0)),
        ""
    )
)</f>
        <v/>
      </c>
      <c r="X437" s="45" t="str">
        <f>IF(AND(U437=0,V437=0,W437=0),
    "-",
    IF(U437="",
        "",
        IF(LEFT($B437)="B",
            IF(Instructions!E$16="",
                "",
                IF(ROUND(U437,3)&lt;Instructions!E$16,
                    "YES",
                    "NO"
                )
            ),
            IF(LEFT($B437)="C",
                IF(Instructions!E$18="",
                    "",
                    IF(ROUND(U437,3)&lt;Instructions!E$18,
                        "YES",
                        "NO"
                    )
                ),
                "ERR"
            )
        )
    )
)</f>
        <v/>
      </c>
      <c r="Y437" s="45" t="str">
        <f t="shared" si="162"/>
        <v/>
      </c>
      <c r="Z437" s="45" t="str">
        <f>IF(AND(U437=0,V437=0,W437=0),
    "-",
    IF(W437="",
        "",
        IF(LEFT($B437)="B",
            IF(Instructions!E$17="",
                "",
                IF(ROUND(W437,3)&lt;Instructions!E$17,
                    "YES",
                    "NO"
                )
            ),
            IF(LEFT($B437)="C",
                IF(Instructions!E$19="",
                    "",
                    IF(ROUND(W437,3)&lt;Instructions!E$19,
                        "YES",
                        "NO"
                    )
                ),
                "ERR"
            )
        )
    )
)</f>
        <v/>
      </c>
      <c r="AA437" s="54" t="str">
        <f t="shared" si="163"/>
        <v/>
      </c>
      <c r="AB437" s="14" t="str">
        <f>IF(AND(NOT(ISERROR(MATCH($B437,Scilympiad!$U:$U,0))),ISNUMBER(INDEX(Scilympiad!Y:Y,MATCH($B437,Scilympiad!$U:$U,0)))),
    INDEX(Scilympiad!Y:Y,MATCH($B437,Scilympiad!$U:$U,0)),
    ""
)</f>
        <v/>
      </c>
      <c r="AC437" s="11" t="str">
        <f t="shared" si="164"/>
        <v/>
      </c>
      <c r="AD437" s="10" t="str">
        <f t="shared" si="165"/>
        <v/>
      </c>
      <c r="AE437" s="11" t="str">
        <f t="shared" si="166"/>
        <v/>
      </c>
      <c r="AF437" s="12" t="str">
        <f t="shared" si="167"/>
        <v/>
      </c>
      <c r="AG437" s="134" t="str">
        <f t="shared" si="168"/>
        <v/>
      </c>
      <c r="AH437" s="165"/>
      <c r="AI437" s="165"/>
      <c r="AJ437" s="131"/>
      <c r="AK437" s="64" t="str">
        <f t="shared" si="169"/>
        <v/>
      </c>
      <c r="AL437" s="47" t="str">
        <f t="shared" si="170"/>
        <v/>
      </c>
      <c r="AM437" s="65" t="str">
        <f t="shared" si="171"/>
        <v/>
      </c>
      <c r="AN437" s="57" t="str">
        <f t="shared" si="172"/>
        <v/>
      </c>
      <c r="AO437" s="12" t="str">
        <f t="shared" si="173"/>
        <v/>
      </c>
      <c r="AP437" s="10" t="str">
        <f t="shared" si="174"/>
        <v/>
      </c>
      <c r="AQ437" s="10" t="str">
        <f t="shared" si="175"/>
        <v/>
      </c>
      <c r="AR437" s="15" t="str">
        <f t="shared" si="176"/>
        <v/>
      </c>
      <c r="AS437" s="57" t="str">
        <f t="shared" si="177"/>
        <v/>
      </c>
      <c r="AT437" s="12" t="str">
        <f t="shared" si="178"/>
        <v/>
      </c>
      <c r="AU437" s="10" t="str">
        <f t="shared" si="179"/>
        <v/>
      </c>
      <c r="AV437" s="10" t="str">
        <f t="shared" si="180"/>
        <v/>
      </c>
      <c r="AW437" s="15" t="str">
        <f t="shared" si="181"/>
        <v/>
      </c>
    </row>
    <row r="438" spans="2:49">
      <c r="B438" s="14" t="str">
        <f>IF(Scilympiad!C437="",
    "",
    Scilympiad!C437
)</f>
        <v/>
      </c>
      <c r="C438" s="10" t="str">
        <f>IF(Scilympiad!D437="",
    "",
    Scilympiad!D437
)</f>
        <v/>
      </c>
      <c r="D438" s="10" t="str">
        <f>IF(Scilympiad!E437="",
    "",
    Scilympiad!E437
)</f>
        <v/>
      </c>
      <c r="E438" s="44" t="str">
        <f t="shared" si="157"/>
        <v/>
      </c>
      <c r="F438" s="45" t="str">
        <f t="shared" si="158"/>
        <v/>
      </c>
      <c r="G438" s="173" t="str">
        <f t="shared" si="159"/>
        <v/>
      </c>
      <c r="H438" s="45" t="str">
        <f t="shared" si="160"/>
        <v/>
      </c>
      <c r="I438" s="54" t="str">
        <f t="shared" si="161"/>
        <v/>
      </c>
      <c r="J438" s="57" t="str">
        <f>IF($B438="",
    "",
    IF(COUNTIF(Scilympiad!U:U,Scores!$B438)+COUNTIF(SkyCiv!U:U,Scores!$B438)=0,
        "",
        IF(COUNTIF(Scilympiad!U:U,Scores!$B438)=0,
            "NO",
            IF(COUNTIF(Scilympiad!U:U,Scores!$B438)=1,
                "YES",
                IF(COUNTIF(Scilympiad!U:U,Scores!$B438)&gt;1,
                    "MANY",
                    "ERROR"
                )
            )
        )
    )
)</f>
        <v/>
      </c>
      <c r="K438" s="15" t="str">
        <f>IF($B438="",
    "",
    IF(COUNTIF(Scilympiad!U:U,Scores!$B438)+COUNTIF(SkyCiv!U:U,Scores!$B438)=0,
        "",
        IF(COUNTIF(SkyCiv!U:U,Scores!$B438)=0,
            "NO",
            IF(COUNTIF(SkyCiv!U:U,Scores!$B438)=1,
                "YES",
                IF(COUNTIF(SkyCiv!U:U,Scores!$B438)&gt;1,
                    "MANY",
                    "ERROR"
                )
            )
        )
    )
)</f>
        <v/>
      </c>
      <c r="L438" s="160" t="str">
        <f>IF($B438="",
    "",
    IF(NOT(ISERROR(MATCH($B438,Scilympiad!$U:$U,0))),
        INDEX(Scilympiad!M:M,MATCH($B438,Scilympiad!$U:$U,0)),
        ""
    )
)</f>
        <v/>
      </c>
      <c r="M438" s="161" t="str">
        <f>IF($B438="",
    "",
    IF(NOT(ISERROR(MATCH($B438,Scilympiad!$U:$U,0))),
        INDEX(Scilympiad!N:N,MATCH($B438,Scilympiad!$U:$U,0)),
        ""
    )
)</f>
        <v/>
      </c>
      <c r="N438" s="161" t="str">
        <f>IF($B438="",
    "",
    IF(NOT(ISERROR(MATCH($B438,SkyCiv!$U:$U,0))),
        INDEX(SkyCiv!C:C,MATCH($B438,SkyCiv!$U:$U,0))+(_xlfn.NUMBERVALUE(LEFT(RIGHT(Instructions!$E$20,4),3))+6)/24,
        ""
    )
)</f>
        <v/>
      </c>
      <c r="O438" s="12" t="str">
        <f>IF(N438="",
    "",
    IF(Instructions!E$20="",
        "TIMEZONE?",
        IF(L438="",
            "START?",
            IF(N438&lt;L438,
                "NEGATIVE",
                (N438-L438)*24*60
            )
        )
    )
)</f>
        <v/>
      </c>
      <c r="P438" s="46" t="str">
        <f>IF(Instructions!$E$21="",
    "",
    IF(AND(ISNUMBER(O438),O438&gt;Instructions!E$21),
        "YES",
        IF(AND(ISNUMBER(O438),O438&lt;=Instructions!E$21),
            "NO",
            IF(O438="NEGATIVE",
                "UNCLEAR",
                ""
            )
        )
    )
)</f>
        <v/>
      </c>
      <c r="Q438" s="72" t="str">
        <f>IF(LEFT(Instructions!E$22)="Y",
    P438,
    ""
)</f>
        <v/>
      </c>
      <c r="R438" s="69" t="str">
        <f>IF($B438="",
    "",
    IF(NOT(ISERROR(MATCH($B438,SkyCiv!$U:$U,0))),
        INDEX(SkyCiv!I:I,MATCH($B438,SkyCiv!$U:$U,0)),
        ""
    )
)</f>
        <v/>
      </c>
      <c r="S438" s="12" t="str">
        <f>IF($B438="",
    "",
    IF(NOT(ISERROR(MATCH($B438,SkyCiv!$U:$U,0))),
        INDEX(SkyCiv!J:J,MATCH($B438,SkyCiv!$U:$U,0)),
        ""
    )
)</f>
        <v/>
      </c>
      <c r="T438" s="60" t="str">
        <f>IF($B438="",
    "",
    IF(NOT(ISERROR(MATCH($B438,SkyCiv!$U:$U,0))),
        INDEX(SkyCiv!K:K,MATCH($B438,SkyCiv!$U:$U,0)),
        ""
    )
)</f>
        <v/>
      </c>
      <c r="U438" s="76" t="str">
        <f>IF($B438="",
    "",
    IF(NOT(ISERROR(MATCH($B438,SkyCiv!$U:$U,0))),
        INDEX(SkyCiv!L:L,MATCH($B438,SkyCiv!$U:$U,0)),
        ""
    )
)</f>
        <v/>
      </c>
      <c r="V438" s="12" t="str">
        <f>IF($B438="",
    "",
    IF(NOT(ISERROR(MATCH($B438,SkyCiv!$U:$U,0))),
        INDEX(SkyCiv!M:M,MATCH($B438,SkyCiv!$U:$U,0)),
        ""
    )
)</f>
        <v/>
      </c>
      <c r="W438" s="77" t="str">
        <f>IF($B438="",
    "",
    IF(NOT(ISERROR(MATCH($B438,SkyCiv!$U:$U,0))),
        INDEX(SkyCiv!N:N,MATCH($B438,SkyCiv!$U:$U,0)),
        ""
    )
)</f>
        <v/>
      </c>
      <c r="X438" s="45" t="str">
        <f>IF(AND(U438=0,V438=0,W438=0),
    "-",
    IF(U438="",
        "",
        IF(LEFT($B438)="B",
            IF(Instructions!E$16="",
                "",
                IF(ROUND(U438,3)&lt;Instructions!E$16,
                    "YES",
                    "NO"
                )
            ),
            IF(LEFT($B438)="C",
                IF(Instructions!E$18="",
                    "",
                    IF(ROUND(U438,3)&lt;Instructions!E$18,
                        "YES",
                        "NO"
                    )
                ),
                "ERR"
            )
        )
    )
)</f>
        <v/>
      </c>
      <c r="Y438" s="45" t="str">
        <f t="shared" si="162"/>
        <v/>
      </c>
      <c r="Z438" s="45" t="str">
        <f>IF(AND(U438=0,V438=0,W438=0),
    "-",
    IF(W438="",
        "",
        IF(LEFT($B438)="B",
            IF(Instructions!E$17="",
                "",
                IF(ROUND(W438,3)&lt;Instructions!E$17,
                    "YES",
                    "NO"
                )
            ),
            IF(LEFT($B438)="C",
                IF(Instructions!E$19="",
                    "",
                    IF(ROUND(W438,3)&lt;Instructions!E$19,
                        "YES",
                        "NO"
                    )
                ),
                "ERR"
            )
        )
    )
)</f>
        <v/>
      </c>
      <c r="AA438" s="54" t="str">
        <f t="shared" si="163"/>
        <v/>
      </c>
      <c r="AB438" s="14" t="str">
        <f>IF(AND(NOT(ISERROR(MATCH($B438,Scilympiad!$U:$U,0))),ISNUMBER(INDEX(Scilympiad!Y:Y,MATCH($B438,Scilympiad!$U:$U,0)))),
    INDEX(Scilympiad!Y:Y,MATCH($B438,Scilympiad!$U:$U,0)),
    ""
)</f>
        <v/>
      </c>
      <c r="AC438" s="11" t="str">
        <f t="shared" si="164"/>
        <v/>
      </c>
      <c r="AD438" s="10" t="str">
        <f t="shared" si="165"/>
        <v/>
      </c>
      <c r="AE438" s="11" t="str">
        <f t="shared" si="166"/>
        <v/>
      </c>
      <c r="AF438" s="12" t="str">
        <f t="shared" si="167"/>
        <v/>
      </c>
      <c r="AG438" s="134" t="str">
        <f t="shared" si="168"/>
        <v/>
      </c>
      <c r="AH438" s="165"/>
      <c r="AI438" s="165"/>
      <c r="AJ438" s="131"/>
      <c r="AK438" s="64" t="str">
        <f t="shared" si="169"/>
        <v/>
      </c>
      <c r="AL438" s="47" t="str">
        <f t="shared" si="170"/>
        <v/>
      </c>
      <c r="AM438" s="65" t="str">
        <f t="shared" si="171"/>
        <v/>
      </c>
      <c r="AN438" s="57" t="str">
        <f t="shared" si="172"/>
        <v/>
      </c>
      <c r="AO438" s="12" t="str">
        <f t="shared" si="173"/>
        <v/>
      </c>
      <c r="AP438" s="10" t="str">
        <f t="shared" si="174"/>
        <v/>
      </c>
      <c r="AQ438" s="10" t="str">
        <f t="shared" si="175"/>
        <v/>
      </c>
      <c r="AR438" s="15" t="str">
        <f t="shared" si="176"/>
        <v/>
      </c>
      <c r="AS438" s="57" t="str">
        <f t="shared" si="177"/>
        <v/>
      </c>
      <c r="AT438" s="12" t="str">
        <f t="shared" si="178"/>
        <v/>
      </c>
      <c r="AU438" s="10" t="str">
        <f t="shared" si="179"/>
        <v/>
      </c>
      <c r="AV438" s="10" t="str">
        <f t="shared" si="180"/>
        <v/>
      </c>
      <c r="AW438" s="15" t="str">
        <f t="shared" si="181"/>
        <v/>
      </c>
    </row>
    <row r="439" spans="2:49">
      <c r="B439" s="14" t="str">
        <f>IF(Scilympiad!C438="",
    "",
    Scilympiad!C438
)</f>
        <v/>
      </c>
      <c r="C439" s="10" t="str">
        <f>IF(Scilympiad!D438="",
    "",
    Scilympiad!D438
)</f>
        <v/>
      </c>
      <c r="D439" s="10" t="str">
        <f>IF(Scilympiad!E438="",
    "",
    Scilympiad!E438
)</f>
        <v/>
      </c>
      <c r="E439" s="44" t="str">
        <f t="shared" si="157"/>
        <v/>
      </c>
      <c r="F439" s="45" t="str">
        <f t="shared" si="158"/>
        <v/>
      </c>
      <c r="G439" s="173" t="str">
        <f t="shared" si="159"/>
        <v/>
      </c>
      <c r="H439" s="45" t="str">
        <f t="shared" si="160"/>
        <v/>
      </c>
      <c r="I439" s="54" t="str">
        <f t="shared" si="161"/>
        <v/>
      </c>
      <c r="J439" s="57" t="str">
        <f>IF($B439="",
    "",
    IF(COUNTIF(Scilympiad!U:U,Scores!$B439)+COUNTIF(SkyCiv!U:U,Scores!$B439)=0,
        "",
        IF(COUNTIF(Scilympiad!U:U,Scores!$B439)=0,
            "NO",
            IF(COUNTIF(Scilympiad!U:U,Scores!$B439)=1,
                "YES",
                IF(COUNTIF(Scilympiad!U:U,Scores!$B439)&gt;1,
                    "MANY",
                    "ERROR"
                )
            )
        )
    )
)</f>
        <v/>
      </c>
      <c r="K439" s="15" t="str">
        <f>IF($B439="",
    "",
    IF(COUNTIF(Scilympiad!U:U,Scores!$B439)+COUNTIF(SkyCiv!U:U,Scores!$B439)=0,
        "",
        IF(COUNTIF(SkyCiv!U:U,Scores!$B439)=0,
            "NO",
            IF(COUNTIF(SkyCiv!U:U,Scores!$B439)=1,
                "YES",
                IF(COUNTIF(SkyCiv!U:U,Scores!$B439)&gt;1,
                    "MANY",
                    "ERROR"
                )
            )
        )
    )
)</f>
        <v/>
      </c>
      <c r="L439" s="160" t="str">
        <f>IF($B439="",
    "",
    IF(NOT(ISERROR(MATCH($B439,Scilympiad!$U:$U,0))),
        INDEX(Scilympiad!M:M,MATCH($B439,Scilympiad!$U:$U,0)),
        ""
    )
)</f>
        <v/>
      </c>
      <c r="M439" s="161" t="str">
        <f>IF($B439="",
    "",
    IF(NOT(ISERROR(MATCH($B439,Scilympiad!$U:$U,0))),
        INDEX(Scilympiad!N:N,MATCH($B439,Scilympiad!$U:$U,0)),
        ""
    )
)</f>
        <v/>
      </c>
      <c r="N439" s="161" t="str">
        <f>IF($B439="",
    "",
    IF(NOT(ISERROR(MATCH($B439,SkyCiv!$U:$U,0))),
        INDEX(SkyCiv!C:C,MATCH($B439,SkyCiv!$U:$U,0))+(_xlfn.NUMBERVALUE(LEFT(RIGHT(Instructions!$E$20,4),3))+6)/24,
        ""
    )
)</f>
        <v/>
      </c>
      <c r="O439" s="12" t="str">
        <f>IF(N439="",
    "",
    IF(Instructions!E$20="",
        "TIMEZONE?",
        IF(L439="",
            "START?",
            IF(N439&lt;L439,
                "NEGATIVE",
                (N439-L439)*24*60
            )
        )
    )
)</f>
        <v/>
      </c>
      <c r="P439" s="46" t="str">
        <f>IF(Instructions!$E$21="",
    "",
    IF(AND(ISNUMBER(O439),O439&gt;Instructions!E$21),
        "YES",
        IF(AND(ISNUMBER(O439),O439&lt;=Instructions!E$21),
            "NO",
            IF(O439="NEGATIVE",
                "UNCLEAR",
                ""
            )
        )
    )
)</f>
        <v/>
      </c>
      <c r="Q439" s="72" t="str">
        <f>IF(LEFT(Instructions!E$22)="Y",
    P439,
    ""
)</f>
        <v/>
      </c>
      <c r="R439" s="69" t="str">
        <f>IF($B439="",
    "",
    IF(NOT(ISERROR(MATCH($B439,SkyCiv!$U:$U,0))),
        INDEX(SkyCiv!I:I,MATCH($B439,SkyCiv!$U:$U,0)),
        ""
    )
)</f>
        <v/>
      </c>
      <c r="S439" s="12" t="str">
        <f>IF($B439="",
    "",
    IF(NOT(ISERROR(MATCH($B439,SkyCiv!$U:$U,0))),
        INDEX(SkyCiv!J:J,MATCH($B439,SkyCiv!$U:$U,0)),
        ""
    )
)</f>
        <v/>
      </c>
      <c r="T439" s="60" t="str">
        <f>IF($B439="",
    "",
    IF(NOT(ISERROR(MATCH($B439,SkyCiv!$U:$U,0))),
        INDEX(SkyCiv!K:K,MATCH($B439,SkyCiv!$U:$U,0)),
        ""
    )
)</f>
        <v/>
      </c>
      <c r="U439" s="76" t="str">
        <f>IF($B439="",
    "",
    IF(NOT(ISERROR(MATCH($B439,SkyCiv!$U:$U,0))),
        INDEX(SkyCiv!L:L,MATCH($B439,SkyCiv!$U:$U,0)),
        ""
    )
)</f>
        <v/>
      </c>
      <c r="V439" s="12" t="str">
        <f>IF($B439="",
    "",
    IF(NOT(ISERROR(MATCH($B439,SkyCiv!$U:$U,0))),
        INDEX(SkyCiv!M:M,MATCH($B439,SkyCiv!$U:$U,0)),
        ""
    )
)</f>
        <v/>
      </c>
      <c r="W439" s="77" t="str">
        <f>IF($B439="",
    "",
    IF(NOT(ISERROR(MATCH($B439,SkyCiv!$U:$U,0))),
        INDEX(SkyCiv!N:N,MATCH($B439,SkyCiv!$U:$U,0)),
        ""
    )
)</f>
        <v/>
      </c>
      <c r="X439" s="45" t="str">
        <f>IF(AND(U439=0,V439=0,W439=0),
    "-",
    IF(U439="",
        "",
        IF(LEFT($B439)="B",
            IF(Instructions!E$16="",
                "",
                IF(ROUND(U439,3)&lt;Instructions!E$16,
                    "YES",
                    "NO"
                )
            ),
            IF(LEFT($B439)="C",
                IF(Instructions!E$18="",
                    "",
                    IF(ROUND(U439,3)&lt;Instructions!E$18,
                        "YES",
                        "NO"
                    )
                ),
                "ERR"
            )
        )
    )
)</f>
        <v/>
      </c>
      <c r="Y439" s="45" t="str">
        <f t="shared" si="162"/>
        <v/>
      </c>
      <c r="Z439" s="45" t="str">
        <f>IF(AND(U439=0,V439=0,W439=0),
    "-",
    IF(W439="",
        "",
        IF(LEFT($B439)="B",
            IF(Instructions!E$17="",
                "",
                IF(ROUND(W439,3)&lt;Instructions!E$17,
                    "YES",
                    "NO"
                )
            ),
            IF(LEFT($B439)="C",
                IF(Instructions!E$19="",
                    "",
                    IF(ROUND(W439,3)&lt;Instructions!E$19,
                        "YES",
                        "NO"
                    )
                ),
                "ERR"
            )
        )
    )
)</f>
        <v/>
      </c>
      <c r="AA439" s="54" t="str">
        <f t="shared" si="163"/>
        <v/>
      </c>
      <c r="AB439" s="14" t="str">
        <f>IF(AND(NOT(ISERROR(MATCH($B439,Scilympiad!$U:$U,0))),ISNUMBER(INDEX(Scilympiad!Y:Y,MATCH($B439,Scilympiad!$U:$U,0)))),
    INDEX(Scilympiad!Y:Y,MATCH($B439,Scilympiad!$U:$U,0)),
    ""
)</f>
        <v/>
      </c>
      <c r="AC439" s="11" t="str">
        <f t="shared" si="164"/>
        <v/>
      </c>
      <c r="AD439" s="10" t="str">
        <f t="shared" si="165"/>
        <v/>
      </c>
      <c r="AE439" s="11" t="str">
        <f t="shared" si="166"/>
        <v/>
      </c>
      <c r="AF439" s="12" t="str">
        <f t="shared" si="167"/>
        <v/>
      </c>
      <c r="AG439" s="134" t="str">
        <f t="shared" si="168"/>
        <v/>
      </c>
      <c r="AH439" s="165"/>
      <c r="AI439" s="165"/>
      <c r="AJ439" s="131"/>
      <c r="AK439" s="64" t="str">
        <f t="shared" si="169"/>
        <v/>
      </c>
      <c r="AL439" s="47" t="str">
        <f t="shared" si="170"/>
        <v/>
      </c>
      <c r="AM439" s="65" t="str">
        <f t="shared" si="171"/>
        <v/>
      </c>
      <c r="AN439" s="57" t="str">
        <f t="shared" si="172"/>
        <v/>
      </c>
      <c r="AO439" s="12" t="str">
        <f t="shared" si="173"/>
        <v/>
      </c>
      <c r="AP439" s="10" t="str">
        <f t="shared" si="174"/>
        <v/>
      </c>
      <c r="AQ439" s="10" t="str">
        <f t="shared" si="175"/>
        <v/>
      </c>
      <c r="AR439" s="15" t="str">
        <f t="shared" si="176"/>
        <v/>
      </c>
      <c r="AS439" s="57" t="str">
        <f t="shared" si="177"/>
        <v/>
      </c>
      <c r="AT439" s="12" t="str">
        <f t="shared" si="178"/>
        <v/>
      </c>
      <c r="AU439" s="10" t="str">
        <f t="shared" si="179"/>
        <v/>
      </c>
      <c r="AV439" s="10" t="str">
        <f t="shared" si="180"/>
        <v/>
      </c>
      <c r="AW439" s="15" t="str">
        <f t="shared" si="181"/>
        <v/>
      </c>
    </row>
    <row r="440" spans="2:49">
      <c r="B440" s="14" t="str">
        <f>IF(Scilympiad!C439="",
    "",
    Scilympiad!C439
)</f>
        <v/>
      </c>
      <c r="C440" s="10" t="str">
        <f>IF(Scilympiad!D439="",
    "",
    Scilympiad!D439
)</f>
        <v/>
      </c>
      <c r="D440" s="10" t="str">
        <f>IF(Scilympiad!E439="",
    "",
    Scilympiad!E439
)</f>
        <v/>
      </c>
      <c r="E440" s="44" t="str">
        <f t="shared" si="157"/>
        <v/>
      </c>
      <c r="F440" s="45" t="str">
        <f t="shared" si="158"/>
        <v/>
      </c>
      <c r="G440" s="173" t="str">
        <f t="shared" si="159"/>
        <v/>
      </c>
      <c r="H440" s="45" t="str">
        <f t="shared" si="160"/>
        <v/>
      </c>
      <c r="I440" s="54" t="str">
        <f t="shared" si="161"/>
        <v/>
      </c>
      <c r="J440" s="57" t="str">
        <f>IF($B440="",
    "",
    IF(COUNTIF(Scilympiad!U:U,Scores!$B440)+COUNTIF(SkyCiv!U:U,Scores!$B440)=0,
        "",
        IF(COUNTIF(Scilympiad!U:U,Scores!$B440)=0,
            "NO",
            IF(COUNTIF(Scilympiad!U:U,Scores!$B440)=1,
                "YES",
                IF(COUNTIF(Scilympiad!U:U,Scores!$B440)&gt;1,
                    "MANY",
                    "ERROR"
                )
            )
        )
    )
)</f>
        <v/>
      </c>
      <c r="K440" s="15" t="str">
        <f>IF($B440="",
    "",
    IF(COUNTIF(Scilympiad!U:U,Scores!$B440)+COUNTIF(SkyCiv!U:U,Scores!$B440)=0,
        "",
        IF(COUNTIF(SkyCiv!U:U,Scores!$B440)=0,
            "NO",
            IF(COUNTIF(SkyCiv!U:U,Scores!$B440)=1,
                "YES",
                IF(COUNTIF(SkyCiv!U:U,Scores!$B440)&gt;1,
                    "MANY",
                    "ERROR"
                )
            )
        )
    )
)</f>
        <v/>
      </c>
      <c r="L440" s="160" t="str">
        <f>IF($B440="",
    "",
    IF(NOT(ISERROR(MATCH($B440,Scilympiad!$U:$U,0))),
        INDEX(Scilympiad!M:M,MATCH($B440,Scilympiad!$U:$U,0)),
        ""
    )
)</f>
        <v/>
      </c>
      <c r="M440" s="161" t="str">
        <f>IF($B440="",
    "",
    IF(NOT(ISERROR(MATCH($B440,Scilympiad!$U:$U,0))),
        INDEX(Scilympiad!N:N,MATCH($B440,Scilympiad!$U:$U,0)),
        ""
    )
)</f>
        <v/>
      </c>
      <c r="N440" s="161" t="str">
        <f>IF($B440="",
    "",
    IF(NOT(ISERROR(MATCH($B440,SkyCiv!$U:$U,0))),
        INDEX(SkyCiv!C:C,MATCH($B440,SkyCiv!$U:$U,0))+(_xlfn.NUMBERVALUE(LEFT(RIGHT(Instructions!$E$20,4),3))+6)/24,
        ""
    )
)</f>
        <v/>
      </c>
      <c r="O440" s="12" t="str">
        <f>IF(N440="",
    "",
    IF(Instructions!E$20="",
        "TIMEZONE?",
        IF(L440="",
            "START?",
            IF(N440&lt;L440,
                "NEGATIVE",
                (N440-L440)*24*60
            )
        )
    )
)</f>
        <v/>
      </c>
      <c r="P440" s="46" t="str">
        <f>IF(Instructions!$E$21="",
    "",
    IF(AND(ISNUMBER(O440),O440&gt;Instructions!E$21),
        "YES",
        IF(AND(ISNUMBER(O440),O440&lt;=Instructions!E$21),
            "NO",
            IF(O440="NEGATIVE",
                "UNCLEAR",
                ""
            )
        )
    )
)</f>
        <v/>
      </c>
      <c r="Q440" s="72" t="str">
        <f>IF(LEFT(Instructions!E$22)="Y",
    P440,
    ""
)</f>
        <v/>
      </c>
      <c r="R440" s="69" t="str">
        <f>IF($B440="",
    "",
    IF(NOT(ISERROR(MATCH($B440,SkyCiv!$U:$U,0))),
        INDEX(SkyCiv!I:I,MATCH($B440,SkyCiv!$U:$U,0)),
        ""
    )
)</f>
        <v/>
      </c>
      <c r="S440" s="12" t="str">
        <f>IF($B440="",
    "",
    IF(NOT(ISERROR(MATCH($B440,SkyCiv!$U:$U,0))),
        INDEX(SkyCiv!J:J,MATCH($B440,SkyCiv!$U:$U,0)),
        ""
    )
)</f>
        <v/>
      </c>
      <c r="T440" s="60" t="str">
        <f>IF($B440="",
    "",
    IF(NOT(ISERROR(MATCH($B440,SkyCiv!$U:$U,0))),
        INDEX(SkyCiv!K:K,MATCH($B440,SkyCiv!$U:$U,0)),
        ""
    )
)</f>
        <v/>
      </c>
      <c r="U440" s="76" t="str">
        <f>IF($B440="",
    "",
    IF(NOT(ISERROR(MATCH($B440,SkyCiv!$U:$U,0))),
        INDEX(SkyCiv!L:L,MATCH($B440,SkyCiv!$U:$U,0)),
        ""
    )
)</f>
        <v/>
      </c>
      <c r="V440" s="12" t="str">
        <f>IF($B440="",
    "",
    IF(NOT(ISERROR(MATCH($B440,SkyCiv!$U:$U,0))),
        INDEX(SkyCiv!M:M,MATCH($B440,SkyCiv!$U:$U,0)),
        ""
    )
)</f>
        <v/>
      </c>
      <c r="W440" s="77" t="str">
        <f>IF($B440="",
    "",
    IF(NOT(ISERROR(MATCH($B440,SkyCiv!$U:$U,0))),
        INDEX(SkyCiv!N:N,MATCH($B440,SkyCiv!$U:$U,0)),
        ""
    )
)</f>
        <v/>
      </c>
      <c r="X440" s="45" t="str">
        <f>IF(AND(U440=0,V440=0,W440=0),
    "-",
    IF(U440="",
        "",
        IF(LEFT($B440)="B",
            IF(Instructions!E$16="",
                "",
                IF(ROUND(U440,3)&lt;Instructions!E$16,
                    "YES",
                    "NO"
                )
            ),
            IF(LEFT($B440)="C",
                IF(Instructions!E$18="",
                    "",
                    IF(ROUND(U440,3)&lt;Instructions!E$18,
                        "YES",
                        "NO"
                    )
                ),
                "ERR"
            )
        )
    )
)</f>
        <v/>
      </c>
      <c r="Y440" s="45" t="str">
        <f t="shared" si="162"/>
        <v/>
      </c>
      <c r="Z440" s="45" t="str">
        <f>IF(AND(U440=0,V440=0,W440=0),
    "-",
    IF(W440="",
        "",
        IF(LEFT($B440)="B",
            IF(Instructions!E$17="",
                "",
                IF(ROUND(W440,3)&lt;Instructions!E$17,
                    "YES",
                    "NO"
                )
            ),
            IF(LEFT($B440)="C",
                IF(Instructions!E$19="",
                    "",
                    IF(ROUND(W440,3)&lt;Instructions!E$19,
                        "YES",
                        "NO"
                    )
                ),
                "ERR"
            )
        )
    )
)</f>
        <v/>
      </c>
      <c r="AA440" s="54" t="str">
        <f t="shared" si="163"/>
        <v/>
      </c>
      <c r="AB440" s="14" t="str">
        <f>IF(AND(NOT(ISERROR(MATCH($B440,Scilympiad!$U:$U,0))),ISNUMBER(INDEX(Scilympiad!Y:Y,MATCH($B440,Scilympiad!$U:$U,0)))),
    INDEX(Scilympiad!Y:Y,MATCH($B440,Scilympiad!$U:$U,0)),
    ""
)</f>
        <v/>
      </c>
      <c r="AC440" s="11" t="str">
        <f t="shared" si="164"/>
        <v/>
      </c>
      <c r="AD440" s="10" t="str">
        <f t="shared" si="165"/>
        <v/>
      </c>
      <c r="AE440" s="11" t="str">
        <f t="shared" si="166"/>
        <v/>
      </c>
      <c r="AF440" s="12" t="str">
        <f t="shared" si="167"/>
        <v/>
      </c>
      <c r="AG440" s="134" t="str">
        <f t="shared" si="168"/>
        <v/>
      </c>
      <c r="AH440" s="165"/>
      <c r="AI440" s="165"/>
      <c r="AJ440" s="131"/>
      <c r="AK440" s="64" t="str">
        <f t="shared" si="169"/>
        <v/>
      </c>
      <c r="AL440" s="47" t="str">
        <f t="shared" si="170"/>
        <v/>
      </c>
      <c r="AM440" s="65" t="str">
        <f t="shared" si="171"/>
        <v/>
      </c>
      <c r="AN440" s="57" t="str">
        <f t="shared" si="172"/>
        <v/>
      </c>
      <c r="AO440" s="12" t="str">
        <f t="shared" si="173"/>
        <v/>
      </c>
      <c r="AP440" s="10" t="str">
        <f t="shared" si="174"/>
        <v/>
      </c>
      <c r="AQ440" s="10" t="str">
        <f t="shared" si="175"/>
        <v/>
      </c>
      <c r="AR440" s="15" t="str">
        <f t="shared" si="176"/>
        <v/>
      </c>
      <c r="AS440" s="57" t="str">
        <f t="shared" si="177"/>
        <v/>
      </c>
      <c r="AT440" s="12" t="str">
        <f t="shared" si="178"/>
        <v/>
      </c>
      <c r="AU440" s="10" t="str">
        <f t="shared" si="179"/>
        <v/>
      </c>
      <c r="AV440" s="10" t="str">
        <f t="shared" si="180"/>
        <v/>
      </c>
      <c r="AW440" s="15" t="str">
        <f t="shared" si="181"/>
        <v/>
      </c>
    </row>
    <row r="441" spans="2:49">
      <c r="B441" s="14" t="str">
        <f>IF(Scilympiad!C440="",
    "",
    Scilympiad!C440
)</f>
        <v/>
      </c>
      <c r="C441" s="10" t="str">
        <f>IF(Scilympiad!D440="",
    "",
    Scilympiad!D440
)</f>
        <v/>
      </c>
      <c r="D441" s="10" t="str">
        <f>IF(Scilympiad!E440="",
    "",
    Scilympiad!E440
)</f>
        <v/>
      </c>
      <c r="E441" s="44" t="str">
        <f t="shared" si="157"/>
        <v/>
      </c>
      <c r="F441" s="45" t="str">
        <f t="shared" si="158"/>
        <v/>
      </c>
      <c r="G441" s="173" t="str">
        <f t="shared" si="159"/>
        <v/>
      </c>
      <c r="H441" s="45" t="str">
        <f t="shared" si="160"/>
        <v/>
      </c>
      <c r="I441" s="54" t="str">
        <f t="shared" si="161"/>
        <v/>
      </c>
      <c r="J441" s="57" t="str">
        <f>IF($B441="",
    "",
    IF(COUNTIF(Scilympiad!U:U,Scores!$B441)+COUNTIF(SkyCiv!U:U,Scores!$B441)=0,
        "",
        IF(COUNTIF(Scilympiad!U:U,Scores!$B441)=0,
            "NO",
            IF(COUNTIF(Scilympiad!U:U,Scores!$B441)=1,
                "YES",
                IF(COUNTIF(Scilympiad!U:U,Scores!$B441)&gt;1,
                    "MANY",
                    "ERROR"
                )
            )
        )
    )
)</f>
        <v/>
      </c>
      <c r="K441" s="15" t="str">
        <f>IF($B441="",
    "",
    IF(COUNTIF(Scilympiad!U:U,Scores!$B441)+COUNTIF(SkyCiv!U:U,Scores!$B441)=0,
        "",
        IF(COUNTIF(SkyCiv!U:U,Scores!$B441)=0,
            "NO",
            IF(COUNTIF(SkyCiv!U:U,Scores!$B441)=1,
                "YES",
                IF(COUNTIF(SkyCiv!U:U,Scores!$B441)&gt;1,
                    "MANY",
                    "ERROR"
                )
            )
        )
    )
)</f>
        <v/>
      </c>
      <c r="L441" s="160" t="str">
        <f>IF($B441="",
    "",
    IF(NOT(ISERROR(MATCH($B441,Scilympiad!$U:$U,0))),
        INDEX(Scilympiad!M:M,MATCH($B441,Scilympiad!$U:$U,0)),
        ""
    )
)</f>
        <v/>
      </c>
      <c r="M441" s="161" t="str">
        <f>IF($B441="",
    "",
    IF(NOT(ISERROR(MATCH($B441,Scilympiad!$U:$U,0))),
        INDEX(Scilympiad!N:N,MATCH($B441,Scilympiad!$U:$U,0)),
        ""
    )
)</f>
        <v/>
      </c>
      <c r="N441" s="161" t="str">
        <f>IF($B441="",
    "",
    IF(NOT(ISERROR(MATCH($B441,SkyCiv!$U:$U,0))),
        INDEX(SkyCiv!C:C,MATCH($B441,SkyCiv!$U:$U,0))+(_xlfn.NUMBERVALUE(LEFT(RIGHT(Instructions!$E$20,4),3))+6)/24,
        ""
    )
)</f>
        <v/>
      </c>
      <c r="O441" s="12" t="str">
        <f>IF(N441="",
    "",
    IF(Instructions!E$20="",
        "TIMEZONE?",
        IF(L441="",
            "START?",
            IF(N441&lt;L441,
                "NEGATIVE",
                (N441-L441)*24*60
            )
        )
    )
)</f>
        <v/>
      </c>
      <c r="P441" s="46" t="str">
        <f>IF(Instructions!$E$21="",
    "",
    IF(AND(ISNUMBER(O441),O441&gt;Instructions!E$21),
        "YES",
        IF(AND(ISNUMBER(O441),O441&lt;=Instructions!E$21),
            "NO",
            IF(O441="NEGATIVE",
                "UNCLEAR",
                ""
            )
        )
    )
)</f>
        <v/>
      </c>
      <c r="Q441" s="72" t="str">
        <f>IF(LEFT(Instructions!E$22)="Y",
    P441,
    ""
)</f>
        <v/>
      </c>
      <c r="R441" s="69" t="str">
        <f>IF($B441="",
    "",
    IF(NOT(ISERROR(MATCH($B441,SkyCiv!$U:$U,0))),
        INDEX(SkyCiv!I:I,MATCH($B441,SkyCiv!$U:$U,0)),
        ""
    )
)</f>
        <v/>
      </c>
      <c r="S441" s="12" t="str">
        <f>IF($B441="",
    "",
    IF(NOT(ISERROR(MATCH($B441,SkyCiv!$U:$U,0))),
        INDEX(SkyCiv!J:J,MATCH($B441,SkyCiv!$U:$U,0)),
        ""
    )
)</f>
        <v/>
      </c>
      <c r="T441" s="60" t="str">
        <f>IF($B441="",
    "",
    IF(NOT(ISERROR(MATCH($B441,SkyCiv!$U:$U,0))),
        INDEX(SkyCiv!K:K,MATCH($B441,SkyCiv!$U:$U,0)),
        ""
    )
)</f>
        <v/>
      </c>
      <c r="U441" s="76" t="str">
        <f>IF($B441="",
    "",
    IF(NOT(ISERROR(MATCH($B441,SkyCiv!$U:$U,0))),
        INDEX(SkyCiv!L:L,MATCH($B441,SkyCiv!$U:$U,0)),
        ""
    )
)</f>
        <v/>
      </c>
      <c r="V441" s="12" t="str">
        <f>IF($B441="",
    "",
    IF(NOT(ISERROR(MATCH($B441,SkyCiv!$U:$U,0))),
        INDEX(SkyCiv!M:M,MATCH($B441,SkyCiv!$U:$U,0)),
        ""
    )
)</f>
        <v/>
      </c>
      <c r="W441" s="77" t="str">
        <f>IF($B441="",
    "",
    IF(NOT(ISERROR(MATCH($B441,SkyCiv!$U:$U,0))),
        INDEX(SkyCiv!N:N,MATCH($B441,SkyCiv!$U:$U,0)),
        ""
    )
)</f>
        <v/>
      </c>
      <c r="X441" s="45" t="str">
        <f>IF(AND(U441=0,V441=0,W441=0),
    "-",
    IF(U441="",
        "",
        IF(LEFT($B441)="B",
            IF(Instructions!E$16="",
                "",
                IF(ROUND(U441,3)&lt;Instructions!E$16,
                    "YES",
                    "NO"
                )
            ),
            IF(LEFT($B441)="C",
                IF(Instructions!E$18="",
                    "",
                    IF(ROUND(U441,3)&lt;Instructions!E$18,
                        "YES",
                        "NO"
                    )
                ),
                "ERR"
            )
        )
    )
)</f>
        <v/>
      </c>
      <c r="Y441" s="45" t="str">
        <f t="shared" si="162"/>
        <v/>
      </c>
      <c r="Z441" s="45" t="str">
        <f>IF(AND(U441=0,V441=0,W441=0),
    "-",
    IF(W441="",
        "",
        IF(LEFT($B441)="B",
            IF(Instructions!E$17="",
                "",
                IF(ROUND(W441,3)&lt;Instructions!E$17,
                    "YES",
                    "NO"
                )
            ),
            IF(LEFT($B441)="C",
                IF(Instructions!E$19="",
                    "",
                    IF(ROUND(W441,3)&lt;Instructions!E$19,
                        "YES",
                        "NO"
                    )
                ),
                "ERR"
            )
        )
    )
)</f>
        <v/>
      </c>
      <c r="AA441" s="54" t="str">
        <f t="shared" si="163"/>
        <v/>
      </c>
      <c r="AB441" s="14" t="str">
        <f>IF(AND(NOT(ISERROR(MATCH($B441,Scilympiad!$U:$U,0))),ISNUMBER(INDEX(Scilympiad!Y:Y,MATCH($B441,Scilympiad!$U:$U,0)))),
    INDEX(Scilympiad!Y:Y,MATCH($B441,Scilympiad!$U:$U,0)),
    ""
)</f>
        <v/>
      </c>
      <c r="AC441" s="11" t="str">
        <f t="shared" si="164"/>
        <v/>
      </c>
      <c r="AD441" s="10" t="str">
        <f t="shared" si="165"/>
        <v/>
      </c>
      <c r="AE441" s="11" t="str">
        <f t="shared" si="166"/>
        <v/>
      </c>
      <c r="AF441" s="12" t="str">
        <f t="shared" si="167"/>
        <v/>
      </c>
      <c r="AG441" s="134" t="str">
        <f t="shared" si="168"/>
        <v/>
      </c>
      <c r="AH441" s="165"/>
      <c r="AI441" s="165"/>
      <c r="AJ441" s="131"/>
      <c r="AK441" s="64" t="str">
        <f t="shared" si="169"/>
        <v/>
      </c>
      <c r="AL441" s="47" t="str">
        <f t="shared" si="170"/>
        <v/>
      </c>
      <c r="AM441" s="65" t="str">
        <f t="shared" si="171"/>
        <v/>
      </c>
      <c r="AN441" s="57" t="str">
        <f t="shared" si="172"/>
        <v/>
      </c>
      <c r="AO441" s="12" t="str">
        <f t="shared" si="173"/>
        <v/>
      </c>
      <c r="AP441" s="10" t="str">
        <f t="shared" si="174"/>
        <v/>
      </c>
      <c r="AQ441" s="10" t="str">
        <f t="shared" si="175"/>
        <v/>
      </c>
      <c r="AR441" s="15" t="str">
        <f t="shared" si="176"/>
        <v/>
      </c>
      <c r="AS441" s="57" t="str">
        <f t="shared" si="177"/>
        <v/>
      </c>
      <c r="AT441" s="12" t="str">
        <f t="shared" si="178"/>
        <v/>
      </c>
      <c r="AU441" s="10" t="str">
        <f t="shared" si="179"/>
        <v/>
      </c>
      <c r="AV441" s="10" t="str">
        <f t="shared" si="180"/>
        <v/>
      </c>
      <c r="AW441" s="15" t="str">
        <f t="shared" si="181"/>
        <v/>
      </c>
    </row>
    <row r="442" spans="2:49">
      <c r="B442" s="14" t="str">
        <f>IF(Scilympiad!C441="",
    "",
    Scilympiad!C441
)</f>
        <v/>
      </c>
      <c r="C442" s="10" t="str">
        <f>IF(Scilympiad!D441="",
    "",
    Scilympiad!D441
)</f>
        <v/>
      </c>
      <c r="D442" s="10" t="str">
        <f>IF(Scilympiad!E441="",
    "",
    Scilympiad!E441
)</f>
        <v/>
      </c>
      <c r="E442" s="44" t="str">
        <f t="shared" si="157"/>
        <v/>
      </c>
      <c r="F442" s="45" t="str">
        <f t="shared" si="158"/>
        <v/>
      </c>
      <c r="G442" s="173" t="str">
        <f t="shared" si="159"/>
        <v/>
      </c>
      <c r="H442" s="45" t="str">
        <f t="shared" si="160"/>
        <v/>
      </c>
      <c r="I442" s="54" t="str">
        <f t="shared" si="161"/>
        <v/>
      </c>
      <c r="J442" s="57" t="str">
        <f>IF($B442="",
    "",
    IF(COUNTIF(Scilympiad!U:U,Scores!$B442)+COUNTIF(SkyCiv!U:U,Scores!$B442)=0,
        "",
        IF(COUNTIF(Scilympiad!U:U,Scores!$B442)=0,
            "NO",
            IF(COUNTIF(Scilympiad!U:U,Scores!$B442)=1,
                "YES",
                IF(COUNTIF(Scilympiad!U:U,Scores!$B442)&gt;1,
                    "MANY",
                    "ERROR"
                )
            )
        )
    )
)</f>
        <v/>
      </c>
      <c r="K442" s="15" t="str">
        <f>IF($B442="",
    "",
    IF(COUNTIF(Scilympiad!U:U,Scores!$B442)+COUNTIF(SkyCiv!U:U,Scores!$B442)=0,
        "",
        IF(COUNTIF(SkyCiv!U:U,Scores!$B442)=0,
            "NO",
            IF(COUNTIF(SkyCiv!U:U,Scores!$B442)=1,
                "YES",
                IF(COUNTIF(SkyCiv!U:U,Scores!$B442)&gt;1,
                    "MANY",
                    "ERROR"
                )
            )
        )
    )
)</f>
        <v/>
      </c>
      <c r="L442" s="160" t="str">
        <f>IF($B442="",
    "",
    IF(NOT(ISERROR(MATCH($B442,Scilympiad!$U:$U,0))),
        INDEX(Scilympiad!M:M,MATCH($B442,Scilympiad!$U:$U,0)),
        ""
    )
)</f>
        <v/>
      </c>
      <c r="M442" s="161" t="str">
        <f>IF($B442="",
    "",
    IF(NOT(ISERROR(MATCH($B442,Scilympiad!$U:$U,0))),
        INDEX(Scilympiad!N:N,MATCH($B442,Scilympiad!$U:$U,0)),
        ""
    )
)</f>
        <v/>
      </c>
      <c r="N442" s="161" t="str">
        <f>IF($B442="",
    "",
    IF(NOT(ISERROR(MATCH($B442,SkyCiv!$U:$U,0))),
        INDEX(SkyCiv!C:C,MATCH($B442,SkyCiv!$U:$U,0))+(_xlfn.NUMBERVALUE(LEFT(RIGHT(Instructions!$E$20,4),3))+6)/24,
        ""
    )
)</f>
        <v/>
      </c>
      <c r="O442" s="12" t="str">
        <f>IF(N442="",
    "",
    IF(Instructions!E$20="",
        "TIMEZONE?",
        IF(L442="",
            "START?",
            IF(N442&lt;L442,
                "NEGATIVE",
                (N442-L442)*24*60
            )
        )
    )
)</f>
        <v/>
      </c>
      <c r="P442" s="46" t="str">
        <f>IF(Instructions!$E$21="",
    "",
    IF(AND(ISNUMBER(O442),O442&gt;Instructions!E$21),
        "YES",
        IF(AND(ISNUMBER(O442),O442&lt;=Instructions!E$21),
            "NO",
            IF(O442="NEGATIVE",
                "UNCLEAR",
                ""
            )
        )
    )
)</f>
        <v/>
      </c>
      <c r="Q442" s="72" t="str">
        <f>IF(LEFT(Instructions!E$22)="Y",
    P442,
    ""
)</f>
        <v/>
      </c>
      <c r="R442" s="69" t="str">
        <f>IF($B442="",
    "",
    IF(NOT(ISERROR(MATCH($B442,SkyCiv!$U:$U,0))),
        INDEX(SkyCiv!I:I,MATCH($B442,SkyCiv!$U:$U,0)),
        ""
    )
)</f>
        <v/>
      </c>
      <c r="S442" s="12" t="str">
        <f>IF($B442="",
    "",
    IF(NOT(ISERROR(MATCH($B442,SkyCiv!$U:$U,0))),
        INDEX(SkyCiv!J:J,MATCH($B442,SkyCiv!$U:$U,0)),
        ""
    )
)</f>
        <v/>
      </c>
      <c r="T442" s="60" t="str">
        <f>IF($B442="",
    "",
    IF(NOT(ISERROR(MATCH($B442,SkyCiv!$U:$U,0))),
        INDEX(SkyCiv!K:K,MATCH($B442,SkyCiv!$U:$U,0)),
        ""
    )
)</f>
        <v/>
      </c>
      <c r="U442" s="76" t="str">
        <f>IF($B442="",
    "",
    IF(NOT(ISERROR(MATCH($B442,SkyCiv!$U:$U,0))),
        INDEX(SkyCiv!L:L,MATCH($B442,SkyCiv!$U:$U,0)),
        ""
    )
)</f>
        <v/>
      </c>
      <c r="V442" s="12" t="str">
        <f>IF($B442="",
    "",
    IF(NOT(ISERROR(MATCH($B442,SkyCiv!$U:$U,0))),
        INDEX(SkyCiv!M:M,MATCH($B442,SkyCiv!$U:$U,0)),
        ""
    )
)</f>
        <v/>
      </c>
      <c r="W442" s="77" t="str">
        <f>IF($B442="",
    "",
    IF(NOT(ISERROR(MATCH($B442,SkyCiv!$U:$U,0))),
        INDEX(SkyCiv!N:N,MATCH($B442,SkyCiv!$U:$U,0)),
        ""
    )
)</f>
        <v/>
      </c>
      <c r="X442" s="45" t="str">
        <f>IF(AND(U442=0,V442=0,W442=0),
    "-",
    IF(U442="",
        "",
        IF(LEFT($B442)="B",
            IF(Instructions!E$16="",
                "",
                IF(ROUND(U442,3)&lt;Instructions!E$16,
                    "YES",
                    "NO"
                )
            ),
            IF(LEFT($B442)="C",
                IF(Instructions!E$18="",
                    "",
                    IF(ROUND(U442,3)&lt;Instructions!E$18,
                        "YES",
                        "NO"
                    )
                ),
                "ERR"
            )
        )
    )
)</f>
        <v/>
      </c>
      <c r="Y442" s="45" t="str">
        <f t="shared" si="162"/>
        <v/>
      </c>
      <c r="Z442" s="45" t="str">
        <f>IF(AND(U442=0,V442=0,W442=0),
    "-",
    IF(W442="",
        "",
        IF(LEFT($B442)="B",
            IF(Instructions!E$17="",
                "",
                IF(ROUND(W442,3)&lt;Instructions!E$17,
                    "YES",
                    "NO"
                )
            ),
            IF(LEFT($B442)="C",
                IF(Instructions!E$19="",
                    "",
                    IF(ROUND(W442,3)&lt;Instructions!E$19,
                        "YES",
                        "NO"
                    )
                ),
                "ERR"
            )
        )
    )
)</f>
        <v/>
      </c>
      <c r="AA442" s="54" t="str">
        <f t="shared" si="163"/>
        <v/>
      </c>
      <c r="AB442" s="14" t="str">
        <f>IF(AND(NOT(ISERROR(MATCH($B442,Scilympiad!$U:$U,0))),ISNUMBER(INDEX(Scilympiad!Y:Y,MATCH($B442,Scilympiad!$U:$U,0)))),
    INDEX(Scilympiad!Y:Y,MATCH($B442,Scilympiad!$U:$U,0)),
    ""
)</f>
        <v/>
      </c>
      <c r="AC442" s="11" t="str">
        <f t="shared" si="164"/>
        <v/>
      </c>
      <c r="AD442" s="10" t="str">
        <f t="shared" si="165"/>
        <v/>
      </c>
      <c r="AE442" s="11" t="str">
        <f t="shared" si="166"/>
        <v/>
      </c>
      <c r="AF442" s="12" t="str">
        <f t="shared" si="167"/>
        <v/>
      </c>
      <c r="AG442" s="134" t="str">
        <f t="shared" si="168"/>
        <v/>
      </c>
      <c r="AH442" s="165"/>
      <c r="AI442" s="165"/>
      <c r="AJ442" s="131"/>
      <c r="AK442" s="64" t="str">
        <f t="shared" si="169"/>
        <v/>
      </c>
      <c r="AL442" s="47" t="str">
        <f t="shared" si="170"/>
        <v/>
      </c>
      <c r="AM442" s="65" t="str">
        <f t="shared" si="171"/>
        <v/>
      </c>
      <c r="AN442" s="57" t="str">
        <f t="shared" si="172"/>
        <v/>
      </c>
      <c r="AO442" s="12" t="str">
        <f t="shared" si="173"/>
        <v/>
      </c>
      <c r="AP442" s="10" t="str">
        <f t="shared" si="174"/>
        <v/>
      </c>
      <c r="AQ442" s="10" t="str">
        <f t="shared" si="175"/>
        <v/>
      </c>
      <c r="AR442" s="15" t="str">
        <f t="shared" si="176"/>
        <v/>
      </c>
      <c r="AS442" s="57" t="str">
        <f t="shared" si="177"/>
        <v/>
      </c>
      <c r="AT442" s="12" t="str">
        <f t="shared" si="178"/>
        <v/>
      </c>
      <c r="AU442" s="10" t="str">
        <f t="shared" si="179"/>
        <v/>
      </c>
      <c r="AV442" s="10" t="str">
        <f t="shared" si="180"/>
        <v/>
      </c>
      <c r="AW442" s="15" t="str">
        <f t="shared" si="181"/>
        <v/>
      </c>
    </row>
    <row r="443" spans="2:49">
      <c r="B443" s="14" t="str">
        <f>IF(Scilympiad!C442="",
    "",
    Scilympiad!C442
)</f>
        <v/>
      </c>
      <c r="C443" s="10" t="str">
        <f>IF(Scilympiad!D442="",
    "",
    Scilympiad!D442
)</f>
        <v/>
      </c>
      <c r="D443" s="10" t="str">
        <f>IF(Scilympiad!E442="",
    "",
    Scilympiad!E442
)</f>
        <v/>
      </c>
      <c r="E443" s="44" t="str">
        <f t="shared" si="157"/>
        <v/>
      </c>
      <c r="F443" s="45" t="str">
        <f t="shared" si="158"/>
        <v/>
      </c>
      <c r="G443" s="173" t="str">
        <f t="shared" si="159"/>
        <v/>
      </c>
      <c r="H443" s="45" t="str">
        <f t="shared" si="160"/>
        <v/>
      </c>
      <c r="I443" s="54" t="str">
        <f t="shared" si="161"/>
        <v/>
      </c>
      <c r="J443" s="57" t="str">
        <f>IF($B443="",
    "",
    IF(COUNTIF(Scilympiad!U:U,Scores!$B443)+COUNTIF(SkyCiv!U:U,Scores!$B443)=0,
        "",
        IF(COUNTIF(Scilympiad!U:U,Scores!$B443)=0,
            "NO",
            IF(COUNTIF(Scilympiad!U:U,Scores!$B443)=1,
                "YES",
                IF(COUNTIF(Scilympiad!U:U,Scores!$B443)&gt;1,
                    "MANY",
                    "ERROR"
                )
            )
        )
    )
)</f>
        <v/>
      </c>
      <c r="K443" s="15" t="str">
        <f>IF($B443="",
    "",
    IF(COUNTIF(Scilympiad!U:U,Scores!$B443)+COUNTIF(SkyCiv!U:U,Scores!$B443)=0,
        "",
        IF(COUNTIF(SkyCiv!U:U,Scores!$B443)=0,
            "NO",
            IF(COUNTIF(SkyCiv!U:U,Scores!$B443)=1,
                "YES",
                IF(COUNTIF(SkyCiv!U:U,Scores!$B443)&gt;1,
                    "MANY",
                    "ERROR"
                )
            )
        )
    )
)</f>
        <v/>
      </c>
      <c r="L443" s="160" t="str">
        <f>IF($B443="",
    "",
    IF(NOT(ISERROR(MATCH($B443,Scilympiad!$U:$U,0))),
        INDEX(Scilympiad!M:M,MATCH($B443,Scilympiad!$U:$U,0)),
        ""
    )
)</f>
        <v/>
      </c>
      <c r="M443" s="161" t="str">
        <f>IF($B443="",
    "",
    IF(NOT(ISERROR(MATCH($B443,Scilympiad!$U:$U,0))),
        INDEX(Scilympiad!N:N,MATCH($B443,Scilympiad!$U:$U,0)),
        ""
    )
)</f>
        <v/>
      </c>
      <c r="N443" s="161" t="str">
        <f>IF($B443="",
    "",
    IF(NOT(ISERROR(MATCH($B443,SkyCiv!$U:$U,0))),
        INDEX(SkyCiv!C:C,MATCH($B443,SkyCiv!$U:$U,0))+(_xlfn.NUMBERVALUE(LEFT(RIGHT(Instructions!$E$20,4),3))+6)/24,
        ""
    )
)</f>
        <v/>
      </c>
      <c r="O443" s="12" t="str">
        <f>IF(N443="",
    "",
    IF(Instructions!E$20="",
        "TIMEZONE?",
        IF(L443="",
            "START?",
            IF(N443&lt;L443,
                "NEGATIVE",
                (N443-L443)*24*60
            )
        )
    )
)</f>
        <v/>
      </c>
      <c r="P443" s="46" t="str">
        <f>IF(Instructions!$E$21="",
    "",
    IF(AND(ISNUMBER(O443),O443&gt;Instructions!E$21),
        "YES",
        IF(AND(ISNUMBER(O443),O443&lt;=Instructions!E$21),
            "NO",
            IF(O443="NEGATIVE",
                "UNCLEAR",
                ""
            )
        )
    )
)</f>
        <v/>
      </c>
      <c r="Q443" s="72" t="str">
        <f>IF(LEFT(Instructions!E$22)="Y",
    P443,
    ""
)</f>
        <v/>
      </c>
      <c r="R443" s="69" t="str">
        <f>IF($B443="",
    "",
    IF(NOT(ISERROR(MATCH($B443,SkyCiv!$U:$U,0))),
        INDEX(SkyCiv!I:I,MATCH($B443,SkyCiv!$U:$U,0)),
        ""
    )
)</f>
        <v/>
      </c>
      <c r="S443" s="12" t="str">
        <f>IF($B443="",
    "",
    IF(NOT(ISERROR(MATCH($B443,SkyCiv!$U:$U,0))),
        INDEX(SkyCiv!J:J,MATCH($B443,SkyCiv!$U:$U,0)),
        ""
    )
)</f>
        <v/>
      </c>
      <c r="T443" s="60" t="str">
        <f>IF($B443="",
    "",
    IF(NOT(ISERROR(MATCH($B443,SkyCiv!$U:$U,0))),
        INDEX(SkyCiv!K:K,MATCH($B443,SkyCiv!$U:$U,0)),
        ""
    )
)</f>
        <v/>
      </c>
      <c r="U443" s="76" t="str">
        <f>IF($B443="",
    "",
    IF(NOT(ISERROR(MATCH($B443,SkyCiv!$U:$U,0))),
        INDEX(SkyCiv!L:L,MATCH($B443,SkyCiv!$U:$U,0)),
        ""
    )
)</f>
        <v/>
      </c>
      <c r="V443" s="12" t="str">
        <f>IF($B443="",
    "",
    IF(NOT(ISERROR(MATCH($B443,SkyCiv!$U:$U,0))),
        INDEX(SkyCiv!M:M,MATCH($B443,SkyCiv!$U:$U,0)),
        ""
    )
)</f>
        <v/>
      </c>
      <c r="W443" s="77" t="str">
        <f>IF($B443="",
    "",
    IF(NOT(ISERROR(MATCH($B443,SkyCiv!$U:$U,0))),
        INDEX(SkyCiv!N:N,MATCH($B443,SkyCiv!$U:$U,0)),
        ""
    )
)</f>
        <v/>
      </c>
      <c r="X443" s="45" t="str">
        <f>IF(AND(U443=0,V443=0,W443=0),
    "-",
    IF(U443="",
        "",
        IF(LEFT($B443)="B",
            IF(Instructions!E$16="",
                "",
                IF(ROUND(U443,3)&lt;Instructions!E$16,
                    "YES",
                    "NO"
                )
            ),
            IF(LEFT($B443)="C",
                IF(Instructions!E$18="",
                    "",
                    IF(ROUND(U443,3)&lt;Instructions!E$18,
                        "YES",
                        "NO"
                    )
                ),
                "ERR"
            )
        )
    )
)</f>
        <v/>
      </c>
      <c r="Y443" s="45" t="str">
        <f t="shared" si="162"/>
        <v/>
      </c>
      <c r="Z443" s="45" t="str">
        <f>IF(AND(U443=0,V443=0,W443=0),
    "-",
    IF(W443="",
        "",
        IF(LEFT($B443)="B",
            IF(Instructions!E$17="",
                "",
                IF(ROUND(W443,3)&lt;Instructions!E$17,
                    "YES",
                    "NO"
                )
            ),
            IF(LEFT($B443)="C",
                IF(Instructions!E$19="",
                    "",
                    IF(ROUND(W443,3)&lt;Instructions!E$19,
                        "YES",
                        "NO"
                    )
                ),
                "ERR"
            )
        )
    )
)</f>
        <v/>
      </c>
      <c r="AA443" s="54" t="str">
        <f t="shared" si="163"/>
        <v/>
      </c>
      <c r="AB443" s="14" t="str">
        <f>IF(AND(NOT(ISERROR(MATCH($B443,Scilympiad!$U:$U,0))),ISNUMBER(INDEX(Scilympiad!Y:Y,MATCH($B443,Scilympiad!$U:$U,0)))),
    INDEX(Scilympiad!Y:Y,MATCH($B443,Scilympiad!$U:$U,0)),
    ""
)</f>
        <v/>
      </c>
      <c r="AC443" s="11" t="str">
        <f t="shared" si="164"/>
        <v/>
      </c>
      <c r="AD443" s="10" t="str">
        <f t="shared" si="165"/>
        <v/>
      </c>
      <c r="AE443" s="11" t="str">
        <f t="shared" si="166"/>
        <v/>
      </c>
      <c r="AF443" s="12" t="str">
        <f t="shared" si="167"/>
        <v/>
      </c>
      <c r="AG443" s="134" t="str">
        <f t="shared" si="168"/>
        <v/>
      </c>
      <c r="AH443" s="165"/>
      <c r="AI443" s="165"/>
      <c r="AJ443" s="131"/>
      <c r="AK443" s="64" t="str">
        <f t="shared" si="169"/>
        <v/>
      </c>
      <c r="AL443" s="47" t="str">
        <f t="shared" si="170"/>
        <v/>
      </c>
      <c r="AM443" s="65" t="str">
        <f t="shared" si="171"/>
        <v/>
      </c>
      <c r="AN443" s="57" t="str">
        <f t="shared" si="172"/>
        <v/>
      </c>
      <c r="AO443" s="12" t="str">
        <f t="shared" si="173"/>
        <v/>
      </c>
      <c r="AP443" s="10" t="str">
        <f t="shared" si="174"/>
        <v/>
      </c>
      <c r="AQ443" s="10" t="str">
        <f t="shared" si="175"/>
        <v/>
      </c>
      <c r="AR443" s="15" t="str">
        <f t="shared" si="176"/>
        <v/>
      </c>
      <c r="AS443" s="57" t="str">
        <f t="shared" si="177"/>
        <v/>
      </c>
      <c r="AT443" s="12" t="str">
        <f t="shared" si="178"/>
        <v/>
      </c>
      <c r="AU443" s="10" t="str">
        <f t="shared" si="179"/>
        <v/>
      </c>
      <c r="AV443" s="10" t="str">
        <f t="shared" si="180"/>
        <v/>
      </c>
      <c r="AW443" s="15" t="str">
        <f t="shared" si="181"/>
        <v/>
      </c>
    </row>
    <row r="444" spans="2:49">
      <c r="B444" s="14" t="str">
        <f>IF(Scilympiad!C443="",
    "",
    Scilympiad!C443
)</f>
        <v/>
      </c>
      <c r="C444" s="10" t="str">
        <f>IF(Scilympiad!D443="",
    "",
    Scilympiad!D443
)</f>
        <v/>
      </c>
      <c r="D444" s="10" t="str">
        <f>IF(Scilympiad!E443="",
    "",
    Scilympiad!E443
)</f>
        <v/>
      </c>
      <c r="E444" s="44" t="str">
        <f t="shared" si="157"/>
        <v/>
      </c>
      <c r="F444" s="45" t="str">
        <f t="shared" si="158"/>
        <v/>
      </c>
      <c r="G444" s="173" t="str">
        <f t="shared" si="159"/>
        <v/>
      </c>
      <c r="H444" s="45" t="str">
        <f t="shared" si="160"/>
        <v/>
      </c>
      <c r="I444" s="54" t="str">
        <f t="shared" si="161"/>
        <v/>
      </c>
      <c r="J444" s="57" t="str">
        <f>IF($B444="",
    "",
    IF(COUNTIF(Scilympiad!U:U,Scores!$B444)+COUNTIF(SkyCiv!U:U,Scores!$B444)=0,
        "",
        IF(COUNTIF(Scilympiad!U:U,Scores!$B444)=0,
            "NO",
            IF(COUNTIF(Scilympiad!U:U,Scores!$B444)=1,
                "YES",
                IF(COUNTIF(Scilympiad!U:U,Scores!$B444)&gt;1,
                    "MANY",
                    "ERROR"
                )
            )
        )
    )
)</f>
        <v/>
      </c>
      <c r="K444" s="15" t="str">
        <f>IF($B444="",
    "",
    IF(COUNTIF(Scilympiad!U:U,Scores!$B444)+COUNTIF(SkyCiv!U:U,Scores!$B444)=0,
        "",
        IF(COUNTIF(SkyCiv!U:U,Scores!$B444)=0,
            "NO",
            IF(COUNTIF(SkyCiv!U:U,Scores!$B444)=1,
                "YES",
                IF(COUNTIF(SkyCiv!U:U,Scores!$B444)&gt;1,
                    "MANY",
                    "ERROR"
                )
            )
        )
    )
)</f>
        <v/>
      </c>
      <c r="L444" s="160" t="str">
        <f>IF($B444="",
    "",
    IF(NOT(ISERROR(MATCH($B444,Scilympiad!$U:$U,0))),
        INDEX(Scilympiad!M:M,MATCH($B444,Scilympiad!$U:$U,0)),
        ""
    )
)</f>
        <v/>
      </c>
      <c r="M444" s="161" t="str">
        <f>IF($B444="",
    "",
    IF(NOT(ISERROR(MATCH($B444,Scilympiad!$U:$U,0))),
        INDEX(Scilympiad!N:N,MATCH($B444,Scilympiad!$U:$U,0)),
        ""
    )
)</f>
        <v/>
      </c>
      <c r="N444" s="161" t="str">
        <f>IF($B444="",
    "",
    IF(NOT(ISERROR(MATCH($B444,SkyCiv!$U:$U,0))),
        INDEX(SkyCiv!C:C,MATCH($B444,SkyCiv!$U:$U,0))+(_xlfn.NUMBERVALUE(LEFT(RIGHT(Instructions!$E$20,4),3))+6)/24,
        ""
    )
)</f>
        <v/>
      </c>
      <c r="O444" s="12" t="str">
        <f>IF(N444="",
    "",
    IF(Instructions!E$20="",
        "TIMEZONE?",
        IF(L444="",
            "START?",
            IF(N444&lt;L444,
                "NEGATIVE",
                (N444-L444)*24*60
            )
        )
    )
)</f>
        <v/>
      </c>
      <c r="P444" s="46" t="str">
        <f>IF(Instructions!$E$21="",
    "",
    IF(AND(ISNUMBER(O444),O444&gt;Instructions!E$21),
        "YES",
        IF(AND(ISNUMBER(O444),O444&lt;=Instructions!E$21),
            "NO",
            IF(O444="NEGATIVE",
                "UNCLEAR",
                ""
            )
        )
    )
)</f>
        <v/>
      </c>
      <c r="Q444" s="72" t="str">
        <f>IF(LEFT(Instructions!E$22)="Y",
    P444,
    ""
)</f>
        <v/>
      </c>
      <c r="R444" s="69" t="str">
        <f>IF($B444="",
    "",
    IF(NOT(ISERROR(MATCH($B444,SkyCiv!$U:$U,0))),
        INDEX(SkyCiv!I:I,MATCH($B444,SkyCiv!$U:$U,0)),
        ""
    )
)</f>
        <v/>
      </c>
      <c r="S444" s="12" t="str">
        <f>IF($B444="",
    "",
    IF(NOT(ISERROR(MATCH($B444,SkyCiv!$U:$U,0))),
        INDEX(SkyCiv!J:J,MATCH($B444,SkyCiv!$U:$U,0)),
        ""
    )
)</f>
        <v/>
      </c>
      <c r="T444" s="60" t="str">
        <f>IF($B444="",
    "",
    IF(NOT(ISERROR(MATCH($B444,SkyCiv!$U:$U,0))),
        INDEX(SkyCiv!K:K,MATCH($B444,SkyCiv!$U:$U,0)),
        ""
    )
)</f>
        <v/>
      </c>
      <c r="U444" s="76" t="str">
        <f>IF($B444="",
    "",
    IF(NOT(ISERROR(MATCH($B444,SkyCiv!$U:$U,0))),
        INDEX(SkyCiv!L:L,MATCH($B444,SkyCiv!$U:$U,0)),
        ""
    )
)</f>
        <v/>
      </c>
      <c r="V444" s="12" t="str">
        <f>IF($B444="",
    "",
    IF(NOT(ISERROR(MATCH($B444,SkyCiv!$U:$U,0))),
        INDEX(SkyCiv!M:M,MATCH($B444,SkyCiv!$U:$U,0)),
        ""
    )
)</f>
        <v/>
      </c>
      <c r="W444" s="77" t="str">
        <f>IF($B444="",
    "",
    IF(NOT(ISERROR(MATCH($B444,SkyCiv!$U:$U,0))),
        INDEX(SkyCiv!N:N,MATCH($B444,SkyCiv!$U:$U,0)),
        ""
    )
)</f>
        <v/>
      </c>
      <c r="X444" s="45" t="str">
        <f>IF(AND(U444=0,V444=0,W444=0),
    "-",
    IF(U444="",
        "",
        IF(LEFT($B444)="B",
            IF(Instructions!E$16="",
                "",
                IF(ROUND(U444,3)&lt;Instructions!E$16,
                    "YES",
                    "NO"
                )
            ),
            IF(LEFT($B444)="C",
                IF(Instructions!E$18="",
                    "",
                    IF(ROUND(U444,3)&lt;Instructions!E$18,
                        "YES",
                        "NO"
                    )
                ),
                "ERR"
            )
        )
    )
)</f>
        <v/>
      </c>
      <c r="Y444" s="45" t="str">
        <f t="shared" si="162"/>
        <v/>
      </c>
      <c r="Z444" s="45" t="str">
        <f>IF(AND(U444=0,V444=0,W444=0),
    "-",
    IF(W444="",
        "",
        IF(LEFT($B444)="B",
            IF(Instructions!E$17="",
                "",
                IF(ROUND(W444,3)&lt;Instructions!E$17,
                    "YES",
                    "NO"
                )
            ),
            IF(LEFT($B444)="C",
                IF(Instructions!E$19="",
                    "",
                    IF(ROUND(W444,3)&lt;Instructions!E$19,
                        "YES",
                        "NO"
                    )
                ),
                "ERR"
            )
        )
    )
)</f>
        <v/>
      </c>
      <c r="AA444" s="54" t="str">
        <f t="shared" si="163"/>
        <v/>
      </c>
      <c r="AB444" s="14" t="str">
        <f>IF(AND(NOT(ISERROR(MATCH($B444,Scilympiad!$U:$U,0))),ISNUMBER(INDEX(Scilympiad!Y:Y,MATCH($B444,Scilympiad!$U:$U,0)))),
    INDEX(Scilympiad!Y:Y,MATCH($B444,Scilympiad!$U:$U,0)),
    ""
)</f>
        <v/>
      </c>
      <c r="AC444" s="11" t="str">
        <f t="shared" si="164"/>
        <v/>
      </c>
      <c r="AD444" s="10" t="str">
        <f t="shared" si="165"/>
        <v/>
      </c>
      <c r="AE444" s="11" t="str">
        <f t="shared" si="166"/>
        <v/>
      </c>
      <c r="AF444" s="12" t="str">
        <f t="shared" si="167"/>
        <v/>
      </c>
      <c r="AG444" s="134" t="str">
        <f t="shared" si="168"/>
        <v/>
      </c>
      <c r="AH444" s="165"/>
      <c r="AI444" s="165"/>
      <c r="AJ444" s="131"/>
      <c r="AK444" s="64" t="str">
        <f t="shared" si="169"/>
        <v/>
      </c>
      <c r="AL444" s="47" t="str">
        <f t="shared" si="170"/>
        <v/>
      </c>
      <c r="AM444" s="65" t="str">
        <f t="shared" si="171"/>
        <v/>
      </c>
      <c r="AN444" s="57" t="str">
        <f t="shared" si="172"/>
        <v/>
      </c>
      <c r="AO444" s="12" t="str">
        <f t="shared" si="173"/>
        <v/>
      </c>
      <c r="AP444" s="10" t="str">
        <f t="shared" si="174"/>
        <v/>
      </c>
      <c r="AQ444" s="10" t="str">
        <f t="shared" si="175"/>
        <v/>
      </c>
      <c r="AR444" s="15" t="str">
        <f t="shared" si="176"/>
        <v/>
      </c>
      <c r="AS444" s="57" t="str">
        <f t="shared" si="177"/>
        <v/>
      </c>
      <c r="AT444" s="12" t="str">
        <f t="shared" si="178"/>
        <v/>
      </c>
      <c r="AU444" s="10" t="str">
        <f t="shared" si="179"/>
        <v/>
      </c>
      <c r="AV444" s="10" t="str">
        <f t="shared" si="180"/>
        <v/>
      </c>
      <c r="AW444" s="15" t="str">
        <f t="shared" si="181"/>
        <v/>
      </c>
    </row>
    <row r="445" spans="2:49">
      <c r="B445" s="14" t="str">
        <f>IF(Scilympiad!C444="",
    "",
    Scilympiad!C444
)</f>
        <v/>
      </c>
      <c r="C445" s="10" t="str">
        <f>IF(Scilympiad!D444="",
    "",
    Scilympiad!D444
)</f>
        <v/>
      </c>
      <c r="D445" s="10" t="str">
        <f>IF(Scilympiad!E444="",
    "",
    Scilympiad!E444
)</f>
        <v/>
      </c>
      <c r="E445" s="44" t="str">
        <f t="shared" si="157"/>
        <v/>
      </c>
      <c r="F445" s="45" t="str">
        <f t="shared" si="158"/>
        <v/>
      </c>
      <c r="G445" s="173" t="str">
        <f t="shared" si="159"/>
        <v/>
      </c>
      <c r="H445" s="45" t="str">
        <f t="shared" si="160"/>
        <v/>
      </c>
      <c r="I445" s="54" t="str">
        <f t="shared" si="161"/>
        <v/>
      </c>
      <c r="J445" s="57" t="str">
        <f>IF($B445="",
    "",
    IF(COUNTIF(Scilympiad!U:U,Scores!$B445)+COUNTIF(SkyCiv!U:U,Scores!$B445)=0,
        "",
        IF(COUNTIF(Scilympiad!U:U,Scores!$B445)=0,
            "NO",
            IF(COUNTIF(Scilympiad!U:U,Scores!$B445)=1,
                "YES",
                IF(COUNTIF(Scilympiad!U:U,Scores!$B445)&gt;1,
                    "MANY",
                    "ERROR"
                )
            )
        )
    )
)</f>
        <v/>
      </c>
      <c r="K445" s="15" t="str">
        <f>IF($B445="",
    "",
    IF(COUNTIF(Scilympiad!U:U,Scores!$B445)+COUNTIF(SkyCiv!U:U,Scores!$B445)=0,
        "",
        IF(COUNTIF(SkyCiv!U:U,Scores!$B445)=0,
            "NO",
            IF(COUNTIF(SkyCiv!U:U,Scores!$B445)=1,
                "YES",
                IF(COUNTIF(SkyCiv!U:U,Scores!$B445)&gt;1,
                    "MANY",
                    "ERROR"
                )
            )
        )
    )
)</f>
        <v/>
      </c>
      <c r="L445" s="160" t="str">
        <f>IF($B445="",
    "",
    IF(NOT(ISERROR(MATCH($B445,Scilympiad!$U:$U,0))),
        INDEX(Scilympiad!M:M,MATCH($B445,Scilympiad!$U:$U,0)),
        ""
    )
)</f>
        <v/>
      </c>
      <c r="M445" s="161" t="str">
        <f>IF($B445="",
    "",
    IF(NOT(ISERROR(MATCH($B445,Scilympiad!$U:$U,0))),
        INDEX(Scilympiad!N:N,MATCH($B445,Scilympiad!$U:$U,0)),
        ""
    )
)</f>
        <v/>
      </c>
      <c r="N445" s="161" t="str">
        <f>IF($B445="",
    "",
    IF(NOT(ISERROR(MATCH($B445,SkyCiv!$U:$U,0))),
        INDEX(SkyCiv!C:C,MATCH($B445,SkyCiv!$U:$U,0))+(_xlfn.NUMBERVALUE(LEFT(RIGHT(Instructions!$E$20,4),3))+6)/24,
        ""
    )
)</f>
        <v/>
      </c>
      <c r="O445" s="12" t="str">
        <f>IF(N445="",
    "",
    IF(Instructions!E$20="",
        "TIMEZONE?",
        IF(L445="",
            "START?",
            IF(N445&lt;L445,
                "NEGATIVE",
                (N445-L445)*24*60
            )
        )
    )
)</f>
        <v/>
      </c>
      <c r="P445" s="46" t="str">
        <f>IF(Instructions!$E$21="",
    "",
    IF(AND(ISNUMBER(O445),O445&gt;Instructions!E$21),
        "YES",
        IF(AND(ISNUMBER(O445),O445&lt;=Instructions!E$21),
            "NO",
            IF(O445="NEGATIVE",
                "UNCLEAR",
                ""
            )
        )
    )
)</f>
        <v/>
      </c>
      <c r="Q445" s="72" t="str">
        <f>IF(LEFT(Instructions!E$22)="Y",
    P445,
    ""
)</f>
        <v/>
      </c>
      <c r="R445" s="69" t="str">
        <f>IF($B445="",
    "",
    IF(NOT(ISERROR(MATCH($B445,SkyCiv!$U:$U,0))),
        INDEX(SkyCiv!I:I,MATCH($B445,SkyCiv!$U:$U,0)),
        ""
    )
)</f>
        <v/>
      </c>
      <c r="S445" s="12" t="str">
        <f>IF($B445="",
    "",
    IF(NOT(ISERROR(MATCH($B445,SkyCiv!$U:$U,0))),
        INDEX(SkyCiv!J:J,MATCH($B445,SkyCiv!$U:$U,0)),
        ""
    )
)</f>
        <v/>
      </c>
      <c r="T445" s="60" t="str">
        <f>IF($B445="",
    "",
    IF(NOT(ISERROR(MATCH($B445,SkyCiv!$U:$U,0))),
        INDEX(SkyCiv!K:K,MATCH($B445,SkyCiv!$U:$U,0)),
        ""
    )
)</f>
        <v/>
      </c>
      <c r="U445" s="76" t="str">
        <f>IF($B445="",
    "",
    IF(NOT(ISERROR(MATCH($B445,SkyCiv!$U:$U,0))),
        INDEX(SkyCiv!L:L,MATCH($B445,SkyCiv!$U:$U,0)),
        ""
    )
)</f>
        <v/>
      </c>
      <c r="V445" s="12" t="str">
        <f>IF($B445="",
    "",
    IF(NOT(ISERROR(MATCH($B445,SkyCiv!$U:$U,0))),
        INDEX(SkyCiv!M:M,MATCH($B445,SkyCiv!$U:$U,0)),
        ""
    )
)</f>
        <v/>
      </c>
      <c r="W445" s="77" t="str">
        <f>IF($B445="",
    "",
    IF(NOT(ISERROR(MATCH($B445,SkyCiv!$U:$U,0))),
        INDEX(SkyCiv!N:N,MATCH($B445,SkyCiv!$U:$U,0)),
        ""
    )
)</f>
        <v/>
      </c>
      <c r="X445" s="45" t="str">
        <f>IF(AND(U445=0,V445=0,W445=0),
    "-",
    IF(U445="",
        "",
        IF(LEFT($B445)="B",
            IF(Instructions!E$16="",
                "",
                IF(ROUND(U445,3)&lt;Instructions!E$16,
                    "YES",
                    "NO"
                )
            ),
            IF(LEFT($B445)="C",
                IF(Instructions!E$18="",
                    "",
                    IF(ROUND(U445,3)&lt;Instructions!E$18,
                        "YES",
                        "NO"
                    )
                ),
                "ERR"
            )
        )
    )
)</f>
        <v/>
      </c>
      <c r="Y445" s="45" t="str">
        <f t="shared" si="162"/>
        <v/>
      </c>
      <c r="Z445" s="45" t="str">
        <f>IF(AND(U445=0,V445=0,W445=0),
    "-",
    IF(W445="",
        "",
        IF(LEFT($B445)="B",
            IF(Instructions!E$17="",
                "",
                IF(ROUND(W445,3)&lt;Instructions!E$17,
                    "YES",
                    "NO"
                )
            ),
            IF(LEFT($B445)="C",
                IF(Instructions!E$19="",
                    "",
                    IF(ROUND(W445,3)&lt;Instructions!E$19,
                        "YES",
                        "NO"
                    )
                ),
                "ERR"
            )
        )
    )
)</f>
        <v/>
      </c>
      <c r="AA445" s="54" t="str">
        <f t="shared" si="163"/>
        <v/>
      </c>
      <c r="AB445" s="14" t="str">
        <f>IF(AND(NOT(ISERROR(MATCH($B445,Scilympiad!$U:$U,0))),ISNUMBER(INDEX(Scilympiad!Y:Y,MATCH($B445,Scilympiad!$U:$U,0)))),
    INDEX(Scilympiad!Y:Y,MATCH($B445,Scilympiad!$U:$U,0)),
    ""
)</f>
        <v/>
      </c>
      <c r="AC445" s="11" t="str">
        <f t="shared" si="164"/>
        <v/>
      </c>
      <c r="AD445" s="10" t="str">
        <f t="shared" si="165"/>
        <v/>
      </c>
      <c r="AE445" s="11" t="str">
        <f t="shared" si="166"/>
        <v/>
      </c>
      <c r="AF445" s="12" t="str">
        <f t="shared" si="167"/>
        <v/>
      </c>
      <c r="AG445" s="134" t="str">
        <f t="shared" si="168"/>
        <v/>
      </c>
      <c r="AH445" s="165"/>
      <c r="AI445" s="165"/>
      <c r="AJ445" s="131"/>
      <c r="AK445" s="64" t="str">
        <f t="shared" si="169"/>
        <v/>
      </c>
      <c r="AL445" s="47" t="str">
        <f t="shared" si="170"/>
        <v/>
      </c>
      <c r="AM445" s="65" t="str">
        <f t="shared" si="171"/>
        <v/>
      </c>
      <c r="AN445" s="57" t="str">
        <f t="shared" si="172"/>
        <v/>
      </c>
      <c r="AO445" s="12" t="str">
        <f t="shared" si="173"/>
        <v/>
      </c>
      <c r="AP445" s="10" t="str">
        <f t="shared" si="174"/>
        <v/>
      </c>
      <c r="AQ445" s="10" t="str">
        <f t="shared" si="175"/>
        <v/>
      </c>
      <c r="AR445" s="15" t="str">
        <f t="shared" si="176"/>
        <v/>
      </c>
      <c r="AS445" s="57" t="str">
        <f t="shared" si="177"/>
        <v/>
      </c>
      <c r="AT445" s="12" t="str">
        <f t="shared" si="178"/>
        <v/>
      </c>
      <c r="AU445" s="10" t="str">
        <f t="shared" si="179"/>
        <v/>
      </c>
      <c r="AV445" s="10" t="str">
        <f t="shared" si="180"/>
        <v/>
      </c>
      <c r="AW445" s="15" t="str">
        <f t="shared" si="181"/>
        <v/>
      </c>
    </row>
    <row r="446" spans="2:49">
      <c r="B446" s="14" t="str">
        <f>IF(Scilympiad!C445="",
    "",
    Scilympiad!C445
)</f>
        <v/>
      </c>
      <c r="C446" s="10" t="str">
        <f>IF(Scilympiad!D445="",
    "",
    Scilympiad!D445
)</f>
        <v/>
      </c>
      <c r="D446" s="10" t="str">
        <f>IF(Scilympiad!E445="",
    "",
    Scilympiad!E445
)</f>
        <v/>
      </c>
      <c r="E446" s="44" t="str">
        <f t="shared" si="157"/>
        <v/>
      </c>
      <c r="F446" s="45" t="str">
        <f t="shared" si="158"/>
        <v/>
      </c>
      <c r="G446" s="173" t="str">
        <f t="shared" si="159"/>
        <v/>
      </c>
      <c r="H446" s="45" t="str">
        <f t="shared" si="160"/>
        <v/>
      </c>
      <c r="I446" s="54" t="str">
        <f t="shared" si="161"/>
        <v/>
      </c>
      <c r="J446" s="57" t="str">
        <f>IF($B446="",
    "",
    IF(COUNTIF(Scilympiad!U:U,Scores!$B446)+COUNTIF(SkyCiv!U:U,Scores!$B446)=0,
        "",
        IF(COUNTIF(Scilympiad!U:U,Scores!$B446)=0,
            "NO",
            IF(COUNTIF(Scilympiad!U:U,Scores!$B446)=1,
                "YES",
                IF(COUNTIF(Scilympiad!U:U,Scores!$B446)&gt;1,
                    "MANY",
                    "ERROR"
                )
            )
        )
    )
)</f>
        <v/>
      </c>
      <c r="K446" s="15" t="str">
        <f>IF($B446="",
    "",
    IF(COUNTIF(Scilympiad!U:U,Scores!$B446)+COUNTIF(SkyCiv!U:U,Scores!$B446)=0,
        "",
        IF(COUNTIF(SkyCiv!U:U,Scores!$B446)=0,
            "NO",
            IF(COUNTIF(SkyCiv!U:U,Scores!$B446)=1,
                "YES",
                IF(COUNTIF(SkyCiv!U:U,Scores!$B446)&gt;1,
                    "MANY",
                    "ERROR"
                )
            )
        )
    )
)</f>
        <v/>
      </c>
      <c r="L446" s="160" t="str">
        <f>IF($B446="",
    "",
    IF(NOT(ISERROR(MATCH($B446,Scilympiad!$U:$U,0))),
        INDEX(Scilympiad!M:M,MATCH($B446,Scilympiad!$U:$U,0)),
        ""
    )
)</f>
        <v/>
      </c>
      <c r="M446" s="161" t="str">
        <f>IF($B446="",
    "",
    IF(NOT(ISERROR(MATCH($B446,Scilympiad!$U:$U,0))),
        INDEX(Scilympiad!N:N,MATCH($B446,Scilympiad!$U:$U,0)),
        ""
    )
)</f>
        <v/>
      </c>
      <c r="N446" s="161" t="str">
        <f>IF($B446="",
    "",
    IF(NOT(ISERROR(MATCH($B446,SkyCiv!$U:$U,0))),
        INDEX(SkyCiv!C:C,MATCH($B446,SkyCiv!$U:$U,0))+(_xlfn.NUMBERVALUE(LEFT(RIGHT(Instructions!$E$20,4),3))+6)/24,
        ""
    )
)</f>
        <v/>
      </c>
      <c r="O446" s="12" t="str">
        <f>IF(N446="",
    "",
    IF(Instructions!E$20="",
        "TIMEZONE?",
        IF(L446="",
            "START?",
            IF(N446&lt;L446,
                "NEGATIVE",
                (N446-L446)*24*60
            )
        )
    )
)</f>
        <v/>
      </c>
      <c r="P446" s="46" t="str">
        <f>IF(Instructions!$E$21="",
    "",
    IF(AND(ISNUMBER(O446),O446&gt;Instructions!E$21),
        "YES",
        IF(AND(ISNUMBER(O446),O446&lt;=Instructions!E$21),
            "NO",
            IF(O446="NEGATIVE",
                "UNCLEAR",
                ""
            )
        )
    )
)</f>
        <v/>
      </c>
      <c r="Q446" s="72" t="str">
        <f>IF(LEFT(Instructions!E$22)="Y",
    P446,
    ""
)</f>
        <v/>
      </c>
      <c r="R446" s="69" t="str">
        <f>IF($B446="",
    "",
    IF(NOT(ISERROR(MATCH($B446,SkyCiv!$U:$U,0))),
        INDEX(SkyCiv!I:I,MATCH($B446,SkyCiv!$U:$U,0)),
        ""
    )
)</f>
        <v/>
      </c>
      <c r="S446" s="12" t="str">
        <f>IF($B446="",
    "",
    IF(NOT(ISERROR(MATCH($B446,SkyCiv!$U:$U,0))),
        INDEX(SkyCiv!J:J,MATCH($B446,SkyCiv!$U:$U,0)),
        ""
    )
)</f>
        <v/>
      </c>
      <c r="T446" s="60" t="str">
        <f>IF($B446="",
    "",
    IF(NOT(ISERROR(MATCH($B446,SkyCiv!$U:$U,0))),
        INDEX(SkyCiv!K:K,MATCH($B446,SkyCiv!$U:$U,0)),
        ""
    )
)</f>
        <v/>
      </c>
      <c r="U446" s="76" t="str">
        <f>IF($B446="",
    "",
    IF(NOT(ISERROR(MATCH($B446,SkyCiv!$U:$U,0))),
        INDEX(SkyCiv!L:L,MATCH($B446,SkyCiv!$U:$U,0)),
        ""
    )
)</f>
        <v/>
      </c>
      <c r="V446" s="12" t="str">
        <f>IF($B446="",
    "",
    IF(NOT(ISERROR(MATCH($B446,SkyCiv!$U:$U,0))),
        INDEX(SkyCiv!M:M,MATCH($B446,SkyCiv!$U:$U,0)),
        ""
    )
)</f>
        <v/>
      </c>
      <c r="W446" s="77" t="str">
        <f>IF($B446="",
    "",
    IF(NOT(ISERROR(MATCH($B446,SkyCiv!$U:$U,0))),
        INDEX(SkyCiv!N:N,MATCH($B446,SkyCiv!$U:$U,0)),
        ""
    )
)</f>
        <v/>
      </c>
      <c r="X446" s="45" t="str">
        <f>IF(AND(U446=0,V446=0,W446=0),
    "-",
    IF(U446="",
        "",
        IF(LEFT($B446)="B",
            IF(Instructions!E$16="",
                "",
                IF(ROUND(U446,3)&lt;Instructions!E$16,
                    "YES",
                    "NO"
                )
            ),
            IF(LEFT($B446)="C",
                IF(Instructions!E$18="",
                    "",
                    IF(ROUND(U446,3)&lt;Instructions!E$18,
                        "YES",
                        "NO"
                    )
                ),
                "ERR"
            )
        )
    )
)</f>
        <v/>
      </c>
      <c r="Y446" s="45" t="str">
        <f t="shared" si="162"/>
        <v/>
      </c>
      <c r="Z446" s="45" t="str">
        <f>IF(AND(U446=0,V446=0,W446=0),
    "-",
    IF(W446="",
        "",
        IF(LEFT($B446)="B",
            IF(Instructions!E$17="",
                "",
                IF(ROUND(W446,3)&lt;Instructions!E$17,
                    "YES",
                    "NO"
                )
            ),
            IF(LEFT($B446)="C",
                IF(Instructions!E$19="",
                    "",
                    IF(ROUND(W446,3)&lt;Instructions!E$19,
                        "YES",
                        "NO"
                    )
                ),
                "ERR"
            )
        )
    )
)</f>
        <v/>
      </c>
      <c r="AA446" s="54" t="str">
        <f t="shared" si="163"/>
        <v/>
      </c>
      <c r="AB446" s="14" t="str">
        <f>IF(AND(NOT(ISERROR(MATCH($B446,Scilympiad!$U:$U,0))),ISNUMBER(INDEX(Scilympiad!Y:Y,MATCH($B446,Scilympiad!$U:$U,0)))),
    INDEX(Scilympiad!Y:Y,MATCH($B446,Scilympiad!$U:$U,0)),
    ""
)</f>
        <v/>
      </c>
      <c r="AC446" s="11" t="str">
        <f t="shared" si="164"/>
        <v/>
      </c>
      <c r="AD446" s="10" t="str">
        <f t="shared" si="165"/>
        <v/>
      </c>
      <c r="AE446" s="11" t="str">
        <f t="shared" si="166"/>
        <v/>
      </c>
      <c r="AF446" s="12" t="str">
        <f t="shared" si="167"/>
        <v/>
      </c>
      <c r="AG446" s="134" t="str">
        <f t="shared" si="168"/>
        <v/>
      </c>
      <c r="AH446" s="165"/>
      <c r="AI446" s="165"/>
      <c r="AJ446" s="131"/>
      <c r="AK446" s="64" t="str">
        <f t="shared" si="169"/>
        <v/>
      </c>
      <c r="AL446" s="47" t="str">
        <f t="shared" si="170"/>
        <v/>
      </c>
      <c r="AM446" s="65" t="str">
        <f t="shared" si="171"/>
        <v/>
      </c>
      <c r="AN446" s="57" t="str">
        <f t="shared" si="172"/>
        <v/>
      </c>
      <c r="AO446" s="12" t="str">
        <f t="shared" si="173"/>
        <v/>
      </c>
      <c r="AP446" s="10" t="str">
        <f t="shared" si="174"/>
        <v/>
      </c>
      <c r="AQ446" s="10" t="str">
        <f t="shared" si="175"/>
        <v/>
      </c>
      <c r="AR446" s="15" t="str">
        <f t="shared" si="176"/>
        <v/>
      </c>
      <c r="AS446" s="57" t="str">
        <f t="shared" si="177"/>
        <v/>
      </c>
      <c r="AT446" s="12" t="str">
        <f t="shared" si="178"/>
        <v/>
      </c>
      <c r="AU446" s="10" t="str">
        <f t="shared" si="179"/>
        <v/>
      </c>
      <c r="AV446" s="10" t="str">
        <f t="shared" si="180"/>
        <v/>
      </c>
      <c r="AW446" s="15" t="str">
        <f t="shared" si="181"/>
        <v/>
      </c>
    </row>
    <row r="447" spans="2:49">
      <c r="B447" s="14" t="str">
        <f>IF(Scilympiad!C446="",
    "",
    Scilympiad!C446
)</f>
        <v/>
      </c>
      <c r="C447" s="10" t="str">
        <f>IF(Scilympiad!D446="",
    "",
    Scilympiad!D446
)</f>
        <v/>
      </c>
      <c r="D447" s="10" t="str">
        <f>IF(Scilympiad!E446="",
    "",
    Scilympiad!E446
)</f>
        <v/>
      </c>
      <c r="E447" s="44" t="str">
        <f t="shared" si="157"/>
        <v/>
      </c>
      <c r="F447" s="45" t="str">
        <f t="shared" si="158"/>
        <v/>
      </c>
      <c r="G447" s="173" t="str">
        <f t="shared" si="159"/>
        <v/>
      </c>
      <c r="H447" s="45" t="str">
        <f t="shared" si="160"/>
        <v/>
      </c>
      <c r="I447" s="54" t="str">
        <f t="shared" si="161"/>
        <v/>
      </c>
      <c r="J447" s="57" t="str">
        <f>IF($B447="",
    "",
    IF(COUNTIF(Scilympiad!U:U,Scores!$B447)+COUNTIF(SkyCiv!U:U,Scores!$B447)=0,
        "",
        IF(COUNTIF(Scilympiad!U:U,Scores!$B447)=0,
            "NO",
            IF(COUNTIF(Scilympiad!U:U,Scores!$B447)=1,
                "YES",
                IF(COUNTIF(Scilympiad!U:U,Scores!$B447)&gt;1,
                    "MANY",
                    "ERROR"
                )
            )
        )
    )
)</f>
        <v/>
      </c>
      <c r="K447" s="15" t="str">
        <f>IF($B447="",
    "",
    IF(COUNTIF(Scilympiad!U:U,Scores!$B447)+COUNTIF(SkyCiv!U:U,Scores!$B447)=0,
        "",
        IF(COUNTIF(SkyCiv!U:U,Scores!$B447)=0,
            "NO",
            IF(COUNTIF(SkyCiv!U:U,Scores!$B447)=1,
                "YES",
                IF(COUNTIF(SkyCiv!U:U,Scores!$B447)&gt;1,
                    "MANY",
                    "ERROR"
                )
            )
        )
    )
)</f>
        <v/>
      </c>
      <c r="L447" s="160" t="str">
        <f>IF($B447="",
    "",
    IF(NOT(ISERROR(MATCH($B447,Scilympiad!$U:$U,0))),
        INDEX(Scilympiad!M:M,MATCH($B447,Scilympiad!$U:$U,0)),
        ""
    )
)</f>
        <v/>
      </c>
      <c r="M447" s="161" t="str">
        <f>IF($B447="",
    "",
    IF(NOT(ISERROR(MATCH($B447,Scilympiad!$U:$U,0))),
        INDEX(Scilympiad!N:N,MATCH($B447,Scilympiad!$U:$U,0)),
        ""
    )
)</f>
        <v/>
      </c>
      <c r="N447" s="161" t="str">
        <f>IF($B447="",
    "",
    IF(NOT(ISERROR(MATCH($B447,SkyCiv!$U:$U,0))),
        INDEX(SkyCiv!C:C,MATCH($B447,SkyCiv!$U:$U,0))+(_xlfn.NUMBERVALUE(LEFT(RIGHT(Instructions!$E$20,4),3))+6)/24,
        ""
    )
)</f>
        <v/>
      </c>
      <c r="O447" s="12" t="str">
        <f>IF(N447="",
    "",
    IF(Instructions!E$20="",
        "TIMEZONE?",
        IF(L447="",
            "START?",
            IF(N447&lt;L447,
                "NEGATIVE",
                (N447-L447)*24*60
            )
        )
    )
)</f>
        <v/>
      </c>
      <c r="P447" s="46" t="str">
        <f>IF(Instructions!$E$21="",
    "",
    IF(AND(ISNUMBER(O447),O447&gt;Instructions!E$21),
        "YES",
        IF(AND(ISNUMBER(O447),O447&lt;=Instructions!E$21),
            "NO",
            IF(O447="NEGATIVE",
                "UNCLEAR",
                ""
            )
        )
    )
)</f>
        <v/>
      </c>
      <c r="Q447" s="72" t="str">
        <f>IF(LEFT(Instructions!E$22)="Y",
    P447,
    ""
)</f>
        <v/>
      </c>
      <c r="R447" s="69" t="str">
        <f>IF($B447="",
    "",
    IF(NOT(ISERROR(MATCH($B447,SkyCiv!$U:$U,0))),
        INDEX(SkyCiv!I:I,MATCH($B447,SkyCiv!$U:$U,0)),
        ""
    )
)</f>
        <v/>
      </c>
      <c r="S447" s="12" t="str">
        <f>IF($B447="",
    "",
    IF(NOT(ISERROR(MATCH($B447,SkyCiv!$U:$U,0))),
        INDEX(SkyCiv!J:J,MATCH($B447,SkyCiv!$U:$U,0)),
        ""
    )
)</f>
        <v/>
      </c>
      <c r="T447" s="60" t="str">
        <f>IF($B447="",
    "",
    IF(NOT(ISERROR(MATCH($B447,SkyCiv!$U:$U,0))),
        INDEX(SkyCiv!K:K,MATCH($B447,SkyCiv!$U:$U,0)),
        ""
    )
)</f>
        <v/>
      </c>
      <c r="U447" s="76" t="str">
        <f>IF($B447="",
    "",
    IF(NOT(ISERROR(MATCH($B447,SkyCiv!$U:$U,0))),
        INDEX(SkyCiv!L:L,MATCH($B447,SkyCiv!$U:$U,0)),
        ""
    )
)</f>
        <v/>
      </c>
      <c r="V447" s="12" t="str">
        <f>IF($B447="",
    "",
    IF(NOT(ISERROR(MATCH($B447,SkyCiv!$U:$U,0))),
        INDEX(SkyCiv!M:M,MATCH($B447,SkyCiv!$U:$U,0)),
        ""
    )
)</f>
        <v/>
      </c>
      <c r="W447" s="77" t="str">
        <f>IF($B447="",
    "",
    IF(NOT(ISERROR(MATCH($B447,SkyCiv!$U:$U,0))),
        INDEX(SkyCiv!N:N,MATCH($B447,SkyCiv!$U:$U,0)),
        ""
    )
)</f>
        <v/>
      </c>
      <c r="X447" s="45" t="str">
        <f>IF(AND(U447=0,V447=0,W447=0),
    "-",
    IF(U447="",
        "",
        IF(LEFT($B447)="B",
            IF(Instructions!E$16="",
                "",
                IF(ROUND(U447,3)&lt;Instructions!E$16,
                    "YES",
                    "NO"
                )
            ),
            IF(LEFT($B447)="C",
                IF(Instructions!E$18="",
                    "",
                    IF(ROUND(U447,3)&lt;Instructions!E$18,
                        "YES",
                        "NO"
                    )
                ),
                "ERR"
            )
        )
    )
)</f>
        <v/>
      </c>
      <c r="Y447" s="45" t="str">
        <f t="shared" si="162"/>
        <v/>
      </c>
      <c r="Z447" s="45" t="str">
        <f>IF(AND(U447=0,V447=0,W447=0),
    "-",
    IF(W447="",
        "",
        IF(LEFT($B447)="B",
            IF(Instructions!E$17="",
                "",
                IF(ROUND(W447,3)&lt;Instructions!E$17,
                    "YES",
                    "NO"
                )
            ),
            IF(LEFT($B447)="C",
                IF(Instructions!E$19="",
                    "",
                    IF(ROUND(W447,3)&lt;Instructions!E$19,
                        "YES",
                        "NO"
                    )
                ),
                "ERR"
            )
        )
    )
)</f>
        <v/>
      </c>
      <c r="AA447" s="54" t="str">
        <f t="shared" si="163"/>
        <v/>
      </c>
      <c r="AB447" s="14" t="str">
        <f>IF(AND(NOT(ISERROR(MATCH($B447,Scilympiad!$U:$U,0))),ISNUMBER(INDEX(Scilympiad!Y:Y,MATCH($B447,Scilympiad!$U:$U,0)))),
    INDEX(Scilympiad!Y:Y,MATCH($B447,Scilympiad!$U:$U,0)),
    ""
)</f>
        <v/>
      </c>
      <c r="AC447" s="11" t="str">
        <f t="shared" si="164"/>
        <v/>
      </c>
      <c r="AD447" s="10" t="str">
        <f t="shared" si="165"/>
        <v/>
      </c>
      <c r="AE447" s="11" t="str">
        <f t="shared" si="166"/>
        <v/>
      </c>
      <c r="AF447" s="12" t="str">
        <f t="shared" si="167"/>
        <v/>
      </c>
      <c r="AG447" s="134" t="str">
        <f t="shared" si="168"/>
        <v/>
      </c>
      <c r="AH447" s="165"/>
      <c r="AI447" s="165"/>
      <c r="AJ447" s="131"/>
      <c r="AK447" s="64" t="str">
        <f t="shared" si="169"/>
        <v/>
      </c>
      <c r="AL447" s="47" t="str">
        <f t="shared" si="170"/>
        <v/>
      </c>
      <c r="AM447" s="65" t="str">
        <f t="shared" si="171"/>
        <v/>
      </c>
      <c r="AN447" s="57" t="str">
        <f t="shared" si="172"/>
        <v/>
      </c>
      <c r="AO447" s="12" t="str">
        <f t="shared" si="173"/>
        <v/>
      </c>
      <c r="AP447" s="10" t="str">
        <f t="shared" si="174"/>
        <v/>
      </c>
      <c r="AQ447" s="10" t="str">
        <f t="shared" si="175"/>
        <v/>
      </c>
      <c r="AR447" s="15" t="str">
        <f t="shared" si="176"/>
        <v/>
      </c>
      <c r="AS447" s="57" t="str">
        <f t="shared" si="177"/>
        <v/>
      </c>
      <c r="AT447" s="12" t="str">
        <f t="shared" si="178"/>
        <v/>
      </c>
      <c r="AU447" s="10" t="str">
        <f t="shared" si="179"/>
        <v/>
      </c>
      <c r="AV447" s="10" t="str">
        <f t="shared" si="180"/>
        <v/>
      </c>
      <c r="AW447" s="15" t="str">
        <f t="shared" si="181"/>
        <v/>
      </c>
    </row>
    <row r="448" spans="2:49">
      <c r="B448" s="14" t="str">
        <f>IF(Scilympiad!C447="",
    "",
    Scilympiad!C447
)</f>
        <v/>
      </c>
      <c r="C448" s="10" t="str">
        <f>IF(Scilympiad!D447="",
    "",
    Scilympiad!D447
)</f>
        <v/>
      </c>
      <c r="D448" s="10" t="str">
        <f>IF(Scilympiad!E447="",
    "",
    Scilympiad!E447
)</f>
        <v/>
      </c>
      <c r="E448" s="44" t="str">
        <f t="shared" si="157"/>
        <v/>
      </c>
      <c r="F448" s="45" t="str">
        <f t="shared" si="158"/>
        <v/>
      </c>
      <c r="G448" s="173" t="str">
        <f t="shared" si="159"/>
        <v/>
      </c>
      <c r="H448" s="45" t="str">
        <f t="shared" si="160"/>
        <v/>
      </c>
      <c r="I448" s="54" t="str">
        <f t="shared" si="161"/>
        <v/>
      </c>
      <c r="J448" s="57" t="str">
        <f>IF($B448="",
    "",
    IF(COUNTIF(Scilympiad!U:U,Scores!$B448)+COUNTIF(SkyCiv!U:U,Scores!$B448)=0,
        "",
        IF(COUNTIF(Scilympiad!U:U,Scores!$B448)=0,
            "NO",
            IF(COUNTIF(Scilympiad!U:U,Scores!$B448)=1,
                "YES",
                IF(COUNTIF(Scilympiad!U:U,Scores!$B448)&gt;1,
                    "MANY",
                    "ERROR"
                )
            )
        )
    )
)</f>
        <v/>
      </c>
      <c r="K448" s="15" t="str">
        <f>IF($B448="",
    "",
    IF(COUNTIF(Scilympiad!U:U,Scores!$B448)+COUNTIF(SkyCiv!U:U,Scores!$B448)=0,
        "",
        IF(COUNTIF(SkyCiv!U:U,Scores!$B448)=0,
            "NO",
            IF(COUNTIF(SkyCiv!U:U,Scores!$B448)=1,
                "YES",
                IF(COUNTIF(SkyCiv!U:U,Scores!$B448)&gt;1,
                    "MANY",
                    "ERROR"
                )
            )
        )
    )
)</f>
        <v/>
      </c>
      <c r="L448" s="160" t="str">
        <f>IF($B448="",
    "",
    IF(NOT(ISERROR(MATCH($B448,Scilympiad!$U:$U,0))),
        INDEX(Scilympiad!M:M,MATCH($B448,Scilympiad!$U:$U,0)),
        ""
    )
)</f>
        <v/>
      </c>
      <c r="M448" s="161" t="str">
        <f>IF($B448="",
    "",
    IF(NOT(ISERROR(MATCH($B448,Scilympiad!$U:$U,0))),
        INDEX(Scilympiad!N:N,MATCH($B448,Scilympiad!$U:$U,0)),
        ""
    )
)</f>
        <v/>
      </c>
      <c r="N448" s="161" t="str">
        <f>IF($B448="",
    "",
    IF(NOT(ISERROR(MATCH($B448,SkyCiv!$U:$U,0))),
        INDEX(SkyCiv!C:C,MATCH($B448,SkyCiv!$U:$U,0))+(_xlfn.NUMBERVALUE(LEFT(RIGHT(Instructions!$E$20,4),3))+6)/24,
        ""
    )
)</f>
        <v/>
      </c>
      <c r="O448" s="12" t="str">
        <f>IF(N448="",
    "",
    IF(Instructions!E$20="",
        "TIMEZONE?",
        IF(L448="",
            "START?",
            IF(N448&lt;L448,
                "NEGATIVE",
                (N448-L448)*24*60
            )
        )
    )
)</f>
        <v/>
      </c>
      <c r="P448" s="46" t="str">
        <f>IF(Instructions!$E$21="",
    "",
    IF(AND(ISNUMBER(O448),O448&gt;Instructions!E$21),
        "YES",
        IF(AND(ISNUMBER(O448),O448&lt;=Instructions!E$21),
            "NO",
            IF(O448="NEGATIVE",
                "UNCLEAR",
                ""
            )
        )
    )
)</f>
        <v/>
      </c>
      <c r="Q448" s="72" t="str">
        <f>IF(LEFT(Instructions!E$22)="Y",
    P448,
    ""
)</f>
        <v/>
      </c>
      <c r="R448" s="69" t="str">
        <f>IF($B448="",
    "",
    IF(NOT(ISERROR(MATCH($B448,SkyCiv!$U:$U,0))),
        INDEX(SkyCiv!I:I,MATCH($B448,SkyCiv!$U:$U,0)),
        ""
    )
)</f>
        <v/>
      </c>
      <c r="S448" s="12" t="str">
        <f>IF($B448="",
    "",
    IF(NOT(ISERROR(MATCH($B448,SkyCiv!$U:$U,0))),
        INDEX(SkyCiv!J:J,MATCH($B448,SkyCiv!$U:$U,0)),
        ""
    )
)</f>
        <v/>
      </c>
      <c r="T448" s="60" t="str">
        <f>IF($B448="",
    "",
    IF(NOT(ISERROR(MATCH($B448,SkyCiv!$U:$U,0))),
        INDEX(SkyCiv!K:K,MATCH($B448,SkyCiv!$U:$U,0)),
        ""
    )
)</f>
        <v/>
      </c>
      <c r="U448" s="76" t="str">
        <f>IF($B448="",
    "",
    IF(NOT(ISERROR(MATCH($B448,SkyCiv!$U:$U,0))),
        INDEX(SkyCiv!L:L,MATCH($B448,SkyCiv!$U:$U,0)),
        ""
    )
)</f>
        <v/>
      </c>
      <c r="V448" s="12" t="str">
        <f>IF($B448="",
    "",
    IF(NOT(ISERROR(MATCH($B448,SkyCiv!$U:$U,0))),
        INDEX(SkyCiv!M:M,MATCH($B448,SkyCiv!$U:$U,0)),
        ""
    )
)</f>
        <v/>
      </c>
      <c r="W448" s="77" t="str">
        <f>IF($B448="",
    "",
    IF(NOT(ISERROR(MATCH($B448,SkyCiv!$U:$U,0))),
        INDEX(SkyCiv!N:N,MATCH($B448,SkyCiv!$U:$U,0)),
        ""
    )
)</f>
        <v/>
      </c>
      <c r="X448" s="45" t="str">
        <f>IF(AND(U448=0,V448=0,W448=0),
    "-",
    IF(U448="",
        "",
        IF(LEFT($B448)="B",
            IF(Instructions!E$16="",
                "",
                IF(ROUND(U448,3)&lt;Instructions!E$16,
                    "YES",
                    "NO"
                )
            ),
            IF(LEFT($B448)="C",
                IF(Instructions!E$18="",
                    "",
                    IF(ROUND(U448,3)&lt;Instructions!E$18,
                        "YES",
                        "NO"
                    )
                ),
                "ERR"
            )
        )
    )
)</f>
        <v/>
      </c>
      <c r="Y448" s="45" t="str">
        <f t="shared" si="162"/>
        <v/>
      </c>
      <c r="Z448" s="45" t="str">
        <f>IF(AND(U448=0,V448=0,W448=0),
    "-",
    IF(W448="",
        "",
        IF(LEFT($B448)="B",
            IF(Instructions!E$17="",
                "",
                IF(ROUND(W448,3)&lt;Instructions!E$17,
                    "YES",
                    "NO"
                )
            ),
            IF(LEFT($B448)="C",
                IF(Instructions!E$19="",
                    "",
                    IF(ROUND(W448,3)&lt;Instructions!E$19,
                        "YES",
                        "NO"
                    )
                ),
                "ERR"
            )
        )
    )
)</f>
        <v/>
      </c>
      <c r="AA448" s="54" t="str">
        <f t="shared" si="163"/>
        <v/>
      </c>
      <c r="AB448" s="14" t="str">
        <f>IF(AND(NOT(ISERROR(MATCH($B448,Scilympiad!$U:$U,0))),ISNUMBER(INDEX(Scilympiad!Y:Y,MATCH($B448,Scilympiad!$U:$U,0)))),
    INDEX(Scilympiad!Y:Y,MATCH($B448,Scilympiad!$U:$U,0)),
    ""
)</f>
        <v/>
      </c>
      <c r="AC448" s="11" t="str">
        <f t="shared" si="164"/>
        <v/>
      </c>
      <c r="AD448" s="10" t="str">
        <f t="shared" si="165"/>
        <v/>
      </c>
      <c r="AE448" s="11" t="str">
        <f t="shared" si="166"/>
        <v/>
      </c>
      <c r="AF448" s="12" t="str">
        <f t="shared" si="167"/>
        <v/>
      </c>
      <c r="AG448" s="134" t="str">
        <f t="shared" si="168"/>
        <v/>
      </c>
      <c r="AH448" s="165"/>
      <c r="AI448" s="165"/>
      <c r="AJ448" s="131"/>
      <c r="AK448" s="64" t="str">
        <f t="shared" si="169"/>
        <v/>
      </c>
      <c r="AL448" s="47" t="str">
        <f t="shared" si="170"/>
        <v/>
      </c>
      <c r="AM448" s="65" t="str">
        <f t="shared" si="171"/>
        <v/>
      </c>
      <c r="AN448" s="57" t="str">
        <f t="shared" si="172"/>
        <v/>
      </c>
      <c r="AO448" s="12" t="str">
        <f t="shared" si="173"/>
        <v/>
      </c>
      <c r="AP448" s="10" t="str">
        <f t="shared" si="174"/>
        <v/>
      </c>
      <c r="AQ448" s="10" t="str">
        <f t="shared" si="175"/>
        <v/>
      </c>
      <c r="AR448" s="15" t="str">
        <f t="shared" si="176"/>
        <v/>
      </c>
      <c r="AS448" s="57" t="str">
        <f t="shared" si="177"/>
        <v/>
      </c>
      <c r="AT448" s="12" t="str">
        <f t="shared" si="178"/>
        <v/>
      </c>
      <c r="AU448" s="10" t="str">
        <f t="shared" si="179"/>
        <v/>
      </c>
      <c r="AV448" s="10" t="str">
        <f t="shared" si="180"/>
        <v/>
      </c>
      <c r="AW448" s="15" t="str">
        <f t="shared" si="181"/>
        <v/>
      </c>
    </row>
    <row r="449" spans="2:49">
      <c r="B449" s="14" t="str">
        <f>IF(Scilympiad!C448="",
    "",
    Scilympiad!C448
)</f>
        <v/>
      </c>
      <c r="C449" s="10" t="str">
        <f>IF(Scilympiad!D448="",
    "",
    Scilympiad!D448
)</f>
        <v/>
      </c>
      <c r="D449" s="10" t="str">
        <f>IF(Scilympiad!E448="",
    "",
    Scilympiad!E448
)</f>
        <v/>
      </c>
      <c r="E449" s="44" t="str">
        <f t="shared" si="157"/>
        <v/>
      </c>
      <c r="F449" s="45" t="str">
        <f t="shared" si="158"/>
        <v/>
      </c>
      <c r="G449" s="173" t="str">
        <f t="shared" si="159"/>
        <v/>
      </c>
      <c r="H449" s="45" t="str">
        <f t="shared" si="160"/>
        <v/>
      </c>
      <c r="I449" s="54" t="str">
        <f t="shared" si="161"/>
        <v/>
      </c>
      <c r="J449" s="57" t="str">
        <f>IF($B449="",
    "",
    IF(COUNTIF(Scilympiad!U:U,Scores!$B449)+COUNTIF(SkyCiv!U:U,Scores!$B449)=0,
        "",
        IF(COUNTIF(Scilympiad!U:U,Scores!$B449)=0,
            "NO",
            IF(COUNTIF(Scilympiad!U:U,Scores!$B449)=1,
                "YES",
                IF(COUNTIF(Scilympiad!U:U,Scores!$B449)&gt;1,
                    "MANY",
                    "ERROR"
                )
            )
        )
    )
)</f>
        <v/>
      </c>
      <c r="K449" s="15" t="str">
        <f>IF($B449="",
    "",
    IF(COUNTIF(Scilympiad!U:U,Scores!$B449)+COUNTIF(SkyCiv!U:U,Scores!$B449)=0,
        "",
        IF(COUNTIF(SkyCiv!U:U,Scores!$B449)=0,
            "NO",
            IF(COUNTIF(SkyCiv!U:U,Scores!$B449)=1,
                "YES",
                IF(COUNTIF(SkyCiv!U:U,Scores!$B449)&gt;1,
                    "MANY",
                    "ERROR"
                )
            )
        )
    )
)</f>
        <v/>
      </c>
      <c r="L449" s="160" t="str">
        <f>IF($B449="",
    "",
    IF(NOT(ISERROR(MATCH($B449,Scilympiad!$U:$U,0))),
        INDEX(Scilympiad!M:M,MATCH($B449,Scilympiad!$U:$U,0)),
        ""
    )
)</f>
        <v/>
      </c>
      <c r="M449" s="161" t="str">
        <f>IF($B449="",
    "",
    IF(NOT(ISERROR(MATCH($B449,Scilympiad!$U:$U,0))),
        INDEX(Scilympiad!N:N,MATCH($B449,Scilympiad!$U:$U,0)),
        ""
    )
)</f>
        <v/>
      </c>
      <c r="N449" s="161" t="str">
        <f>IF($B449="",
    "",
    IF(NOT(ISERROR(MATCH($B449,SkyCiv!$U:$U,0))),
        INDEX(SkyCiv!C:C,MATCH($B449,SkyCiv!$U:$U,0))+(_xlfn.NUMBERVALUE(LEFT(RIGHT(Instructions!$E$20,4),3))+6)/24,
        ""
    )
)</f>
        <v/>
      </c>
      <c r="O449" s="12" t="str">
        <f>IF(N449="",
    "",
    IF(Instructions!E$20="",
        "TIMEZONE?",
        IF(L449="",
            "START?",
            IF(N449&lt;L449,
                "NEGATIVE",
                (N449-L449)*24*60
            )
        )
    )
)</f>
        <v/>
      </c>
      <c r="P449" s="46" t="str">
        <f>IF(Instructions!$E$21="",
    "",
    IF(AND(ISNUMBER(O449),O449&gt;Instructions!E$21),
        "YES",
        IF(AND(ISNUMBER(O449),O449&lt;=Instructions!E$21),
            "NO",
            IF(O449="NEGATIVE",
                "UNCLEAR",
                ""
            )
        )
    )
)</f>
        <v/>
      </c>
      <c r="Q449" s="72" t="str">
        <f>IF(LEFT(Instructions!E$22)="Y",
    P449,
    ""
)</f>
        <v/>
      </c>
      <c r="R449" s="69" t="str">
        <f>IF($B449="",
    "",
    IF(NOT(ISERROR(MATCH($B449,SkyCiv!$U:$U,0))),
        INDEX(SkyCiv!I:I,MATCH($B449,SkyCiv!$U:$U,0)),
        ""
    )
)</f>
        <v/>
      </c>
      <c r="S449" s="12" t="str">
        <f>IF($B449="",
    "",
    IF(NOT(ISERROR(MATCH($B449,SkyCiv!$U:$U,0))),
        INDEX(SkyCiv!J:J,MATCH($B449,SkyCiv!$U:$U,0)),
        ""
    )
)</f>
        <v/>
      </c>
      <c r="T449" s="60" t="str">
        <f>IF($B449="",
    "",
    IF(NOT(ISERROR(MATCH($B449,SkyCiv!$U:$U,0))),
        INDEX(SkyCiv!K:K,MATCH($B449,SkyCiv!$U:$U,0)),
        ""
    )
)</f>
        <v/>
      </c>
      <c r="U449" s="76" t="str">
        <f>IF($B449="",
    "",
    IF(NOT(ISERROR(MATCH($B449,SkyCiv!$U:$U,0))),
        INDEX(SkyCiv!L:L,MATCH($B449,SkyCiv!$U:$U,0)),
        ""
    )
)</f>
        <v/>
      </c>
      <c r="V449" s="12" t="str">
        <f>IF($B449="",
    "",
    IF(NOT(ISERROR(MATCH($B449,SkyCiv!$U:$U,0))),
        INDEX(SkyCiv!M:M,MATCH($B449,SkyCiv!$U:$U,0)),
        ""
    )
)</f>
        <v/>
      </c>
      <c r="W449" s="77" t="str">
        <f>IF($B449="",
    "",
    IF(NOT(ISERROR(MATCH($B449,SkyCiv!$U:$U,0))),
        INDEX(SkyCiv!N:N,MATCH($B449,SkyCiv!$U:$U,0)),
        ""
    )
)</f>
        <v/>
      </c>
      <c r="X449" s="45" t="str">
        <f>IF(AND(U449=0,V449=0,W449=0),
    "-",
    IF(U449="",
        "",
        IF(LEFT($B449)="B",
            IF(Instructions!E$16="",
                "",
                IF(ROUND(U449,3)&lt;Instructions!E$16,
                    "YES",
                    "NO"
                )
            ),
            IF(LEFT($B449)="C",
                IF(Instructions!E$18="",
                    "",
                    IF(ROUND(U449,3)&lt;Instructions!E$18,
                        "YES",
                        "NO"
                    )
                ),
                "ERR"
            )
        )
    )
)</f>
        <v/>
      </c>
      <c r="Y449" s="45" t="str">
        <f t="shared" si="162"/>
        <v/>
      </c>
      <c r="Z449" s="45" t="str">
        <f>IF(AND(U449=0,V449=0,W449=0),
    "-",
    IF(W449="",
        "",
        IF(LEFT($B449)="B",
            IF(Instructions!E$17="",
                "",
                IF(ROUND(W449,3)&lt;Instructions!E$17,
                    "YES",
                    "NO"
                )
            ),
            IF(LEFT($B449)="C",
                IF(Instructions!E$19="",
                    "",
                    IF(ROUND(W449,3)&lt;Instructions!E$19,
                        "YES",
                        "NO"
                    )
                ),
                "ERR"
            )
        )
    )
)</f>
        <v/>
      </c>
      <c r="AA449" s="54" t="str">
        <f t="shared" si="163"/>
        <v/>
      </c>
      <c r="AB449" s="14" t="str">
        <f>IF(AND(NOT(ISERROR(MATCH($B449,Scilympiad!$U:$U,0))),ISNUMBER(INDEX(Scilympiad!Y:Y,MATCH($B449,Scilympiad!$U:$U,0)))),
    INDEX(Scilympiad!Y:Y,MATCH($B449,Scilympiad!$U:$U,0)),
    ""
)</f>
        <v/>
      </c>
      <c r="AC449" s="11" t="str">
        <f t="shared" si="164"/>
        <v/>
      </c>
      <c r="AD449" s="10" t="str">
        <f t="shared" si="165"/>
        <v/>
      </c>
      <c r="AE449" s="11" t="str">
        <f t="shared" si="166"/>
        <v/>
      </c>
      <c r="AF449" s="12" t="str">
        <f t="shared" si="167"/>
        <v/>
      </c>
      <c r="AG449" s="134" t="str">
        <f t="shared" si="168"/>
        <v/>
      </c>
      <c r="AH449" s="165"/>
      <c r="AI449" s="165"/>
      <c r="AJ449" s="131"/>
      <c r="AK449" s="64" t="str">
        <f t="shared" si="169"/>
        <v/>
      </c>
      <c r="AL449" s="47" t="str">
        <f t="shared" si="170"/>
        <v/>
      </c>
      <c r="AM449" s="65" t="str">
        <f t="shared" si="171"/>
        <v/>
      </c>
      <c r="AN449" s="57" t="str">
        <f t="shared" si="172"/>
        <v/>
      </c>
      <c r="AO449" s="12" t="str">
        <f t="shared" si="173"/>
        <v/>
      </c>
      <c r="AP449" s="10" t="str">
        <f t="shared" si="174"/>
        <v/>
      </c>
      <c r="AQ449" s="10" t="str">
        <f t="shared" si="175"/>
        <v/>
      </c>
      <c r="AR449" s="15" t="str">
        <f t="shared" si="176"/>
        <v/>
      </c>
      <c r="AS449" s="57" t="str">
        <f t="shared" si="177"/>
        <v/>
      </c>
      <c r="AT449" s="12" t="str">
        <f t="shared" si="178"/>
        <v/>
      </c>
      <c r="AU449" s="10" t="str">
        <f t="shared" si="179"/>
        <v/>
      </c>
      <c r="AV449" s="10" t="str">
        <f t="shared" si="180"/>
        <v/>
      </c>
      <c r="AW449" s="15" t="str">
        <f t="shared" si="181"/>
        <v/>
      </c>
    </row>
    <row r="450" spans="2:49">
      <c r="B450" s="14" t="str">
        <f>IF(Scilympiad!C449="",
    "",
    Scilympiad!C449
)</f>
        <v/>
      </c>
      <c r="C450" s="10" t="str">
        <f>IF(Scilympiad!D449="",
    "",
    Scilympiad!D449
)</f>
        <v/>
      </c>
      <c r="D450" s="10" t="str">
        <f>IF(Scilympiad!E449="",
    "",
    Scilympiad!E449
)</f>
        <v/>
      </c>
      <c r="E450" s="44" t="str">
        <f t="shared" si="157"/>
        <v/>
      </c>
      <c r="F450" s="45" t="str">
        <f t="shared" si="158"/>
        <v/>
      </c>
      <c r="G450" s="173" t="str">
        <f t="shared" si="159"/>
        <v/>
      </c>
      <c r="H450" s="45" t="str">
        <f t="shared" si="160"/>
        <v/>
      </c>
      <c r="I450" s="54" t="str">
        <f t="shared" si="161"/>
        <v/>
      </c>
      <c r="J450" s="57" t="str">
        <f>IF($B450="",
    "",
    IF(COUNTIF(Scilympiad!U:U,Scores!$B450)+COUNTIF(SkyCiv!U:U,Scores!$B450)=0,
        "",
        IF(COUNTIF(Scilympiad!U:U,Scores!$B450)=0,
            "NO",
            IF(COUNTIF(Scilympiad!U:U,Scores!$B450)=1,
                "YES",
                IF(COUNTIF(Scilympiad!U:U,Scores!$B450)&gt;1,
                    "MANY",
                    "ERROR"
                )
            )
        )
    )
)</f>
        <v/>
      </c>
      <c r="K450" s="15" t="str">
        <f>IF($B450="",
    "",
    IF(COUNTIF(Scilympiad!U:U,Scores!$B450)+COUNTIF(SkyCiv!U:U,Scores!$B450)=0,
        "",
        IF(COUNTIF(SkyCiv!U:U,Scores!$B450)=0,
            "NO",
            IF(COUNTIF(SkyCiv!U:U,Scores!$B450)=1,
                "YES",
                IF(COUNTIF(SkyCiv!U:U,Scores!$B450)&gt;1,
                    "MANY",
                    "ERROR"
                )
            )
        )
    )
)</f>
        <v/>
      </c>
      <c r="L450" s="160" t="str">
        <f>IF($B450="",
    "",
    IF(NOT(ISERROR(MATCH($B450,Scilympiad!$U:$U,0))),
        INDEX(Scilympiad!M:M,MATCH($B450,Scilympiad!$U:$U,0)),
        ""
    )
)</f>
        <v/>
      </c>
      <c r="M450" s="161" t="str">
        <f>IF($B450="",
    "",
    IF(NOT(ISERROR(MATCH($B450,Scilympiad!$U:$U,0))),
        INDEX(Scilympiad!N:N,MATCH($B450,Scilympiad!$U:$U,0)),
        ""
    )
)</f>
        <v/>
      </c>
      <c r="N450" s="161" t="str">
        <f>IF($B450="",
    "",
    IF(NOT(ISERROR(MATCH($B450,SkyCiv!$U:$U,0))),
        INDEX(SkyCiv!C:C,MATCH($B450,SkyCiv!$U:$U,0))+(_xlfn.NUMBERVALUE(LEFT(RIGHT(Instructions!$E$20,4),3))+6)/24,
        ""
    )
)</f>
        <v/>
      </c>
      <c r="O450" s="12" t="str">
        <f>IF(N450="",
    "",
    IF(Instructions!E$20="",
        "TIMEZONE?",
        IF(L450="",
            "START?",
            IF(N450&lt;L450,
                "NEGATIVE",
                (N450-L450)*24*60
            )
        )
    )
)</f>
        <v/>
      </c>
      <c r="P450" s="46" t="str">
        <f>IF(Instructions!$E$21="",
    "",
    IF(AND(ISNUMBER(O450),O450&gt;Instructions!E$21),
        "YES",
        IF(AND(ISNUMBER(O450),O450&lt;=Instructions!E$21),
            "NO",
            IF(O450="NEGATIVE",
                "UNCLEAR",
                ""
            )
        )
    )
)</f>
        <v/>
      </c>
      <c r="Q450" s="72" t="str">
        <f>IF(LEFT(Instructions!E$22)="Y",
    P450,
    ""
)</f>
        <v/>
      </c>
      <c r="R450" s="69" t="str">
        <f>IF($B450="",
    "",
    IF(NOT(ISERROR(MATCH($B450,SkyCiv!$U:$U,0))),
        INDEX(SkyCiv!I:I,MATCH($B450,SkyCiv!$U:$U,0)),
        ""
    )
)</f>
        <v/>
      </c>
      <c r="S450" s="12" t="str">
        <f>IF($B450="",
    "",
    IF(NOT(ISERROR(MATCH($B450,SkyCiv!$U:$U,0))),
        INDEX(SkyCiv!J:J,MATCH($B450,SkyCiv!$U:$U,0)),
        ""
    )
)</f>
        <v/>
      </c>
      <c r="T450" s="60" t="str">
        <f>IF($B450="",
    "",
    IF(NOT(ISERROR(MATCH($B450,SkyCiv!$U:$U,0))),
        INDEX(SkyCiv!K:K,MATCH($B450,SkyCiv!$U:$U,0)),
        ""
    )
)</f>
        <v/>
      </c>
      <c r="U450" s="76" t="str">
        <f>IF($B450="",
    "",
    IF(NOT(ISERROR(MATCH($B450,SkyCiv!$U:$U,0))),
        INDEX(SkyCiv!L:L,MATCH($B450,SkyCiv!$U:$U,0)),
        ""
    )
)</f>
        <v/>
      </c>
      <c r="V450" s="12" t="str">
        <f>IF($B450="",
    "",
    IF(NOT(ISERROR(MATCH($B450,SkyCiv!$U:$U,0))),
        INDEX(SkyCiv!M:M,MATCH($B450,SkyCiv!$U:$U,0)),
        ""
    )
)</f>
        <v/>
      </c>
      <c r="W450" s="77" t="str">
        <f>IF($B450="",
    "",
    IF(NOT(ISERROR(MATCH($B450,SkyCiv!$U:$U,0))),
        INDEX(SkyCiv!N:N,MATCH($B450,SkyCiv!$U:$U,0)),
        ""
    )
)</f>
        <v/>
      </c>
      <c r="X450" s="45" t="str">
        <f>IF(AND(U450=0,V450=0,W450=0),
    "-",
    IF(U450="",
        "",
        IF(LEFT($B450)="B",
            IF(Instructions!E$16="",
                "",
                IF(ROUND(U450,3)&lt;Instructions!E$16,
                    "YES",
                    "NO"
                )
            ),
            IF(LEFT($B450)="C",
                IF(Instructions!E$18="",
                    "",
                    IF(ROUND(U450,3)&lt;Instructions!E$18,
                        "YES",
                        "NO"
                    )
                ),
                "ERR"
            )
        )
    )
)</f>
        <v/>
      </c>
      <c r="Y450" s="45" t="str">
        <f t="shared" si="162"/>
        <v/>
      </c>
      <c r="Z450" s="45" t="str">
        <f>IF(AND(U450=0,V450=0,W450=0),
    "-",
    IF(W450="",
        "",
        IF(LEFT($B450)="B",
            IF(Instructions!E$17="",
                "",
                IF(ROUND(W450,3)&lt;Instructions!E$17,
                    "YES",
                    "NO"
                )
            ),
            IF(LEFT($B450)="C",
                IF(Instructions!E$19="",
                    "",
                    IF(ROUND(W450,3)&lt;Instructions!E$19,
                        "YES",
                        "NO"
                    )
                ),
                "ERR"
            )
        )
    )
)</f>
        <v/>
      </c>
      <c r="AA450" s="54" t="str">
        <f t="shared" si="163"/>
        <v/>
      </c>
      <c r="AB450" s="14" t="str">
        <f>IF(AND(NOT(ISERROR(MATCH($B450,Scilympiad!$U:$U,0))),ISNUMBER(INDEX(Scilympiad!Y:Y,MATCH($B450,Scilympiad!$U:$U,0)))),
    INDEX(Scilympiad!Y:Y,MATCH($B450,Scilympiad!$U:$U,0)),
    ""
)</f>
        <v/>
      </c>
      <c r="AC450" s="11" t="str">
        <f t="shared" si="164"/>
        <v/>
      </c>
      <c r="AD450" s="10" t="str">
        <f t="shared" si="165"/>
        <v/>
      </c>
      <c r="AE450" s="11" t="str">
        <f t="shared" si="166"/>
        <v/>
      </c>
      <c r="AF450" s="12" t="str">
        <f t="shared" si="167"/>
        <v/>
      </c>
      <c r="AG450" s="134" t="str">
        <f t="shared" si="168"/>
        <v/>
      </c>
      <c r="AH450" s="165"/>
      <c r="AI450" s="165"/>
      <c r="AJ450" s="131"/>
      <c r="AK450" s="64" t="str">
        <f t="shared" si="169"/>
        <v/>
      </c>
      <c r="AL450" s="47" t="str">
        <f t="shared" si="170"/>
        <v/>
      </c>
      <c r="AM450" s="65" t="str">
        <f t="shared" si="171"/>
        <v/>
      </c>
      <c r="AN450" s="57" t="str">
        <f t="shared" si="172"/>
        <v/>
      </c>
      <c r="AO450" s="12" t="str">
        <f t="shared" si="173"/>
        <v/>
      </c>
      <c r="AP450" s="10" t="str">
        <f t="shared" si="174"/>
        <v/>
      </c>
      <c r="AQ450" s="10" t="str">
        <f t="shared" si="175"/>
        <v/>
      </c>
      <c r="AR450" s="15" t="str">
        <f t="shared" si="176"/>
        <v/>
      </c>
      <c r="AS450" s="57" t="str">
        <f t="shared" si="177"/>
        <v/>
      </c>
      <c r="AT450" s="12" t="str">
        <f t="shared" si="178"/>
        <v/>
      </c>
      <c r="AU450" s="10" t="str">
        <f t="shared" si="179"/>
        <v/>
      </c>
      <c r="AV450" s="10" t="str">
        <f t="shared" si="180"/>
        <v/>
      </c>
      <c r="AW450" s="15" t="str">
        <f t="shared" si="181"/>
        <v/>
      </c>
    </row>
    <row r="451" spans="2:49">
      <c r="B451" s="14" t="str">
        <f>IF(Scilympiad!C450="",
    "",
    Scilympiad!C450
)</f>
        <v/>
      </c>
      <c r="C451" s="10" t="str">
        <f>IF(Scilympiad!D450="",
    "",
    Scilympiad!D450
)</f>
        <v/>
      </c>
      <c r="D451" s="10" t="str">
        <f>IF(Scilympiad!E450="",
    "",
    Scilympiad!E450
)</f>
        <v/>
      </c>
      <c r="E451" s="44" t="str">
        <f t="shared" si="157"/>
        <v/>
      </c>
      <c r="F451" s="45" t="str">
        <f t="shared" si="158"/>
        <v/>
      </c>
      <c r="G451" s="173" t="str">
        <f t="shared" si="159"/>
        <v/>
      </c>
      <c r="H451" s="45" t="str">
        <f t="shared" si="160"/>
        <v/>
      </c>
      <c r="I451" s="54" t="str">
        <f t="shared" si="161"/>
        <v/>
      </c>
      <c r="J451" s="57" t="str">
        <f>IF($B451="",
    "",
    IF(COUNTIF(Scilympiad!U:U,Scores!$B451)+COUNTIF(SkyCiv!U:U,Scores!$B451)=0,
        "",
        IF(COUNTIF(Scilympiad!U:U,Scores!$B451)=0,
            "NO",
            IF(COUNTIF(Scilympiad!U:U,Scores!$B451)=1,
                "YES",
                IF(COUNTIF(Scilympiad!U:U,Scores!$B451)&gt;1,
                    "MANY",
                    "ERROR"
                )
            )
        )
    )
)</f>
        <v/>
      </c>
      <c r="K451" s="15" t="str">
        <f>IF($B451="",
    "",
    IF(COUNTIF(Scilympiad!U:U,Scores!$B451)+COUNTIF(SkyCiv!U:U,Scores!$B451)=0,
        "",
        IF(COUNTIF(SkyCiv!U:U,Scores!$B451)=0,
            "NO",
            IF(COUNTIF(SkyCiv!U:U,Scores!$B451)=1,
                "YES",
                IF(COUNTIF(SkyCiv!U:U,Scores!$B451)&gt;1,
                    "MANY",
                    "ERROR"
                )
            )
        )
    )
)</f>
        <v/>
      </c>
      <c r="L451" s="160" t="str">
        <f>IF($B451="",
    "",
    IF(NOT(ISERROR(MATCH($B451,Scilympiad!$U:$U,0))),
        INDEX(Scilympiad!M:M,MATCH($B451,Scilympiad!$U:$U,0)),
        ""
    )
)</f>
        <v/>
      </c>
      <c r="M451" s="161" t="str">
        <f>IF($B451="",
    "",
    IF(NOT(ISERROR(MATCH($B451,Scilympiad!$U:$U,0))),
        INDEX(Scilympiad!N:N,MATCH($B451,Scilympiad!$U:$U,0)),
        ""
    )
)</f>
        <v/>
      </c>
      <c r="N451" s="161" t="str">
        <f>IF($B451="",
    "",
    IF(NOT(ISERROR(MATCH($B451,SkyCiv!$U:$U,0))),
        INDEX(SkyCiv!C:C,MATCH($B451,SkyCiv!$U:$U,0))+(_xlfn.NUMBERVALUE(LEFT(RIGHT(Instructions!$E$20,4),3))+6)/24,
        ""
    )
)</f>
        <v/>
      </c>
      <c r="O451" s="12" t="str">
        <f>IF(N451="",
    "",
    IF(Instructions!E$20="",
        "TIMEZONE?",
        IF(L451="",
            "START?",
            IF(N451&lt;L451,
                "NEGATIVE",
                (N451-L451)*24*60
            )
        )
    )
)</f>
        <v/>
      </c>
      <c r="P451" s="46" t="str">
        <f>IF(Instructions!$E$21="",
    "",
    IF(AND(ISNUMBER(O451),O451&gt;Instructions!E$21),
        "YES",
        IF(AND(ISNUMBER(O451),O451&lt;=Instructions!E$21),
            "NO",
            IF(O451="NEGATIVE",
                "UNCLEAR",
                ""
            )
        )
    )
)</f>
        <v/>
      </c>
      <c r="Q451" s="72" t="str">
        <f>IF(LEFT(Instructions!E$22)="Y",
    P451,
    ""
)</f>
        <v/>
      </c>
      <c r="R451" s="69" t="str">
        <f>IF($B451="",
    "",
    IF(NOT(ISERROR(MATCH($B451,SkyCiv!$U:$U,0))),
        INDEX(SkyCiv!I:I,MATCH($B451,SkyCiv!$U:$U,0)),
        ""
    )
)</f>
        <v/>
      </c>
      <c r="S451" s="12" t="str">
        <f>IF($B451="",
    "",
    IF(NOT(ISERROR(MATCH($B451,SkyCiv!$U:$U,0))),
        INDEX(SkyCiv!J:J,MATCH($B451,SkyCiv!$U:$U,0)),
        ""
    )
)</f>
        <v/>
      </c>
      <c r="T451" s="60" t="str">
        <f>IF($B451="",
    "",
    IF(NOT(ISERROR(MATCH($B451,SkyCiv!$U:$U,0))),
        INDEX(SkyCiv!K:K,MATCH($B451,SkyCiv!$U:$U,0)),
        ""
    )
)</f>
        <v/>
      </c>
      <c r="U451" s="76" t="str">
        <f>IF($B451="",
    "",
    IF(NOT(ISERROR(MATCH($B451,SkyCiv!$U:$U,0))),
        INDEX(SkyCiv!L:L,MATCH($B451,SkyCiv!$U:$U,0)),
        ""
    )
)</f>
        <v/>
      </c>
      <c r="V451" s="12" t="str">
        <f>IF($B451="",
    "",
    IF(NOT(ISERROR(MATCH($B451,SkyCiv!$U:$U,0))),
        INDEX(SkyCiv!M:M,MATCH($B451,SkyCiv!$U:$U,0)),
        ""
    )
)</f>
        <v/>
      </c>
      <c r="W451" s="77" t="str">
        <f>IF($B451="",
    "",
    IF(NOT(ISERROR(MATCH($B451,SkyCiv!$U:$U,0))),
        INDEX(SkyCiv!N:N,MATCH($B451,SkyCiv!$U:$U,0)),
        ""
    )
)</f>
        <v/>
      </c>
      <c r="X451" s="45" t="str">
        <f>IF(AND(U451=0,V451=0,W451=0),
    "-",
    IF(U451="",
        "",
        IF(LEFT($B451)="B",
            IF(Instructions!E$16="",
                "",
                IF(ROUND(U451,3)&lt;Instructions!E$16,
                    "YES",
                    "NO"
                )
            ),
            IF(LEFT($B451)="C",
                IF(Instructions!E$18="",
                    "",
                    IF(ROUND(U451,3)&lt;Instructions!E$18,
                        "YES",
                        "NO"
                    )
                ),
                "ERR"
            )
        )
    )
)</f>
        <v/>
      </c>
      <c r="Y451" s="45" t="str">
        <f t="shared" si="162"/>
        <v/>
      </c>
      <c r="Z451" s="45" t="str">
        <f>IF(AND(U451=0,V451=0,W451=0),
    "-",
    IF(W451="",
        "",
        IF(LEFT($B451)="B",
            IF(Instructions!E$17="",
                "",
                IF(ROUND(W451,3)&lt;Instructions!E$17,
                    "YES",
                    "NO"
                )
            ),
            IF(LEFT($B451)="C",
                IF(Instructions!E$19="",
                    "",
                    IF(ROUND(W451,3)&lt;Instructions!E$19,
                        "YES",
                        "NO"
                    )
                ),
                "ERR"
            )
        )
    )
)</f>
        <v/>
      </c>
      <c r="AA451" s="54" t="str">
        <f t="shared" si="163"/>
        <v/>
      </c>
      <c r="AB451" s="14" t="str">
        <f>IF(AND(NOT(ISERROR(MATCH($B451,Scilympiad!$U:$U,0))),ISNUMBER(INDEX(Scilympiad!Y:Y,MATCH($B451,Scilympiad!$U:$U,0)))),
    INDEX(Scilympiad!Y:Y,MATCH($B451,Scilympiad!$U:$U,0)),
    ""
)</f>
        <v/>
      </c>
      <c r="AC451" s="11" t="str">
        <f t="shared" si="164"/>
        <v/>
      </c>
      <c r="AD451" s="10" t="str">
        <f t="shared" si="165"/>
        <v/>
      </c>
      <c r="AE451" s="11" t="str">
        <f t="shared" si="166"/>
        <v/>
      </c>
      <c r="AF451" s="12" t="str">
        <f t="shared" si="167"/>
        <v/>
      </c>
      <c r="AG451" s="134" t="str">
        <f t="shared" si="168"/>
        <v/>
      </c>
      <c r="AH451" s="165"/>
      <c r="AI451" s="165"/>
      <c r="AJ451" s="131"/>
      <c r="AK451" s="64" t="str">
        <f t="shared" si="169"/>
        <v/>
      </c>
      <c r="AL451" s="47" t="str">
        <f t="shared" si="170"/>
        <v/>
      </c>
      <c r="AM451" s="65" t="str">
        <f t="shared" si="171"/>
        <v/>
      </c>
      <c r="AN451" s="57" t="str">
        <f t="shared" si="172"/>
        <v/>
      </c>
      <c r="AO451" s="12" t="str">
        <f t="shared" si="173"/>
        <v/>
      </c>
      <c r="AP451" s="10" t="str">
        <f t="shared" si="174"/>
        <v/>
      </c>
      <c r="AQ451" s="10" t="str">
        <f t="shared" si="175"/>
        <v/>
      </c>
      <c r="AR451" s="15" t="str">
        <f t="shared" si="176"/>
        <v/>
      </c>
      <c r="AS451" s="57" t="str">
        <f t="shared" si="177"/>
        <v/>
      </c>
      <c r="AT451" s="12" t="str">
        <f t="shared" si="178"/>
        <v/>
      </c>
      <c r="AU451" s="10" t="str">
        <f t="shared" si="179"/>
        <v/>
      </c>
      <c r="AV451" s="10" t="str">
        <f t="shared" si="180"/>
        <v/>
      </c>
      <c r="AW451" s="15" t="str">
        <f t="shared" si="181"/>
        <v/>
      </c>
    </row>
    <row r="452" spans="2:49">
      <c r="B452" s="14" t="str">
        <f>IF(Scilympiad!C451="",
    "",
    Scilympiad!C451
)</f>
        <v/>
      </c>
      <c r="C452" s="10" t="str">
        <f>IF(Scilympiad!D451="",
    "",
    Scilympiad!D451
)</f>
        <v/>
      </c>
      <c r="D452" s="10" t="str">
        <f>IF(Scilympiad!E451="",
    "",
    Scilympiad!E451
)</f>
        <v/>
      </c>
      <c r="E452" s="44" t="str">
        <f t="shared" si="157"/>
        <v/>
      </c>
      <c r="F452" s="45" t="str">
        <f t="shared" si="158"/>
        <v/>
      </c>
      <c r="G452" s="173" t="str">
        <f t="shared" si="159"/>
        <v/>
      </c>
      <c r="H452" s="45" t="str">
        <f t="shared" si="160"/>
        <v/>
      </c>
      <c r="I452" s="54" t="str">
        <f t="shared" si="161"/>
        <v/>
      </c>
      <c r="J452" s="57" t="str">
        <f>IF($B452="",
    "",
    IF(COUNTIF(Scilympiad!U:U,Scores!$B452)+COUNTIF(SkyCiv!U:U,Scores!$B452)=0,
        "",
        IF(COUNTIF(Scilympiad!U:U,Scores!$B452)=0,
            "NO",
            IF(COUNTIF(Scilympiad!U:U,Scores!$B452)=1,
                "YES",
                IF(COUNTIF(Scilympiad!U:U,Scores!$B452)&gt;1,
                    "MANY",
                    "ERROR"
                )
            )
        )
    )
)</f>
        <v/>
      </c>
      <c r="K452" s="15" t="str">
        <f>IF($B452="",
    "",
    IF(COUNTIF(Scilympiad!U:U,Scores!$B452)+COUNTIF(SkyCiv!U:U,Scores!$B452)=0,
        "",
        IF(COUNTIF(SkyCiv!U:U,Scores!$B452)=0,
            "NO",
            IF(COUNTIF(SkyCiv!U:U,Scores!$B452)=1,
                "YES",
                IF(COUNTIF(SkyCiv!U:U,Scores!$B452)&gt;1,
                    "MANY",
                    "ERROR"
                )
            )
        )
    )
)</f>
        <v/>
      </c>
      <c r="L452" s="160" t="str">
        <f>IF($B452="",
    "",
    IF(NOT(ISERROR(MATCH($B452,Scilympiad!$U:$U,0))),
        INDEX(Scilympiad!M:M,MATCH($B452,Scilympiad!$U:$U,0)),
        ""
    )
)</f>
        <v/>
      </c>
      <c r="M452" s="161" t="str">
        <f>IF($B452="",
    "",
    IF(NOT(ISERROR(MATCH($B452,Scilympiad!$U:$U,0))),
        INDEX(Scilympiad!N:N,MATCH($B452,Scilympiad!$U:$U,0)),
        ""
    )
)</f>
        <v/>
      </c>
      <c r="N452" s="161" t="str">
        <f>IF($B452="",
    "",
    IF(NOT(ISERROR(MATCH($B452,SkyCiv!$U:$U,0))),
        INDEX(SkyCiv!C:C,MATCH($B452,SkyCiv!$U:$U,0))+(_xlfn.NUMBERVALUE(LEFT(RIGHT(Instructions!$E$20,4),3))+6)/24,
        ""
    )
)</f>
        <v/>
      </c>
      <c r="O452" s="12" t="str">
        <f>IF(N452="",
    "",
    IF(Instructions!E$20="",
        "TIMEZONE?",
        IF(L452="",
            "START?",
            IF(N452&lt;L452,
                "NEGATIVE",
                (N452-L452)*24*60
            )
        )
    )
)</f>
        <v/>
      </c>
      <c r="P452" s="46" t="str">
        <f>IF(Instructions!$E$21="",
    "",
    IF(AND(ISNUMBER(O452),O452&gt;Instructions!E$21),
        "YES",
        IF(AND(ISNUMBER(O452),O452&lt;=Instructions!E$21),
            "NO",
            IF(O452="NEGATIVE",
                "UNCLEAR",
                ""
            )
        )
    )
)</f>
        <v/>
      </c>
      <c r="Q452" s="72" t="str">
        <f>IF(LEFT(Instructions!E$22)="Y",
    P452,
    ""
)</f>
        <v/>
      </c>
      <c r="R452" s="69" t="str">
        <f>IF($B452="",
    "",
    IF(NOT(ISERROR(MATCH($B452,SkyCiv!$U:$U,0))),
        INDEX(SkyCiv!I:I,MATCH($B452,SkyCiv!$U:$U,0)),
        ""
    )
)</f>
        <v/>
      </c>
      <c r="S452" s="12" t="str">
        <f>IF($B452="",
    "",
    IF(NOT(ISERROR(MATCH($B452,SkyCiv!$U:$U,0))),
        INDEX(SkyCiv!J:J,MATCH($B452,SkyCiv!$U:$U,0)),
        ""
    )
)</f>
        <v/>
      </c>
      <c r="T452" s="60" t="str">
        <f>IF($B452="",
    "",
    IF(NOT(ISERROR(MATCH($B452,SkyCiv!$U:$U,0))),
        INDEX(SkyCiv!K:K,MATCH($B452,SkyCiv!$U:$U,0)),
        ""
    )
)</f>
        <v/>
      </c>
      <c r="U452" s="76" t="str">
        <f>IF($B452="",
    "",
    IF(NOT(ISERROR(MATCH($B452,SkyCiv!$U:$U,0))),
        INDEX(SkyCiv!L:L,MATCH($B452,SkyCiv!$U:$U,0)),
        ""
    )
)</f>
        <v/>
      </c>
      <c r="V452" s="12" t="str">
        <f>IF($B452="",
    "",
    IF(NOT(ISERROR(MATCH($B452,SkyCiv!$U:$U,0))),
        INDEX(SkyCiv!M:M,MATCH($B452,SkyCiv!$U:$U,0)),
        ""
    )
)</f>
        <v/>
      </c>
      <c r="W452" s="77" t="str">
        <f>IF($B452="",
    "",
    IF(NOT(ISERROR(MATCH($B452,SkyCiv!$U:$U,0))),
        INDEX(SkyCiv!N:N,MATCH($B452,SkyCiv!$U:$U,0)),
        ""
    )
)</f>
        <v/>
      </c>
      <c r="X452" s="45" t="str">
        <f>IF(AND(U452=0,V452=0,W452=0),
    "-",
    IF(U452="",
        "",
        IF(LEFT($B452)="B",
            IF(Instructions!E$16="",
                "",
                IF(ROUND(U452,3)&lt;Instructions!E$16,
                    "YES",
                    "NO"
                )
            ),
            IF(LEFT($B452)="C",
                IF(Instructions!E$18="",
                    "",
                    IF(ROUND(U452,3)&lt;Instructions!E$18,
                        "YES",
                        "NO"
                    )
                ),
                "ERR"
            )
        )
    )
)</f>
        <v/>
      </c>
      <c r="Y452" s="45" t="str">
        <f t="shared" si="162"/>
        <v/>
      </c>
      <c r="Z452" s="45" t="str">
        <f>IF(AND(U452=0,V452=0,W452=0),
    "-",
    IF(W452="",
        "",
        IF(LEFT($B452)="B",
            IF(Instructions!E$17="",
                "",
                IF(ROUND(W452,3)&lt;Instructions!E$17,
                    "YES",
                    "NO"
                )
            ),
            IF(LEFT($B452)="C",
                IF(Instructions!E$19="",
                    "",
                    IF(ROUND(W452,3)&lt;Instructions!E$19,
                        "YES",
                        "NO"
                    )
                ),
                "ERR"
            )
        )
    )
)</f>
        <v/>
      </c>
      <c r="AA452" s="54" t="str">
        <f t="shared" si="163"/>
        <v/>
      </c>
      <c r="AB452" s="14" t="str">
        <f>IF(AND(NOT(ISERROR(MATCH($B452,Scilympiad!$U:$U,0))),ISNUMBER(INDEX(Scilympiad!Y:Y,MATCH($B452,Scilympiad!$U:$U,0)))),
    INDEX(Scilympiad!Y:Y,MATCH($B452,Scilympiad!$U:$U,0)),
    ""
)</f>
        <v/>
      </c>
      <c r="AC452" s="11" t="str">
        <f t="shared" si="164"/>
        <v/>
      </c>
      <c r="AD452" s="10" t="str">
        <f t="shared" si="165"/>
        <v/>
      </c>
      <c r="AE452" s="11" t="str">
        <f t="shared" si="166"/>
        <v/>
      </c>
      <c r="AF452" s="12" t="str">
        <f t="shared" si="167"/>
        <v/>
      </c>
      <c r="AG452" s="134" t="str">
        <f t="shared" si="168"/>
        <v/>
      </c>
      <c r="AH452" s="165"/>
      <c r="AI452" s="165"/>
      <c r="AJ452" s="131"/>
      <c r="AK452" s="64" t="str">
        <f t="shared" si="169"/>
        <v/>
      </c>
      <c r="AL452" s="47" t="str">
        <f t="shared" si="170"/>
        <v/>
      </c>
      <c r="AM452" s="65" t="str">
        <f t="shared" si="171"/>
        <v/>
      </c>
      <c r="AN452" s="57" t="str">
        <f t="shared" si="172"/>
        <v/>
      </c>
      <c r="AO452" s="12" t="str">
        <f t="shared" si="173"/>
        <v/>
      </c>
      <c r="AP452" s="10" t="str">
        <f t="shared" si="174"/>
        <v/>
      </c>
      <c r="AQ452" s="10" t="str">
        <f t="shared" si="175"/>
        <v/>
      </c>
      <c r="AR452" s="15" t="str">
        <f t="shared" si="176"/>
        <v/>
      </c>
      <c r="AS452" s="57" t="str">
        <f t="shared" si="177"/>
        <v/>
      </c>
      <c r="AT452" s="12" t="str">
        <f t="shared" si="178"/>
        <v/>
      </c>
      <c r="AU452" s="10" t="str">
        <f t="shared" si="179"/>
        <v/>
      </c>
      <c r="AV452" s="10" t="str">
        <f t="shared" si="180"/>
        <v/>
      </c>
      <c r="AW452" s="15" t="str">
        <f t="shared" si="181"/>
        <v/>
      </c>
    </row>
    <row r="453" spans="2:49">
      <c r="B453" s="14" t="str">
        <f>IF(Scilympiad!C452="",
    "",
    Scilympiad!C452
)</f>
        <v/>
      </c>
      <c r="C453" s="10" t="str">
        <f>IF(Scilympiad!D452="",
    "",
    Scilympiad!D452
)</f>
        <v/>
      </c>
      <c r="D453" s="10" t="str">
        <f>IF(Scilympiad!E452="",
    "",
    Scilympiad!E452
)</f>
        <v/>
      </c>
      <c r="E453" s="44" t="str">
        <f t="shared" ref="E453:E503" si="182">IF(AG453="",
    F453,
    AG453
)</f>
        <v/>
      </c>
      <c r="F453" s="45" t="str">
        <f t="shared" ref="F453:F503" si="183">IF(AN453="",
    AS453,
    AN453
)</f>
        <v/>
      </c>
      <c r="G453" s="173" t="str">
        <f t="shared" ref="G453:G503" si="184">IF(OR(AR453="?",AW453="?"),
    "?",
    IF(NOT(AR453=""),
        IF(NOT(ISNUMBER(AR453)),
            "-",
            IF(COUNTIFS(AP:AP,"&gt;="&amp;FLOOR(AP453,1),AP:AP,"&lt;"&amp;FLOOR(AP453,1)+1)&gt;1,
                (COUNTIFS(AP:AP,"&gt;="&amp;FLOOR(AP453,1),AP:AP,"&lt;"&amp;FLOOR(AP453,1)+1)-(AR453-FLOOR(AP453,1))-1)*0.01,
                "-"
            )
        ),
        IF(NOT(AW453=""),
            IF(NOT(ISNUMBER(AW453)),
                "-",
                IF(COUNTIFS(AU:AU,"&gt;="&amp;FLOOR(AU453,1),AU:AU,"&lt;"&amp;FLOOR(AU453,1)+1)&gt;1,
                    (COUNTIFS(AU:AU,"&gt;="&amp;FLOOR(AU453,1),AU:AU,"&lt;"&amp;FLOOR(AU453,1)+1)-(AW453-FLOOR(AU453,1))-1)*0.01,
                    "-"
                )
            ),
            ""
        )
    )
)</f>
        <v/>
      </c>
      <c r="H453" s="45" t="str">
        <f t="shared" ref="H453:H503" si="185">IF(AR453="",
    AW453,
    AR453
)</f>
        <v/>
      </c>
      <c r="I453" s="54" t="str">
        <f t="shared" ref="I453:I503" si="186">IF(ISNUMBER(H453),
    H453,
    IF(H453="P",
        IF(LEFT(B453)="B",COUNTIF(B$4:B$503,"B*"),COUNTIF(B$4:B$503,"C*")),
        IF(H453="NS",
            IF(LEFT(B453)="B",COUNTIF(B$4:B$503,"B*")+1,COUNTIF(B$4:B$503,"C*")+1),
            IF(H453="DQ",
                IF(LEFT(B453)="B",COUNTIF(B$4:B$503,"B*")+2,COUNTIF(B$4:B$503,"C*")+2),
                H453
            )
        )
    )
)</f>
        <v/>
      </c>
      <c r="J453" s="57" t="str">
        <f>IF($B453="",
    "",
    IF(COUNTIF(Scilympiad!U:U,Scores!$B453)+COUNTIF(SkyCiv!U:U,Scores!$B453)=0,
        "",
        IF(COUNTIF(Scilympiad!U:U,Scores!$B453)=0,
            "NO",
            IF(COUNTIF(Scilympiad!U:U,Scores!$B453)=1,
                "YES",
                IF(COUNTIF(Scilympiad!U:U,Scores!$B453)&gt;1,
                    "MANY",
                    "ERROR"
                )
            )
        )
    )
)</f>
        <v/>
      </c>
      <c r="K453" s="15" t="str">
        <f>IF($B453="",
    "",
    IF(COUNTIF(Scilympiad!U:U,Scores!$B453)+COUNTIF(SkyCiv!U:U,Scores!$B453)=0,
        "",
        IF(COUNTIF(SkyCiv!U:U,Scores!$B453)=0,
            "NO",
            IF(COUNTIF(SkyCiv!U:U,Scores!$B453)=1,
                "YES",
                IF(COUNTIF(SkyCiv!U:U,Scores!$B453)&gt;1,
                    "MANY",
                    "ERROR"
                )
            )
        )
    )
)</f>
        <v/>
      </c>
      <c r="L453" s="160" t="str">
        <f>IF($B453="",
    "",
    IF(NOT(ISERROR(MATCH($B453,Scilympiad!$U:$U,0))),
        INDEX(Scilympiad!M:M,MATCH($B453,Scilympiad!$U:$U,0)),
        ""
    )
)</f>
        <v/>
      </c>
      <c r="M453" s="161" t="str">
        <f>IF($B453="",
    "",
    IF(NOT(ISERROR(MATCH($B453,Scilympiad!$U:$U,0))),
        INDEX(Scilympiad!N:N,MATCH($B453,Scilympiad!$U:$U,0)),
        ""
    )
)</f>
        <v/>
      </c>
      <c r="N453" s="161" t="str">
        <f>IF($B453="",
    "",
    IF(NOT(ISERROR(MATCH($B453,SkyCiv!$U:$U,0))),
        INDEX(SkyCiv!C:C,MATCH($B453,SkyCiv!$U:$U,0))+(_xlfn.NUMBERVALUE(LEFT(RIGHT(Instructions!$E$20,4),3))+6)/24,
        ""
    )
)</f>
        <v/>
      </c>
      <c r="O453" s="12" t="str">
        <f>IF(N453="",
    "",
    IF(Instructions!E$20="",
        "TIMEZONE?",
        IF(L453="",
            "START?",
            IF(N453&lt;L453,
                "NEGATIVE",
                (N453-L453)*24*60
            )
        )
    )
)</f>
        <v/>
      </c>
      <c r="P453" s="46" t="str">
        <f>IF(Instructions!$E$21="",
    "",
    IF(AND(ISNUMBER(O453),O453&gt;Instructions!E$21),
        "YES",
        IF(AND(ISNUMBER(O453),O453&lt;=Instructions!E$21),
            "NO",
            IF(O453="NEGATIVE",
                "UNCLEAR",
                ""
            )
        )
    )
)</f>
        <v/>
      </c>
      <c r="Q453" s="72" t="str">
        <f>IF(LEFT(Instructions!E$22)="Y",
    P453,
    ""
)</f>
        <v/>
      </c>
      <c r="R453" s="69" t="str">
        <f>IF($B453="",
    "",
    IF(NOT(ISERROR(MATCH($B453,SkyCiv!$U:$U,0))),
        INDEX(SkyCiv!I:I,MATCH($B453,SkyCiv!$U:$U,0)),
        ""
    )
)</f>
        <v/>
      </c>
      <c r="S453" s="12" t="str">
        <f>IF($B453="",
    "",
    IF(NOT(ISERROR(MATCH($B453,SkyCiv!$U:$U,0))),
        INDEX(SkyCiv!J:J,MATCH($B453,SkyCiv!$U:$U,0)),
        ""
    )
)</f>
        <v/>
      </c>
      <c r="T453" s="60" t="str">
        <f>IF($B453="",
    "",
    IF(NOT(ISERROR(MATCH($B453,SkyCiv!$U:$U,0))),
        INDEX(SkyCiv!K:K,MATCH($B453,SkyCiv!$U:$U,0)),
        ""
    )
)</f>
        <v/>
      </c>
      <c r="U453" s="76" t="str">
        <f>IF($B453="",
    "",
    IF(NOT(ISERROR(MATCH($B453,SkyCiv!$U:$U,0))),
        INDEX(SkyCiv!L:L,MATCH($B453,SkyCiv!$U:$U,0)),
        ""
    )
)</f>
        <v/>
      </c>
      <c r="V453" s="12" t="str">
        <f>IF($B453="",
    "",
    IF(NOT(ISERROR(MATCH($B453,SkyCiv!$U:$U,0))),
        INDEX(SkyCiv!M:M,MATCH($B453,SkyCiv!$U:$U,0)),
        ""
    )
)</f>
        <v/>
      </c>
      <c r="W453" s="77" t="str">
        <f>IF($B453="",
    "",
    IF(NOT(ISERROR(MATCH($B453,SkyCiv!$U:$U,0))),
        INDEX(SkyCiv!N:N,MATCH($B453,SkyCiv!$U:$U,0)),
        ""
    )
)</f>
        <v/>
      </c>
      <c r="X453" s="45" t="str">
        <f>IF(AND(U453=0,V453=0,W453=0),
    "-",
    IF(U453="",
        "",
        IF(LEFT($B453)="B",
            IF(Instructions!E$16="",
                "",
                IF(ROUND(U453,3)&lt;Instructions!E$16,
                    "YES",
                    "NO"
                )
            ),
            IF(LEFT($B453)="C",
                IF(Instructions!E$18="",
                    "",
                    IF(ROUND(U453,3)&lt;Instructions!E$18,
                        "YES",
                        "NO"
                    )
                ),
                "ERR"
            )
        )
    )
)</f>
        <v/>
      </c>
      <c r="Y453" s="45" t="str">
        <f t="shared" ref="Y453:Y503" si="187">IF(AND(U453=0,V453=0,W453=0),
    "-",
    IF(V453="",
        "",
        IF(LEFT($B453)="B",
            IF(ROUND(V453,3)&gt;200,
                "YES",
                "NO"
            ),
            IF(LEFT($B453)="C",
                IF(ROUND(V453,3)&gt;150,
                    "YES",
                    "NO"
                ),
                "ERR"
            )
        )
    )
)</f>
        <v/>
      </c>
      <c r="Z453" s="45" t="str">
        <f>IF(AND(U453=0,V453=0,W453=0),
    "-",
    IF(W453="",
        "",
        IF(LEFT($B453)="B",
            IF(Instructions!E$17="",
                "",
                IF(ROUND(W453,3)&lt;Instructions!E$17,
                    "YES",
                    "NO"
                )
            ),
            IF(LEFT($B453)="C",
                IF(Instructions!E$19="",
                    "",
                    IF(ROUND(W453,3)&lt;Instructions!E$19,
                        "YES",
                        "NO"
                    )
                ),
                "ERR"
            )
        )
    )
)</f>
        <v/>
      </c>
      <c r="AA453" s="54" t="str">
        <f t="shared" ref="AA453:AA503" si="188">IF(AND(U453=0,V453=0,W453=0),
    "-",
    IF(COUNTIF(X453:Z453,"")+COUNTIF(X453:Z453,"ERR")=0,
        IF(COUNTIF(X453:Z453,"YES")&gt;0,
            "YES",
            "NO"
        ),
        IF(OR(COUNTIF(X453:Z453,"")&lt;3,COUNTIF(X453:Z453,"ERR")&gt;0),
            "?",
            ""
        )
    )
)</f>
        <v/>
      </c>
      <c r="AB453" s="14" t="str">
        <f>IF(AND(NOT(ISERROR(MATCH($B453,Scilympiad!$U:$U,0))),ISNUMBER(INDEX(Scilympiad!Y:Y,MATCH($B453,Scilympiad!$U:$U,0)))),
    INDEX(Scilympiad!Y:Y,MATCH($B453,Scilympiad!$U:$U,0)),
    ""
)</f>
        <v/>
      </c>
      <c r="AC453" s="11" t="str">
        <f t="shared" ref="AC453:AC503" si="189">IF(R453="",
    "",
    IF(R453&gt;15000,
        15000,
        R453
    )
)</f>
        <v/>
      </c>
      <c r="AD453" s="10" t="str">
        <f t="shared" ref="AD453:AD503" si="190">IF(AC453="",
    "",
    IF(AC453=15000,
        5000,
        0
    )
)</f>
        <v/>
      </c>
      <c r="AE453" s="11" t="str">
        <f t="shared" ref="AE453:AE503" si="191">IF(AC453="",
    "",
    AC453+AD453
)</f>
        <v/>
      </c>
      <c r="AF453" s="12" t="str">
        <f t="shared" ref="AF453:AF503" si="192">IF(S453="",
    "",
    S453
)</f>
        <v/>
      </c>
      <c r="AG453" s="134" t="str">
        <f t="shared" ref="AG453:AG503" si="193">IF(AND(AE453="",AF453=""),
    "",
    IF(OR(AE453="",AF453="",AF453=0),
        0,
        AE453/AF453
    )
)</f>
        <v/>
      </c>
      <c r="AH453" s="165"/>
      <c r="AI453" s="165"/>
      <c r="AJ453" s="131"/>
      <c r="AK453" s="64" t="str">
        <f t="shared" ref="AK453:AK503" si="194">IF(AND(AB453="",AC453=""),
    "",
    IF(OR(AB453="",AB453="N/A",AC453=""),
        -15000,
        IF((AC453-AB453)&gt;=0,
            15000-(AC453-AB453),
            AC453-AB453
        )
    )
)</f>
        <v/>
      </c>
      <c r="AL453" s="47" t="str">
        <f t="shared" ref="AL453:AL503" si="195">IF(AK453="",
    "",
    RANK(AK453,AK:AK)
)</f>
        <v/>
      </c>
      <c r="AM453" s="65" t="str">
        <f t="shared" ref="AM453:AM503" si="196">IF(AND(AF453="",AG453=""),
    "",
    IF(AF453="",
        COUNTA(AB:AG),
        RANK(AF453,AF:AF,-1)
    )
)</f>
        <v/>
      </c>
      <c r="AN453" s="57" t="str">
        <f t="shared" ref="AN453:AN503" si="197">IF(LEFT($B453)=RIGHT(AN$2),
    IF(OR(LEFT($AJ453)="Y",LEFT($AJ453)="T",$AJ453=1),
        "DQ",
        IF(AND($J453="",$K453=""),
            "NS",
            IF(OR(LEFT($AI453)="Y",LEFT($AI453)="T",$AI453=1,AND($J453="YES",$K453="NO")),
                "P",
                IF($AA453="?",
                    "?",
                    IF(AND(ISNUMBER($AH453),$AH453&gt;=1,$AH453&lt;=3),
                        $AH453,
                        IF(OR($AC453=0,$AG453=0,$AH453&gt;3),
                            3,
                            IF(OR($Q453="YES",$AA453="YES",$AH453=2),
                                2,
                                1
                            )
                        )
                    )
                )
            )
        )
    ),
    ""
)</f>
        <v/>
      </c>
      <c r="AO453" s="12" t="str">
        <f t="shared" ref="AO453:AO503" si="198">IF(ISNUMBER(AN453),
    IF(AND(LEFT($B453)=RIGHT(AN$2)),
        $AG453-(AN453-1)*POWER(10,LEN(ROUND(MAX($AG:$AG),0))),
        ""
    ),
    ""
)</f>
        <v/>
      </c>
      <c r="AP453" s="10" t="str">
        <f t="shared" ref="AP453:AP503" si="199">IF(AO453="",
    "",
    RANK(AO453,AO:AO)+$AL453*POWER(0.1,LEN(MAX($AL:$AL)))+$AM453*POWER(0.1,LEN(MAX($AL:$AL))+LEN(MAX($AM:$AM)))
)</f>
        <v/>
      </c>
      <c r="AQ453" s="10" t="str">
        <f t="shared" ref="AQ453:AQ503" si="200">IF(AP453="",
    "",
    RANK(AP453,AP:AP,1)
)</f>
        <v/>
      </c>
      <c r="AR453" s="15" t="str">
        <f t="shared" ref="AR453:AR503" si="201">IF(AND(NOT(AN453=""),COUNTIF(AN:AN,"~?")&gt;0),
    "?",
    IF(AQ453="",
        AN453,
        AQ453
    )
)</f>
        <v/>
      </c>
      <c r="AS453" s="57" t="str">
        <f t="shared" ref="AS453:AS503" si="202">IF(LEFT($B453)=RIGHT(AS$2),
    IF(OR(LEFT($AJ453)="Y",LEFT($AJ453)="T",$AJ453=1),
        "DQ",
        IF(AND($J453="",$K453=""),
            "NS",
            IF(OR(LEFT($AI453)="Y",LEFT($AI453)="T",$AI453=1,AND($J453="YES",$K453="NO")),
                "P",
                IF($AA453="?",
                    "?",
                    IF(AND(ISNUMBER($AH453),$AH453&gt;=1,$AH453&lt;=3),
                        $AH453,
                        IF(OR($AC453=0,$AG453=0,$AH453&gt;3),
                            3,
                            IF(OR($Q453="YES",$AA453="YES",$AH453=2),
                                2,
                                1
                            )
                        )
                    )
                )
            )
        )
    ),
    ""
)</f>
        <v/>
      </c>
      <c r="AT453" s="12" t="str">
        <f t="shared" ref="AT453:AT503" si="203">IF(ISNUMBER(AS453),
    IF(AND(LEFT($B453)=RIGHT(AS$2)),
        $AG453-(AS453-1)*POWER(10,LEN(ROUND(MAX($AG:$AG),0))),
        ""
    ),
    ""
)</f>
        <v/>
      </c>
      <c r="AU453" s="10" t="str">
        <f t="shared" ref="AU453:AU503" si="204">IF(AT453="",
    "",
    RANK(AT453,AT:AT)+$AL453*POWER(0.1,LEN(MAX($AL:$AL)))+$AM453*POWER(0.1,LEN(MAX($AL:$AL))+LEN(MAX($AM:$AM)))
)</f>
        <v/>
      </c>
      <c r="AV453" s="10" t="str">
        <f t="shared" ref="AV453:AV503" si="205">IF(AU453="",
    "",
    RANK(AU453,AU:AU,1)
)</f>
        <v/>
      </c>
      <c r="AW453" s="15" t="str">
        <f t="shared" ref="AW453:AW503" si="206">IF(AND(NOT(AS453=""),COUNTIF(AS:AS,"~?")&gt;0),
    "?",
    IF(AV453="",
        AS453,
        AV453
    )
)</f>
        <v/>
      </c>
    </row>
    <row r="454" spans="2:49">
      <c r="B454" s="14" t="str">
        <f>IF(Scilympiad!C453="",
    "",
    Scilympiad!C453
)</f>
        <v/>
      </c>
      <c r="C454" s="10" t="str">
        <f>IF(Scilympiad!D453="",
    "",
    Scilympiad!D453
)</f>
        <v/>
      </c>
      <c r="D454" s="10" t="str">
        <f>IF(Scilympiad!E453="",
    "",
    Scilympiad!E453
)</f>
        <v/>
      </c>
      <c r="E454" s="44" t="str">
        <f t="shared" si="182"/>
        <v/>
      </c>
      <c r="F454" s="45" t="str">
        <f t="shared" si="183"/>
        <v/>
      </c>
      <c r="G454" s="173" t="str">
        <f t="shared" si="184"/>
        <v/>
      </c>
      <c r="H454" s="45" t="str">
        <f t="shared" si="185"/>
        <v/>
      </c>
      <c r="I454" s="54" t="str">
        <f t="shared" si="186"/>
        <v/>
      </c>
      <c r="J454" s="57" t="str">
        <f>IF($B454="",
    "",
    IF(COUNTIF(Scilympiad!U:U,Scores!$B454)+COUNTIF(SkyCiv!U:U,Scores!$B454)=0,
        "",
        IF(COUNTIF(Scilympiad!U:U,Scores!$B454)=0,
            "NO",
            IF(COUNTIF(Scilympiad!U:U,Scores!$B454)=1,
                "YES",
                IF(COUNTIF(Scilympiad!U:U,Scores!$B454)&gt;1,
                    "MANY",
                    "ERROR"
                )
            )
        )
    )
)</f>
        <v/>
      </c>
      <c r="K454" s="15" t="str">
        <f>IF($B454="",
    "",
    IF(COUNTIF(Scilympiad!U:U,Scores!$B454)+COUNTIF(SkyCiv!U:U,Scores!$B454)=0,
        "",
        IF(COUNTIF(SkyCiv!U:U,Scores!$B454)=0,
            "NO",
            IF(COUNTIF(SkyCiv!U:U,Scores!$B454)=1,
                "YES",
                IF(COUNTIF(SkyCiv!U:U,Scores!$B454)&gt;1,
                    "MANY",
                    "ERROR"
                )
            )
        )
    )
)</f>
        <v/>
      </c>
      <c r="L454" s="160" t="str">
        <f>IF($B454="",
    "",
    IF(NOT(ISERROR(MATCH($B454,Scilympiad!$U:$U,0))),
        INDEX(Scilympiad!M:M,MATCH($B454,Scilympiad!$U:$U,0)),
        ""
    )
)</f>
        <v/>
      </c>
      <c r="M454" s="161" t="str">
        <f>IF($B454="",
    "",
    IF(NOT(ISERROR(MATCH($B454,Scilympiad!$U:$U,0))),
        INDEX(Scilympiad!N:N,MATCH($B454,Scilympiad!$U:$U,0)),
        ""
    )
)</f>
        <v/>
      </c>
      <c r="N454" s="161" t="str">
        <f>IF($B454="",
    "",
    IF(NOT(ISERROR(MATCH($B454,SkyCiv!$U:$U,0))),
        INDEX(SkyCiv!C:C,MATCH($B454,SkyCiv!$U:$U,0))+(_xlfn.NUMBERVALUE(LEFT(RIGHT(Instructions!$E$20,4),3))+6)/24,
        ""
    )
)</f>
        <v/>
      </c>
      <c r="O454" s="12" t="str">
        <f>IF(N454="",
    "",
    IF(Instructions!E$20="",
        "TIMEZONE?",
        IF(L454="",
            "START?",
            IF(N454&lt;L454,
                "NEGATIVE",
                (N454-L454)*24*60
            )
        )
    )
)</f>
        <v/>
      </c>
      <c r="P454" s="46" t="str">
        <f>IF(Instructions!$E$21="",
    "",
    IF(AND(ISNUMBER(O454),O454&gt;Instructions!E$21),
        "YES",
        IF(AND(ISNUMBER(O454),O454&lt;=Instructions!E$21),
            "NO",
            IF(O454="NEGATIVE",
                "UNCLEAR",
                ""
            )
        )
    )
)</f>
        <v/>
      </c>
      <c r="Q454" s="72" t="str">
        <f>IF(LEFT(Instructions!E$22)="Y",
    P454,
    ""
)</f>
        <v/>
      </c>
      <c r="R454" s="69" t="str">
        <f>IF($B454="",
    "",
    IF(NOT(ISERROR(MATCH($B454,SkyCiv!$U:$U,0))),
        INDEX(SkyCiv!I:I,MATCH($B454,SkyCiv!$U:$U,0)),
        ""
    )
)</f>
        <v/>
      </c>
      <c r="S454" s="12" t="str">
        <f>IF($B454="",
    "",
    IF(NOT(ISERROR(MATCH($B454,SkyCiv!$U:$U,0))),
        INDEX(SkyCiv!J:J,MATCH($B454,SkyCiv!$U:$U,0)),
        ""
    )
)</f>
        <v/>
      </c>
      <c r="T454" s="60" t="str">
        <f>IF($B454="",
    "",
    IF(NOT(ISERROR(MATCH($B454,SkyCiv!$U:$U,0))),
        INDEX(SkyCiv!K:K,MATCH($B454,SkyCiv!$U:$U,0)),
        ""
    )
)</f>
        <v/>
      </c>
      <c r="U454" s="76" t="str">
        <f>IF($B454="",
    "",
    IF(NOT(ISERROR(MATCH($B454,SkyCiv!$U:$U,0))),
        INDEX(SkyCiv!L:L,MATCH($B454,SkyCiv!$U:$U,0)),
        ""
    )
)</f>
        <v/>
      </c>
      <c r="V454" s="12" t="str">
        <f>IF($B454="",
    "",
    IF(NOT(ISERROR(MATCH($B454,SkyCiv!$U:$U,0))),
        INDEX(SkyCiv!M:M,MATCH($B454,SkyCiv!$U:$U,0)),
        ""
    )
)</f>
        <v/>
      </c>
      <c r="W454" s="77" t="str">
        <f>IF($B454="",
    "",
    IF(NOT(ISERROR(MATCH($B454,SkyCiv!$U:$U,0))),
        INDEX(SkyCiv!N:N,MATCH($B454,SkyCiv!$U:$U,0)),
        ""
    )
)</f>
        <v/>
      </c>
      <c r="X454" s="45" t="str">
        <f>IF(AND(U454=0,V454=0,W454=0),
    "-",
    IF(U454="",
        "",
        IF(LEFT($B454)="B",
            IF(Instructions!E$16="",
                "",
                IF(ROUND(U454,3)&lt;Instructions!E$16,
                    "YES",
                    "NO"
                )
            ),
            IF(LEFT($B454)="C",
                IF(Instructions!E$18="",
                    "",
                    IF(ROUND(U454,3)&lt;Instructions!E$18,
                        "YES",
                        "NO"
                    )
                ),
                "ERR"
            )
        )
    )
)</f>
        <v/>
      </c>
      <c r="Y454" s="45" t="str">
        <f t="shared" si="187"/>
        <v/>
      </c>
      <c r="Z454" s="45" t="str">
        <f>IF(AND(U454=0,V454=0,W454=0),
    "-",
    IF(W454="",
        "",
        IF(LEFT($B454)="B",
            IF(Instructions!E$17="",
                "",
                IF(ROUND(W454,3)&lt;Instructions!E$17,
                    "YES",
                    "NO"
                )
            ),
            IF(LEFT($B454)="C",
                IF(Instructions!E$19="",
                    "",
                    IF(ROUND(W454,3)&lt;Instructions!E$19,
                        "YES",
                        "NO"
                    )
                ),
                "ERR"
            )
        )
    )
)</f>
        <v/>
      </c>
      <c r="AA454" s="54" t="str">
        <f t="shared" si="188"/>
        <v/>
      </c>
      <c r="AB454" s="14" t="str">
        <f>IF(AND(NOT(ISERROR(MATCH($B454,Scilympiad!$U:$U,0))),ISNUMBER(INDEX(Scilympiad!Y:Y,MATCH($B454,Scilympiad!$U:$U,0)))),
    INDEX(Scilympiad!Y:Y,MATCH($B454,Scilympiad!$U:$U,0)),
    ""
)</f>
        <v/>
      </c>
      <c r="AC454" s="11" t="str">
        <f t="shared" si="189"/>
        <v/>
      </c>
      <c r="AD454" s="10" t="str">
        <f t="shared" si="190"/>
        <v/>
      </c>
      <c r="AE454" s="11" t="str">
        <f t="shared" si="191"/>
        <v/>
      </c>
      <c r="AF454" s="12" t="str">
        <f t="shared" si="192"/>
        <v/>
      </c>
      <c r="AG454" s="134" t="str">
        <f t="shared" si="193"/>
        <v/>
      </c>
      <c r="AH454" s="165"/>
      <c r="AI454" s="165"/>
      <c r="AJ454" s="131"/>
      <c r="AK454" s="64" t="str">
        <f t="shared" si="194"/>
        <v/>
      </c>
      <c r="AL454" s="47" t="str">
        <f t="shared" si="195"/>
        <v/>
      </c>
      <c r="AM454" s="65" t="str">
        <f t="shared" si="196"/>
        <v/>
      </c>
      <c r="AN454" s="57" t="str">
        <f t="shared" si="197"/>
        <v/>
      </c>
      <c r="AO454" s="12" t="str">
        <f t="shared" si="198"/>
        <v/>
      </c>
      <c r="AP454" s="10" t="str">
        <f t="shared" si="199"/>
        <v/>
      </c>
      <c r="AQ454" s="10" t="str">
        <f t="shared" si="200"/>
        <v/>
      </c>
      <c r="AR454" s="15" t="str">
        <f t="shared" si="201"/>
        <v/>
      </c>
      <c r="AS454" s="57" t="str">
        <f t="shared" si="202"/>
        <v/>
      </c>
      <c r="AT454" s="12" t="str">
        <f t="shared" si="203"/>
        <v/>
      </c>
      <c r="AU454" s="10" t="str">
        <f t="shared" si="204"/>
        <v/>
      </c>
      <c r="AV454" s="10" t="str">
        <f t="shared" si="205"/>
        <v/>
      </c>
      <c r="AW454" s="15" t="str">
        <f t="shared" si="206"/>
        <v/>
      </c>
    </row>
    <row r="455" spans="2:49">
      <c r="B455" s="14" t="str">
        <f>IF(Scilympiad!C454="",
    "",
    Scilympiad!C454
)</f>
        <v/>
      </c>
      <c r="C455" s="10" t="str">
        <f>IF(Scilympiad!D454="",
    "",
    Scilympiad!D454
)</f>
        <v/>
      </c>
      <c r="D455" s="10" t="str">
        <f>IF(Scilympiad!E454="",
    "",
    Scilympiad!E454
)</f>
        <v/>
      </c>
      <c r="E455" s="44" t="str">
        <f t="shared" si="182"/>
        <v/>
      </c>
      <c r="F455" s="45" t="str">
        <f t="shared" si="183"/>
        <v/>
      </c>
      <c r="G455" s="173" t="str">
        <f t="shared" si="184"/>
        <v/>
      </c>
      <c r="H455" s="45" t="str">
        <f t="shared" si="185"/>
        <v/>
      </c>
      <c r="I455" s="54" t="str">
        <f t="shared" si="186"/>
        <v/>
      </c>
      <c r="J455" s="57" t="str">
        <f>IF($B455="",
    "",
    IF(COUNTIF(Scilympiad!U:U,Scores!$B455)+COUNTIF(SkyCiv!U:U,Scores!$B455)=0,
        "",
        IF(COUNTIF(Scilympiad!U:U,Scores!$B455)=0,
            "NO",
            IF(COUNTIF(Scilympiad!U:U,Scores!$B455)=1,
                "YES",
                IF(COUNTIF(Scilympiad!U:U,Scores!$B455)&gt;1,
                    "MANY",
                    "ERROR"
                )
            )
        )
    )
)</f>
        <v/>
      </c>
      <c r="K455" s="15" t="str">
        <f>IF($B455="",
    "",
    IF(COUNTIF(Scilympiad!U:U,Scores!$B455)+COUNTIF(SkyCiv!U:U,Scores!$B455)=0,
        "",
        IF(COUNTIF(SkyCiv!U:U,Scores!$B455)=0,
            "NO",
            IF(COUNTIF(SkyCiv!U:U,Scores!$B455)=1,
                "YES",
                IF(COUNTIF(SkyCiv!U:U,Scores!$B455)&gt;1,
                    "MANY",
                    "ERROR"
                )
            )
        )
    )
)</f>
        <v/>
      </c>
      <c r="L455" s="160" t="str">
        <f>IF($B455="",
    "",
    IF(NOT(ISERROR(MATCH($B455,Scilympiad!$U:$U,0))),
        INDEX(Scilympiad!M:M,MATCH($B455,Scilympiad!$U:$U,0)),
        ""
    )
)</f>
        <v/>
      </c>
      <c r="M455" s="161" t="str">
        <f>IF($B455="",
    "",
    IF(NOT(ISERROR(MATCH($B455,Scilympiad!$U:$U,0))),
        INDEX(Scilympiad!N:N,MATCH($B455,Scilympiad!$U:$U,0)),
        ""
    )
)</f>
        <v/>
      </c>
      <c r="N455" s="161" t="str">
        <f>IF($B455="",
    "",
    IF(NOT(ISERROR(MATCH($B455,SkyCiv!$U:$U,0))),
        INDEX(SkyCiv!C:C,MATCH($B455,SkyCiv!$U:$U,0))+(_xlfn.NUMBERVALUE(LEFT(RIGHT(Instructions!$E$20,4),3))+6)/24,
        ""
    )
)</f>
        <v/>
      </c>
      <c r="O455" s="12" t="str">
        <f>IF(N455="",
    "",
    IF(Instructions!E$20="",
        "TIMEZONE?",
        IF(L455="",
            "START?",
            IF(N455&lt;L455,
                "NEGATIVE",
                (N455-L455)*24*60
            )
        )
    )
)</f>
        <v/>
      </c>
      <c r="P455" s="46" t="str">
        <f>IF(Instructions!$E$21="",
    "",
    IF(AND(ISNUMBER(O455),O455&gt;Instructions!E$21),
        "YES",
        IF(AND(ISNUMBER(O455),O455&lt;=Instructions!E$21),
            "NO",
            IF(O455="NEGATIVE",
                "UNCLEAR",
                ""
            )
        )
    )
)</f>
        <v/>
      </c>
      <c r="Q455" s="72" t="str">
        <f>IF(LEFT(Instructions!E$22)="Y",
    P455,
    ""
)</f>
        <v/>
      </c>
      <c r="R455" s="69" t="str">
        <f>IF($B455="",
    "",
    IF(NOT(ISERROR(MATCH($B455,SkyCiv!$U:$U,0))),
        INDEX(SkyCiv!I:I,MATCH($B455,SkyCiv!$U:$U,0)),
        ""
    )
)</f>
        <v/>
      </c>
      <c r="S455" s="12" t="str">
        <f>IF($B455="",
    "",
    IF(NOT(ISERROR(MATCH($B455,SkyCiv!$U:$U,0))),
        INDEX(SkyCiv!J:J,MATCH($B455,SkyCiv!$U:$U,0)),
        ""
    )
)</f>
        <v/>
      </c>
      <c r="T455" s="60" t="str">
        <f>IF($B455="",
    "",
    IF(NOT(ISERROR(MATCH($B455,SkyCiv!$U:$U,0))),
        INDEX(SkyCiv!K:K,MATCH($B455,SkyCiv!$U:$U,0)),
        ""
    )
)</f>
        <v/>
      </c>
      <c r="U455" s="76" t="str">
        <f>IF($B455="",
    "",
    IF(NOT(ISERROR(MATCH($B455,SkyCiv!$U:$U,0))),
        INDEX(SkyCiv!L:L,MATCH($B455,SkyCiv!$U:$U,0)),
        ""
    )
)</f>
        <v/>
      </c>
      <c r="V455" s="12" t="str">
        <f>IF($B455="",
    "",
    IF(NOT(ISERROR(MATCH($B455,SkyCiv!$U:$U,0))),
        INDEX(SkyCiv!M:M,MATCH($B455,SkyCiv!$U:$U,0)),
        ""
    )
)</f>
        <v/>
      </c>
      <c r="W455" s="77" t="str">
        <f>IF($B455="",
    "",
    IF(NOT(ISERROR(MATCH($B455,SkyCiv!$U:$U,0))),
        INDEX(SkyCiv!N:N,MATCH($B455,SkyCiv!$U:$U,0)),
        ""
    )
)</f>
        <v/>
      </c>
      <c r="X455" s="45" t="str">
        <f>IF(AND(U455=0,V455=0,W455=0),
    "-",
    IF(U455="",
        "",
        IF(LEFT($B455)="B",
            IF(Instructions!E$16="",
                "",
                IF(ROUND(U455,3)&lt;Instructions!E$16,
                    "YES",
                    "NO"
                )
            ),
            IF(LEFT($B455)="C",
                IF(Instructions!E$18="",
                    "",
                    IF(ROUND(U455,3)&lt;Instructions!E$18,
                        "YES",
                        "NO"
                    )
                ),
                "ERR"
            )
        )
    )
)</f>
        <v/>
      </c>
      <c r="Y455" s="45" t="str">
        <f t="shared" si="187"/>
        <v/>
      </c>
      <c r="Z455" s="45" t="str">
        <f>IF(AND(U455=0,V455=0,W455=0),
    "-",
    IF(W455="",
        "",
        IF(LEFT($B455)="B",
            IF(Instructions!E$17="",
                "",
                IF(ROUND(W455,3)&lt;Instructions!E$17,
                    "YES",
                    "NO"
                )
            ),
            IF(LEFT($B455)="C",
                IF(Instructions!E$19="",
                    "",
                    IF(ROUND(W455,3)&lt;Instructions!E$19,
                        "YES",
                        "NO"
                    )
                ),
                "ERR"
            )
        )
    )
)</f>
        <v/>
      </c>
      <c r="AA455" s="54" t="str">
        <f t="shared" si="188"/>
        <v/>
      </c>
      <c r="AB455" s="14" t="str">
        <f>IF(AND(NOT(ISERROR(MATCH($B455,Scilympiad!$U:$U,0))),ISNUMBER(INDEX(Scilympiad!Y:Y,MATCH($B455,Scilympiad!$U:$U,0)))),
    INDEX(Scilympiad!Y:Y,MATCH($B455,Scilympiad!$U:$U,0)),
    ""
)</f>
        <v/>
      </c>
      <c r="AC455" s="11" t="str">
        <f t="shared" si="189"/>
        <v/>
      </c>
      <c r="AD455" s="10" t="str">
        <f t="shared" si="190"/>
        <v/>
      </c>
      <c r="AE455" s="11" t="str">
        <f t="shared" si="191"/>
        <v/>
      </c>
      <c r="AF455" s="12" t="str">
        <f t="shared" si="192"/>
        <v/>
      </c>
      <c r="AG455" s="134" t="str">
        <f t="shared" si="193"/>
        <v/>
      </c>
      <c r="AH455" s="165"/>
      <c r="AI455" s="165"/>
      <c r="AJ455" s="131"/>
      <c r="AK455" s="64" t="str">
        <f t="shared" si="194"/>
        <v/>
      </c>
      <c r="AL455" s="47" t="str">
        <f t="shared" si="195"/>
        <v/>
      </c>
      <c r="AM455" s="65" t="str">
        <f t="shared" si="196"/>
        <v/>
      </c>
      <c r="AN455" s="57" t="str">
        <f t="shared" si="197"/>
        <v/>
      </c>
      <c r="AO455" s="12" t="str">
        <f t="shared" si="198"/>
        <v/>
      </c>
      <c r="AP455" s="10" t="str">
        <f t="shared" si="199"/>
        <v/>
      </c>
      <c r="AQ455" s="10" t="str">
        <f t="shared" si="200"/>
        <v/>
      </c>
      <c r="AR455" s="15" t="str">
        <f t="shared" si="201"/>
        <v/>
      </c>
      <c r="AS455" s="57" t="str">
        <f t="shared" si="202"/>
        <v/>
      </c>
      <c r="AT455" s="12" t="str">
        <f t="shared" si="203"/>
        <v/>
      </c>
      <c r="AU455" s="10" t="str">
        <f t="shared" si="204"/>
        <v/>
      </c>
      <c r="AV455" s="10" t="str">
        <f t="shared" si="205"/>
        <v/>
      </c>
      <c r="AW455" s="15" t="str">
        <f t="shared" si="206"/>
        <v/>
      </c>
    </row>
    <row r="456" spans="2:49">
      <c r="B456" s="14" t="str">
        <f>IF(Scilympiad!C455="",
    "",
    Scilympiad!C455
)</f>
        <v/>
      </c>
      <c r="C456" s="10" t="str">
        <f>IF(Scilympiad!D455="",
    "",
    Scilympiad!D455
)</f>
        <v/>
      </c>
      <c r="D456" s="10" t="str">
        <f>IF(Scilympiad!E455="",
    "",
    Scilympiad!E455
)</f>
        <v/>
      </c>
      <c r="E456" s="44" t="str">
        <f t="shared" si="182"/>
        <v/>
      </c>
      <c r="F456" s="45" t="str">
        <f t="shared" si="183"/>
        <v/>
      </c>
      <c r="G456" s="173" t="str">
        <f t="shared" si="184"/>
        <v/>
      </c>
      <c r="H456" s="45" t="str">
        <f t="shared" si="185"/>
        <v/>
      </c>
      <c r="I456" s="54" t="str">
        <f t="shared" si="186"/>
        <v/>
      </c>
      <c r="J456" s="57" t="str">
        <f>IF($B456="",
    "",
    IF(COUNTIF(Scilympiad!U:U,Scores!$B456)+COUNTIF(SkyCiv!U:U,Scores!$B456)=0,
        "",
        IF(COUNTIF(Scilympiad!U:U,Scores!$B456)=0,
            "NO",
            IF(COUNTIF(Scilympiad!U:U,Scores!$B456)=1,
                "YES",
                IF(COUNTIF(Scilympiad!U:U,Scores!$B456)&gt;1,
                    "MANY",
                    "ERROR"
                )
            )
        )
    )
)</f>
        <v/>
      </c>
      <c r="K456" s="15" t="str">
        <f>IF($B456="",
    "",
    IF(COUNTIF(Scilympiad!U:U,Scores!$B456)+COUNTIF(SkyCiv!U:U,Scores!$B456)=0,
        "",
        IF(COUNTIF(SkyCiv!U:U,Scores!$B456)=0,
            "NO",
            IF(COUNTIF(SkyCiv!U:U,Scores!$B456)=1,
                "YES",
                IF(COUNTIF(SkyCiv!U:U,Scores!$B456)&gt;1,
                    "MANY",
                    "ERROR"
                )
            )
        )
    )
)</f>
        <v/>
      </c>
      <c r="L456" s="160" t="str">
        <f>IF($B456="",
    "",
    IF(NOT(ISERROR(MATCH($B456,Scilympiad!$U:$U,0))),
        INDEX(Scilympiad!M:M,MATCH($B456,Scilympiad!$U:$U,0)),
        ""
    )
)</f>
        <v/>
      </c>
      <c r="M456" s="161" t="str">
        <f>IF($B456="",
    "",
    IF(NOT(ISERROR(MATCH($B456,Scilympiad!$U:$U,0))),
        INDEX(Scilympiad!N:N,MATCH($B456,Scilympiad!$U:$U,0)),
        ""
    )
)</f>
        <v/>
      </c>
      <c r="N456" s="161" t="str">
        <f>IF($B456="",
    "",
    IF(NOT(ISERROR(MATCH($B456,SkyCiv!$U:$U,0))),
        INDEX(SkyCiv!C:C,MATCH($B456,SkyCiv!$U:$U,0))+(_xlfn.NUMBERVALUE(LEFT(RIGHT(Instructions!$E$20,4),3))+6)/24,
        ""
    )
)</f>
        <v/>
      </c>
      <c r="O456" s="12" t="str">
        <f>IF(N456="",
    "",
    IF(Instructions!E$20="",
        "TIMEZONE?",
        IF(L456="",
            "START?",
            IF(N456&lt;L456,
                "NEGATIVE",
                (N456-L456)*24*60
            )
        )
    )
)</f>
        <v/>
      </c>
      <c r="P456" s="46" t="str">
        <f>IF(Instructions!$E$21="",
    "",
    IF(AND(ISNUMBER(O456),O456&gt;Instructions!E$21),
        "YES",
        IF(AND(ISNUMBER(O456),O456&lt;=Instructions!E$21),
            "NO",
            IF(O456="NEGATIVE",
                "UNCLEAR",
                ""
            )
        )
    )
)</f>
        <v/>
      </c>
      <c r="Q456" s="72" t="str">
        <f>IF(LEFT(Instructions!E$22)="Y",
    P456,
    ""
)</f>
        <v/>
      </c>
      <c r="R456" s="69" t="str">
        <f>IF($B456="",
    "",
    IF(NOT(ISERROR(MATCH($B456,SkyCiv!$U:$U,0))),
        INDEX(SkyCiv!I:I,MATCH($B456,SkyCiv!$U:$U,0)),
        ""
    )
)</f>
        <v/>
      </c>
      <c r="S456" s="12" t="str">
        <f>IF($B456="",
    "",
    IF(NOT(ISERROR(MATCH($B456,SkyCiv!$U:$U,0))),
        INDEX(SkyCiv!J:J,MATCH($B456,SkyCiv!$U:$U,0)),
        ""
    )
)</f>
        <v/>
      </c>
      <c r="T456" s="60" t="str">
        <f>IF($B456="",
    "",
    IF(NOT(ISERROR(MATCH($B456,SkyCiv!$U:$U,0))),
        INDEX(SkyCiv!K:K,MATCH($B456,SkyCiv!$U:$U,0)),
        ""
    )
)</f>
        <v/>
      </c>
      <c r="U456" s="76" t="str">
        <f>IF($B456="",
    "",
    IF(NOT(ISERROR(MATCH($B456,SkyCiv!$U:$U,0))),
        INDEX(SkyCiv!L:L,MATCH($B456,SkyCiv!$U:$U,0)),
        ""
    )
)</f>
        <v/>
      </c>
      <c r="V456" s="12" t="str">
        <f>IF($B456="",
    "",
    IF(NOT(ISERROR(MATCH($B456,SkyCiv!$U:$U,0))),
        INDEX(SkyCiv!M:M,MATCH($B456,SkyCiv!$U:$U,0)),
        ""
    )
)</f>
        <v/>
      </c>
      <c r="W456" s="77" t="str">
        <f>IF($B456="",
    "",
    IF(NOT(ISERROR(MATCH($B456,SkyCiv!$U:$U,0))),
        INDEX(SkyCiv!N:N,MATCH($B456,SkyCiv!$U:$U,0)),
        ""
    )
)</f>
        <v/>
      </c>
      <c r="X456" s="45" t="str">
        <f>IF(AND(U456=0,V456=0,W456=0),
    "-",
    IF(U456="",
        "",
        IF(LEFT($B456)="B",
            IF(Instructions!E$16="",
                "",
                IF(ROUND(U456,3)&lt;Instructions!E$16,
                    "YES",
                    "NO"
                )
            ),
            IF(LEFT($B456)="C",
                IF(Instructions!E$18="",
                    "",
                    IF(ROUND(U456,3)&lt;Instructions!E$18,
                        "YES",
                        "NO"
                    )
                ),
                "ERR"
            )
        )
    )
)</f>
        <v/>
      </c>
      <c r="Y456" s="45" t="str">
        <f t="shared" si="187"/>
        <v/>
      </c>
      <c r="Z456" s="45" t="str">
        <f>IF(AND(U456=0,V456=0,W456=0),
    "-",
    IF(W456="",
        "",
        IF(LEFT($B456)="B",
            IF(Instructions!E$17="",
                "",
                IF(ROUND(W456,3)&lt;Instructions!E$17,
                    "YES",
                    "NO"
                )
            ),
            IF(LEFT($B456)="C",
                IF(Instructions!E$19="",
                    "",
                    IF(ROUND(W456,3)&lt;Instructions!E$19,
                        "YES",
                        "NO"
                    )
                ),
                "ERR"
            )
        )
    )
)</f>
        <v/>
      </c>
      <c r="AA456" s="54" t="str">
        <f t="shared" si="188"/>
        <v/>
      </c>
      <c r="AB456" s="14" t="str">
        <f>IF(AND(NOT(ISERROR(MATCH($B456,Scilympiad!$U:$U,0))),ISNUMBER(INDEX(Scilympiad!Y:Y,MATCH($B456,Scilympiad!$U:$U,0)))),
    INDEX(Scilympiad!Y:Y,MATCH($B456,Scilympiad!$U:$U,0)),
    ""
)</f>
        <v/>
      </c>
      <c r="AC456" s="11" t="str">
        <f t="shared" si="189"/>
        <v/>
      </c>
      <c r="AD456" s="10" t="str">
        <f t="shared" si="190"/>
        <v/>
      </c>
      <c r="AE456" s="11" t="str">
        <f t="shared" si="191"/>
        <v/>
      </c>
      <c r="AF456" s="12" t="str">
        <f t="shared" si="192"/>
        <v/>
      </c>
      <c r="AG456" s="134" t="str">
        <f t="shared" si="193"/>
        <v/>
      </c>
      <c r="AH456" s="165"/>
      <c r="AI456" s="165"/>
      <c r="AJ456" s="131"/>
      <c r="AK456" s="64" t="str">
        <f t="shared" si="194"/>
        <v/>
      </c>
      <c r="AL456" s="47" t="str">
        <f t="shared" si="195"/>
        <v/>
      </c>
      <c r="AM456" s="65" t="str">
        <f t="shared" si="196"/>
        <v/>
      </c>
      <c r="AN456" s="57" t="str">
        <f t="shared" si="197"/>
        <v/>
      </c>
      <c r="AO456" s="12" t="str">
        <f t="shared" si="198"/>
        <v/>
      </c>
      <c r="AP456" s="10" t="str">
        <f t="shared" si="199"/>
        <v/>
      </c>
      <c r="AQ456" s="10" t="str">
        <f t="shared" si="200"/>
        <v/>
      </c>
      <c r="AR456" s="15" t="str">
        <f t="shared" si="201"/>
        <v/>
      </c>
      <c r="AS456" s="57" t="str">
        <f t="shared" si="202"/>
        <v/>
      </c>
      <c r="AT456" s="12" t="str">
        <f t="shared" si="203"/>
        <v/>
      </c>
      <c r="AU456" s="10" t="str">
        <f t="shared" si="204"/>
        <v/>
      </c>
      <c r="AV456" s="10" t="str">
        <f t="shared" si="205"/>
        <v/>
      </c>
      <c r="AW456" s="15" t="str">
        <f t="shared" si="206"/>
        <v/>
      </c>
    </row>
    <row r="457" spans="2:49">
      <c r="B457" s="14" t="str">
        <f>IF(Scilympiad!C456="",
    "",
    Scilympiad!C456
)</f>
        <v/>
      </c>
      <c r="C457" s="10" t="str">
        <f>IF(Scilympiad!D456="",
    "",
    Scilympiad!D456
)</f>
        <v/>
      </c>
      <c r="D457" s="10" t="str">
        <f>IF(Scilympiad!E456="",
    "",
    Scilympiad!E456
)</f>
        <v/>
      </c>
      <c r="E457" s="44" t="str">
        <f t="shared" si="182"/>
        <v/>
      </c>
      <c r="F457" s="45" t="str">
        <f t="shared" si="183"/>
        <v/>
      </c>
      <c r="G457" s="173" t="str">
        <f t="shared" si="184"/>
        <v/>
      </c>
      <c r="H457" s="45" t="str">
        <f t="shared" si="185"/>
        <v/>
      </c>
      <c r="I457" s="54" t="str">
        <f t="shared" si="186"/>
        <v/>
      </c>
      <c r="J457" s="57" t="str">
        <f>IF($B457="",
    "",
    IF(COUNTIF(Scilympiad!U:U,Scores!$B457)+COUNTIF(SkyCiv!U:U,Scores!$B457)=0,
        "",
        IF(COUNTIF(Scilympiad!U:U,Scores!$B457)=0,
            "NO",
            IF(COUNTIF(Scilympiad!U:U,Scores!$B457)=1,
                "YES",
                IF(COUNTIF(Scilympiad!U:U,Scores!$B457)&gt;1,
                    "MANY",
                    "ERROR"
                )
            )
        )
    )
)</f>
        <v/>
      </c>
      <c r="K457" s="15" t="str">
        <f>IF($B457="",
    "",
    IF(COUNTIF(Scilympiad!U:U,Scores!$B457)+COUNTIF(SkyCiv!U:U,Scores!$B457)=0,
        "",
        IF(COUNTIF(SkyCiv!U:U,Scores!$B457)=0,
            "NO",
            IF(COUNTIF(SkyCiv!U:U,Scores!$B457)=1,
                "YES",
                IF(COUNTIF(SkyCiv!U:U,Scores!$B457)&gt;1,
                    "MANY",
                    "ERROR"
                )
            )
        )
    )
)</f>
        <v/>
      </c>
      <c r="L457" s="160" t="str">
        <f>IF($B457="",
    "",
    IF(NOT(ISERROR(MATCH($B457,Scilympiad!$U:$U,0))),
        INDEX(Scilympiad!M:M,MATCH($B457,Scilympiad!$U:$U,0)),
        ""
    )
)</f>
        <v/>
      </c>
      <c r="M457" s="161" t="str">
        <f>IF($B457="",
    "",
    IF(NOT(ISERROR(MATCH($B457,Scilympiad!$U:$U,0))),
        INDEX(Scilympiad!N:N,MATCH($B457,Scilympiad!$U:$U,0)),
        ""
    )
)</f>
        <v/>
      </c>
      <c r="N457" s="161" t="str">
        <f>IF($B457="",
    "",
    IF(NOT(ISERROR(MATCH($B457,SkyCiv!$U:$U,0))),
        INDEX(SkyCiv!C:C,MATCH($B457,SkyCiv!$U:$U,0))+(_xlfn.NUMBERVALUE(LEFT(RIGHT(Instructions!$E$20,4),3))+6)/24,
        ""
    )
)</f>
        <v/>
      </c>
      <c r="O457" s="12" t="str">
        <f>IF(N457="",
    "",
    IF(Instructions!E$20="",
        "TIMEZONE?",
        IF(L457="",
            "START?",
            IF(N457&lt;L457,
                "NEGATIVE",
                (N457-L457)*24*60
            )
        )
    )
)</f>
        <v/>
      </c>
      <c r="P457" s="46" t="str">
        <f>IF(Instructions!$E$21="",
    "",
    IF(AND(ISNUMBER(O457),O457&gt;Instructions!E$21),
        "YES",
        IF(AND(ISNUMBER(O457),O457&lt;=Instructions!E$21),
            "NO",
            IF(O457="NEGATIVE",
                "UNCLEAR",
                ""
            )
        )
    )
)</f>
        <v/>
      </c>
      <c r="Q457" s="72" t="str">
        <f>IF(LEFT(Instructions!E$22)="Y",
    P457,
    ""
)</f>
        <v/>
      </c>
      <c r="R457" s="69" t="str">
        <f>IF($B457="",
    "",
    IF(NOT(ISERROR(MATCH($B457,SkyCiv!$U:$U,0))),
        INDEX(SkyCiv!I:I,MATCH($B457,SkyCiv!$U:$U,0)),
        ""
    )
)</f>
        <v/>
      </c>
      <c r="S457" s="12" t="str">
        <f>IF($B457="",
    "",
    IF(NOT(ISERROR(MATCH($B457,SkyCiv!$U:$U,0))),
        INDEX(SkyCiv!J:J,MATCH($B457,SkyCiv!$U:$U,0)),
        ""
    )
)</f>
        <v/>
      </c>
      <c r="T457" s="60" t="str">
        <f>IF($B457="",
    "",
    IF(NOT(ISERROR(MATCH($B457,SkyCiv!$U:$U,0))),
        INDEX(SkyCiv!K:K,MATCH($B457,SkyCiv!$U:$U,0)),
        ""
    )
)</f>
        <v/>
      </c>
      <c r="U457" s="76" t="str">
        <f>IF($B457="",
    "",
    IF(NOT(ISERROR(MATCH($B457,SkyCiv!$U:$U,0))),
        INDEX(SkyCiv!L:L,MATCH($B457,SkyCiv!$U:$U,0)),
        ""
    )
)</f>
        <v/>
      </c>
      <c r="V457" s="12" t="str">
        <f>IF($B457="",
    "",
    IF(NOT(ISERROR(MATCH($B457,SkyCiv!$U:$U,0))),
        INDEX(SkyCiv!M:M,MATCH($B457,SkyCiv!$U:$U,0)),
        ""
    )
)</f>
        <v/>
      </c>
      <c r="W457" s="77" t="str">
        <f>IF($B457="",
    "",
    IF(NOT(ISERROR(MATCH($B457,SkyCiv!$U:$U,0))),
        INDEX(SkyCiv!N:N,MATCH($B457,SkyCiv!$U:$U,0)),
        ""
    )
)</f>
        <v/>
      </c>
      <c r="X457" s="45" t="str">
        <f>IF(AND(U457=0,V457=0,W457=0),
    "-",
    IF(U457="",
        "",
        IF(LEFT($B457)="B",
            IF(Instructions!E$16="",
                "",
                IF(ROUND(U457,3)&lt;Instructions!E$16,
                    "YES",
                    "NO"
                )
            ),
            IF(LEFT($B457)="C",
                IF(Instructions!E$18="",
                    "",
                    IF(ROUND(U457,3)&lt;Instructions!E$18,
                        "YES",
                        "NO"
                    )
                ),
                "ERR"
            )
        )
    )
)</f>
        <v/>
      </c>
      <c r="Y457" s="45" t="str">
        <f t="shared" si="187"/>
        <v/>
      </c>
      <c r="Z457" s="45" t="str">
        <f>IF(AND(U457=0,V457=0,W457=0),
    "-",
    IF(W457="",
        "",
        IF(LEFT($B457)="B",
            IF(Instructions!E$17="",
                "",
                IF(ROUND(W457,3)&lt;Instructions!E$17,
                    "YES",
                    "NO"
                )
            ),
            IF(LEFT($B457)="C",
                IF(Instructions!E$19="",
                    "",
                    IF(ROUND(W457,3)&lt;Instructions!E$19,
                        "YES",
                        "NO"
                    )
                ),
                "ERR"
            )
        )
    )
)</f>
        <v/>
      </c>
      <c r="AA457" s="54" t="str">
        <f t="shared" si="188"/>
        <v/>
      </c>
      <c r="AB457" s="14" t="str">
        <f>IF(AND(NOT(ISERROR(MATCH($B457,Scilympiad!$U:$U,0))),ISNUMBER(INDEX(Scilympiad!Y:Y,MATCH($B457,Scilympiad!$U:$U,0)))),
    INDEX(Scilympiad!Y:Y,MATCH($B457,Scilympiad!$U:$U,0)),
    ""
)</f>
        <v/>
      </c>
      <c r="AC457" s="11" t="str">
        <f t="shared" si="189"/>
        <v/>
      </c>
      <c r="AD457" s="10" t="str">
        <f t="shared" si="190"/>
        <v/>
      </c>
      <c r="AE457" s="11" t="str">
        <f t="shared" si="191"/>
        <v/>
      </c>
      <c r="AF457" s="12" t="str">
        <f t="shared" si="192"/>
        <v/>
      </c>
      <c r="AG457" s="134" t="str">
        <f t="shared" si="193"/>
        <v/>
      </c>
      <c r="AH457" s="165"/>
      <c r="AI457" s="165"/>
      <c r="AJ457" s="131"/>
      <c r="AK457" s="64" t="str">
        <f t="shared" si="194"/>
        <v/>
      </c>
      <c r="AL457" s="47" t="str">
        <f t="shared" si="195"/>
        <v/>
      </c>
      <c r="AM457" s="65" t="str">
        <f t="shared" si="196"/>
        <v/>
      </c>
      <c r="AN457" s="57" t="str">
        <f t="shared" si="197"/>
        <v/>
      </c>
      <c r="AO457" s="12" t="str">
        <f t="shared" si="198"/>
        <v/>
      </c>
      <c r="AP457" s="10" t="str">
        <f t="shared" si="199"/>
        <v/>
      </c>
      <c r="AQ457" s="10" t="str">
        <f t="shared" si="200"/>
        <v/>
      </c>
      <c r="AR457" s="15" t="str">
        <f t="shared" si="201"/>
        <v/>
      </c>
      <c r="AS457" s="57" t="str">
        <f t="shared" si="202"/>
        <v/>
      </c>
      <c r="AT457" s="12" t="str">
        <f t="shared" si="203"/>
        <v/>
      </c>
      <c r="AU457" s="10" t="str">
        <f t="shared" si="204"/>
        <v/>
      </c>
      <c r="AV457" s="10" t="str">
        <f t="shared" si="205"/>
        <v/>
      </c>
      <c r="AW457" s="15" t="str">
        <f t="shared" si="206"/>
        <v/>
      </c>
    </row>
    <row r="458" spans="2:49">
      <c r="B458" s="14" t="str">
        <f>IF(Scilympiad!C457="",
    "",
    Scilympiad!C457
)</f>
        <v/>
      </c>
      <c r="C458" s="10" t="str">
        <f>IF(Scilympiad!D457="",
    "",
    Scilympiad!D457
)</f>
        <v/>
      </c>
      <c r="D458" s="10" t="str">
        <f>IF(Scilympiad!E457="",
    "",
    Scilympiad!E457
)</f>
        <v/>
      </c>
      <c r="E458" s="44" t="str">
        <f t="shared" si="182"/>
        <v/>
      </c>
      <c r="F458" s="45" t="str">
        <f t="shared" si="183"/>
        <v/>
      </c>
      <c r="G458" s="173" t="str">
        <f t="shared" si="184"/>
        <v/>
      </c>
      <c r="H458" s="45" t="str">
        <f t="shared" si="185"/>
        <v/>
      </c>
      <c r="I458" s="54" t="str">
        <f t="shared" si="186"/>
        <v/>
      </c>
      <c r="J458" s="57" t="str">
        <f>IF($B458="",
    "",
    IF(COUNTIF(Scilympiad!U:U,Scores!$B458)+COUNTIF(SkyCiv!U:U,Scores!$B458)=0,
        "",
        IF(COUNTIF(Scilympiad!U:U,Scores!$B458)=0,
            "NO",
            IF(COUNTIF(Scilympiad!U:U,Scores!$B458)=1,
                "YES",
                IF(COUNTIF(Scilympiad!U:U,Scores!$B458)&gt;1,
                    "MANY",
                    "ERROR"
                )
            )
        )
    )
)</f>
        <v/>
      </c>
      <c r="K458" s="15" t="str">
        <f>IF($B458="",
    "",
    IF(COUNTIF(Scilympiad!U:U,Scores!$B458)+COUNTIF(SkyCiv!U:U,Scores!$B458)=0,
        "",
        IF(COUNTIF(SkyCiv!U:U,Scores!$B458)=0,
            "NO",
            IF(COUNTIF(SkyCiv!U:U,Scores!$B458)=1,
                "YES",
                IF(COUNTIF(SkyCiv!U:U,Scores!$B458)&gt;1,
                    "MANY",
                    "ERROR"
                )
            )
        )
    )
)</f>
        <v/>
      </c>
      <c r="L458" s="160" t="str">
        <f>IF($B458="",
    "",
    IF(NOT(ISERROR(MATCH($B458,Scilympiad!$U:$U,0))),
        INDEX(Scilympiad!M:M,MATCH($B458,Scilympiad!$U:$U,0)),
        ""
    )
)</f>
        <v/>
      </c>
      <c r="M458" s="161" t="str">
        <f>IF($B458="",
    "",
    IF(NOT(ISERROR(MATCH($B458,Scilympiad!$U:$U,0))),
        INDEX(Scilympiad!N:N,MATCH($B458,Scilympiad!$U:$U,0)),
        ""
    )
)</f>
        <v/>
      </c>
      <c r="N458" s="161" t="str">
        <f>IF($B458="",
    "",
    IF(NOT(ISERROR(MATCH($B458,SkyCiv!$U:$U,0))),
        INDEX(SkyCiv!C:C,MATCH($B458,SkyCiv!$U:$U,0))+(_xlfn.NUMBERVALUE(LEFT(RIGHT(Instructions!$E$20,4),3))+6)/24,
        ""
    )
)</f>
        <v/>
      </c>
      <c r="O458" s="12" t="str">
        <f>IF(N458="",
    "",
    IF(Instructions!E$20="",
        "TIMEZONE?",
        IF(L458="",
            "START?",
            IF(N458&lt;L458,
                "NEGATIVE",
                (N458-L458)*24*60
            )
        )
    )
)</f>
        <v/>
      </c>
      <c r="P458" s="46" t="str">
        <f>IF(Instructions!$E$21="",
    "",
    IF(AND(ISNUMBER(O458),O458&gt;Instructions!E$21),
        "YES",
        IF(AND(ISNUMBER(O458),O458&lt;=Instructions!E$21),
            "NO",
            IF(O458="NEGATIVE",
                "UNCLEAR",
                ""
            )
        )
    )
)</f>
        <v/>
      </c>
      <c r="Q458" s="72" t="str">
        <f>IF(LEFT(Instructions!E$22)="Y",
    P458,
    ""
)</f>
        <v/>
      </c>
      <c r="R458" s="69" t="str">
        <f>IF($B458="",
    "",
    IF(NOT(ISERROR(MATCH($B458,SkyCiv!$U:$U,0))),
        INDEX(SkyCiv!I:I,MATCH($B458,SkyCiv!$U:$U,0)),
        ""
    )
)</f>
        <v/>
      </c>
      <c r="S458" s="12" t="str">
        <f>IF($B458="",
    "",
    IF(NOT(ISERROR(MATCH($B458,SkyCiv!$U:$U,0))),
        INDEX(SkyCiv!J:J,MATCH($B458,SkyCiv!$U:$U,0)),
        ""
    )
)</f>
        <v/>
      </c>
      <c r="T458" s="60" t="str">
        <f>IF($B458="",
    "",
    IF(NOT(ISERROR(MATCH($B458,SkyCiv!$U:$U,0))),
        INDEX(SkyCiv!K:K,MATCH($B458,SkyCiv!$U:$U,0)),
        ""
    )
)</f>
        <v/>
      </c>
      <c r="U458" s="76" t="str">
        <f>IF($B458="",
    "",
    IF(NOT(ISERROR(MATCH($B458,SkyCiv!$U:$U,0))),
        INDEX(SkyCiv!L:L,MATCH($B458,SkyCiv!$U:$U,0)),
        ""
    )
)</f>
        <v/>
      </c>
      <c r="V458" s="12" t="str">
        <f>IF($B458="",
    "",
    IF(NOT(ISERROR(MATCH($B458,SkyCiv!$U:$U,0))),
        INDEX(SkyCiv!M:M,MATCH($B458,SkyCiv!$U:$U,0)),
        ""
    )
)</f>
        <v/>
      </c>
      <c r="W458" s="77" t="str">
        <f>IF($B458="",
    "",
    IF(NOT(ISERROR(MATCH($B458,SkyCiv!$U:$U,0))),
        INDEX(SkyCiv!N:N,MATCH($B458,SkyCiv!$U:$U,0)),
        ""
    )
)</f>
        <v/>
      </c>
      <c r="X458" s="45" t="str">
        <f>IF(AND(U458=0,V458=0,W458=0),
    "-",
    IF(U458="",
        "",
        IF(LEFT($B458)="B",
            IF(Instructions!E$16="",
                "",
                IF(ROUND(U458,3)&lt;Instructions!E$16,
                    "YES",
                    "NO"
                )
            ),
            IF(LEFT($B458)="C",
                IF(Instructions!E$18="",
                    "",
                    IF(ROUND(U458,3)&lt;Instructions!E$18,
                        "YES",
                        "NO"
                    )
                ),
                "ERR"
            )
        )
    )
)</f>
        <v/>
      </c>
      <c r="Y458" s="45" t="str">
        <f t="shared" si="187"/>
        <v/>
      </c>
      <c r="Z458" s="45" t="str">
        <f>IF(AND(U458=0,V458=0,W458=0),
    "-",
    IF(W458="",
        "",
        IF(LEFT($B458)="B",
            IF(Instructions!E$17="",
                "",
                IF(ROUND(W458,3)&lt;Instructions!E$17,
                    "YES",
                    "NO"
                )
            ),
            IF(LEFT($B458)="C",
                IF(Instructions!E$19="",
                    "",
                    IF(ROUND(W458,3)&lt;Instructions!E$19,
                        "YES",
                        "NO"
                    )
                ),
                "ERR"
            )
        )
    )
)</f>
        <v/>
      </c>
      <c r="AA458" s="54" t="str">
        <f t="shared" si="188"/>
        <v/>
      </c>
      <c r="AB458" s="14" t="str">
        <f>IF(AND(NOT(ISERROR(MATCH($B458,Scilympiad!$U:$U,0))),ISNUMBER(INDEX(Scilympiad!Y:Y,MATCH($B458,Scilympiad!$U:$U,0)))),
    INDEX(Scilympiad!Y:Y,MATCH($B458,Scilympiad!$U:$U,0)),
    ""
)</f>
        <v/>
      </c>
      <c r="AC458" s="11" t="str">
        <f t="shared" si="189"/>
        <v/>
      </c>
      <c r="AD458" s="10" t="str">
        <f t="shared" si="190"/>
        <v/>
      </c>
      <c r="AE458" s="11" t="str">
        <f t="shared" si="191"/>
        <v/>
      </c>
      <c r="AF458" s="12" t="str">
        <f t="shared" si="192"/>
        <v/>
      </c>
      <c r="AG458" s="134" t="str">
        <f t="shared" si="193"/>
        <v/>
      </c>
      <c r="AH458" s="165"/>
      <c r="AI458" s="165"/>
      <c r="AJ458" s="131"/>
      <c r="AK458" s="64" t="str">
        <f t="shared" si="194"/>
        <v/>
      </c>
      <c r="AL458" s="47" t="str">
        <f t="shared" si="195"/>
        <v/>
      </c>
      <c r="AM458" s="65" t="str">
        <f t="shared" si="196"/>
        <v/>
      </c>
      <c r="AN458" s="57" t="str">
        <f t="shared" si="197"/>
        <v/>
      </c>
      <c r="AO458" s="12" t="str">
        <f t="shared" si="198"/>
        <v/>
      </c>
      <c r="AP458" s="10" t="str">
        <f t="shared" si="199"/>
        <v/>
      </c>
      <c r="AQ458" s="10" t="str">
        <f t="shared" si="200"/>
        <v/>
      </c>
      <c r="AR458" s="15" t="str">
        <f t="shared" si="201"/>
        <v/>
      </c>
      <c r="AS458" s="57" t="str">
        <f t="shared" si="202"/>
        <v/>
      </c>
      <c r="AT458" s="12" t="str">
        <f t="shared" si="203"/>
        <v/>
      </c>
      <c r="AU458" s="10" t="str">
        <f t="shared" si="204"/>
        <v/>
      </c>
      <c r="AV458" s="10" t="str">
        <f t="shared" si="205"/>
        <v/>
      </c>
      <c r="AW458" s="15" t="str">
        <f t="shared" si="206"/>
        <v/>
      </c>
    </row>
    <row r="459" spans="2:49">
      <c r="B459" s="14" t="str">
        <f>IF(Scilympiad!C458="",
    "",
    Scilympiad!C458
)</f>
        <v/>
      </c>
      <c r="C459" s="10" t="str">
        <f>IF(Scilympiad!D458="",
    "",
    Scilympiad!D458
)</f>
        <v/>
      </c>
      <c r="D459" s="10" t="str">
        <f>IF(Scilympiad!E458="",
    "",
    Scilympiad!E458
)</f>
        <v/>
      </c>
      <c r="E459" s="44" t="str">
        <f t="shared" si="182"/>
        <v/>
      </c>
      <c r="F459" s="45" t="str">
        <f t="shared" si="183"/>
        <v/>
      </c>
      <c r="G459" s="173" t="str">
        <f t="shared" si="184"/>
        <v/>
      </c>
      <c r="H459" s="45" t="str">
        <f t="shared" si="185"/>
        <v/>
      </c>
      <c r="I459" s="54" t="str">
        <f t="shared" si="186"/>
        <v/>
      </c>
      <c r="J459" s="57" t="str">
        <f>IF($B459="",
    "",
    IF(COUNTIF(Scilympiad!U:U,Scores!$B459)+COUNTIF(SkyCiv!U:U,Scores!$B459)=0,
        "",
        IF(COUNTIF(Scilympiad!U:U,Scores!$B459)=0,
            "NO",
            IF(COUNTIF(Scilympiad!U:U,Scores!$B459)=1,
                "YES",
                IF(COUNTIF(Scilympiad!U:U,Scores!$B459)&gt;1,
                    "MANY",
                    "ERROR"
                )
            )
        )
    )
)</f>
        <v/>
      </c>
      <c r="K459" s="15" t="str">
        <f>IF($B459="",
    "",
    IF(COUNTIF(Scilympiad!U:U,Scores!$B459)+COUNTIF(SkyCiv!U:U,Scores!$B459)=0,
        "",
        IF(COUNTIF(SkyCiv!U:U,Scores!$B459)=0,
            "NO",
            IF(COUNTIF(SkyCiv!U:U,Scores!$B459)=1,
                "YES",
                IF(COUNTIF(SkyCiv!U:U,Scores!$B459)&gt;1,
                    "MANY",
                    "ERROR"
                )
            )
        )
    )
)</f>
        <v/>
      </c>
      <c r="L459" s="160" t="str">
        <f>IF($B459="",
    "",
    IF(NOT(ISERROR(MATCH($B459,Scilympiad!$U:$U,0))),
        INDEX(Scilympiad!M:M,MATCH($B459,Scilympiad!$U:$U,0)),
        ""
    )
)</f>
        <v/>
      </c>
      <c r="M459" s="161" t="str">
        <f>IF($B459="",
    "",
    IF(NOT(ISERROR(MATCH($B459,Scilympiad!$U:$U,0))),
        INDEX(Scilympiad!N:N,MATCH($B459,Scilympiad!$U:$U,0)),
        ""
    )
)</f>
        <v/>
      </c>
      <c r="N459" s="161" t="str">
        <f>IF($B459="",
    "",
    IF(NOT(ISERROR(MATCH($B459,SkyCiv!$U:$U,0))),
        INDEX(SkyCiv!C:C,MATCH($B459,SkyCiv!$U:$U,0))+(_xlfn.NUMBERVALUE(LEFT(RIGHT(Instructions!$E$20,4),3))+6)/24,
        ""
    )
)</f>
        <v/>
      </c>
      <c r="O459" s="12" t="str">
        <f>IF(N459="",
    "",
    IF(Instructions!E$20="",
        "TIMEZONE?",
        IF(L459="",
            "START?",
            IF(N459&lt;L459,
                "NEGATIVE",
                (N459-L459)*24*60
            )
        )
    )
)</f>
        <v/>
      </c>
      <c r="P459" s="46" t="str">
        <f>IF(Instructions!$E$21="",
    "",
    IF(AND(ISNUMBER(O459),O459&gt;Instructions!E$21),
        "YES",
        IF(AND(ISNUMBER(O459),O459&lt;=Instructions!E$21),
            "NO",
            IF(O459="NEGATIVE",
                "UNCLEAR",
                ""
            )
        )
    )
)</f>
        <v/>
      </c>
      <c r="Q459" s="72" t="str">
        <f>IF(LEFT(Instructions!E$22)="Y",
    P459,
    ""
)</f>
        <v/>
      </c>
      <c r="R459" s="69" t="str">
        <f>IF($B459="",
    "",
    IF(NOT(ISERROR(MATCH($B459,SkyCiv!$U:$U,0))),
        INDEX(SkyCiv!I:I,MATCH($B459,SkyCiv!$U:$U,0)),
        ""
    )
)</f>
        <v/>
      </c>
      <c r="S459" s="12" t="str">
        <f>IF($B459="",
    "",
    IF(NOT(ISERROR(MATCH($B459,SkyCiv!$U:$U,0))),
        INDEX(SkyCiv!J:J,MATCH($B459,SkyCiv!$U:$U,0)),
        ""
    )
)</f>
        <v/>
      </c>
      <c r="T459" s="60" t="str">
        <f>IF($B459="",
    "",
    IF(NOT(ISERROR(MATCH($B459,SkyCiv!$U:$U,0))),
        INDEX(SkyCiv!K:K,MATCH($B459,SkyCiv!$U:$U,0)),
        ""
    )
)</f>
        <v/>
      </c>
      <c r="U459" s="76" t="str">
        <f>IF($B459="",
    "",
    IF(NOT(ISERROR(MATCH($B459,SkyCiv!$U:$U,0))),
        INDEX(SkyCiv!L:L,MATCH($B459,SkyCiv!$U:$U,0)),
        ""
    )
)</f>
        <v/>
      </c>
      <c r="V459" s="12" t="str">
        <f>IF($B459="",
    "",
    IF(NOT(ISERROR(MATCH($B459,SkyCiv!$U:$U,0))),
        INDEX(SkyCiv!M:M,MATCH($B459,SkyCiv!$U:$U,0)),
        ""
    )
)</f>
        <v/>
      </c>
      <c r="W459" s="77" t="str">
        <f>IF($B459="",
    "",
    IF(NOT(ISERROR(MATCH($B459,SkyCiv!$U:$U,0))),
        INDEX(SkyCiv!N:N,MATCH($B459,SkyCiv!$U:$U,0)),
        ""
    )
)</f>
        <v/>
      </c>
      <c r="X459" s="45" t="str">
        <f>IF(AND(U459=0,V459=0,W459=0),
    "-",
    IF(U459="",
        "",
        IF(LEFT($B459)="B",
            IF(Instructions!E$16="",
                "",
                IF(ROUND(U459,3)&lt;Instructions!E$16,
                    "YES",
                    "NO"
                )
            ),
            IF(LEFT($B459)="C",
                IF(Instructions!E$18="",
                    "",
                    IF(ROUND(U459,3)&lt;Instructions!E$18,
                        "YES",
                        "NO"
                    )
                ),
                "ERR"
            )
        )
    )
)</f>
        <v/>
      </c>
      <c r="Y459" s="45" t="str">
        <f t="shared" si="187"/>
        <v/>
      </c>
      <c r="Z459" s="45" t="str">
        <f>IF(AND(U459=0,V459=0,W459=0),
    "-",
    IF(W459="",
        "",
        IF(LEFT($B459)="B",
            IF(Instructions!E$17="",
                "",
                IF(ROUND(W459,3)&lt;Instructions!E$17,
                    "YES",
                    "NO"
                )
            ),
            IF(LEFT($B459)="C",
                IF(Instructions!E$19="",
                    "",
                    IF(ROUND(W459,3)&lt;Instructions!E$19,
                        "YES",
                        "NO"
                    )
                ),
                "ERR"
            )
        )
    )
)</f>
        <v/>
      </c>
      <c r="AA459" s="54" t="str">
        <f t="shared" si="188"/>
        <v/>
      </c>
      <c r="AB459" s="14" t="str">
        <f>IF(AND(NOT(ISERROR(MATCH($B459,Scilympiad!$U:$U,0))),ISNUMBER(INDEX(Scilympiad!Y:Y,MATCH($B459,Scilympiad!$U:$U,0)))),
    INDEX(Scilympiad!Y:Y,MATCH($B459,Scilympiad!$U:$U,0)),
    ""
)</f>
        <v/>
      </c>
      <c r="AC459" s="11" t="str">
        <f t="shared" si="189"/>
        <v/>
      </c>
      <c r="AD459" s="10" t="str">
        <f t="shared" si="190"/>
        <v/>
      </c>
      <c r="AE459" s="11" t="str">
        <f t="shared" si="191"/>
        <v/>
      </c>
      <c r="AF459" s="12" t="str">
        <f t="shared" si="192"/>
        <v/>
      </c>
      <c r="AG459" s="134" t="str">
        <f t="shared" si="193"/>
        <v/>
      </c>
      <c r="AH459" s="165"/>
      <c r="AI459" s="165"/>
      <c r="AJ459" s="131"/>
      <c r="AK459" s="64" t="str">
        <f t="shared" si="194"/>
        <v/>
      </c>
      <c r="AL459" s="47" t="str">
        <f t="shared" si="195"/>
        <v/>
      </c>
      <c r="AM459" s="65" t="str">
        <f t="shared" si="196"/>
        <v/>
      </c>
      <c r="AN459" s="57" t="str">
        <f t="shared" si="197"/>
        <v/>
      </c>
      <c r="AO459" s="12" t="str">
        <f t="shared" si="198"/>
        <v/>
      </c>
      <c r="AP459" s="10" t="str">
        <f t="shared" si="199"/>
        <v/>
      </c>
      <c r="AQ459" s="10" t="str">
        <f t="shared" si="200"/>
        <v/>
      </c>
      <c r="AR459" s="15" t="str">
        <f t="shared" si="201"/>
        <v/>
      </c>
      <c r="AS459" s="57" t="str">
        <f t="shared" si="202"/>
        <v/>
      </c>
      <c r="AT459" s="12" t="str">
        <f t="shared" si="203"/>
        <v/>
      </c>
      <c r="AU459" s="10" t="str">
        <f t="shared" si="204"/>
        <v/>
      </c>
      <c r="AV459" s="10" t="str">
        <f t="shared" si="205"/>
        <v/>
      </c>
      <c r="AW459" s="15" t="str">
        <f t="shared" si="206"/>
        <v/>
      </c>
    </row>
    <row r="460" spans="2:49">
      <c r="B460" s="14" t="str">
        <f>IF(Scilympiad!C459="",
    "",
    Scilympiad!C459
)</f>
        <v/>
      </c>
      <c r="C460" s="10" t="str">
        <f>IF(Scilympiad!D459="",
    "",
    Scilympiad!D459
)</f>
        <v/>
      </c>
      <c r="D460" s="10" t="str">
        <f>IF(Scilympiad!E459="",
    "",
    Scilympiad!E459
)</f>
        <v/>
      </c>
      <c r="E460" s="44" t="str">
        <f t="shared" si="182"/>
        <v/>
      </c>
      <c r="F460" s="45" t="str">
        <f t="shared" si="183"/>
        <v/>
      </c>
      <c r="G460" s="173" t="str">
        <f t="shared" si="184"/>
        <v/>
      </c>
      <c r="H460" s="45" t="str">
        <f t="shared" si="185"/>
        <v/>
      </c>
      <c r="I460" s="54" t="str">
        <f t="shared" si="186"/>
        <v/>
      </c>
      <c r="J460" s="57" t="str">
        <f>IF($B460="",
    "",
    IF(COUNTIF(Scilympiad!U:U,Scores!$B460)+COUNTIF(SkyCiv!U:U,Scores!$B460)=0,
        "",
        IF(COUNTIF(Scilympiad!U:U,Scores!$B460)=0,
            "NO",
            IF(COUNTIF(Scilympiad!U:U,Scores!$B460)=1,
                "YES",
                IF(COUNTIF(Scilympiad!U:U,Scores!$B460)&gt;1,
                    "MANY",
                    "ERROR"
                )
            )
        )
    )
)</f>
        <v/>
      </c>
      <c r="K460" s="15" t="str">
        <f>IF($B460="",
    "",
    IF(COUNTIF(Scilympiad!U:U,Scores!$B460)+COUNTIF(SkyCiv!U:U,Scores!$B460)=0,
        "",
        IF(COUNTIF(SkyCiv!U:U,Scores!$B460)=0,
            "NO",
            IF(COUNTIF(SkyCiv!U:U,Scores!$B460)=1,
                "YES",
                IF(COUNTIF(SkyCiv!U:U,Scores!$B460)&gt;1,
                    "MANY",
                    "ERROR"
                )
            )
        )
    )
)</f>
        <v/>
      </c>
      <c r="L460" s="160" t="str">
        <f>IF($B460="",
    "",
    IF(NOT(ISERROR(MATCH($B460,Scilympiad!$U:$U,0))),
        INDEX(Scilympiad!M:M,MATCH($B460,Scilympiad!$U:$U,0)),
        ""
    )
)</f>
        <v/>
      </c>
      <c r="M460" s="161" t="str">
        <f>IF($B460="",
    "",
    IF(NOT(ISERROR(MATCH($B460,Scilympiad!$U:$U,0))),
        INDEX(Scilympiad!N:N,MATCH($B460,Scilympiad!$U:$U,0)),
        ""
    )
)</f>
        <v/>
      </c>
      <c r="N460" s="161" t="str">
        <f>IF($B460="",
    "",
    IF(NOT(ISERROR(MATCH($B460,SkyCiv!$U:$U,0))),
        INDEX(SkyCiv!C:C,MATCH($B460,SkyCiv!$U:$U,0))+(_xlfn.NUMBERVALUE(LEFT(RIGHT(Instructions!$E$20,4),3))+6)/24,
        ""
    )
)</f>
        <v/>
      </c>
      <c r="O460" s="12" t="str">
        <f>IF(N460="",
    "",
    IF(Instructions!E$20="",
        "TIMEZONE?",
        IF(L460="",
            "START?",
            IF(N460&lt;L460,
                "NEGATIVE",
                (N460-L460)*24*60
            )
        )
    )
)</f>
        <v/>
      </c>
      <c r="P460" s="46" t="str">
        <f>IF(Instructions!$E$21="",
    "",
    IF(AND(ISNUMBER(O460),O460&gt;Instructions!E$21),
        "YES",
        IF(AND(ISNUMBER(O460),O460&lt;=Instructions!E$21),
            "NO",
            IF(O460="NEGATIVE",
                "UNCLEAR",
                ""
            )
        )
    )
)</f>
        <v/>
      </c>
      <c r="Q460" s="72" t="str">
        <f>IF(LEFT(Instructions!E$22)="Y",
    P460,
    ""
)</f>
        <v/>
      </c>
      <c r="R460" s="69" t="str">
        <f>IF($B460="",
    "",
    IF(NOT(ISERROR(MATCH($B460,SkyCiv!$U:$U,0))),
        INDEX(SkyCiv!I:I,MATCH($B460,SkyCiv!$U:$U,0)),
        ""
    )
)</f>
        <v/>
      </c>
      <c r="S460" s="12" t="str">
        <f>IF($B460="",
    "",
    IF(NOT(ISERROR(MATCH($B460,SkyCiv!$U:$U,0))),
        INDEX(SkyCiv!J:J,MATCH($B460,SkyCiv!$U:$U,0)),
        ""
    )
)</f>
        <v/>
      </c>
      <c r="T460" s="60" t="str">
        <f>IF($B460="",
    "",
    IF(NOT(ISERROR(MATCH($B460,SkyCiv!$U:$U,0))),
        INDEX(SkyCiv!K:K,MATCH($B460,SkyCiv!$U:$U,0)),
        ""
    )
)</f>
        <v/>
      </c>
      <c r="U460" s="76" t="str">
        <f>IF($B460="",
    "",
    IF(NOT(ISERROR(MATCH($B460,SkyCiv!$U:$U,0))),
        INDEX(SkyCiv!L:L,MATCH($B460,SkyCiv!$U:$U,0)),
        ""
    )
)</f>
        <v/>
      </c>
      <c r="V460" s="12" t="str">
        <f>IF($B460="",
    "",
    IF(NOT(ISERROR(MATCH($B460,SkyCiv!$U:$U,0))),
        INDEX(SkyCiv!M:M,MATCH($B460,SkyCiv!$U:$U,0)),
        ""
    )
)</f>
        <v/>
      </c>
      <c r="W460" s="77" t="str">
        <f>IF($B460="",
    "",
    IF(NOT(ISERROR(MATCH($B460,SkyCiv!$U:$U,0))),
        INDEX(SkyCiv!N:N,MATCH($B460,SkyCiv!$U:$U,0)),
        ""
    )
)</f>
        <v/>
      </c>
      <c r="X460" s="45" t="str">
        <f>IF(AND(U460=0,V460=0,W460=0),
    "-",
    IF(U460="",
        "",
        IF(LEFT($B460)="B",
            IF(Instructions!E$16="",
                "",
                IF(ROUND(U460,3)&lt;Instructions!E$16,
                    "YES",
                    "NO"
                )
            ),
            IF(LEFT($B460)="C",
                IF(Instructions!E$18="",
                    "",
                    IF(ROUND(U460,3)&lt;Instructions!E$18,
                        "YES",
                        "NO"
                    )
                ),
                "ERR"
            )
        )
    )
)</f>
        <v/>
      </c>
      <c r="Y460" s="45" t="str">
        <f t="shared" si="187"/>
        <v/>
      </c>
      <c r="Z460" s="45" t="str">
        <f>IF(AND(U460=0,V460=0,W460=0),
    "-",
    IF(W460="",
        "",
        IF(LEFT($B460)="B",
            IF(Instructions!E$17="",
                "",
                IF(ROUND(W460,3)&lt;Instructions!E$17,
                    "YES",
                    "NO"
                )
            ),
            IF(LEFT($B460)="C",
                IF(Instructions!E$19="",
                    "",
                    IF(ROUND(W460,3)&lt;Instructions!E$19,
                        "YES",
                        "NO"
                    )
                ),
                "ERR"
            )
        )
    )
)</f>
        <v/>
      </c>
      <c r="AA460" s="54" t="str">
        <f t="shared" si="188"/>
        <v/>
      </c>
      <c r="AB460" s="14" t="str">
        <f>IF(AND(NOT(ISERROR(MATCH($B460,Scilympiad!$U:$U,0))),ISNUMBER(INDEX(Scilympiad!Y:Y,MATCH($B460,Scilympiad!$U:$U,0)))),
    INDEX(Scilympiad!Y:Y,MATCH($B460,Scilympiad!$U:$U,0)),
    ""
)</f>
        <v/>
      </c>
      <c r="AC460" s="11" t="str">
        <f t="shared" si="189"/>
        <v/>
      </c>
      <c r="AD460" s="10" t="str">
        <f t="shared" si="190"/>
        <v/>
      </c>
      <c r="AE460" s="11" t="str">
        <f t="shared" si="191"/>
        <v/>
      </c>
      <c r="AF460" s="12" t="str">
        <f t="shared" si="192"/>
        <v/>
      </c>
      <c r="AG460" s="134" t="str">
        <f t="shared" si="193"/>
        <v/>
      </c>
      <c r="AH460" s="165"/>
      <c r="AI460" s="165"/>
      <c r="AJ460" s="131"/>
      <c r="AK460" s="64" t="str">
        <f t="shared" si="194"/>
        <v/>
      </c>
      <c r="AL460" s="47" t="str">
        <f t="shared" si="195"/>
        <v/>
      </c>
      <c r="AM460" s="65" t="str">
        <f t="shared" si="196"/>
        <v/>
      </c>
      <c r="AN460" s="57" t="str">
        <f t="shared" si="197"/>
        <v/>
      </c>
      <c r="AO460" s="12" t="str">
        <f t="shared" si="198"/>
        <v/>
      </c>
      <c r="AP460" s="10" t="str">
        <f t="shared" si="199"/>
        <v/>
      </c>
      <c r="AQ460" s="10" t="str">
        <f t="shared" si="200"/>
        <v/>
      </c>
      <c r="AR460" s="15" t="str">
        <f t="shared" si="201"/>
        <v/>
      </c>
      <c r="AS460" s="57" t="str">
        <f t="shared" si="202"/>
        <v/>
      </c>
      <c r="AT460" s="12" t="str">
        <f t="shared" si="203"/>
        <v/>
      </c>
      <c r="AU460" s="10" t="str">
        <f t="shared" si="204"/>
        <v/>
      </c>
      <c r="AV460" s="10" t="str">
        <f t="shared" si="205"/>
        <v/>
      </c>
      <c r="AW460" s="15" t="str">
        <f t="shared" si="206"/>
        <v/>
      </c>
    </row>
    <row r="461" spans="2:49">
      <c r="B461" s="14" t="str">
        <f>IF(Scilympiad!C460="",
    "",
    Scilympiad!C460
)</f>
        <v/>
      </c>
      <c r="C461" s="10" t="str">
        <f>IF(Scilympiad!D460="",
    "",
    Scilympiad!D460
)</f>
        <v/>
      </c>
      <c r="D461" s="10" t="str">
        <f>IF(Scilympiad!E460="",
    "",
    Scilympiad!E460
)</f>
        <v/>
      </c>
      <c r="E461" s="44" t="str">
        <f t="shared" si="182"/>
        <v/>
      </c>
      <c r="F461" s="45" t="str">
        <f t="shared" si="183"/>
        <v/>
      </c>
      <c r="G461" s="173" t="str">
        <f t="shared" si="184"/>
        <v/>
      </c>
      <c r="H461" s="45" t="str">
        <f t="shared" si="185"/>
        <v/>
      </c>
      <c r="I461" s="54" t="str">
        <f t="shared" si="186"/>
        <v/>
      </c>
      <c r="J461" s="57" t="str">
        <f>IF($B461="",
    "",
    IF(COUNTIF(Scilympiad!U:U,Scores!$B461)+COUNTIF(SkyCiv!U:U,Scores!$B461)=0,
        "",
        IF(COUNTIF(Scilympiad!U:U,Scores!$B461)=0,
            "NO",
            IF(COUNTIF(Scilympiad!U:U,Scores!$B461)=1,
                "YES",
                IF(COUNTIF(Scilympiad!U:U,Scores!$B461)&gt;1,
                    "MANY",
                    "ERROR"
                )
            )
        )
    )
)</f>
        <v/>
      </c>
      <c r="K461" s="15" t="str">
        <f>IF($B461="",
    "",
    IF(COUNTIF(Scilympiad!U:U,Scores!$B461)+COUNTIF(SkyCiv!U:U,Scores!$B461)=0,
        "",
        IF(COUNTIF(SkyCiv!U:U,Scores!$B461)=0,
            "NO",
            IF(COUNTIF(SkyCiv!U:U,Scores!$B461)=1,
                "YES",
                IF(COUNTIF(SkyCiv!U:U,Scores!$B461)&gt;1,
                    "MANY",
                    "ERROR"
                )
            )
        )
    )
)</f>
        <v/>
      </c>
      <c r="L461" s="160" t="str">
        <f>IF($B461="",
    "",
    IF(NOT(ISERROR(MATCH($B461,Scilympiad!$U:$U,0))),
        INDEX(Scilympiad!M:M,MATCH($B461,Scilympiad!$U:$U,0)),
        ""
    )
)</f>
        <v/>
      </c>
      <c r="M461" s="161" t="str">
        <f>IF($B461="",
    "",
    IF(NOT(ISERROR(MATCH($B461,Scilympiad!$U:$U,0))),
        INDEX(Scilympiad!N:N,MATCH($B461,Scilympiad!$U:$U,0)),
        ""
    )
)</f>
        <v/>
      </c>
      <c r="N461" s="161" t="str">
        <f>IF($B461="",
    "",
    IF(NOT(ISERROR(MATCH($B461,SkyCiv!$U:$U,0))),
        INDEX(SkyCiv!C:C,MATCH($B461,SkyCiv!$U:$U,0))+(_xlfn.NUMBERVALUE(LEFT(RIGHT(Instructions!$E$20,4),3))+6)/24,
        ""
    )
)</f>
        <v/>
      </c>
      <c r="O461" s="12" t="str">
        <f>IF(N461="",
    "",
    IF(Instructions!E$20="",
        "TIMEZONE?",
        IF(L461="",
            "START?",
            IF(N461&lt;L461,
                "NEGATIVE",
                (N461-L461)*24*60
            )
        )
    )
)</f>
        <v/>
      </c>
      <c r="P461" s="46" t="str">
        <f>IF(Instructions!$E$21="",
    "",
    IF(AND(ISNUMBER(O461),O461&gt;Instructions!E$21),
        "YES",
        IF(AND(ISNUMBER(O461),O461&lt;=Instructions!E$21),
            "NO",
            IF(O461="NEGATIVE",
                "UNCLEAR",
                ""
            )
        )
    )
)</f>
        <v/>
      </c>
      <c r="Q461" s="72" t="str">
        <f>IF(LEFT(Instructions!E$22)="Y",
    P461,
    ""
)</f>
        <v/>
      </c>
      <c r="R461" s="69" t="str">
        <f>IF($B461="",
    "",
    IF(NOT(ISERROR(MATCH($B461,SkyCiv!$U:$U,0))),
        INDEX(SkyCiv!I:I,MATCH($B461,SkyCiv!$U:$U,0)),
        ""
    )
)</f>
        <v/>
      </c>
      <c r="S461" s="12" t="str">
        <f>IF($B461="",
    "",
    IF(NOT(ISERROR(MATCH($B461,SkyCiv!$U:$U,0))),
        INDEX(SkyCiv!J:J,MATCH($B461,SkyCiv!$U:$U,0)),
        ""
    )
)</f>
        <v/>
      </c>
      <c r="T461" s="60" t="str">
        <f>IF($B461="",
    "",
    IF(NOT(ISERROR(MATCH($B461,SkyCiv!$U:$U,0))),
        INDEX(SkyCiv!K:K,MATCH($B461,SkyCiv!$U:$U,0)),
        ""
    )
)</f>
        <v/>
      </c>
      <c r="U461" s="76" t="str">
        <f>IF($B461="",
    "",
    IF(NOT(ISERROR(MATCH($B461,SkyCiv!$U:$U,0))),
        INDEX(SkyCiv!L:L,MATCH($B461,SkyCiv!$U:$U,0)),
        ""
    )
)</f>
        <v/>
      </c>
      <c r="V461" s="12" t="str">
        <f>IF($B461="",
    "",
    IF(NOT(ISERROR(MATCH($B461,SkyCiv!$U:$U,0))),
        INDEX(SkyCiv!M:M,MATCH($B461,SkyCiv!$U:$U,0)),
        ""
    )
)</f>
        <v/>
      </c>
      <c r="W461" s="77" t="str">
        <f>IF($B461="",
    "",
    IF(NOT(ISERROR(MATCH($B461,SkyCiv!$U:$U,0))),
        INDEX(SkyCiv!N:N,MATCH($B461,SkyCiv!$U:$U,0)),
        ""
    )
)</f>
        <v/>
      </c>
      <c r="X461" s="45" t="str">
        <f>IF(AND(U461=0,V461=0,W461=0),
    "-",
    IF(U461="",
        "",
        IF(LEFT($B461)="B",
            IF(Instructions!E$16="",
                "",
                IF(ROUND(U461,3)&lt;Instructions!E$16,
                    "YES",
                    "NO"
                )
            ),
            IF(LEFT($B461)="C",
                IF(Instructions!E$18="",
                    "",
                    IF(ROUND(U461,3)&lt;Instructions!E$18,
                        "YES",
                        "NO"
                    )
                ),
                "ERR"
            )
        )
    )
)</f>
        <v/>
      </c>
      <c r="Y461" s="45" t="str">
        <f t="shared" si="187"/>
        <v/>
      </c>
      <c r="Z461" s="45" t="str">
        <f>IF(AND(U461=0,V461=0,W461=0),
    "-",
    IF(W461="",
        "",
        IF(LEFT($B461)="B",
            IF(Instructions!E$17="",
                "",
                IF(ROUND(W461,3)&lt;Instructions!E$17,
                    "YES",
                    "NO"
                )
            ),
            IF(LEFT($B461)="C",
                IF(Instructions!E$19="",
                    "",
                    IF(ROUND(W461,3)&lt;Instructions!E$19,
                        "YES",
                        "NO"
                    )
                ),
                "ERR"
            )
        )
    )
)</f>
        <v/>
      </c>
      <c r="AA461" s="54" t="str">
        <f t="shared" si="188"/>
        <v/>
      </c>
      <c r="AB461" s="14" t="str">
        <f>IF(AND(NOT(ISERROR(MATCH($B461,Scilympiad!$U:$U,0))),ISNUMBER(INDEX(Scilympiad!Y:Y,MATCH($B461,Scilympiad!$U:$U,0)))),
    INDEX(Scilympiad!Y:Y,MATCH($B461,Scilympiad!$U:$U,0)),
    ""
)</f>
        <v/>
      </c>
      <c r="AC461" s="11" t="str">
        <f t="shared" si="189"/>
        <v/>
      </c>
      <c r="AD461" s="10" t="str">
        <f t="shared" si="190"/>
        <v/>
      </c>
      <c r="AE461" s="11" t="str">
        <f t="shared" si="191"/>
        <v/>
      </c>
      <c r="AF461" s="12" t="str">
        <f t="shared" si="192"/>
        <v/>
      </c>
      <c r="AG461" s="134" t="str">
        <f t="shared" si="193"/>
        <v/>
      </c>
      <c r="AH461" s="165"/>
      <c r="AI461" s="165"/>
      <c r="AJ461" s="131"/>
      <c r="AK461" s="64" t="str">
        <f t="shared" si="194"/>
        <v/>
      </c>
      <c r="AL461" s="47" t="str">
        <f t="shared" si="195"/>
        <v/>
      </c>
      <c r="AM461" s="65" t="str">
        <f t="shared" si="196"/>
        <v/>
      </c>
      <c r="AN461" s="57" t="str">
        <f t="shared" si="197"/>
        <v/>
      </c>
      <c r="AO461" s="12" t="str">
        <f t="shared" si="198"/>
        <v/>
      </c>
      <c r="AP461" s="10" t="str">
        <f t="shared" si="199"/>
        <v/>
      </c>
      <c r="AQ461" s="10" t="str">
        <f t="shared" si="200"/>
        <v/>
      </c>
      <c r="AR461" s="15" t="str">
        <f t="shared" si="201"/>
        <v/>
      </c>
      <c r="AS461" s="57" t="str">
        <f t="shared" si="202"/>
        <v/>
      </c>
      <c r="AT461" s="12" t="str">
        <f t="shared" si="203"/>
        <v/>
      </c>
      <c r="AU461" s="10" t="str">
        <f t="shared" si="204"/>
        <v/>
      </c>
      <c r="AV461" s="10" t="str">
        <f t="shared" si="205"/>
        <v/>
      </c>
      <c r="AW461" s="15" t="str">
        <f t="shared" si="206"/>
        <v/>
      </c>
    </row>
    <row r="462" spans="2:49">
      <c r="B462" s="14" t="str">
        <f>IF(Scilympiad!C461="",
    "",
    Scilympiad!C461
)</f>
        <v/>
      </c>
      <c r="C462" s="10" t="str">
        <f>IF(Scilympiad!D461="",
    "",
    Scilympiad!D461
)</f>
        <v/>
      </c>
      <c r="D462" s="10" t="str">
        <f>IF(Scilympiad!E461="",
    "",
    Scilympiad!E461
)</f>
        <v/>
      </c>
      <c r="E462" s="44" t="str">
        <f t="shared" si="182"/>
        <v/>
      </c>
      <c r="F462" s="45" t="str">
        <f t="shared" si="183"/>
        <v/>
      </c>
      <c r="G462" s="173" t="str">
        <f t="shared" si="184"/>
        <v/>
      </c>
      <c r="H462" s="45" t="str">
        <f t="shared" si="185"/>
        <v/>
      </c>
      <c r="I462" s="54" t="str">
        <f t="shared" si="186"/>
        <v/>
      </c>
      <c r="J462" s="57" t="str">
        <f>IF($B462="",
    "",
    IF(COUNTIF(Scilympiad!U:U,Scores!$B462)+COUNTIF(SkyCiv!U:U,Scores!$B462)=0,
        "",
        IF(COUNTIF(Scilympiad!U:U,Scores!$B462)=0,
            "NO",
            IF(COUNTIF(Scilympiad!U:U,Scores!$B462)=1,
                "YES",
                IF(COUNTIF(Scilympiad!U:U,Scores!$B462)&gt;1,
                    "MANY",
                    "ERROR"
                )
            )
        )
    )
)</f>
        <v/>
      </c>
      <c r="K462" s="15" t="str">
        <f>IF($B462="",
    "",
    IF(COUNTIF(Scilympiad!U:U,Scores!$B462)+COUNTIF(SkyCiv!U:U,Scores!$B462)=0,
        "",
        IF(COUNTIF(SkyCiv!U:U,Scores!$B462)=0,
            "NO",
            IF(COUNTIF(SkyCiv!U:U,Scores!$B462)=1,
                "YES",
                IF(COUNTIF(SkyCiv!U:U,Scores!$B462)&gt;1,
                    "MANY",
                    "ERROR"
                )
            )
        )
    )
)</f>
        <v/>
      </c>
      <c r="L462" s="160" t="str">
        <f>IF($B462="",
    "",
    IF(NOT(ISERROR(MATCH($B462,Scilympiad!$U:$U,0))),
        INDEX(Scilympiad!M:M,MATCH($B462,Scilympiad!$U:$U,0)),
        ""
    )
)</f>
        <v/>
      </c>
      <c r="M462" s="161" t="str">
        <f>IF($B462="",
    "",
    IF(NOT(ISERROR(MATCH($B462,Scilympiad!$U:$U,0))),
        INDEX(Scilympiad!N:N,MATCH($B462,Scilympiad!$U:$U,0)),
        ""
    )
)</f>
        <v/>
      </c>
      <c r="N462" s="161" t="str">
        <f>IF($B462="",
    "",
    IF(NOT(ISERROR(MATCH($B462,SkyCiv!$U:$U,0))),
        INDEX(SkyCiv!C:C,MATCH($B462,SkyCiv!$U:$U,0))+(_xlfn.NUMBERVALUE(LEFT(RIGHT(Instructions!$E$20,4),3))+6)/24,
        ""
    )
)</f>
        <v/>
      </c>
      <c r="O462" s="12" t="str">
        <f>IF(N462="",
    "",
    IF(Instructions!E$20="",
        "TIMEZONE?",
        IF(L462="",
            "START?",
            IF(N462&lt;L462,
                "NEGATIVE",
                (N462-L462)*24*60
            )
        )
    )
)</f>
        <v/>
      </c>
      <c r="P462" s="46" t="str">
        <f>IF(Instructions!$E$21="",
    "",
    IF(AND(ISNUMBER(O462),O462&gt;Instructions!E$21),
        "YES",
        IF(AND(ISNUMBER(O462),O462&lt;=Instructions!E$21),
            "NO",
            IF(O462="NEGATIVE",
                "UNCLEAR",
                ""
            )
        )
    )
)</f>
        <v/>
      </c>
      <c r="Q462" s="72" t="str">
        <f>IF(LEFT(Instructions!E$22)="Y",
    P462,
    ""
)</f>
        <v/>
      </c>
      <c r="R462" s="69" t="str">
        <f>IF($B462="",
    "",
    IF(NOT(ISERROR(MATCH($B462,SkyCiv!$U:$U,0))),
        INDEX(SkyCiv!I:I,MATCH($B462,SkyCiv!$U:$U,0)),
        ""
    )
)</f>
        <v/>
      </c>
      <c r="S462" s="12" t="str">
        <f>IF($B462="",
    "",
    IF(NOT(ISERROR(MATCH($B462,SkyCiv!$U:$U,0))),
        INDEX(SkyCiv!J:J,MATCH($B462,SkyCiv!$U:$U,0)),
        ""
    )
)</f>
        <v/>
      </c>
      <c r="T462" s="60" t="str">
        <f>IF($B462="",
    "",
    IF(NOT(ISERROR(MATCH($B462,SkyCiv!$U:$U,0))),
        INDEX(SkyCiv!K:K,MATCH($B462,SkyCiv!$U:$U,0)),
        ""
    )
)</f>
        <v/>
      </c>
      <c r="U462" s="76" t="str">
        <f>IF($B462="",
    "",
    IF(NOT(ISERROR(MATCH($B462,SkyCiv!$U:$U,0))),
        INDEX(SkyCiv!L:L,MATCH($B462,SkyCiv!$U:$U,0)),
        ""
    )
)</f>
        <v/>
      </c>
      <c r="V462" s="12" t="str">
        <f>IF($B462="",
    "",
    IF(NOT(ISERROR(MATCH($B462,SkyCiv!$U:$U,0))),
        INDEX(SkyCiv!M:M,MATCH($B462,SkyCiv!$U:$U,0)),
        ""
    )
)</f>
        <v/>
      </c>
      <c r="W462" s="77" t="str">
        <f>IF($B462="",
    "",
    IF(NOT(ISERROR(MATCH($B462,SkyCiv!$U:$U,0))),
        INDEX(SkyCiv!N:N,MATCH($B462,SkyCiv!$U:$U,0)),
        ""
    )
)</f>
        <v/>
      </c>
      <c r="X462" s="45" t="str">
        <f>IF(AND(U462=0,V462=0,W462=0),
    "-",
    IF(U462="",
        "",
        IF(LEFT($B462)="B",
            IF(Instructions!E$16="",
                "",
                IF(ROUND(U462,3)&lt;Instructions!E$16,
                    "YES",
                    "NO"
                )
            ),
            IF(LEFT($B462)="C",
                IF(Instructions!E$18="",
                    "",
                    IF(ROUND(U462,3)&lt;Instructions!E$18,
                        "YES",
                        "NO"
                    )
                ),
                "ERR"
            )
        )
    )
)</f>
        <v/>
      </c>
      <c r="Y462" s="45" t="str">
        <f t="shared" si="187"/>
        <v/>
      </c>
      <c r="Z462" s="45" t="str">
        <f>IF(AND(U462=0,V462=0,W462=0),
    "-",
    IF(W462="",
        "",
        IF(LEFT($B462)="B",
            IF(Instructions!E$17="",
                "",
                IF(ROUND(W462,3)&lt;Instructions!E$17,
                    "YES",
                    "NO"
                )
            ),
            IF(LEFT($B462)="C",
                IF(Instructions!E$19="",
                    "",
                    IF(ROUND(W462,3)&lt;Instructions!E$19,
                        "YES",
                        "NO"
                    )
                ),
                "ERR"
            )
        )
    )
)</f>
        <v/>
      </c>
      <c r="AA462" s="54" t="str">
        <f t="shared" si="188"/>
        <v/>
      </c>
      <c r="AB462" s="14" t="str">
        <f>IF(AND(NOT(ISERROR(MATCH($B462,Scilympiad!$U:$U,0))),ISNUMBER(INDEX(Scilympiad!Y:Y,MATCH($B462,Scilympiad!$U:$U,0)))),
    INDEX(Scilympiad!Y:Y,MATCH($B462,Scilympiad!$U:$U,0)),
    ""
)</f>
        <v/>
      </c>
      <c r="AC462" s="11" t="str">
        <f t="shared" si="189"/>
        <v/>
      </c>
      <c r="AD462" s="10" t="str">
        <f t="shared" si="190"/>
        <v/>
      </c>
      <c r="AE462" s="11" t="str">
        <f t="shared" si="191"/>
        <v/>
      </c>
      <c r="AF462" s="12" t="str">
        <f t="shared" si="192"/>
        <v/>
      </c>
      <c r="AG462" s="134" t="str">
        <f t="shared" si="193"/>
        <v/>
      </c>
      <c r="AH462" s="165"/>
      <c r="AI462" s="165"/>
      <c r="AJ462" s="131"/>
      <c r="AK462" s="64" t="str">
        <f t="shared" si="194"/>
        <v/>
      </c>
      <c r="AL462" s="47" t="str">
        <f t="shared" si="195"/>
        <v/>
      </c>
      <c r="AM462" s="65" t="str">
        <f t="shared" si="196"/>
        <v/>
      </c>
      <c r="AN462" s="57" t="str">
        <f t="shared" si="197"/>
        <v/>
      </c>
      <c r="AO462" s="12" t="str">
        <f t="shared" si="198"/>
        <v/>
      </c>
      <c r="AP462" s="10" t="str">
        <f t="shared" si="199"/>
        <v/>
      </c>
      <c r="AQ462" s="10" t="str">
        <f t="shared" si="200"/>
        <v/>
      </c>
      <c r="AR462" s="15" t="str">
        <f t="shared" si="201"/>
        <v/>
      </c>
      <c r="AS462" s="57" t="str">
        <f t="shared" si="202"/>
        <v/>
      </c>
      <c r="AT462" s="12" t="str">
        <f t="shared" si="203"/>
        <v/>
      </c>
      <c r="AU462" s="10" t="str">
        <f t="shared" si="204"/>
        <v/>
      </c>
      <c r="AV462" s="10" t="str">
        <f t="shared" si="205"/>
        <v/>
      </c>
      <c r="AW462" s="15" t="str">
        <f t="shared" si="206"/>
        <v/>
      </c>
    </row>
    <row r="463" spans="2:49">
      <c r="B463" s="14" t="str">
        <f>IF(Scilympiad!C462="",
    "",
    Scilympiad!C462
)</f>
        <v/>
      </c>
      <c r="C463" s="10" t="str">
        <f>IF(Scilympiad!D462="",
    "",
    Scilympiad!D462
)</f>
        <v/>
      </c>
      <c r="D463" s="10" t="str">
        <f>IF(Scilympiad!E462="",
    "",
    Scilympiad!E462
)</f>
        <v/>
      </c>
      <c r="E463" s="44" t="str">
        <f t="shared" si="182"/>
        <v/>
      </c>
      <c r="F463" s="45" t="str">
        <f t="shared" si="183"/>
        <v/>
      </c>
      <c r="G463" s="173" t="str">
        <f t="shared" si="184"/>
        <v/>
      </c>
      <c r="H463" s="45" t="str">
        <f t="shared" si="185"/>
        <v/>
      </c>
      <c r="I463" s="54" t="str">
        <f t="shared" si="186"/>
        <v/>
      </c>
      <c r="J463" s="57" t="str">
        <f>IF($B463="",
    "",
    IF(COUNTIF(Scilympiad!U:U,Scores!$B463)+COUNTIF(SkyCiv!U:U,Scores!$B463)=0,
        "",
        IF(COUNTIF(Scilympiad!U:U,Scores!$B463)=0,
            "NO",
            IF(COUNTIF(Scilympiad!U:U,Scores!$B463)=1,
                "YES",
                IF(COUNTIF(Scilympiad!U:U,Scores!$B463)&gt;1,
                    "MANY",
                    "ERROR"
                )
            )
        )
    )
)</f>
        <v/>
      </c>
      <c r="K463" s="15" t="str">
        <f>IF($B463="",
    "",
    IF(COUNTIF(Scilympiad!U:U,Scores!$B463)+COUNTIF(SkyCiv!U:U,Scores!$B463)=0,
        "",
        IF(COUNTIF(SkyCiv!U:U,Scores!$B463)=0,
            "NO",
            IF(COUNTIF(SkyCiv!U:U,Scores!$B463)=1,
                "YES",
                IF(COUNTIF(SkyCiv!U:U,Scores!$B463)&gt;1,
                    "MANY",
                    "ERROR"
                )
            )
        )
    )
)</f>
        <v/>
      </c>
      <c r="L463" s="160" t="str">
        <f>IF($B463="",
    "",
    IF(NOT(ISERROR(MATCH($B463,Scilympiad!$U:$U,0))),
        INDEX(Scilympiad!M:M,MATCH($B463,Scilympiad!$U:$U,0)),
        ""
    )
)</f>
        <v/>
      </c>
      <c r="M463" s="161" t="str">
        <f>IF($B463="",
    "",
    IF(NOT(ISERROR(MATCH($B463,Scilympiad!$U:$U,0))),
        INDEX(Scilympiad!N:N,MATCH($B463,Scilympiad!$U:$U,0)),
        ""
    )
)</f>
        <v/>
      </c>
      <c r="N463" s="161" t="str">
        <f>IF($B463="",
    "",
    IF(NOT(ISERROR(MATCH($B463,SkyCiv!$U:$U,0))),
        INDEX(SkyCiv!C:C,MATCH($B463,SkyCiv!$U:$U,0))+(_xlfn.NUMBERVALUE(LEFT(RIGHT(Instructions!$E$20,4),3))+6)/24,
        ""
    )
)</f>
        <v/>
      </c>
      <c r="O463" s="12" t="str">
        <f>IF(N463="",
    "",
    IF(Instructions!E$20="",
        "TIMEZONE?",
        IF(L463="",
            "START?",
            IF(N463&lt;L463,
                "NEGATIVE",
                (N463-L463)*24*60
            )
        )
    )
)</f>
        <v/>
      </c>
      <c r="P463" s="46" t="str">
        <f>IF(Instructions!$E$21="",
    "",
    IF(AND(ISNUMBER(O463),O463&gt;Instructions!E$21),
        "YES",
        IF(AND(ISNUMBER(O463),O463&lt;=Instructions!E$21),
            "NO",
            IF(O463="NEGATIVE",
                "UNCLEAR",
                ""
            )
        )
    )
)</f>
        <v/>
      </c>
      <c r="Q463" s="72" t="str">
        <f>IF(LEFT(Instructions!E$22)="Y",
    P463,
    ""
)</f>
        <v/>
      </c>
      <c r="R463" s="69" t="str">
        <f>IF($B463="",
    "",
    IF(NOT(ISERROR(MATCH($B463,SkyCiv!$U:$U,0))),
        INDEX(SkyCiv!I:I,MATCH($B463,SkyCiv!$U:$U,0)),
        ""
    )
)</f>
        <v/>
      </c>
      <c r="S463" s="12" t="str">
        <f>IF($B463="",
    "",
    IF(NOT(ISERROR(MATCH($B463,SkyCiv!$U:$U,0))),
        INDEX(SkyCiv!J:J,MATCH($B463,SkyCiv!$U:$U,0)),
        ""
    )
)</f>
        <v/>
      </c>
      <c r="T463" s="60" t="str">
        <f>IF($B463="",
    "",
    IF(NOT(ISERROR(MATCH($B463,SkyCiv!$U:$U,0))),
        INDEX(SkyCiv!K:K,MATCH($B463,SkyCiv!$U:$U,0)),
        ""
    )
)</f>
        <v/>
      </c>
      <c r="U463" s="76" t="str">
        <f>IF($B463="",
    "",
    IF(NOT(ISERROR(MATCH($B463,SkyCiv!$U:$U,0))),
        INDEX(SkyCiv!L:L,MATCH($B463,SkyCiv!$U:$U,0)),
        ""
    )
)</f>
        <v/>
      </c>
      <c r="V463" s="12" t="str">
        <f>IF($B463="",
    "",
    IF(NOT(ISERROR(MATCH($B463,SkyCiv!$U:$U,0))),
        INDEX(SkyCiv!M:M,MATCH($B463,SkyCiv!$U:$U,0)),
        ""
    )
)</f>
        <v/>
      </c>
      <c r="W463" s="77" t="str">
        <f>IF($B463="",
    "",
    IF(NOT(ISERROR(MATCH($B463,SkyCiv!$U:$U,0))),
        INDEX(SkyCiv!N:N,MATCH($B463,SkyCiv!$U:$U,0)),
        ""
    )
)</f>
        <v/>
      </c>
      <c r="X463" s="45" t="str">
        <f>IF(AND(U463=0,V463=0,W463=0),
    "-",
    IF(U463="",
        "",
        IF(LEFT($B463)="B",
            IF(Instructions!E$16="",
                "",
                IF(ROUND(U463,3)&lt;Instructions!E$16,
                    "YES",
                    "NO"
                )
            ),
            IF(LEFT($B463)="C",
                IF(Instructions!E$18="",
                    "",
                    IF(ROUND(U463,3)&lt;Instructions!E$18,
                        "YES",
                        "NO"
                    )
                ),
                "ERR"
            )
        )
    )
)</f>
        <v/>
      </c>
      <c r="Y463" s="45" t="str">
        <f t="shared" si="187"/>
        <v/>
      </c>
      <c r="Z463" s="45" t="str">
        <f>IF(AND(U463=0,V463=0,W463=0),
    "-",
    IF(W463="",
        "",
        IF(LEFT($B463)="B",
            IF(Instructions!E$17="",
                "",
                IF(ROUND(W463,3)&lt;Instructions!E$17,
                    "YES",
                    "NO"
                )
            ),
            IF(LEFT($B463)="C",
                IF(Instructions!E$19="",
                    "",
                    IF(ROUND(W463,3)&lt;Instructions!E$19,
                        "YES",
                        "NO"
                    )
                ),
                "ERR"
            )
        )
    )
)</f>
        <v/>
      </c>
      <c r="AA463" s="54" t="str">
        <f t="shared" si="188"/>
        <v/>
      </c>
      <c r="AB463" s="14" t="str">
        <f>IF(AND(NOT(ISERROR(MATCH($B463,Scilympiad!$U:$U,0))),ISNUMBER(INDEX(Scilympiad!Y:Y,MATCH($B463,Scilympiad!$U:$U,0)))),
    INDEX(Scilympiad!Y:Y,MATCH($B463,Scilympiad!$U:$U,0)),
    ""
)</f>
        <v/>
      </c>
      <c r="AC463" s="11" t="str">
        <f t="shared" si="189"/>
        <v/>
      </c>
      <c r="AD463" s="10" t="str">
        <f t="shared" si="190"/>
        <v/>
      </c>
      <c r="AE463" s="11" t="str">
        <f t="shared" si="191"/>
        <v/>
      </c>
      <c r="AF463" s="12" t="str">
        <f t="shared" si="192"/>
        <v/>
      </c>
      <c r="AG463" s="134" t="str">
        <f t="shared" si="193"/>
        <v/>
      </c>
      <c r="AH463" s="165"/>
      <c r="AI463" s="165"/>
      <c r="AJ463" s="131"/>
      <c r="AK463" s="64" t="str">
        <f t="shared" si="194"/>
        <v/>
      </c>
      <c r="AL463" s="47" t="str">
        <f t="shared" si="195"/>
        <v/>
      </c>
      <c r="AM463" s="65" t="str">
        <f t="shared" si="196"/>
        <v/>
      </c>
      <c r="AN463" s="57" t="str">
        <f t="shared" si="197"/>
        <v/>
      </c>
      <c r="AO463" s="12" t="str">
        <f t="shared" si="198"/>
        <v/>
      </c>
      <c r="AP463" s="10" t="str">
        <f t="shared" si="199"/>
        <v/>
      </c>
      <c r="AQ463" s="10" t="str">
        <f t="shared" si="200"/>
        <v/>
      </c>
      <c r="AR463" s="15" t="str">
        <f t="shared" si="201"/>
        <v/>
      </c>
      <c r="AS463" s="57" t="str">
        <f t="shared" si="202"/>
        <v/>
      </c>
      <c r="AT463" s="12" t="str">
        <f t="shared" si="203"/>
        <v/>
      </c>
      <c r="AU463" s="10" t="str">
        <f t="shared" si="204"/>
        <v/>
      </c>
      <c r="AV463" s="10" t="str">
        <f t="shared" si="205"/>
        <v/>
      </c>
      <c r="AW463" s="15" t="str">
        <f t="shared" si="206"/>
        <v/>
      </c>
    </row>
    <row r="464" spans="2:49">
      <c r="B464" s="14" t="str">
        <f>IF(Scilympiad!C463="",
    "",
    Scilympiad!C463
)</f>
        <v/>
      </c>
      <c r="C464" s="10" t="str">
        <f>IF(Scilympiad!D463="",
    "",
    Scilympiad!D463
)</f>
        <v/>
      </c>
      <c r="D464" s="10" t="str">
        <f>IF(Scilympiad!E463="",
    "",
    Scilympiad!E463
)</f>
        <v/>
      </c>
      <c r="E464" s="44" t="str">
        <f t="shared" si="182"/>
        <v/>
      </c>
      <c r="F464" s="45" t="str">
        <f t="shared" si="183"/>
        <v/>
      </c>
      <c r="G464" s="173" t="str">
        <f t="shared" si="184"/>
        <v/>
      </c>
      <c r="H464" s="45" t="str">
        <f t="shared" si="185"/>
        <v/>
      </c>
      <c r="I464" s="54" t="str">
        <f t="shared" si="186"/>
        <v/>
      </c>
      <c r="J464" s="57" t="str">
        <f>IF($B464="",
    "",
    IF(COUNTIF(Scilympiad!U:U,Scores!$B464)+COUNTIF(SkyCiv!U:U,Scores!$B464)=0,
        "",
        IF(COUNTIF(Scilympiad!U:U,Scores!$B464)=0,
            "NO",
            IF(COUNTIF(Scilympiad!U:U,Scores!$B464)=1,
                "YES",
                IF(COUNTIF(Scilympiad!U:U,Scores!$B464)&gt;1,
                    "MANY",
                    "ERROR"
                )
            )
        )
    )
)</f>
        <v/>
      </c>
      <c r="K464" s="15" t="str">
        <f>IF($B464="",
    "",
    IF(COUNTIF(Scilympiad!U:U,Scores!$B464)+COUNTIF(SkyCiv!U:U,Scores!$B464)=0,
        "",
        IF(COUNTIF(SkyCiv!U:U,Scores!$B464)=0,
            "NO",
            IF(COUNTIF(SkyCiv!U:U,Scores!$B464)=1,
                "YES",
                IF(COUNTIF(SkyCiv!U:U,Scores!$B464)&gt;1,
                    "MANY",
                    "ERROR"
                )
            )
        )
    )
)</f>
        <v/>
      </c>
      <c r="L464" s="160" t="str">
        <f>IF($B464="",
    "",
    IF(NOT(ISERROR(MATCH($B464,Scilympiad!$U:$U,0))),
        INDEX(Scilympiad!M:M,MATCH($B464,Scilympiad!$U:$U,0)),
        ""
    )
)</f>
        <v/>
      </c>
      <c r="M464" s="161" t="str">
        <f>IF($B464="",
    "",
    IF(NOT(ISERROR(MATCH($B464,Scilympiad!$U:$U,0))),
        INDEX(Scilympiad!N:N,MATCH($B464,Scilympiad!$U:$U,0)),
        ""
    )
)</f>
        <v/>
      </c>
      <c r="N464" s="161" t="str">
        <f>IF($B464="",
    "",
    IF(NOT(ISERROR(MATCH($B464,SkyCiv!$U:$U,0))),
        INDEX(SkyCiv!C:C,MATCH($B464,SkyCiv!$U:$U,0))+(_xlfn.NUMBERVALUE(LEFT(RIGHT(Instructions!$E$20,4),3))+6)/24,
        ""
    )
)</f>
        <v/>
      </c>
      <c r="O464" s="12" t="str">
        <f>IF(N464="",
    "",
    IF(Instructions!E$20="",
        "TIMEZONE?",
        IF(L464="",
            "START?",
            IF(N464&lt;L464,
                "NEGATIVE",
                (N464-L464)*24*60
            )
        )
    )
)</f>
        <v/>
      </c>
      <c r="P464" s="46" t="str">
        <f>IF(Instructions!$E$21="",
    "",
    IF(AND(ISNUMBER(O464),O464&gt;Instructions!E$21),
        "YES",
        IF(AND(ISNUMBER(O464),O464&lt;=Instructions!E$21),
            "NO",
            IF(O464="NEGATIVE",
                "UNCLEAR",
                ""
            )
        )
    )
)</f>
        <v/>
      </c>
      <c r="Q464" s="72" t="str">
        <f>IF(LEFT(Instructions!E$22)="Y",
    P464,
    ""
)</f>
        <v/>
      </c>
      <c r="R464" s="69" t="str">
        <f>IF($B464="",
    "",
    IF(NOT(ISERROR(MATCH($B464,SkyCiv!$U:$U,0))),
        INDEX(SkyCiv!I:I,MATCH($B464,SkyCiv!$U:$U,0)),
        ""
    )
)</f>
        <v/>
      </c>
      <c r="S464" s="12" t="str">
        <f>IF($B464="",
    "",
    IF(NOT(ISERROR(MATCH($B464,SkyCiv!$U:$U,0))),
        INDEX(SkyCiv!J:J,MATCH($B464,SkyCiv!$U:$U,0)),
        ""
    )
)</f>
        <v/>
      </c>
      <c r="T464" s="60" t="str">
        <f>IF($B464="",
    "",
    IF(NOT(ISERROR(MATCH($B464,SkyCiv!$U:$U,0))),
        INDEX(SkyCiv!K:K,MATCH($B464,SkyCiv!$U:$U,0)),
        ""
    )
)</f>
        <v/>
      </c>
      <c r="U464" s="76" t="str">
        <f>IF($B464="",
    "",
    IF(NOT(ISERROR(MATCH($B464,SkyCiv!$U:$U,0))),
        INDEX(SkyCiv!L:L,MATCH($B464,SkyCiv!$U:$U,0)),
        ""
    )
)</f>
        <v/>
      </c>
      <c r="V464" s="12" t="str">
        <f>IF($B464="",
    "",
    IF(NOT(ISERROR(MATCH($B464,SkyCiv!$U:$U,0))),
        INDEX(SkyCiv!M:M,MATCH($B464,SkyCiv!$U:$U,0)),
        ""
    )
)</f>
        <v/>
      </c>
      <c r="W464" s="77" t="str">
        <f>IF($B464="",
    "",
    IF(NOT(ISERROR(MATCH($B464,SkyCiv!$U:$U,0))),
        INDEX(SkyCiv!N:N,MATCH($B464,SkyCiv!$U:$U,0)),
        ""
    )
)</f>
        <v/>
      </c>
      <c r="X464" s="45" t="str">
        <f>IF(AND(U464=0,V464=0,W464=0),
    "-",
    IF(U464="",
        "",
        IF(LEFT($B464)="B",
            IF(Instructions!E$16="",
                "",
                IF(ROUND(U464,3)&lt;Instructions!E$16,
                    "YES",
                    "NO"
                )
            ),
            IF(LEFT($B464)="C",
                IF(Instructions!E$18="",
                    "",
                    IF(ROUND(U464,3)&lt;Instructions!E$18,
                        "YES",
                        "NO"
                    )
                ),
                "ERR"
            )
        )
    )
)</f>
        <v/>
      </c>
      <c r="Y464" s="45" t="str">
        <f t="shared" si="187"/>
        <v/>
      </c>
      <c r="Z464" s="45" t="str">
        <f>IF(AND(U464=0,V464=0,W464=0),
    "-",
    IF(W464="",
        "",
        IF(LEFT($B464)="B",
            IF(Instructions!E$17="",
                "",
                IF(ROUND(W464,3)&lt;Instructions!E$17,
                    "YES",
                    "NO"
                )
            ),
            IF(LEFT($B464)="C",
                IF(Instructions!E$19="",
                    "",
                    IF(ROUND(W464,3)&lt;Instructions!E$19,
                        "YES",
                        "NO"
                    )
                ),
                "ERR"
            )
        )
    )
)</f>
        <v/>
      </c>
      <c r="AA464" s="54" t="str">
        <f t="shared" si="188"/>
        <v/>
      </c>
      <c r="AB464" s="14" t="str">
        <f>IF(AND(NOT(ISERROR(MATCH($B464,Scilympiad!$U:$U,0))),ISNUMBER(INDEX(Scilympiad!Y:Y,MATCH($B464,Scilympiad!$U:$U,0)))),
    INDEX(Scilympiad!Y:Y,MATCH($B464,Scilympiad!$U:$U,0)),
    ""
)</f>
        <v/>
      </c>
      <c r="AC464" s="11" t="str">
        <f t="shared" si="189"/>
        <v/>
      </c>
      <c r="AD464" s="10" t="str">
        <f t="shared" si="190"/>
        <v/>
      </c>
      <c r="AE464" s="11" t="str">
        <f t="shared" si="191"/>
        <v/>
      </c>
      <c r="AF464" s="12" t="str">
        <f t="shared" si="192"/>
        <v/>
      </c>
      <c r="AG464" s="134" t="str">
        <f t="shared" si="193"/>
        <v/>
      </c>
      <c r="AH464" s="165"/>
      <c r="AI464" s="165"/>
      <c r="AJ464" s="131"/>
      <c r="AK464" s="64" t="str">
        <f t="shared" si="194"/>
        <v/>
      </c>
      <c r="AL464" s="47" t="str">
        <f t="shared" si="195"/>
        <v/>
      </c>
      <c r="AM464" s="65" t="str">
        <f t="shared" si="196"/>
        <v/>
      </c>
      <c r="AN464" s="57" t="str">
        <f t="shared" si="197"/>
        <v/>
      </c>
      <c r="AO464" s="12" t="str">
        <f t="shared" si="198"/>
        <v/>
      </c>
      <c r="AP464" s="10" t="str">
        <f t="shared" si="199"/>
        <v/>
      </c>
      <c r="AQ464" s="10" t="str">
        <f t="shared" si="200"/>
        <v/>
      </c>
      <c r="AR464" s="15" t="str">
        <f t="shared" si="201"/>
        <v/>
      </c>
      <c r="AS464" s="57" t="str">
        <f t="shared" si="202"/>
        <v/>
      </c>
      <c r="AT464" s="12" t="str">
        <f t="shared" si="203"/>
        <v/>
      </c>
      <c r="AU464" s="10" t="str">
        <f t="shared" si="204"/>
        <v/>
      </c>
      <c r="AV464" s="10" t="str">
        <f t="shared" si="205"/>
        <v/>
      </c>
      <c r="AW464" s="15" t="str">
        <f t="shared" si="206"/>
        <v/>
      </c>
    </row>
    <row r="465" spans="2:49">
      <c r="B465" s="14" t="str">
        <f>IF(Scilympiad!C464="",
    "",
    Scilympiad!C464
)</f>
        <v/>
      </c>
      <c r="C465" s="10" t="str">
        <f>IF(Scilympiad!D464="",
    "",
    Scilympiad!D464
)</f>
        <v/>
      </c>
      <c r="D465" s="10" t="str">
        <f>IF(Scilympiad!E464="",
    "",
    Scilympiad!E464
)</f>
        <v/>
      </c>
      <c r="E465" s="44" t="str">
        <f t="shared" si="182"/>
        <v/>
      </c>
      <c r="F465" s="45" t="str">
        <f t="shared" si="183"/>
        <v/>
      </c>
      <c r="G465" s="173" t="str">
        <f t="shared" si="184"/>
        <v/>
      </c>
      <c r="H465" s="45" t="str">
        <f t="shared" si="185"/>
        <v/>
      </c>
      <c r="I465" s="54" t="str">
        <f t="shared" si="186"/>
        <v/>
      </c>
      <c r="J465" s="57" t="str">
        <f>IF($B465="",
    "",
    IF(COUNTIF(Scilympiad!U:U,Scores!$B465)+COUNTIF(SkyCiv!U:U,Scores!$B465)=0,
        "",
        IF(COUNTIF(Scilympiad!U:U,Scores!$B465)=0,
            "NO",
            IF(COUNTIF(Scilympiad!U:U,Scores!$B465)=1,
                "YES",
                IF(COUNTIF(Scilympiad!U:U,Scores!$B465)&gt;1,
                    "MANY",
                    "ERROR"
                )
            )
        )
    )
)</f>
        <v/>
      </c>
      <c r="K465" s="15" t="str">
        <f>IF($B465="",
    "",
    IF(COUNTIF(Scilympiad!U:U,Scores!$B465)+COUNTIF(SkyCiv!U:U,Scores!$B465)=0,
        "",
        IF(COUNTIF(SkyCiv!U:U,Scores!$B465)=0,
            "NO",
            IF(COUNTIF(SkyCiv!U:U,Scores!$B465)=1,
                "YES",
                IF(COUNTIF(SkyCiv!U:U,Scores!$B465)&gt;1,
                    "MANY",
                    "ERROR"
                )
            )
        )
    )
)</f>
        <v/>
      </c>
      <c r="L465" s="160" t="str">
        <f>IF($B465="",
    "",
    IF(NOT(ISERROR(MATCH($B465,Scilympiad!$U:$U,0))),
        INDEX(Scilympiad!M:M,MATCH($B465,Scilympiad!$U:$U,0)),
        ""
    )
)</f>
        <v/>
      </c>
      <c r="M465" s="161" t="str">
        <f>IF($B465="",
    "",
    IF(NOT(ISERROR(MATCH($B465,Scilympiad!$U:$U,0))),
        INDEX(Scilympiad!N:N,MATCH($B465,Scilympiad!$U:$U,0)),
        ""
    )
)</f>
        <v/>
      </c>
      <c r="N465" s="161" t="str">
        <f>IF($B465="",
    "",
    IF(NOT(ISERROR(MATCH($B465,SkyCiv!$U:$U,0))),
        INDEX(SkyCiv!C:C,MATCH($B465,SkyCiv!$U:$U,0))+(_xlfn.NUMBERVALUE(LEFT(RIGHT(Instructions!$E$20,4),3))+6)/24,
        ""
    )
)</f>
        <v/>
      </c>
      <c r="O465" s="12" t="str">
        <f>IF(N465="",
    "",
    IF(Instructions!E$20="",
        "TIMEZONE?",
        IF(L465="",
            "START?",
            IF(N465&lt;L465,
                "NEGATIVE",
                (N465-L465)*24*60
            )
        )
    )
)</f>
        <v/>
      </c>
      <c r="P465" s="46" t="str">
        <f>IF(Instructions!$E$21="",
    "",
    IF(AND(ISNUMBER(O465),O465&gt;Instructions!E$21),
        "YES",
        IF(AND(ISNUMBER(O465),O465&lt;=Instructions!E$21),
            "NO",
            IF(O465="NEGATIVE",
                "UNCLEAR",
                ""
            )
        )
    )
)</f>
        <v/>
      </c>
      <c r="Q465" s="72" t="str">
        <f>IF(LEFT(Instructions!E$22)="Y",
    P465,
    ""
)</f>
        <v/>
      </c>
      <c r="R465" s="69" t="str">
        <f>IF($B465="",
    "",
    IF(NOT(ISERROR(MATCH($B465,SkyCiv!$U:$U,0))),
        INDEX(SkyCiv!I:I,MATCH($B465,SkyCiv!$U:$U,0)),
        ""
    )
)</f>
        <v/>
      </c>
      <c r="S465" s="12" t="str">
        <f>IF($B465="",
    "",
    IF(NOT(ISERROR(MATCH($B465,SkyCiv!$U:$U,0))),
        INDEX(SkyCiv!J:J,MATCH($B465,SkyCiv!$U:$U,0)),
        ""
    )
)</f>
        <v/>
      </c>
      <c r="T465" s="60" t="str">
        <f>IF($B465="",
    "",
    IF(NOT(ISERROR(MATCH($B465,SkyCiv!$U:$U,0))),
        INDEX(SkyCiv!K:K,MATCH($B465,SkyCiv!$U:$U,0)),
        ""
    )
)</f>
        <v/>
      </c>
      <c r="U465" s="76" t="str">
        <f>IF($B465="",
    "",
    IF(NOT(ISERROR(MATCH($B465,SkyCiv!$U:$U,0))),
        INDEX(SkyCiv!L:L,MATCH($B465,SkyCiv!$U:$U,0)),
        ""
    )
)</f>
        <v/>
      </c>
      <c r="V465" s="12" t="str">
        <f>IF($B465="",
    "",
    IF(NOT(ISERROR(MATCH($B465,SkyCiv!$U:$U,0))),
        INDEX(SkyCiv!M:M,MATCH($B465,SkyCiv!$U:$U,0)),
        ""
    )
)</f>
        <v/>
      </c>
      <c r="W465" s="77" t="str">
        <f>IF($B465="",
    "",
    IF(NOT(ISERROR(MATCH($B465,SkyCiv!$U:$U,0))),
        INDEX(SkyCiv!N:N,MATCH($B465,SkyCiv!$U:$U,0)),
        ""
    )
)</f>
        <v/>
      </c>
      <c r="X465" s="45" t="str">
        <f>IF(AND(U465=0,V465=0,W465=0),
    "-",
    IF(U465="",
        "",
        IF(LEFT($B465)="B",
            IF(Instructions!E$16="",
                "",
                IF(ROUND(U465,3)&lt;Instructions!E$16,
                    "YES",
                    "NO"
                )
            ),
            IF(LEFT($B465)="C",
                IF(Instructions!E$18="",
                    "",
                    IF(ROUND(U465,3)&lt;Instructions!E$18,
                        "YES",
                        "NO"
                    )
                ),
                "ERR"
            )
        )
    )
)</f>
        <v/>
      </c>
      <c r="Y465" s="45" t="str">
        <f t="shared" si="187"/>
        <v/>
      </c>
      <c r="Z465" s="45" t="str">
        <f>IF(AND(U465=0,V465=0,W465=0),
    "-",
    IF(W465="",
        "",
        IF(LEFT($B465)="B",
            IF(Instructions!E$17="",
                "",
                IF(ROUND(W465,3)&lt;Instructions!E$17,
                    "YES",
                    "NO"
                )
            ),
            IF(LEFT($B465)="C",
                IF(Instructions!E$19="",
                    "",
                    IF(ROUND(W465,3)&lt;Instructions!E$19,
                        "YES",
                        "NO"
                    )
                ),
                "ERR"
            )
        )
    )
)</f>
        <v/>
      </c>
      <c r="AA465" s="54" t="str">
        <f t="shared" si="188"/>
        <v/>
      </c>
      <c r="AB465" s="14" t="str">
        <f>IF(AND(NOT(ISERROR(MATCH($B465,Scilympiad!$U:$U,0))),ISNUMBER(INDEX(Scilympiad!Y:Y,MATCH($B465,Scilympiad!$U:$U,0)))),
    INDEX(Scilympiad!Y:Y,MATCH($B465,Scilympiad!$U:$U,0)),
    ""
)</f>
        <v/>
      </c>
      <c r="AC465" s="11" t="str">
        <f t="shared" si="189"/>
        <v/>
      </c>
      <c r="AD465" s="10" t="str">
        <f t="shared" si="190"/>
        <v/>
      </c>
      <c r="AE465" s="11" t="str">
        <f t="shared" si="191"/>
        <v/>
      </c>
      <c r="AF465" s="12" t="str">
        <f t="shared" si="192"/>
        <v/>
      </c>
      <c r="AG465" s="134" t="str">
        <f t="shared" si="193"/>
        <v/>
      </c>
      <c r="AH465" s="165"/>
      <c r="AI465" s="165"/>
      <c r="AJ465" s="131"/>
      <c r="AK465" s="64" t="str">
        <f t="shared" si="194"/>
        <v/>
      </c>
      <c r="AL465" s="47" t="str">
        <f t="shared" si="195"/>
        <v/>
      </c>
      <c r="AM465" s="65" t="str">
        <f t="shared" si="196"/>
        <v/>
      </c>
      <c r="AN465" s="57" t="str">
        <f t="shared" si="197"/>
        <v/>
      </c>
      <c r="AO465" s="12" t="str">
        <f t="shared" si="198"/>
        <v/>
      </c>
      <c r="AP465" s="10" t="str">
        <f t="shared" si="199"/>
        <v/>
      </c>
      <c r="AQ465" s="10" t="str">
        <f t="shared" si="200"/>
        <v/>
      </c>
      <c r="AR465" s="15" t="str">
        <f t="shared" si="201"/>
        <v/>
      </c>
      <c r="AS465" s="57" t="str">
        <f t="shared" si="202"/>
        <v/>
      </c>
      <c r="AT465" s="12" t="str">
        <f t="shared" si="203"/>
        <v/>
      </c>
      <c r="AU465" s="10" t="str">
        <f t="shared" si="204"/>
        <v/>
      </c>
      <c r="AV465" s="10" t="str">
        <f t="shared" si="205"/>
        <v/>
      </c>
      <c r="AW465" s="15" t="str">
        <f t="shared" si="206"/>
        <v/>
      </c>
    </row>
    <row r="466" spans="2:49">
      <c r="B466" s="14" t="str">
        <f>IF(Scilympiad!C465="",
    "",
    Scilympiad!C465
)</f>
        <v/>
      </c>
      <c r="C466" s="10" t="str">
        <f>IF(Scilympiad!D465="",
    "",
    Scilympiad!D465
)</f>
        <v/>
      </c>
      <c r="D466" s="10" t="str">
        <f>IF(Scilympiad!E465="",
    "",
    Scilympiad!E465
)</f>
        <v/>
      </c>
      <c r="E466" s="44" t="str">
        <f t="shared" si="182"/>
        <v/>
      </c>
      <c r="F466" s="45" t="str">
        <f t="shared" si="183"/>
        <v/>
      </c>
      <c r="G466" s="173" t="str">
        <f t="shared" si="184"/>
        <v/>
      </c>
      <c r="H466" s="45" t="str">
        <f t="shared" si="185"/>
        <v/>
      </c>
      <c r="I466" s="54" t="str">
        <f t="shared" si="186"/>
        <v/>
      </c>
      <c r="J466" s="57" t="str">
        <f>IF($B466="",
    "",
    IF(COUNTIF(Scilympiad!U:U,Scores!$B466)+COUNTIF(SkyCiv!U:U,Scores!$B466)=0,
        "",
        IF(COUNTIF(Scilympiad!U:U,Scores!$B466)=0,
            "NO",
            IF(COUNTIF(Scilympiad!U:U,Scores!$B466)=1,
                "YES",
                IF(COUNTIF(Scilympiad!U:U,Scores!$B466)&gt;1,
                    "MANY",
                    "ERROR"
                )
            )
        )
    )
)</f>
        <v/>
      </c>
      <c r="K466" s="15" t="str">
        <f>IF($B466="",
    "",
    IF(COUNTIF(Scilympiad!U:U,Scores!$B466)+COUNTIF(SkyCiv!U:U,Scores!$B466)=0,
        "",
        IF(COUNTIF(SkyCiv!U:U,Scores!$B466)=0,
            "NO",
            IF(COUNTIF(SkyCiv!U:U,Scores!$B466)=1,
                "YES",
                IF(COUNTIF(SkyCiv!U:U,Scores!$B466)&gt;1,
                    "MANY",
                    "ERROR"
                )
            )
        )
    )
)</f>
        <v/>
      </c>
      <c r="L466" s="160" t="str">
        <f>IF($B466="",
    "",
    IF(NOT(ISERROR(MATCH($B466,Scilympiad!$U:$U,0))),
        INDEX(Scilympiad!M:M,MATCH($B466,Scilympiad!$U:$U,0)),
        ""
    )
)</f>
        <v/>
      </c>
      <c r="M466" s="161" t="str">
        <f>IF($B466="",
    "",
    IF(NOT(ISERROR(MATCH($B466,Scilympiad!$U:$U,0))),
        INDEX(Scilympiad!N:N,MATCH($B466,Scilympiad!$U:$U,0)),
        ""
    )
)</f>
        <v/>
      </c>
      <c r="N466" s="161" t="str">
        <f>IF($B466="",
    "",
    IF(NOT(ISERROR(MATCH($B466,SkyCiv!$U:$U,0))),
        INDEX(SkyCiv!C:C,MATCH($B466,SkyCiv!$U:$U,0))+(_xlfn.NUMBERVALUE(LEFT(RIGHT(Instructions!$E$20,4),3))+6)/24,
        ""
    )
)</f>
        <v/>
      </c>
      <c r="O466" s="12" t="str">
        <f>IF(N466="",
    "",
    IF(Instructions!E$20="",
        "TIMEZONE?",
        IF(L466="",
            "START?",
            IF(N466&lt;L466,
                "NEGATIVE",
                (N466-L466)*24*60
            )
        )
    )
)</f>
        <v/>
      </c>
      <c r="P466" s="46" t="str">
        <f>IF(Instructions!$E$21="",
    "",
    IF(AND(ISNUMBER(O466),O466&gt;Instructions!E$21),
        "YES",
        IF(AND(ISNUMBER(O466),O466&lt;=Instructions!E$21),
            "NO",
            IF(O466="NEGATIVE",
                "UNCLEAR",
                ""
            )
        )
    )
)</f>
        <v/>
      </c>
      <c r="Q466" s="72" t="str">
        <f>IF(LEFT(Instructions!E$22)="Y",
    P466,
    ""
)</f>
        <v/>
      </c>
      <c r="R466" s="69" t="str">
        <f>IF($B466="",
    "",
    IF(NOT(ISERROR(MATCH($B466,SkyCiv!$U:$U,0))),
        INDEX(SkyCiv!I:I,MATCH($B466,SkyCiv!$U:$U,0)),
        ""
    )
)</f>
        <v/>
      </c>
      <c r="S466" s="12" t="str">
        <f>IF($B466="",
    "",
    IF(NOT(ISERROR(MATCH($B466,SkyCiv!$U:$U,0))),
        INDEX(SkyCiv!J:J,MATCH($B466,SkyCiv!$U:$U,0)),
        ""
    )
)</f>
        <v/>
      </c>
      <c r="T466" s="60" t="str">
        <f>IF($B466="",
    "",
    IF(NOT(ISERROR(MATCH($B466,SkyCiv!$U:$U,0))),
        INDEX(SkyCiv!K:K,MATCH($B466,SkyCiv!$U:$U,0)),
        ""
    )
)</f>
        <v/>
      </c>
      <c r="U466" s="76" t="str">
        <f>IF($B466="",
    "",
    IF(NOT(ISERROR(MATCH($B466,SkyCiv!$U:$U,0))),
        INDEX(SkyCiv!L:L,MATCH($B466,SkyCiv!$U:$U,0)),
        ""
    )
)</f>
        <v/>
      </c>
      <c r="V466" s="12" t="str">
        <f>IF($B466="",
    "",
    IF(NOT(ISERROR(MATCH($B466,SkyCiv!$U:$U,0))),
        INDEX(SkyCiv!M:M,MATCH($B466,SkyCiv!$U:$U,0)),
        ""
    )
)</f>
        <v/>
      </c>
      <c r="W466" s="77" t="str">
        <f>IF($B466="",
    "",
    IF(NOT(ISERROR(MATCH($B466,SkyCiv!$U:$U,0))),
        INDEX(SkyCiv!N:N,MATCH($B466,SkyCiv!$U:$U,0)),
        ""
    )
)</f>
        <v/>
      </c>
      <c r="X466" s="45" t="str">
        <f>IF(AND(U466=0,V466=0,W466=0),
    "-",
    IF(U466="",
        "",
        IF(LEFT($B466)="B",
            IF(Instructions!E$16="",
                "",
                IF(ROUND(U466,3)&lt;Instructions!E$16,
                    "YES",
                    "NO"
                )
            ),
            IF(LEFT($B466)="C",
                IF(Instructions!E$18="",
                    "",
                    IF(ROUND(U466,3)&lt;Instructions!E$18,
                        "YES",
                        "NO"
                    )
                ),
                "ERR"
            )
        )
    )
)</f>
        <v/>
      </c>
      <c r="Y466" s="45" t="str">
        <f t="shared" si="187"/>
        <v/>
      </c>
      <c r="Z466" s="45" t="str">
        <f>IF(AND(U466=0,V466=0,W466=0),
    "-",
    IF(W466="",
        "",
        IF(LEFT($B466)="B",
            IF(Instructions!E$17="",
                "",
                IF(ROUND(W466,3)&lt;Instructions!E$17,
                    "YES",
                    "NO"
                )
            ),
            IF(LEFT($B466)="C",
                IF(Instructions!E$19="",
                    "",
                    IF(ROUND(W466,3)&lt;Instructions!E$19,
                        "YES",
                        "NO"
                    )
                ),
                "ERR"
            )
        )
    )
)</f>
        <v/>
      </c>
      <c r="AA466" s="54" t="str">
        <f t="shared" si="188"/>
        <v/>
      </c>
      <c r="AB466" s="14" t="str">
        <f>IF(AND(NOT(ISERROR(MATCH($B466,Scilympiad!$U:$U,0))),ISNUMBER(INDEX(Scilympiad!Y:Y,MATCH($B466,Scilympiad!$U:$U,0)))),
    INDEX(Scilympiad!Y:Y,MATCH($B466,Scilympiad!$U:$U,0)),
    ""
)</f>
        <v/>
      </c>
      <c r="AC466" s="11" t="str">
        <f t="shared" si="189"/>
        <v/>
      </c>
      <c r="AD466" s="10" t="str">
        <f t="shared" si="190"/>
        <v/>
      </c>
      <c r="AE466" s="11" t="str">
        <f t="shared" si="191"/>
        <v/>
      </c>
      <c r="AF466" s="12" t="str">
        <f t="shared" si="192"/>
        <v/>
      </c>
      <c r="AG466" s="134" t="str">
        <f t="shared" si="193"/>
        <v/>
      </c>
      <c r="AH466" s="165"/>
      <c r="AI466" s="165"/>
      <c r="AJ466" s="131"/>
      <c r="AK466" s="64" t="str">
        <f t="shared" si="194"/>
        <v/>
      </c>
      <c r="AL466" s="47" t="str">
        <f t="shared" si="195"/>
        <v/>
      </c>
      <c r="AM466" s="65" t="str">
        <f t="shared" si="196"/>
        <v/>
      </c>
      <c r="AN466" s="57" t="str">
        <f t="shared" si="197"/>
        <v/>
      </c>
      <c r="AO466" s="12" t="str">
        <f t="shared" si="198"/>
        <v/>
      </c>
      <c r="AP466" s="10" t="str">
        <f t="shared" si="199"/>
        <v/>
      </c>
      <c r="AQ466" s="10" t="str">
        <f t="shared" si="200"/>
        <v/>
      </c>
      <c r="AR466" s="15" t="str">
        <f t="shared" si="201"/>
        <v/>
      </c>
      <c r="AS466" s="57" t="str">
        <f t="shared" si="202"/>
        <v/>
      </c>
      <c r="AT466" s="12" t="str">
        <f t="shared" si="203"/>
        <v/>
      </c>
      <c r="AU466" s="10" t="str">
        <f t="shared" si="204"/>
        <v/>
      </c>
      <c r="AV466" s="10" t="str">
        <f t="shared" si="205"/>
        <v/>
      </c>
      <c r="AW466" s="15" t="str">
        <f t="shared" si="206"/>
        <v/>
      </c>
    </row>
    <row r="467" spans="2:49">
      <c r="B467" s="14" t="str">
        <f>IF(Scilympiad!C466="",
    "",
    Scilympiad!C466
)</f>
        <v/>
      </c>
      <c r="C467" s="10" t="str">
        <f>IF(Scilympiad!D466="",
    "",
    Scilympiad!D466
)</f>
        <v/>
      </c>
      <c r="D467" s="10" t="str">
        <f>IF(Scilympiad!E466="",
    "",
    Scilympiad!E466
)</f>
        <v/>
      </c>
      <c r="E467" s="44" t="str">
        <f t="shared" si="182"/>
        <v/>
      </c>
      <c r="F467" s="45" t="str">
        <f t="shared" si="183"/>
        <v/>
      </c>
      <c r="G467" s="173" t="str">
        <f t="shared" si="184"/>
        <v/>
      </c>
      <c r="H467" s="45" t="str">
        <f t="shared" si="185"/>
        <v/>
      </c>
      <c r="I467" s="54" t="str">
        <f t="shared" si="186"/>
        <v/>
      </c>
      <c r="J467" s="57" t="str">
        <f>IF($B467="",
    "",
    IF(COUNTIF(Scilympiad!U:U,Scores!$B467)+COUNTIF(SkyCiv!U:U,Scores!$B467)=0,
        "",
        IF(COUNTIF(Scilympiad!U:U,Scores!$B467)=0,
            "NO",
            IF(COUNTIF(Scilympiad!U:U,Scores!$B467)=1,
                "YES",
                IF(COUNTIF(Scilympiad!U:U,Scores!$B467)&gt;1,
                    "MANY",
                    "ERROR"
                )
            )
        )
    )
)</f>
        <v/>
      </c>
      <c r="K467" s="15" t="str">
        <f>IF($B467="",
    "",
    IF(COUNTIF(Scilympiad!U:U,Scores!$B467)+COUNTIF(SkyCiv!U:U,Scores!$B467)=0,
        "",
        IF(COUNTIF(SkyCiv!U:U,Scores!$B467)=0,
            "NO",
            IF(COUNTIF(SkyCiv!U:U,Scores!$B467)=1,
                "YES",
                IF(COUNTIF(SkyCiv!U:U,Scores!$B467)&gt;1,
                    "MANY",
                    "ERROR"
                )
            )
        )
    )
)</f>
        <v/>
      </c>
      <c r="L467" s="160" t="str">
        <f>IF($B467="",
    "",
    IF(NOT(ISERROR(MATCH($B467,Scilympiad!$U:$U,0))),
        INDEX(Scilympiad!M:M,MATCH($B467,Scilympiad!$U:$U,0)),
        ""
    )
)</f>
        <v/>
      </c>
      <c r="M467" s="161" t="str">
        <f>IF($B467="",
    "",
    IF(NOT(ISERROR(MATCH($B467,Scilympiad!$U:$U,0))),
        INDEX(Scilympiad!N:N,MATCH($B467,Scilympiad!$U:$U,0)),
        ""
    )
)</f>
        <v/>
      </c>
      <c r="N467" s="161" t="str">
        <f>IF($B467="",
    "",
    IF(NOT(ISERROR(MATCH($B467,SkyCiv!$U:$U,0))),
        INDEX(SkyCiv!C:C,MATCH($B467,SkyCiv!$U:$U,0))+(_xlfn.NUMBERVALUE(LEFT(RIGHT(Instructions!$E$20,4),3))+6)/24,
        ""
    )
)</f>
        <v/>
      </c>
      <c r="O467" s="12" t="str">
        <f>IF(N467="",
    "",
    IF(Instructions!E$20="",
        "TIMEZONE?",
        IF(L467="",
            "START?",
            IF(N467&lt;L467,
                "NEGATIVE",
                (N467-L467)*24*60
            )
        )
    )
)</f>
        <v/>
      </c>
      <c r="P467" s="46" t="str">
        <f>IF(Instructions!$E$21="",
    "",
    IF(AND(ISNUMBER(O467),O467&gt;Instructions!E$21),
        "YES",
        IF(AND(ISNUMBER(O467),O467&lt;=Instructions!E$21),
            "NO",
            IF(O467="NEGATIVE",
                "UNCLEAR",
                ""
            )
        )
    )
)</f>
        <v/>
      </c>
      <c r="Q467" s="72" t="str">
        <f>IF(LEFT(Instructions!E$22)="Y",
    P467,
    ""
)</f>
        <v/>
      </c>
      <c r="R467" s="69" t="str">
        <f>IF($B467="",
    "",
    IF(NOT(ISERROR(MATCH($B467,SkyCiv!$U:$U,0))),
        INDEX(SkyCiv!I:I,MATCH($B467,SkyCiv!$U:$U,0)),
        ""
    )
)</f>
        <v/>
      </c>
      <c r="S467" s="12" t="str">
        <f>IF($B467="",
    "",
    IF(NOT(ISERROR(MATCH($B467,SkyCiv!$U:$U,0))),
        INDEX(SkyCiv!J:J,MATCH($B467,SkyCiv!$U:$U,0)),
        ""
    )
)</f>
        <v/>
      </c>
      <c r="T467" s="60" t="str">
        <f>IF($B467="",
    "",
    IF(NOT(ISERROR(MATCH($B467,SkyCiv!$U:$U,0))),
        INDEX(SkyCiv!K:K,MATCH($B467,SkyCiv!$U:$U,0)),
        ""
    )
)</f>
        <v/>
      </c>
      <c r="U467" s="76" t="str">
        <f>IF($B467="",
    "",
    IF(NOT(ISERROR(MATCH($B467,SkyCiv!$U:$U,0))),
        INDEX(SkyCiv!L:L,MATCH($B467,SkyCiv!$U:$U,0)),
        ""
    )
)</f>
        <v/>
      </c>
      <c r="V467" s="12" t="str">
        <f>IF($B467="",
    "",
    IF(NOT(ISERROR(MATCH($B467,SkyCiv!$U:$U,0))),
        INDEX(SkyCiv!M:M,MATCH($B467,SkyCiv!$U:$U,0)),
        ""
    )
)</f>
        <v/>
      </c>
      <c r="W467" s="77" t="str">
        <f>IF($B467="",
    "",
    IF(NOT(ISERROR(MATCH($B467,SkyCiv!$U:$U,0))),
        INDEX(SkyCiv!N:N,MATCH($B467,SkyCiv!$U:$U,0)),
        ""
    )
)</f>
        <v/>
      </c>
      <c r="X467" s="45" t="str">
        <f>IF(AND(U467=0,V467=0,W467=0),
    "-",
    IF(U467="",
        "",
        IF(LEFT($B467)="B",
            IF(Instructions!E$16="",
                "",
                IF(ROUND(U467,3)&lt;Instructions!E$16,
                    "YES",
                    "NO"
                )
            ),
            IF(LEFT($B467)="C",
                IF(Instructions!E$18="",
                    "",
                    IF(ROUND(U467,3)&lt;Instructions!E$18,
                        "YES",
                        "NO"
                    )
                ),
                "ERR"
            )
        )
    )
)</f>
        <v/>
      </c>
      <c r="Y467" s="45" t="str">
        <f t="shared" si="187"/>
        <v/>
      </c>
      <c r="Z467" s="45" t="str">
        <f>IF(AND(U467=0,V467=0,W467=0),
    "-",
    IF(W467="",
        "",
        IF(LEFT($B467)="B",
            IF(Instructions!E$17="",
                "",
                IF(ROUND(W467,3)&lt;Instructions!E$17,
                    "YES",
                    "NO"
                )
            ),
            IF(LEFT($B467)="C",
                IF(Instructions!E$19="",
                    "",
                    IF(ROUND(W467,3)&lt;Instructions!E$19,
                        "YES",
                        "NO"
                    )
                ),
                "ERR"
            )
        )
    )
)</f>
        <v/>
      </c>
      <c r="AA467" s="54" t="str">
        <f t="shared" si="188"/>
        <v/>
      </c>
      <c r="AB467" s="14" t="str">
        <f>IF(AND(NOT(ISERROR(MATCH($B467,Scilympiad!$U:$U,0))),ISNUMBER(INDEX(Scilympiad!Y:Y,MATCH($B467,Scilympiad!$U:$U,0)))),
    INDEX(Scilympiad!Y:Y,MATCH($B467,Scilympiad!$U:$U,0)),
    ""
)</f>
        <v/>
      </c>
      <c r="AC467" s="11" t="str">
        <f t="shared" si="189"/>
        <v/>
      </c>
      <c r="AD467" s="10" t="str">
        <f t="shared" si="190"/>
        <v/>
      </c>
      <c r="AE467" s="11" t="str">
        <f t="shared" si="191"/>
        <v/>
      </c>
      <c r="AF467" s="12" t="str">
        <f t="shared" si="192"/>
        <v/>
      </c>
      <c r="AG467" s="134" t="str">
        <f t="shared" si="193"/>
        <v/>
      </c>
      <c r="AH467" s="165"/>
      <c r="AI467" s="165"/>
      <c r="AJ467" s="131"/>
      <c r="AK467" s="64" t="str">
        <f t="shared" si="194"/>
        <v/>
      </c>
      <c r="AL467" s="47" t="str">
        <f t="shared" si="195"/>
        <v/>
      </c>
      <c r="AM467" s="65" t="str">
        <f t="shared" si="196"/>
        <v/>
      </c>
      <c r="AN467" s="57" t="str">
        <f t="shared" si="197"/>
        <v/>
      </c>
      <c r="AO467" s="12" t="str">
        <f t="shared" si="198"/>
        <v/>
      </c>
      <c r="AP467" s="10" t="str">
        <f t="shared" si="199"/>
        <v/>
      </c>
      <c r="AQ467" s="10" t="str">
        <f t="shared" si="200"/>
        <v/>
      </c>
      <c r="AR467" s="15" t="str">
        <f t="shared" si="201"/>
        <v/>
      </c>
      <c r="AS467" s="57" t="str">
        <f t="shared" si="202"/>
        <v/>
      </c>
      <c r="AT467" s="12" t="str">
        <f t="shared" si="203"/>
        <v/>
      </c>
      <c r="AU467" s="10" t="str">
        <f t="shared" si="204"/>
        <v/>
      </c>
      <c r="AV467" s="10" t="str">
        <f t="shared" si="205"/>
        <v/>
      </c>
      <c r="AW467" s="15" t="str">
        <f t="shared" si="206"/>
        <v/>
      </c>
    </row>
    <row r="468" spans="2:49">
      <c r="B468" s="14" t="str">
        <f>IF(Scilympiad!C467="",
    "",
    Scilympiad!C467
)</f>
        <v/>
      </c>
      <c r="C468" s="10" t="str">
        <f>IF(Scilympiad!D467="",
    "",
    Scilympiad!D467
)</f>
        <v/>
      </c>
      <c r="D468" s="10" t="str">
        <f>IF(Scilympiad!E467="",
    "",
    Scilympiad!E467
)</f>
        <v/>
      </c>
      <c r="E468" s="44" t="str">
        <f t="shared" si="182"/>
        <v/>
      </c>
      <c r="F468" s="45" t="str">
        <f t="shared" si="183"/>
        <v/>
      </c>
      <c r="G468" s="173" t="str">
        <f t="shared" si="184"/>
        <v/>
      </c>
      <c r="H468" s="45" t="str">
        <f t="shared" si="185"/>
        <v/>
      </c>
      <c r="I468" s="54" t="str">
        <f t="shared" si="186"/>
        <v/>
      </c>
      <c r="J468" s="57" t="str">
        <f>IF($B468="",
    "",
    IF(COUNTIF(Scilympiad!U:U,Scores!$B468)+COUNTIF(SkyCiv!U:U,Scores!$B468)=0,
        "",
        IF(COUNTIF(Scilympiad!U:U,Scores!$B468)=0,
            "NO",
            IF(COUNTIF(Scilympiad!U:U,Scores!$B468)=1,
                "YES",
                IF(COUNTIF(Scilympiad!U:U,Scores!$B468)&gt;1,
                    "MANY",
                    "ERROR"
                )
            )
        )
    )
)</f>
        <v/>
      </c>
      <c r="K468" s="15" t="str">
        <f>IF($B468="",
    "",
    IF(COUNTIF(Scilympiad!U:U,Scores!$B468)+COUNTIF(SkyCiv!U:U,Scores!$B468)=0,
        "",
        IF(COUNTIF(SkyCiv!U:U,Scores!$B468)=0,
            "NO",
            IF(COUNTIF(SkyCiv!U:U,Scores!$B468)=1,
                "YES",
                IF(COUNTIF(SkyCiv!U:U,Scores!$B468)&gt;1,
                    "MANY",
                    "ERROR"
                )
            )
        )
    )
)</f>
        <v/>
      </c>
      <c r="L468" s="160" t="str">
        <f>IF($B468="",
    "",
    IF(NOT(ISERROR(MATCH($B468,Scilympiad!$U:$U,0))),
        INDEX(Scilympiad!M:M,MATCH($B468,Scilympiad!$U:$U,0)),
        ""
    )
)</f>
        <v/>
      </c>
      <c r="M468" s="161" t="str">
        <f>IF($B468="",
    "",
    IF(NOT(ISERROR(MATCH($B468,Scilympiad!$U:$U,0))),
        INDEX(Scilympiad!N:N,MATCH($B468,Scilympiad!$U:$U,0)),
        ""
    )
)</f>
        <v/>
      </c>
      <c r="N468" s="161" t="str">
        <f>IF($B468="",
    "",
    IF(NOT(ISERROR(MATCH($B468,SkyCiv!$U:$U,0))),
        INDEX(SkyCiv!C:C,MATCH($B468,SkyCiv!$U:$U,0))+(_xlfn.NUMBERVALUE(LEFT(RIGHT(Instructions!$E$20,4),3))+6)/24,
        ""
    )
)</f>
        <v/>
      </c>
      <c r="O468" s="12" t="str">
        <f>IF(N468="",
    "",
    IF(Instructions!E$20="",
        "TIMEZONE?",
        IF(L468="",
            "START?",
            IF(N468&lt;L468,
                "NEGATIVE",
                (N468-L468)*24*60
            )
        )
    )
)</f>
        <v/>
      </c>
      <c r="P468" s="46" t="str">
        <f>IF(Instructions!$E$21="",
    "",
    IF(AND(ISNUMBER(O468),O468&gt;Instructions!E$21),
        "YES",
        IF(AND(ISNUMBER(O468),O468&lt;=Instructions!E$21),
            "NO",
            IF(O468="NEGATIVE",
                "UNCLEAR",
                ""
            )
        )
    )
)</f>
        <v/>
      </c>
      <c r="Q468" s="72" t="str">
        <f>IF(LEFT(Instructions!E$22)="Y",
    P468,
    ""
)</f>
        <v/>
      </c>
      <c r="R468" s="69" t="str">
        <f>IF($B468="",
    "",
    IF(NOT(ISERROR(MATCH($B468,SkyCiv!$U:$U,0))),
        INDEX(SkyCiv!I:I,MATCH($B468,SkyCiv!$U:$U,0)),
        ""
    )
)</f>
        <v/>
      </c>
      <c r="S468" s="12" t="str">
        <f>IF($B468="",
    "",
    IF(NOT(ISERROR(MATCH($B468,SkyCiv!$U:$U,0))),
        INDEX(SkyCiv!J:J,MATCH($B468,SkyCiv!$U:$U,0)),
        ""
    )
)</f>
        <v/>
      </c>
      <c r="T468" s="60" t="str">
        <f>IF($B468="",
    "",
    IF(NOT(ISERROR(MATCH($B468,SkyCiv!$U:$U,0))),
        INDEX(SkyCiv!K:K,MATCH($B468,SkyCiv!$U:$U,0)),
        ""
    )
)</f>
        <v/>
      </c>
      <c r="U468" s="76" t="str">
        <f>IF($B468="",
    "",
    IF(NOT(ISERROR(MATCH($B468,SkyCiv!$U:$U,0))),
        INDEX(SkyCiv!L:L,MATCH($B468,SkyCiv!$U:$U,0)),
        ""
    )
)</f>
        <v/>
      </c>
      <c r="V468" s="12" t="str">
        <f>IF($B468="",
    "",
    IF(NOT(ISERROR(MATCH($B468,SkyCiv!$U:$U,0))),
        INDEX(SkyCiv!M:M,MATCH($B468,SkyCiv!$U:$U,0)),
        ""
    )
)</f>
        <v/>
      </c>
      <c r="W468" s="77" t="str">
        <f>IF($B468="",
    "",
    IF(NOT(ISERROR(MATCH($B468,SkyCiv!$U:$U,0))),
        INDEX(SkyCiv!N:N,MATCH($B468,SkyCiv!$U:$U,0)),
        ""
    )
)</f>
        <v/>
      </c>
      <c r="X468" s="45" t="str">
        <f>IF(AND(U468=0,V468=0,W468=0),
    "-",
    IF(U468="",
        "",
        IF(LEFT($B468)="B",
            IF(Instructions!E$16="",
                "",
                IF(ROUND(U468,3)&lt;Instructions!E$16,
                    "YES",
                    "NO"
                )
            ),
            IF(LEFT($B468)="C",
                IF(Instructions!E$18="",
                    "",
                    IF(ROUND(U468,3)&lt;Instructions!E$18,
                        "YES",
                        "NO"
                    )
                ),
                "ERR"
            )
        )
    )
)</f>
        <v/>
      </c>
      <c r="Y468" s="45" t="str">
        <f t="shared" si="187"/>
        <v/>
      </c>
      <c r="Z468" s="45" t="str">
        <f>IF(AND(U468=0,V468=0,W468=0),
    "-",
    IF(W468="",
        "",
        IF(LEFT($B468)="B",
            IF(Instructions!E$17="",
                "",
                IF(ROUND(W468,3)&lt;Instructions!E$17,
                    "YES",
                    "NO"
                )
            ),
            IF(LEFT($B468)="C",
                IF(Instructions!E$19="",
                    "",
                    IF(ROUND(W468,3)&lt;Instructions!E$19,
                        "YES",
                        "NO"
                    )
                ),
                "ERR"
            )
        )
    )
)</f>
        <v/>
      </c>
      <c r="AA468" s="54" t="str">
        <f t="shared" si="188"/>
        <v/>
      </c>
      <c r="AB468" s="14" t="str">
        <f>IF(AND(NOT(ISERROR(MATCH($B468,Scilympiad!$U:$U,0))),ISNUMBER(INDEX(Scilympiad!Y:Y,MATCH($B468,Scilympiad!$U:$U,0)))),
    INDEX(Scilympiad!Y:Y,MATCH($B468,Scilympiad!$U:$U,0)),
    ""
)</f>
        <v/>
      </c>
      <c r="AC468" s="11" t="str">
        <f t="shared" si="189"/>
        <v/>
      </c>
      <c r="AD468" s="10" t="str">
        <f t="shared" si="190"/>
        <v/>
      </c>
      <c r="AE468" s="11" t="str">
        <f t="shared" si="191"/>
        <v/>
      </c>
      <c r="AF468" s="12" t="str">
        <f t="shared" si="192"/>
        <v/>
      </c>
      <c r="AG468" s="134" t="str">
        <f t="shared" si="193"/>
        <v/>
      </c>
      <c r="AH468" s="165"/>
      <c r="AI468" s="165"/>
      <c r="AJ468" s="131"/>
      <c r="AK468" s="64" t="str">
        <f t="shared" si="194"/>
        <v/>
      </c>
      <c r="AL468" s="47" t="str">
        <f t="shared" si="195"/>
        <v/>
      </c>
      <c r="AM468" s="65" t="str">
        <f t="shared" si="196"/>
        <v/>
      </c>
      <c r="AN468" s="57" t="str">
        <f t="shared" si="197"/>
        <v/>
      </c>
      <c r="AO468" s="12" t="str">
        <f t="shared" si="198"/>
        <v/>
      </c>
      <c r="AP468" s="10" t="str">
        <f t="shared" si="199"/>
        <v/>
      </c>
      <c r="AQ468" s="10" t="str">
        <f t="shared" si="200"/>
        <v/>
      </c>
      <c r="AR468" s="15" t="str">
        <f t="shared" si="201"/>
        <v/>
      </c>
      <c r="AS468" s="57" t="str">
        <f t="shared" si="202"/>
        <v/>
      </c>
      <c r="AT468" s="12" t="str">
        <f t="shared" si="203"/>
        <v/>
      </c>
      <c r="AU468" s="10" t="str">
        <f t="shared" si="204"/>
        <v/>
      </c>
      <c r="AV468" s="10" t="str">
        <f t="shared" si="205"/>
        <v/>
      </c>
      <c r="AW468" s="15" t="str">
        <f t="shared" si="206"/>
        <v/>
      </c>
    </row>
    <row r="469" spans="2:49">
      <c r="B469" s="14" t="str">
        <f>IF(Scilympiad!C468="",
    "",
    Scilympiad!C468
)</f>
        <v/>
      </c>
      <c r="C469" s="10" t="str">
        <f>IF(Scilympiad!D468="",
    "",
    Scilympiad!D468
)</f>
        <v/>
      </c>
      <c r="D469" s="10" t="str">
        <f>IF(Scilympiad!E468="",
    "",
    Scilympiad!E468
)</f>
        <v/>
      </c>
      <c r="E469" s="44" t="str">
        <f t="shared" si="182"/>
        <v/>
      </c>
      <c r="F469" s="45" t="str">
        <f t="shared" si="183"/>
        <v/>
      </c>
      <c r="G469" s="173" t="str">
        <f t="shared" si="184"/>
        <v/>
      </c>
      <c r="H469" s="45" t="str">
        <f t="shared" si="185"/>
        <v/>
      </c>
      <c r="I469" s="54" t="str">
        <f t="shared" si="186"/>
        <v/>
      </c>
      <c r="J469" s="57" t="str">
        <f>IF($B469="",
    "",
    IF(COUNTIF(Scilympiad!U:U,Scores!$B469)+COUNTIF(SkyCiv!U:U,Scores!$B469)=0,
        "",
        IF(COUNTIF(Scilympiad!U:U,Scores!$B469)=0,
            "NO",
            IF(COUNTIF(Scilympiad!U:U,Scores!$B469)=1,
                "YES",
                IF(COUNTIF(Scilympiad!U:U,Scores!$B469)&gt;1,
                    "MANY",
                    "ERROR"
                )
            )
        )
    )
)</f>
        <v/>
      </c>
      <c r="K469" s="15" t="str">
        <f>IF($B469="",
    "",
    IF(COUNTIF(Scilympiad!U:U,Scores!$B469)+COUNTIF(SkyCiv!U:U,Scores!$B469)=0,
        "",
        IF(COUNTIF(SkyCiv!U:U,Scores!$B469)=0,
            "NO",
            IF(COUNTIF(SkyCiv!U:U,Scores!$B469)=1,
                "YES",
                IF(COUNTIF(SkyCiv!U:U,Scores!$B469)&gt;1,
                    "MANY",
                    "ERROR"
                )
            )
        )
    )
)</f>
        <v/>
      </c>
      <c r="L469" s="160" t="str">
        <f>IF($B469="",
    "",
    IF(NOT(ISERROR(MATCH($B469,Scilympiad!$U:$U,0))),
        INDEX(Scilympiad!M:M,MATCH($B469,Scilympiad!$U:$U,0)),
        ""
    )
)</f>
        <v/>
      </c>
      <c r="M469" s="161" t="str">
        <f>IF($B469="",
    "",
    IF(NOT(ISERROR(MATCH($B469,Scilympiad!$U:$U,0))),
        INDEX(Scilympiad!N:N,MATCH($B469,Scilympiad!$U:$U,0)),
        ""
    )
)</f>
        <v/>
      </c>
      <c r="N469" s="161" t="str">
        <f>IF($B469="",
    "",
    IF(NOT(ISERROR(MATCH($B469,SkyCiv!$U:$U,0))),
        INDEX(SkyCiv!C:C,MATCH($B469,SkyCiv!$U:$U,0))+(_xlfn.NUMBERVALUE(LEFT(RIGHT(Instructions!$E$20,4),3))+6)/24,
        ""
    )
)</f>
        <v/>
      </c>
      <c r="O469" s="12" t="str">
        <f>IF(N469="",
    "",
    IF(Instructions!E$20="",
        "TIMEZONE?",
        IF(L469="",
            "START?",
            IF(N469&lt;L469,
                "NEGATIVE",
                (N469-L469)*24*60
            )
        )
    )
)</f>
        <v/>
      </c>
      <c r="P469" s="46" t="str">
        <f>IF(Instructions!$E$21="",
    "",
    IF(AND(ISNUMBER(O469),O469&gt;Instructions!E$21),
        "YES",
        IF(AND(ISNUMBER(O469),O469&lt;=Instructions!E$21),
            "NO",
            IF(O469="NEGATIVE",
                "UNCLEAR",
                ""
            )
        )
    )
)</f>
        <v/>
      </c>
      <c r="Q469" s="72" t="str">
        <f>IF(LEFT(Instructions!E$22)="Y",
    P469,
    ""
)</f>
        <v/>
      </c>
      <c r="R469" s="69" t="str">
        <f>IF($B469="",
    "",
    IF(NOT(ISERROR(MATCH($B469,SkyCiv!$U:$U,0))),
        INDEX(SkyCiv!I:I,MATCH($B469,SkyCiv!$U:$U,0)),
        ""
    )
)</f>
        <v/>
      </c>
      <c r="S469" s="12" t="str">
        <f>IF($B469="",
    "",
    IF(NOT(ISERROR(MATCH($B469,SkyCiv!$U:$U,0))),
        INDEX(SkyCiv!J:J,MATCH($B469,SkyCiv!$U:$U,0)),
        ""
    )
)</f>
        <v/>
      </c>
      <c r="T469" s="60" t="str">
        <f>IF($B469="",
    "",
    IF(NOT(ISERROR(MATCH($B469,SkyCiv!$U:$U,0))),
        INDEX(SkyCiv!K:K,MATCH($B469,SkyCiv!$U:$U,0)),
        ""
    )
)</f>
        <v/>
      </c>
      <c r="U469" s="76" t="str">
        <f>IF($B469="",
    "",
    IF(NOT(ISERROR(MATCH($B469,SkyCiv!$U:$U,0))),
        INDEX(SkyCiv!L:L,MATCH($B469,SkyCiv!$U:$U,0)),
        ""
    )
)</f>
        <v/>
      </c>
      <c r="V469" s="12" t="str">
        <f>IF($B469="",
    "",
    IF(NOT(ISERROR(MATCH($B469,SkyCiv!$U:$U,0))),
        INDEX(SkyCiv!M:M,MATCH($B469,SkyCiv!$U:$U,0)),
        ""
    )
)</f>
        <v/>
      </c>
      <c r="W469" s="77" t="str">
        <f>IF($B469="",
    "",
    IF(NOT(ISERROR(MATCH($B469,SkyCiv!$U:$U,0))),
        INDEX(SkyCiv!N:N,MATCH($B469,SkyCiv!$U:$U,0)),
        ""
    )
)</f>
        <v/>
      </c>
      <c r="X469" s="45" t="str">
        <f>IF(AND(U469=0,V469=0,W469=0),
    "-",
    IF(U469="",
        "",
        IF(LEFT($B469)="B",
            IF(Instructions!E$16="",
                "",
                IF(ROUND(U469,3)&lt;Instructions!E$16,
                    "YES",
                    "NO"
                )
            ),
            IF(LEFT($B469)="C",
                IF(Instructions!E$18="",
                    "",
                    IF(ROUND(U469,3)&lt;Instructions!E$18,
                        "YES",
                        "NO"
                    )
                ),
                "ERR"
            )
        )
    )
)</f>
        <v/>
      </c>
      <c r="Y469" s="45" t="str">
        <f t="shared" si="187"/>
        <v/>
      </c>
      <c r="Z469" s="45" t="str">
        <f>IF(AND(U469=0,V469=0,W469=0),
    "-",
    IF(W469="",
        "",
        IF(LEFT($B469)="B",
            IF(Instructions!E$17="",
                "",
                IF(ROUND(W469,3)&lt;Instructions!E$17,
                    "YES",
                    "NO"
                )
            ),
            IF(LEFT($B469)="C",
                IF(Instructions!E$19="",
                    "",
                    IF(ROUND(W469,3)&lt;Instructions!E$19,
                        "YES",
                        "NO"
                    )
                ),
                "ERR"
            )
        )
    )
)</f>
        <v/>
      </c>
      <c r="AA469" s="54" t="str">
        <f t="shared" si="188"/>
        <v/>
      </c>
      <c r="AB469" s="14" t="str">
        <f>IF(AND(NOT(ISERROR(MATCH($B469,Scilympiad!$U:$U,0))),ISNUMBER(INDEX(Scilympiad!Y:Y,MATCH($B469,Scilympiad!$U:$U,0)))),
    INDEX(Scilympiad!Y:Y,MATCH($B469,Scilympiad!$U:$U,0)),
    ""
)</f>
        <v/>
      </c>
      <c r="AC469" s="11" t="str">
        <f t="shared" si="189"/>
        <v/>
      </c>
      <c r="AD469" s="10" t="str">
        <f t="shared" si="190"/>
        <v/>
      </c>
      <c r="AE469" s="11" t="str">
        <f t="shared" si="191"/>
        <v/>
      </c>
      <c r="AF469" s="12" t="str">
        <f t="shared" si="192"/>
        <v/>
      </c>
      <c r="AG469" s="134" t="str">
        <f t="shared" si="193"/>
        <v/>
      </c>
      <c r="AH469" s="165"/>
      <c r="AI469" s="165"/>
      <c r="AJ469" s="131"/>
      <c r="AK469" s="64" t="str">
        <f t="shared" si="194"/>
        <v/>
      </c>
      <c r="AL469" s="47" t="str">
        <f t="shared" si="195"/>
        <v/>
      </c>
      <c r="AM469" s="65" t="str">
        <f t="shared" si="196"/>
        <v/>
      </c>
      <c r="AN469" s="57" t="str">
        <f t="shared" si="197"/>
        <v/>
      </c>
      <c r="AO469" s="12" t="str">
        <f t="shared" si="198"/>
        <v/>
      </c>
      <c r="AP469" s="10" t="str">
        <f t="shared" si="199"/>
        <v/>
      </c>
      <c r="AQ469" s="10" t="str">
        <f t="shared" si="200"/>
        <v/>
      </c>
      <c r="AR469" s="15" t="str">
        <f t="shared" si="201"/>
        <v/>
      </c>
      <c r="AS469" s="57" t="str">
        <f t="shared" si="202"/>
        <v/>
      </c>
      <c r="AT469" s="12" t="str">
        <f t="shared" si="203"/>
        <v/>
      </c>
      <c r="AU469" s="10" t="str">
        <f t="shared" si="204"/>
        <v/>
      </c>
      <c r="AV469" s="10" t="str">
        <f t="shared" si="205"/>
        <v/>
      </c>
      <c r="AW469" s="15" t="str">
        <f t="shared" si="206"/>
        <v/>
      </c>
    </row>
    <row r="470" spans="2:49">
      <c r="B470" s="14" t="str">
        <f>IF(Scilympiad!C469="",
    "",
    Scilympiad!C469
)</f>
        <v/>
      </c>
      <c r="C470" s="10" t="str">
        <f>IF(Scilympiad!D469="",
    "",
    Scilympiad!D469
)</f>
        <v/>
      </c>
      <c r="D470" s="10" t="str">
        <f>IF(Scilympiad!E469="",
    "",
    Scilympiad!E469
)</f>
        <v/>
      </c>
      <c r="E470" s="44" t="str">
        <f t="shared" si="182"/>
        <v/>
      </c>
      <c r="F470" s="45" t="str">
        <f t="shared" si="183"/>
        <v/>
      </c>
      <c r="G470" s="173" t="str">
        <f t="shared" si="184"/>
        <v/>
      </c>
      <c r="H470" s="45" t="str">
        <f t="shared" si="185"/>
        <v/>
      </c>
      <c r="I470" s="54" t="str">
        <f t="shared" si="186"/>
        <v/>
      </c>
      <c r="J470" s="57" t="str">
        <f>IF($B470="",
    "",
    IF(COUNTIF(Scilympiad!U:U,Scores!$B470)+COUNTIF(SkyCiv!U:U,Scores!$B470)=0,
        "",
        IF(COUNTIF(Scilympiad!U:U,Scores!$B470)=0,
            "NO",
            IF(COUNTIF(Scilympiad!U:U,Scores!$B470)=1,
                "YES",
                IF(COUNTIF(Scilympiad!U:U,Scores!$B470)&gt;1,
                    "MANY",
                    "ERROR"
                )
            )
        )
    )
)</f>
        <v/>
      </c>
      <c r="K470" s="15" t="str">
        <f>IF($B470="",
    "",
    IF(COUNTIF(Scilympiad!U:U,Scores!$B470)+COUNTIF(SkyCiv!U:U,Scores!$B470)=0,
        "",
        IF(COUNTIF(SkyCiv!U:U,Scores!$B470)=0,
            "NO",
            IF(COUNTIF(SkyCiv!U:U,Scores!$B470)=1,
                "YES",
                IF(COUNTIF(SkyCiv!U:U,Scores!$B470)&gt;1,
                    "MANY",
                    "ERROR"
                )
            )
        )
    )
)</f>
        <v/>
      </c>
      <c r="L470" s="160" t="str">
        <f>IF($B470="",
    "",
    IF(NOT(ISERROR(MATCH($B470,Scilympiad!$U:$U,0))),
        INDEX(Scilympiad!M:M,MATCH($B470,Scilympiad!$U:$U,0)),
        ""
    )
)</f>
        <v/>
      </c>
      <c r="M470" s="161" t="str">
        <f>IF($B470="",
    "",
    IF(NOT(ISERROR(MATCH($B470,Scilympiad!$U:$U,0))),
        INDEX(Scilympiad!N:N,MATCH($B470,Scilympiad!$U:$U,0)),
        ""
    )
)</f>
        <v/>
      </c>
      <c r="N470" s="161" t="str">
        <f>IF($B470="",
    "",
    IF(NOT(ISERROR(MATCH($B470,SkyCiv!$U:$U,0))),
        INDEX(SkyCiv!C:C,MATCH($B470,SkyCiv!$U:$U,0))+(_xlfn.NUMBERVALUE(LEFT(RIGHT(Instructions!$E$20,4),3))+6)/24,
        ""
    )
)</f>
        <v/>
      </c>
      <c r="O470" s="12" t="str">
        <f>IF(N470="",
    "",
    IF(Instructions!E$20="",
        "TIMEZONE?",
        IF(L470="",
            "START?",
            IF(N470&lt;L470,
                "NEGATIVE",
                (N470-L470)*24*60
            )
        )
    )
)</f>
        <v/>
      </c>
      <c r="P470" s="46" t="str">
        <f>IF(Instructions!$E$21="",
    "",
    IF(AND(ISNUMBER(O470),O470&gt;Instructions!E$21),
        "YES",
        IF(AND(ISNUMBER(O470),O470&lt;=Instructions!E$21),
            "NO",
            IF(O470="NEGATIVE",
                "UNCLEAR",
                ""
            )
        )
    )
)</f>
        <v/>
      </c>
      <c r="Q470" s="72" t="str">
        <f>IF(LEFT(Instructions!E$22)="Y",
    P470,
    ""
)</f>
        <v/>
      </c>
      <c r="R470" s="69" t="str">
        <f>IF($B470="",
    "",
    IF(NOT(ISERROR(MATCH($B470,SkyCiv!$U:$U,0))),
        INDEX(SkyCiv!I:I,MATCH($B470,SkyCiv!$U:$U,0)),
        ""
    )
)</f>
        <v/>
      </c>
      <c r="S470" s="12" t="str">
        <f>IF($B470="",
    "",
    IF(NOT(ISERROR(MATCH($B470,SkyCiv!$U:$U,0))),
        INDEX(SkyCiv!J:J,MATCH($B470,SkyCiv!$U:$U,0)),
        ""
    )
)</f>
        <v/>
      </c>
      <c r="T470" s="60" t="str">
        <f>IF($B470="",
    "",
    IF(NOT(ISERROR(MATCH($B470,SkyCiv!$U:$U,0))),
        INDEX(SkyCiv!K:K,MATCH($B470,SkyCiv!$U:$U,0)),
        ""
    )
)</f>
        <v/>
      </c>
      <c r="U470" s="76" t="str">
        <f>IF($B470="",
    "",
    IF(NOT(ISERROR(MATCH($B470,SkyCiv!$U:$U,0))),
        INDEX(SkyCiv!L:L,MATCH($B470,SkyCiv!$U:$U,0)),
        ""
    )
)</f>
        <v/>
      </c>
      <c r="V470" s="12" t="str">
        <f>IF($B470="",
    "",
    IF(NOT(ISERROR(MATCH($B470,SkyCiv!$U:$U,0))),
        INDEX(SkyCiv!M:M,MATCH($B470,SkyCiv!$U:$U,0)),
        ""
    )
)</f>
        <v/>
      </c>
      <c r="W470" s="77" t="str">
        <f>IF($B470="",
    "",
    IF(NOT(ISERROR(MATCH($B470,SkyCiv!$U:$U,0))),
        INDEX(SkyCiv!N:N,MATCH($B470,SkyCiv!$U:$U,0)),
        ""
    )
)</f>
        <v/>
      </c>
      <c r="X470" s="45" t="str">
        <f>IF(AND(U470=0,V470=0,W470=0),
    "-",
    IF(U470="",
        "",
        IF(LEFT($B470)="B",
            IF(Instructions!E$16="",
                "",
                IF(ROUND(U470,3)&lt;Instructions!E$16,
                    "YES",
                    "NO"
                )
            ),
            IF(LEFT($B470)="C",
                IF(Instructions!E$18="",
                    "",
                    IF(ROUND(U470,3)&lt;Instructions!E$18,
                        "YES",
                        "NO"
                    )
                ),
                "ERR"
            )
        )
    )
)</f>
        <v/>
      </c>
      <c r="Y470" s="45" t="str">
        <f t="shared" si="187"/>
        <v/>
      </c>
      <c r="Z470" s="45" t="str">
        <f>IF(AND(U470=0,V470=0,W470=0),
    "-",
    IF(W470="",
        "",
        IF(LEFT($B470)="B",
            IF(Instructions!E$17="",
                "",
                IF(ROUND(W470,3)&lt;Instructions!E$17,
                    "YES",
                    "NO"
                )
            ),
            IF(LEFT($B470)="C",
                IF(Instructions!E$19="",
                    "",
                    IF(ROUND(W470,3)&lt;Instructions!E$19,
                        "YES",
                        "NO"
                    )
                ),
                "ERR"
            )
        )
    )
)</f>
        <v/>
      </c>
      <c r="AA470" s="54" t="str">
        <f t="shared" si="188"/>
        <v/>
      </c>
      <c r="AB470" s="14" t="str">
        <f>IF(AND(NOT(ISERROR(MATCH($B470,Scilympiad!$U:$U,0))),ISNUMBER(INDEX(Scilympiad!Y:Y,MATCH($B470,Scilympiad!$U:$U,0)))),
    INDEX(Scilympiad!Y:Y,MATCH($B470,Scilympiad!$U:$U,0)),
    ""
)</f>
        <v/>
      </c>
      <c r="AC470" s="11" t="str">
        <f t="shared" si="189"/>
        <v/>
      </c>
      <c r="AD470" s="10" t="str">
        <f t="shared" si="190"/>
        <v/>
      </c>
      <c r="AE470" s="11" t="str">
        <f t="shared" si="191"/>
        <v/>
      </c>
      <c r="AF470" s="12" t="str">
        <f t="shared" si="192"/>
        <v/>
      </c>
      <c r="AG470" s="134" t="str">
        <f t="shared" si="193"/>
        <v/>
      </c>
      <c r="AH470" s="165"/>
      <c r="AI470" s="165"/>
      <c r="AJ470" s="131"/>
      <c r="AK470" s="64" t="str">
        <f t="shared" si="194"/>
        <v/>
      </c>
      <c r="AL470" s="47" t="str">
        <f t="shared" si="195"/>
        <v/>
      </c>
      <c r="AM470" s="65" t="str">
        <f t="shared" si="196"/>
        <v/>
      </c>
      <c r="AN470" s="57" t="str">
        <f t="shared" si="197"/>
        <v/>
      </c>
      <c r="AO470" s="12" t="str">
        <f t="shared" si="198"/>
        <v/>
      </c>
      <c r="AP470" s="10" t="str">
        <f t="shared" si="199"/>
        <v/>
      </c>
      <c r="AQ470" s="10" t="str">
        <f t="shared" si="200"/>
        <v/>
      </c>
      <c r="AR470" s="15" t="str">
        <f t="shared" si="201"/>
        <v/>
      </c>
      <c r="AS470" s="57" t="str">
        <f t="shared" si="202"/>
        <v/>
      </c>
      <c r="AT470" s="12" t="str">
        <f t="shared" si="203"/>
        <v/>
      </c>
      <c r="AU470" s="10" t="str">
        <f t="shared" si="204"/>
        <v/>
      </c>
      <c r="AV470" s="10" t="str">
        <f t="shared" si="205"/>
        <v/>
      </c>
      <c r="AW470" s="15" t="str">
        <f t="shared" si="206"/>
        <v/>
      </c>
    </row>
    <row r="471" spans="2:49">
      <c r="B471" s="14" t="str">
        <f>IF(Scilympiad!C470="",
    "",
    Scilympiad!C470
)</f>
        <v/>
      </c>
      <c r="C471" s="10" t="str">
        <f>IF(Scilympiad!D470="",
    "",
    Scilympiad!D470
)</f>
        <v/>
      </c>
      <c r="D471" s="10" t="str">
        <f>IF(Scilympiad!E470="",
    "",
    Scilympiad!E470
)</f>
        <v/>
      </c>
      <c r="E471" s="44" t="str">
        <f t="shared" si="182"/>
        <v/>
      </c>
      <c r="F471" s="45" t="str">
        <f t="shared" si="183"/>
        <v/>
      </c>
      <c r="G471" s="173" t="str">
        <f t="shared" si="184"/>
        <v/>
      </c>
      <c r="H471" s="45" t="str">
        <f t="shared" si="185"/>
        <v/>
      </c>
      <c r="I471" s="54" t="str">
        <f t="shared" si="186"/>
        <v/>
      </c>
      <c r="J471" s="57" t="str">
        <f>IF($B471="",
    "",
    IF(COUNTIF(Scilympiad!U:U,Scores!$B471)+COUNTIF(SkyCiv!U:U,Scores!$B471)=0,
        "",
        IF(COUNTIF(Scilympiad!U:U,Scores!$B471)=0,
            "NO",
            IF(COUNTIF(Scilympiad!U:U,Scores!$B471)=1,
                "YES",
                IF(COUNTIF(Scilympiad!U:U,Scores!$B471)&gt;1,
                    "MANY",
                    "ERROR"
                )
            )
        )
    )
)</f>
        <v/>
      </c>
      <c r="K471" s="15" t="str">
        <f>IF($B471="",
    "",
    IF(COUNTIF(Scilympiad!U:U,Scores!$B471)+COUNTIF(SkyCiv!U:U,Scores!$B471)=0,
        "",
        IF(COUNTIF(SkyCiv!U:U,Scores!$B471)=0,
            "NO",
            IF(COUNTIF(SkyCiv!U:U,Scores!$B471)=1,
                "YES",
                IF(COUNTIF(SkyCiv!U:U,Scores!$B471)&gt;1,
                    "MANY",
                    "ERROR"
                )
            )
        )
    )
)</f>
        <v/>
      </c>
      <c r="L471" s="160" t="str">
        <f>IF($B471="",
    "",
    IF(NOT(ISERROR(MATCH($B471,Scilympiad!$U:$U,0))),
        INDEX(Scilympiad!M:M,MATCH($B471,Scilympiad!$U:$U,0)),
        ""
    )
)</f>
        <v/>
      </c>
      <c r="M471" s="161" t="str">
        <f>IF($B471="",
    "",
    IF(NOT(ISERROR(MATCH($B471,Scilympiad!$U:$U,0))),
        INDEX(Scilympiad!N:N,MATCH($B471,Scilympiad!$U:$U,0)),
        ""
    )
)</f>
        <v/>
      </c>
      <c r="N471" s="161" t="str">
        <f>IF($B471="",
    "",
    IF(NOT(ISERROR(MATCH($B471,SkyCiv!$U:$U,0))),
        INDEX(SkyCiv!C:C,MATCH($B471,SkyCiv!$U:$U,0))+(_xlfn.NUMBERVALUE(LEFT(RIGHT(Instructions!$E$20,4),3))+6)/24,
        ""
    )
)</f>
        <v/>
      </c>
      <c r="O471" s="12" t="str">
        <f>IF(N471="",
    "",
    IF(Instructions!E$20="",
        "TIMEZONE?",
        IF(L471="",
            "START?",
            IF(N471&lt;L471,
                "NEGATIVE",
                (N471-L471)*24*60
            )
        )
    )
)</f>
        <v/>
      </c>
      <c r="P471" s="46" t="str">
        <f>IF(Instructions!$E$21="",
    "",
    IF(AND(ISNUMBER(O471),O471&gt;Instructions!E$21),
        "YES",
        IF(AND(ISNUMBER(O471),O471&lt;=Instructions!E$21),
            "NO",
            IF(O471="NEGATIVE",
                "UNCLEAR",
                ""
            )
        )
    )
)</f>
        <v/>
      </c>
      <c r="Q471" s="72" t="str">
        <f>IF(LEFT(Instructions!E$22)="Y",
    P471,
    ""
)</f>
        <v/>
      </c>
      <c r="R471" s="69" t="str">
        <f>IF($B471="",
    "",
    IF(NOT(ISERROR(MATCH($B471,SkyCiv!$U:$U,0))),
        INDEX(SkyCiv!I:I,MATCH($B471,SkyCiv!$U:$U,0)),
        ""
    )
)</f>
        <v/>
      </c>
      <c r="S471" s="12" t="str">
        <f>IF($B471="",
    "",
    IF(NOT(ISERROR(MATCH($B471,SkyCiv!$U:$U,0))),
        INDEX(SkyCiv!J:J,MATCH($B471,SkyCiv!$U:$U,0)),
        ""
    )
)</f>
        <v/>
      </c>
      <c r="T471" s="60" t="str">
        <f>IF($B471="",
    "",
    IF(NOT(ISERROR(MATCH($B471,SkyCiv!$U:$U,0))),
        INDEX(SkyCiv!K:K,MATCH($B471,SkyCiv!$U:$U,0)),
        ""
    )
)</f>
        <v/>
      </c>
      <c r="U471" s="76" t="str">
        <f>IF($B471="",
    "",
    IF(NOT(ISERROR(MATCH($B471,SkyCiv!$U:$U,0))),
        INDEX(SkyCiv!L:L,MATCH($B471,SkyCiv!$U:$U,0)),
        ""
    )
)</f>
        <v/>
      </c>
      <c r="V471" s="12" t="str">
        <f>IF($B471="",
    "",
    IF(NOT(ISERROR(MATCH($B471,SkyCiv!$U:$U,0))),
        INDEX(SkyCiv!M:M,MATCH($B471,SkyCiv!$U:$U,0)),
        ""
    )
)</f>
        <v/>
      </c>
      <c r="W471" s="77" t="str">
        <f>IF($B471="",
    "",
    IF(NOT(ISERROR(MATCH($B471,SkyCiv!$U:$U,0))),
        INDEX(SkyCiv!N:N,MATCH($B471,SkyCiv!$U:$U,0)),
        ""
    )
)</f>
        <v/>
      </c>
      <c r="X471" s="45" t="str">
        <f>IF(AND(U471=0,V471=0,W471=0),
    "-",
    IF(U471="",
        "",
        IF(LEFT($B471)="B",
            IF(Instructions!E$16="",
                "",
                IF(ROUND(U471,3)&lt;Instructions!E$16,
                    "YES",
                    "NO"
                )
            ),
            IF(LEFT($B471)="C",
                IF(Instructions!E$18="",
                    "",
                    IF(ROUND(U471,3)&lt;Instructions!E$18,
                        "YES",
                        "NO"
                    )
                ),
                "ERR"
            )
        )
    )
)</f>
        <v/>
      </c>
      <c r="Y471" s="45" t="str">
        <f t="shared" si="187"/>
        <v/>
      </c>
      <c r="Z471" s="45" t="str">
        <f>IF(AND(U471=0,V471=0,W471=0),
    "-",
    IF(W471="",
        "",
        IF(LEFT($B471)="B",
            IF(Instructions!E$17="",
                "",
                IF(ROUND(W471,3)&lt;Instructions!E$17,
                    "YES",
                    "NO"
                )
            ),
            IF(LEFT($B471)="C",
                IF(Instructions!E$19="",
                    "",
                    IF(ROUND(W471,3)&lt;Instructions!E$19,
                        "YES",
                        "NO"
                    )
                ),
                "ERR"
            )
        )
    )
)</f>
        <v/>
      </c>
      <c r="AA471" s="54" t="str">
        <f t="shared" si="188"/>
        <v/>
      </c>
      <c r="AB471" s="14" t="str">
        <f>IF(AND(NOT(ISERROR(MATCH($B471,Scilympiad!$U:$U,0))),ISNUMBER(INDEX(Scilympiad!Y:Y,MATCH($B471,Scilympiad!$U:$U,0)))),
    INDEX(Scilympiad!Y:Y,MATCH($B471,Scilympiad!$U:$U,0)),
    ""
)</f>
        <v/>
      </c>
      <c r="AC471" s="11" t="str">
        <f t="shared" si="189"/>
        <v/>
      </c>
      <c r="AD471" s="10" t="str">
        <f t="shared" si="190"/>
        <v/>
      </c>
      <c r="AE471" s="11" t="str">
        <f t="shared" si="191"/>
        <v/>
      </c>
      <c r="AF471" s="12" t="str">
        <f t="shared" si="192"/>
        <v/>
      </c>
      <c r="AG471" s="134" t="str">
        <f t="shared" si="193"/>
        <v/>
      </c>
      <c r="AH471" s="165"/>
      <c r="AI471" s="165"/>
      <c r="AJ471" s="131"/>
      <c r="AK471" s="64" t="str">
        <f t="shared" si="194"/>
        <v/>
      </c>
      <c r="AL471" s="47" t="str">
        <f t="shared" si="195"/>
        <v/>
      </c>
      <c r="AM471" s="65" t="str">
        <f t="shared" si="196"/>
        <v/>
      </c>
      <c r="AN471" s="57" t="str">
        <f t="shared" si="197"/>
        <v/>
      </c>
      <c r="AO471" s="12" t="str">
        <f t="shared" si="198"/>
        <v/>
      </c>
      <c r="AP471" s="10" t="str">
        <f t="shared" si="199"/>
        <v/>
      </c>
      <c r="AQ471" s="10" t="str">
        <f t="shared" si="200"/>
        <v/>
      </c>
      <c r="AR471" s="15" t="str">
        <f t="shared" si="201"/>
        <v/>
      </c>
      <c r="AS471" s="57" t="str">
        <f t="shared" si="202"/>
        <v/>
      </c>
      <c r="AT471" s="12" t="str">
        <f t="shared" si="203"/>
        <v/>
      </c>
      <c r="AU471" s="10" t="str">
        <f t="shared" si="204"/>
        <v/>
      </c>
      <c r="AV471" s="10" t="str">
        <f t="shared" si="205"/>
        <v/>
      </c>
      <c r="AW471" s="15" t="str">
        <f t="shared" si="206"/>
        <v/>
      </c>
    </row>
    <row r="472" spans="2:49">
      <c r="B472" s="14" t="str">
        <f>IF(Scilympiad!C471="",
    "",
    Scilympiad!C471
)</f>
        <v/>
      </c>
      <c r="C472" s="10" t="str">
        <f>IF(Scilympiad!D471="",
    "",
    Scilympiad!D471
)</f>
        <v/>
      </c>
      <c r="D472" s="10" t="str">
        <f>IF(Scilympiad!E471="",
    "",
    Scilympiad!E471
)</f>
        <v/>
      </c>
      <c r="E472" s="44" t="str">
        <f t="shared" si="182"/>
        <v/>
      </c>
      <c r="F472" s="45" t="str">
        <f t="shared" si="183"/>
        <v/>
      </c>
      <c r="G472" s="173" t="str">
        <f t="shared" si="184"/>
        <v/>
      </c>
      <c r="H472" s="45" t="str">
        <f t="shared" si="185"/>
        <v/>
      </c>
      <c r="I472" s="54" t="str">
        <f t="shared" si="186"/>
        <v/>
      </c>
      <c r="J472" s="57" t="str">
        <f>IF($B472="",
    "",
    IF(COUNTIF(Scilympiad!U:U,Scores!$B472)+COUNTIF(SkyCiv!U:U,Scores!$B472)=0,
        "",
        IF(COUNTIF(Scilympiad!U:U,Scores!$B472)=0,
            "NO",
            IF(COUNTIF(Scilympiad!U:U,Scores!$B472)=1,
                "YES",
                IF(COUNTIF(Scilympiad!U:U,Scores!$B472)&gt;1,
                    "MANY",
                    "ERROR"
                )
            )
        )
    )
)</f>
        <v/>
      </c>
      <c r="K472" s="15" t="str">
        <f>IF($B472="",
    "",
    IF(COUNTIF(Scilympiad!U:U,Scores!$B472)+COUNTIF(SkyCiv!U:U,Scores!$B472)=0,
        "",
        IF(COUNTIF(SkyCiv!U:U,Scores!$B472)=0,
            "NO",
            IF(COUNTIF(SkyCiv!U:U,Scores!$B472)=1,
                "YES",
                IF(COUNTIF(SkyCiv!U:U,Scores!$B472)&gt;1,
                    "MANY",
                    "ERROR"
                )
            )
        )
    )
)</f>
        <v/>
      </c>
      <c r="L472" s="160" t="str">
        <f>IF($B472="",
    "",
    IF(NOT(ISERROR(MATCH($B472,Scilympiad!$U:$U,0))),
        INDEX(Scilympiad!M:M,MATCH($B472,Scilympiad!$U:$U,0)),
        ""
    )
)</f>
        <v/>
      </c>
      <c r="M472" s="161" t="str">
        <f>IF($B472="",
    "",
    IF(NOT(ISERROR(MATCH($B472,Scilympiad!$U:$U,0))),
        INDEX(Scilympiad!N:N,MATCH($B472,Scilympiad!$U:$U,0)),
        ""
    )
)</f>
        <v/>
      </c>
      <c r="N472" s="161" t="str">
        <f>IF($B472="",
    "",
    IF(NOT(ISERROR(MATCH($B472,SkyCiv!$U:$U,0))),
        INDEX(SkyCiv!C:C,MATCH($B472,SkyCiv!$U:$U,0))+(_xlfn.NUMBERVALUE(LEFT(RIGHT(Instructions!$E$20,4),3))+6)/24,
        ""
    )
)</f>
        <v/>
      </c>
      <c r="O472" s="12" t="str">
        <f>IF(N472="",
    "",
    IF(Instructions!E$20="",
        "TIMEZONE?",
        IF(L472="",
            "START?",
            IF(N472&lt;L472,
                "NEGATIVE",
                (N472-L472)*24*60
            )
        )
    )
)</f>
        <v/>
      </c>
      <c r="P472" s="46" t="str">
        <f>IF(Instructions!$E$21="",
    "",
    IF(AND(ISNUMBER(O472),O472&gt;Instructions!E$21),
        "YES",
        IF(AND(ISNUMBER(O472),O472&lt;=Instructions!E$21),
            "NO",
            IF(O472="NEGATIVE",
                "UNCLEAR",
                ""
            )
        )
    )
)</f>
        <v/>
      </c>
      <c r="Q472" s="72" t="str">
        <f>IF(LEFT(Instructions!E$22)="Y",
    P472,
    ""
)</f>
        <v/>
      </c>
      <c r="R472" s="69" t="str">
        <f>IF($B472="",
    "",
    IF(NOT(ISERROR(MATCH($B472,SkyCiv!$U:$U,0))),
        INDEX(SkyCiv!I:I,MATCH($B472,SkyCiv!$U:$U,0)),
        ""
    )
)</f>
        <v/>
      </c>
      <c r="S472" s="12" t="str">
        <f>IF($B472="",
    "",
    IF(NOT(ISERROR(MATCH($B472,SkyCiv!$U:$U,0))),
        INDEX(SkyCiv!J:J,MATCH($B472,SkyCiv!$U:$U,0)),
        ""
    )
)</f>
        <v/>
      </c>
      <c r="T472" s="60" t="str">
        <f>IF($B472="",
    "",
    IF(NOT(ISERROR(MATCH($B472,SkyCiv!$U:$U,0))),
        INDEX(SkyCiv!K:K,MATCH($B472,SkyCiv!$U:$U,0)),
        ""
    )
)</f>
        <v/>
      </c>
      <c r="U472" s="76" t="str">
        <f>IF($B472="",
    "",
    IF(NOT(ISERROR(MATCH($B472,SkyCiv!$U:$U,0))),
        INDEX(SkyCiv!L:L,MATCH($B472,SkyCiv!$U:$U,0)),
        ""
    )
)</f>
        <v/>
      </c>
      <c r="V472" s="12" t="str">
        <f>IF($B472="",
    "",
    IF(NOT(ISERROR(MATCH($B472,SkyCiv!$U:$U,0))),
        INDEX(SkyCiv!M:M,MATCH($B472,SkyCiv!$U:$U,0)),
        ""
    )
)</f>
        <v/>
      </c>
      <c r="W472" s="77" t="str">
        <f>IF($B472="",
    "",
    IF(NOT(ISERROR(MATCH($B472,SkyCiv!$U:$U,0))),
        INDEX(SkyCiv!N:N,MATCH($B472,SkyCiv!$U:$U,0)),
        ""
    )
)</f>
        <v/>
      </c>
      <c r="X472" s="45" t="str">
        <f>IF(AND(U472=0,V472=0,W472=0),
    "-",
    IF(U472="",
        "",
        IF(LEFT($B472)="B",
            IF(Instructions!E$16="",
                "",
                IF(ROUND(U472,3)&lt;Instructions!E$16,
                    "YES",
                    "NO"
                )
            ),
            IF(LEFT($B472)="C",
                IF(Instructions!E$18="",
                    "",
                    IF(ROUND(U472,3)&lt;Instructions!E$18,
                        "YES",
                        "NO"
                    )
                ),
                "ERR"
            )
        )
    )
)</f>
        <v/>
      </c>
      <c r="Y472" s="45" t="str">
        <f t="shared" si="187"/>
        <v/>
      </c>
      <c r="Z472" s="45" t="str">
        <f>IF(AND(U472=0,V472=0,W472=0),
    "-",
    IF(W472="",
        "",
        IF(LEFT($B472)="B",
            IF(Instructions!E$17="",
                "",
                IF(ROUND(W472,3)&lt;Instructions!E$17,
                    "YES",
                    "NO"
                )
            ),
            IF(LEFT($B472)="C",
                IF(Instructions!E$19="",
                    "",
                    IF(ROUND(W472,3)&lt;Instructions!E$19,
                        "YES",
                        "NO"
                    )
                ),
                "ERR"
            )
        )
    )
)</f>
        <v/>
      </c>
      <c r="AA472" s="54" t="str">
        <f t="shared" si="188"/>
        <v/>
      </c>
      <c r="AB472" s="14" t="str">
        <f>IF(AND(NOT(ISERROR(MATCH($B472,Scilympiad!$U:$U,0))),ISNUMBER(INDEX(Scilympiad!Y:Y,MATCH($B472,Scilympiad!$U:$U,0)))),
    INDEX(Scilympiad!Y:Y,MATCH($B472,Scilympiad!$U:$U,0)),
    ""
)</f>
        <v/>
      </c>
      <c r="AC472" s="11" t="str">
        <f t="shared" si="189"/>
        <v/>
      </c>
      <c r="AD472" s="10" t="str">
        <f t="shared" si="190"/>
        <v/>
      </c>
      <c r="AE472" s="11" t="str">
        <f t="shared" si="191"/>
        <v/>
      </c>
      <c r="AF472" s="12" t="str">
        <f t="shared" si="192"/>
        <v/>
      </c>
      <c r="AG472" s="134" t="str">
        <f t="shared" si="193"/>
        <v/>
      </c>
      <c r="AH472" s="165"/>
      <c r="AI472" s="165"/>
      <c r="AJ472" s="131"/>
      <c r="AK472" s="64" t="str">
        <f t="shared" si="194"/>
        <v/>
      </c>
      <c r="AL472" s="47" t="str">
        <f t="shared" si="195"/>
        <v/>
      </c>
      <c r="AM472" s="65" t="str">
        <f t="shared" si="196"/>
        <v/>
      </c>
      <c r="AN472" s="57" t="str">
        <f t="shared" si="197"/>
        <v/>
      </c>
      <c r="AO472" s="12" t="str">
        <f t="shared" si="198"/>
        <v/>
      </c>
      <c r="AP472" s="10" t="str">
        <f t="shared" si="199"/>
        <v/>
      </c>
      <c r="AQ472" s="10" t="str">
        <f t="shared" si="200"/>
        <v/>
      </c>
      <c r="AR472" s="15" t="str">
        <f t="shared" si="201"/>
        <v/>
      </c>
      <c r="AS472" s="57" t="str">
        <f t="shared" si="202"/>
        <v/>
      </c>
      <c r="AT472" s="12" t="str">
        <f t="shared" si="203"/>
        <v/>
      </c>
      <c r="AU472" s="10" t="str">
        <f t="shared" si="204"/>
        <v/>
      </c>
      <c r="AV472" s="10" t="str">
        <f t="shared" si="205"/>
        <v/>
      </c>
      <c r="AW472" s="15" t="str">
        <f t="shared" si="206"/>
        <v/>
      </c>
    </row>
    <row r="473" spans="2:49">
      <c r="B473" s="14" t="str">
        <f>IF(Scilympiad!C472="",
    "",
    Scilympiad!C472
)</f>
        <v/>
      </c>
      <c r="C473" s="10" t="str">
        <f>IF(Scilympiad!D472="",
    "",
    Scilympiad!D472
)</f>
        <v/>
      </c>
      <c r="D473" s="10" t="str">
        <f>IF(Scilympiad!E472="",
    "",
    Scilympiad!E472
)</f>
        <v/>
      </c>
      <c r="E473" s="44" t="str">
        <f t="shared" si="182"/>
        <v/>
      </c>
      <c r="F473" s="45" t="str">
        <f t="shared" si="183"/>
        <v/>
      </c>
      <c r="G473" s="173" t="str">
        <f t="shared" si="184"/>
        <v/>
      </c>
      <c r="H473" s="45" t="str">
        <f t="shared" si="185"/>
        <v/>
      </c>
      <c r="I473" s="54" t="str">
        <f t="shared" si="186"/>
        <v/>
      </c>
      <c r="J473" s="57" t="str">
        <f>IF($B473="",
    "",
    IF(COUNTIF(Scilympiad!U:U,Scores!$B473)+COUNTIF(SkyCiv!U:U,Scores!$B473)=0,
        "",
        IF(COUNTIF(Scilympiad!U:U,Scores!$B473)=0,
            "NO",
            IF(COUNTIF(Scilympiad!U:U,Scores!$B473)=1,
                "YES",
                IF(COUNTIF(Scilympiad!U:U,Scores!$B473)&gt;1,
                    "MANY",
                    "ERROR"
                )
            )
        )
    )
)</f>
        <v/>
      </c>
      <c r="K473" s="15" t="str">
        <f>IF($B473="",
    "",
    IF(COUNTIF(Scilympiad!U:U,Scores!$B473)+COUNTIF(SkyCiv!U:U,Scores!$B473)=0,
        "",
        IF(COUNTIF(SkyCiv!U:U,Scores!$B473)=0,
            "NO",
            IF(COUNTIF(SkyCiv!U:U,Scores!$B473)=1,
                "YES",
                IF(COUNTIF(SkyCiv!U:U,Scores!$B473)&gt;1,
                    "MANY",
                    "ERROR"
                )
            )
        )
    )
)</f>
        <v/>
      </c>
      <c r="L473" s="160" t="str">
        <f>IF($B473="",
    "",
    IF(NOT(ISERROR(MATCH($B473,Scilympiad!$U:$U,0))),
        INDEX(Scilympiad!M:M,MATCH($B473,Scilympiad!$U:$U,0)),
        ""
    )
)</f>
        <v/>
      </c>
      <c r="M473" s="161" t="str">
        <f>IF($B473="",
    "",
    IF(NOT(ISERROR(MATCH($B473,Scilympiad!$U:$U,0))),
        INDEX(Scilympiad!N:N,MATCH($B473,Scilympiad!$U:$U,0)),
        ""
    )
)</f>
        <v/>
      </c>
      <c r="N473" s="161" t="str">
        <f>IF($B473="",
    "",
    IF(NOT(ISERROR(MATCH($B473,SkyCiv!$U:$U,0))),
        INDEX(SkyCiv!C:C,MATCH($B473,SkyCiv!$U:$U,0))+(_xlfn.NUMBERVALUE(LEFT(RIGHT(Instructions!$E$20,4),3))+6)/24,
        ""
    )
)</f>
        <v/>
      </c>
      <c r="O473" s="12" t="str">
        <f>IF(N473="",
    "",
    IF(Instructions!E$20="",
        "TIMEZONE?",
        IF(L473="",
            "START?",
            IF(N473&lt;L473,
                "NEGATIVE",
                (N473-L473)*24*60
            )
        )
    )
)</f>
        <v/>
      </c>
      <c r="P473" s="46" t="str">
        <f>IF(Instructions!$E$21="",
    "",
    IF(AND(ISNUMBER(O473),O473&gt;Instructions!E$21),
        "YES",
        IF(AND(ISNUMBER(O473),O473&lt;=Instructions!E$21),
            "NO",
            IF(O473="NEGATIVE",
                "UNCLEAR",
                ""
            )
        )
    )
)</f>
        <v/>
      </c>
      <c r="Q473" s="72" t="str">
        <f>IF(LEFT(Instructions!E$22)="Y",
    P473,
    ""
)</f>
        <v/>
      </c>
      <c r="R473" s="69" t="str">
        <f>IF($B473="",
    "",
    IF(NOT(ISERROR(MATCH($B473,SkyCiv!$U:$U,0))),
        INDEX(SkyCiv!I:I,MATCH($B473,SkyCiv!$U:$U,0)),
        ""
    )
)</f>
        <v/>
      </c>
      <c r="S473" s="12" t="str">
        <f>IF($B473="",
    "",
    IF(NOT(ISERROR(MATCH($B473,SkyCiv!$U:$U,0))),
        INDEX(SkyCiv!J:J,MATCH($B473,SkyCiv!$U:$U,0)),
        ""
    )
)</f>
        <v/>
      </c>
      <c r="T473" s="60" t="str">
        <f>IF($B473="",
    "",
    IF(NOT(ISERROR(MATCH($B473,SkyCiv!$U:$U,0))),
        INDEX(SkyCiv!K:K,MATCH($B473,SkyCiv!$U:$U,0)),
        ""
    )
)</f>
        <v/>
      </c>
      <c r="U473" s="76" t="str">
        <f>IF($B473="",
    "",
    IF(NOT(ISERROR(MATCH($B473,SkyCiv!$U:$U,0))),
        INDEX(SkyCiv!L:L,MATCH($B473,SkyCiv!$U:$U,0)),
        ""
    )
)</f>
        <v/>
      </c>
      <c r="V473" s="12" t="str">
        <f>IF($B473="",
    "",
    IF(NOT(ISERROR(MATCH($B473,SkyCiv!$U:$U,0))),
        INDEX(SkyCiv!M:M,MATCH($B473,SkyCiv!$U:$U,0)),
        ""
    )
)</f>
        <v/>
      </c>
      <c r="W473" s="77" t="str">
        <f>IF($B473="",
    "",
    IF(NOT(ISERROR(MATCH($B473,SkyCiv!$U:$U,0))),
        INDEX(SkyCiv!N:N,MATCH($B473,SkyCiv!$U:$U,0)),
        ""
    )
)</f>
        <v/>
      </c>
      <c r="X473" s="45" t="str">
        <f>IF(AND(U473=0,V473=0,W473=0),
    "-",
    IF(U473="",
        "",
        IF(LEFT($B473)="B",
            IF(Instructions!E$16="",
                "",
                IF(ROUND(U473,3)&lt;Instructions!E$16,
                    "YES",
                    "NO"
                )
            ),
            IF(LEFT($B473)="C",
                IF(Instructions!E$18="",
                    "",
                    IF(ROUND(U473,3)&lt;Instructions!E$18,
                        "YES",
                        "NO"
                    )
                ),
                "ERR"
            )
        )
    )
)</f>
        <v/>
      </c>
      <c r="Y473" s="45" t="str">
        <f t="shared" si="187"/>
        <v/>
      </c>
      <c r="Z473" s="45" t="str">
        <f>IF(AND(U473=0,V473=0,W473=0),
    "-",
    IF(W473="",
        "",
        IF(LEFT($B473)="B",
            IF(Instructions!E$17="",
                "",
                IF(ROUND(W473,3)&lt;Instructions!E$17,
                    "YES",
                    "NO"
                )
            ),
            IF(LEFT($B473)="C",
                IF(Instructions!E$19="",
                    "",
                    IF(ROUND(W473,3)&lt;Instructions!E$19,
                        "YES",
                        "NO"
                    )
                ),
                "ERR"
            )
        )
    )
)</f>
        <v/>
      </c>
      <c r="AA473" s="54" t="str">
        <f t="shared" si="188"/>
        <v/>
      </c>
      <c r="AB473" s="14" t="str">
        <f>IF(AND(NOT(ISERROR(MATCH($B473,Scilympiad!$U:$U,0))),ISNUMBER(INDEX(Scilympiad!Y:Y,MATCH($B473,Scilympiad!$U:$U,0)))),
    INDEX(Scilympiad!Y:Y,MATCH($B473,Scilympiad!$U:$U,0)),
    ""
)</f>
        <v/>
      </c>
      <c r="AC473" s="11" t="str">
        <f t="shared" si="189"/>
        <v/>
      </c>
      <c r="AD473" s="10" t="str">
        <f t="shared" si="190"/>
        <v/>
      </c>
      <c r="AE473" s="11" t="str">
        <f t="shared" si="191"/>
        <v/>
      </c>
      <c r="AF473" s="12" t="str">
        <f t="shared" si="192"/>
        <v/>
      </c>
      <c r="AG473" s="134" t="str">
        <f t="shared" si="193"/>
        <v/>
      </c>
      <c r="AH473" s="165"/>
      <c r="AI473" s="165"/>
      <c r="AJ473" s="131"/>
      <c r="AK473" s="64" t="str">
        <f t="shared" si="194"/>
        <v/>
      </c>
      <c r="AL473" s="47" t="str">
        <f t="shared" si="195"/>
        <v/>
      </c>
      <c r="AM473" s="65" t="str">
        <f t="shared" si="196"/>
        <v/>
      </c>
      <c r="AN473" s="57" t="str">
        <f t="shared" si="197"/>
        <v/>
      </c>
      <c r="AO473" s="12" t="str">
        <f t="shared" si="198"/>
        <v/>
      </c>
      <c r="AP473" s="10" t="str">
        <f t="shared" si="199"/>
        <v/>
      </c>
      <c r="AQ473" s="10" t="str">
        <f t="shared" si="200"/>
        <v/>
      </c>
      <c r="AR473" s="15" t="str">
        <f t="shared" si="201"/>
        <v/>
      </c>
      <c r="AS473" s="57" t="str">
        <f t="shared" si="202"/>
        <v/>
      </c>
      <c r="AT473" s="12" t="str">
        <f t="shared" si="203"/>
        <v/>
      </c>
      <c r="AU473" s="10" t="str">
        <f t="shared" si="204"/>
        <v/>
      </c>
      <c r="AV473" s="10" t="str">
        <f t="shared" si="205"/>
        <v/>
      </c>
      <c r="AW473" s="15" t="str">
        <f t="shared" si="206"/>
        <v/>
      </c>
    </row>
    <row r="474" spans="2:49">
      <c r="B474" s="14" t="str">
        <f>IF(Scilympiad!C473="",
    "",
    Scilympiad!C473
)</f>
        <v/>
      </c>
      <c r="C474" s="10" t="str">
        <f>IF(Scilympiad!D473="",
    "",
    Scilympiad!D473
)</f>
        <v/>
      </c>
      <c r="D474" s="10" t="str">
        <f>IF(Scilympiad!E473="",
    "",
    Scilympiad!E473
)</f>
        <v/>
      </c>
      <c r="E474" s="44" t="str">
        <f t="shared" si="182"/>
        <v/>
      </c>
      <c r="F474" s="45" t="str">
        <f t="shared" si="183"/>
        <v/>
      </c>
      <c r="G474" s="173" t="str">
        <f t="shared" si="184"/>
        <v/>
      </c>
      <c r="H474" s="45" t="str">
        <f t="shared" si="185"/>
        <v/>
      </c>
      <c r="I474" s="54" t="str">
        <f t="shared" si="186"/>
        <v/>
      </c>
      <c r="J474" s="57" t="str">
        <f>IF($B474="",
    "",
    IF(COUNTIF(Scilympiad!U:U,Scores!$B474)+COUNTIF(SkyCiv!U:U,Scores!$B474)=0,
        "",
        IF(COUNTIF(Scilympiad!U:U,Scores!$B474)=0,
            "NO",
            IF(COUNTIF(Scilympiad!U:U,Scores!$B474)=1,
                "YES",
                IF(COUNTIF(Scilympiad!U:U,Scores!$B474)&gt;1,
                    "MANY",
                    "ERROR"
                )
            )
        )
    )
)</f>
        <v/>
      </c>
      <c r="K474" s="15" t="str">
        <f>IF($B474="",
    "",
    IF(COUNTIF(Scilympiad!U:U,Scores!$B474)+COUNTIF(SkyCiv!U:U,Scores!$B474)=0,
        "",
        IF(COUNTIF(SkyCiv!U:U,Scores!$B474)=0,
            "NO",
            IF(COUNTIF(SkyCiv!U:U,Scores!$B474)=1,
                "YES",
                IF(COUNTIF(SkyCiv!U:U,Scores!$B474)&gt;1,
                    "MANY",
                    "ERROR"
                )
            )
        )
    )
)</f>
        <v/>
      </c>
      <c r="L474" s="160" t="str">
        <f>IF($B474="",
    "",
    IF(NOT(ISERROR(MATCH($B474,Scilympiad!$U:$U,0))),
        INDEX(Scilympiad!M:M,MATCH($B474,Scilympiad!$U:$U,0)),
        ""
    )
)</f>
        <v/>
      </c>
      <c r="M474" s="161" t="str">
        <f>IF($B474="",
    "",
    IF(NOT(ISERROR(MATCH($B474,Scilympiad!$U:$U,0))),
        INDEX(Scilympiad!N:N,MATCH($B474,Scilympiad!$U:$U,0)),
        ""
    )
)</f>
        <v/>
      </c>
      <c r="N474" s="161" t="str">
        <f>IF($B474="",
    "",
    IF(NOT(ISERROR(MATCH($B474,SkyCiv!$U:$U,0))),
        INDEX(SkyCiv!C:C,MATCH($B474,SkyCiv!$U:$U,0))+(_xlfn.NUMBERVALUE(LEFT(RIGHT(Instructions!$E$20,4),3))+6)/24,
        ""
    )
)</f>
        <v/>
      </c>
      <c r="O474" s="12" t="str">
        <f>IF(N474="",
    "",
    IF(Instructions!E$20="",
        "TIMEZONE?",
        IF(L474="",
            "START?",
            IF(N474&lt;L474,
                "NEGATIVE",
                (N474-L474)*24*60
            )
        )
    )
)</f>
        <v/>
      </c>
      <c r="P474" s="46" t="str">
        <f>IF(Instructions!$E$21="",
    "",
    IF(AND(ISNUMBER(O474),O474&gt;Instructions!E$21),
        "YES",
        IF(AND(ISNUMBER(O474),O474&lt;=Instructions!E$21),
            "NO",
            IF(O474="NEGATIVE",
                "UNCLEAR",
                ""
            )
        )
    )
)</f>
        <v/>
      </c>
      <c r="Q474" s="72" t="str">
        <f>IF(LEFT(Instructions!E$22)="Y",
    P474,
    ""
)</f>
        <v/>
      </c>
      <c r="R474" s="69" t="str">
        <f>IF($B474="",
    "",
    IF(NOT(ISERROR(MATCH($B474,SkyCiv!$U:$U,0))),
        INDEX(SkyCiv!I:I,MATCH($B474,SkyCiv!$U:$U,0)),
        ""
    )
)</f>
        <v/>
      </c>
      <c r="S474" s="12" t="str">
        <f>IF($B474="",
    "",
    IF(NOT(ISERROR(MATCH($B474,SkyCiv!$U:$U,0))),
        INDEX(SkyCiv!J:J,MATCH($B474,SkyCiv!$U:$U,0)),
        ""
    )
)</f>
        <v/>
      </c>
      <c r="T474" s="60" t="str">
        <f>IF($B474="",
    "",
    IF(NOT(ISERROR(MATCH($B474,SkyCiv!$U:$U,0))),
        INDEX(SkyCiv!K:K,MATCH($B474,SkyCiv!$U:$U,0)),
        ""
    )
)</f>
        <v/>
      </c>
      <c r="U474" s="76" t="str">
        <f>IF($B474="",
    "",
    IF(NOT(ISERROR(MATCH($B474,SkyCiv!$U:$U,0))),
        INDEX(SkyCiv!L:L,MATCH($B474,SkyCiv!$U:$U,0)),
        ""
    )
)</f>
        <v/>
      </c>
      <c r="V474" s="12" t="str">
        <f>IF($B474="",
    "",
    IF(NOT(ISERROR(MATCH($B474,SkyCiv!$U:$U,0))),
        INDEX(SkyCiv!M:M,MATCH($B474,SkyCiv!$U:$U,0)),
        ""
    )
)</f>
        <v/>
      </c>
      <c r="W474" s="77" t="str">
        <f>IF($B474="",
    "",
    IF(NOT(ISERROR(MATCH($B474,SkyCiv!$U:$U,0))),
        INDEX(SkyCiv!N:N,MATCH($B474,SkyCiv!$U:$U,0)),
        ""
    )
)</f>
        <v/>
      </c>
      <c r="X474" s="45" t="str">
        <f>IF(AND(U474=0,V474=0,W474=0),
    "-",
    IF(U474="",
        "",
        IF(LEFT($B474)="B",
            IF(Instructions!E$16="",
                "",
                IF(ROUND(U474,3)&lt;Instructions!E$16,
                    "YES",
                    "NO"
                )
            ),
            IF(LEFT($B474)="C",
                IF(Instructions!E$18="",
                    "",
                    IF(ROUND(U474,3)&lt;Instructions!E$18,
                        "YES",
                        "NO"
                    )
                ),
                "ERR"
            )
        )
    )
)</f>
        <v/>
      </c>
      <c r="Y474" s="45" t="str">
        <f t="shared" si="187"/>
        <v/>
      </c>
      <c r="Z474" s="45" t="str">
        <f>IF(AND(U474=0,V474=0,W474=0),
    "-",
    IF(W474="",
        "",
        IF(LEFT($B474)="B",
            IF(Instructions!E$17="",
                "",
                IF(ROUND(W474,3)&lt;Instructions!E$17,
                    "YES",
                    "NO"
                )
            ),
            IF(LEFT($B474)="C",
                IF(Instructions!E$19="",
                    "",
                    IF(ROUND(W474,3)&lt;Instructions!E$19,
                        "YES",
                        "NO"
                    )
                ),
                "ERR"
            )
        )
    )
)</f>
        <v/>
      </c>
      <c r="AA474" s="54" t="str">
        <f t="shared" si="188"/>
        <v/>
      </c>
      <c r="AB474" s="14" t="str">
        <f>IF(AND(NOT(ISERROR(MATCH($B474,Scilympiad!$U:$U,0))),ISNUMBER(INDEX(Scilympiad!Y:Y,MATCH($B474,Scilympiad!$U:$U,0)))),
    INDEX(Scilympiad!Y:Y,MATCH($B474,Scilympiad!$U:$U,0)),
    ""
)</f>
        <v/>
      </c>
      <c r="AC474" s="11" t="str">
        <f t="shared" si="189"/>
        <v/>
      </c>
      <c r="AD474" s="10" t="str">
        <f t="shared" si="190"/>
        <v/>
      </c>
      <c r="AE474" s="11" t="str">
        <f t="shared" si="191"/>
        <v/>
      </c>
      <c r="AF474" s="12" t="str">
        <f t="shared" si="192"/>
        <v/>
      </c>
      <c r="AG474" s="134" t="str">
        <f t="shared" si="193"/>
        <v/>
      </c>
      <c r="AH474" s="165"/>
      <c r="AI474" s="165"/>
      <c r="AJ474" s="131"/>
      <c r="AK474" s="64" t="str">
        <f t="shared" si="194"/>
        <v/>
      </c>
      <c r="AL474" s="47" t="str">
        <f t="shared" si="195"/>
        <v/>
      </c>
      <c r="AM474" s="65" t="str">
        <f t="shared" si="196"/>
        <v/>
      </c>
      <c r="AN474" s="57" t="str">
        <f t="shared" si="197"/>
        <v/>
      </c>
      <c r="AO474" s="12" t="str">
        <f t="shared" si="198"/>
        <v/>
      </c>
      <c r="AP474" s="10" t="str">
        <f t="shared" si="199"/>
        <v/>
      </c>
      <c r="AQ474" s="10" t="str">
        <f t="shared" si="200"/>
        <v/>
      </c>
      <c r="AR474" s="15" t="str">
        <f t="shared" si="201"/>
        <v/>
      </c>
      <c r="AS474" s="57" t="str">
        <f t="shared" si="202"/>
        <v/>
      </c>
      <c r="AT474" s="12" t="str">
        <f t="shared" si="203"/>
        <v/>
      </c>
      <c r="AU474" s="10" t="str">
        <f t="shared" si="204"/>
        <v/>
      </c>
      <c r="AV474" s="10" t="str">
        <f t="shared" si="205"/>
        <v/>
      </c>
      <c r="AW474" s="15" t="str">
        <f t="shared" si="206"/>
        <v/>
      </c>
    </row>
    <row r="475" spans="2:49">
      <c r="B475" s="14" t="str">
        <f>IF(Scilympiad!C474="",
    "",
    Scilympiad!C474
)</f>
        <v/>
      </c>
      <c r="C475" s="10" t="str">
        <f>IF(Scilympiad!D474="",
    "",
    Scilympiad!D474
)</f>
        <v/>
      </c>
      <c r="D475" s="10" t="str">
        <f>IF(Scilympiad!E474="",
    "",
    Scilympiad!E474
)</f>
        <v/>
      </c>
      <c r="E475" s="44" t="str">
        <f t="shared" si="182"/>
        <v/>
      </c>
      <c r="F475" s="45" t="str">
        <f t="shared" si="183"/>
        <v/>
      </c>
      <c r="G475" s="173" t="str">
        <f t="shared" si="184"/>
        <v/>
      </c>
      <c r="H475" s="45" t="str">
        <f t="shared" si="185"/>
        <v/>
      </c>
      <c r="I475" s="54" t="str">
        <f t="shared" si="186"/>
        <v/>
      </c>
      <c r="J475" s="57" t="str">
        <f>IF($B475="",
    "",
    IF(COUNTIF(Scilympiad!U:U,Scores!$B475)+COUNTIF(SkyCiv!U:U,Scores!$B475)=0,
        "",
        IF(COUNTIF(Scilympiad!U:U,Scores!$B475)=0,
            "NO",
            IF(COUNTIF(Scilympiad!U:U,Scores!$B475)=1,
                "YES",
                IF(COUNTIF(Scilympiad!U:U,Scores!$B475)&gt;1,
                    "MANY",
                    "ERROR"
                )
            )
        )
    )
)</f>
        <v/>
      </c>
      <c r="K475" s="15" t="str">
        <f>IF($B475="",
    "",
    IF(COUNTIF(Scilympiad!U:U,Scores!$B475)+COUNTIF(SkyCiv!U:U,Scores!$B475)=0,
        "",
        IF(COUNTIF(SkyCiv!U:U,Scores!$B475)=0,
            "NO",
            IF(COUNTIF(SkyCiv!U:U,Scores!$B475)=1,
                "YES",
                IF(COUNTIF(SkyCiv!U:U,Scores!$B475)&gt;1,
                    "MANY",
                    "ERROR"
                )
            )
        )
    )
)</f>
        <v/>
      </c>
      <c r="L475" s="160" t="str">
        <f>IF($B475="",
    "",
    IF(NOT(ISERROR(MATCH($B475,Scilympiad!$U:$U,0))),
        INDEX(Scilympiad!M:M,MATCH($B475,Scilympiad!$U:$U,0)),
        ""
    )
)</f>
        <v/>
      </c>
      <c r="M475" s="161" t="str">
        <f>IF($B475="",
    "",
    IF(NOT(ISERROR(MATCH($B475,Scilympiad!$U:$U,0))),
        INDEX(Scilympiad!N:N,MATCH($B475,Scilympiad!$U:$U,0)),
        ""
    )
)</f>
        <v/>
      </c>
      <c r="N475" s="161" t="str">
        <f>IF($B475="",
    "",
    IF(NOT(ISERROR(MATCH($B475,SkyCiv!$U:$U,0))),
        INDEX(SkyCiv!C:C,MATCH($B475,SkyCiv!$U:$U,0))+(_xlfn.NUMBERVALUE(LEFT(RIGHT(Instructions!$E$20,4),3))+6)/24,
        ""
    )
)</f>
        <v/>
      </c>
      <c r="O475" s="12" t="str">
        <f>IF(N475="",
    "",
    IF(Instructions!E$20="",
        "TIMEZONE?",
        IF(L475="",
            "START?",
            IF(N475&lt;L475,
                "NEGATIVE",
                (N475-L475)*24*60
            )
        )
    )
)</f>
        <v/>
      </c>
      <c r="P475" s="46" t="str">
        <f>IF(Instructions!$E$21="",
    "",
    IF(AND(ISNUMBER(O475),O475&gt;Instructions!E$21),
        "YES",
        IF(AND(ISNUMBER(O475),O475&lt;=Instructions!E$21),
            "NO",
            IF(O475="NEGATIVE",
                "UNCLEAR",
                ""
            )
        )
    )
)</f>
        <v/>
      </c>
      <c r="Q475" s="72" t="str">
        <f>IF(LEFT(Instructions!E$22)="Y",
    P475,
    ""
)</f>
        <v/>
      </c>
      <c r="R475" s="69" t="str">
        <f>IF($B475="",
    "",
    IF(NOT(ISERROR(MATCH($B475,SkyCiv!$U:$U,0))),
        INDEX(SkyCiv!I:I,MATCH($B475,SkyCiv!$U:$U,0)),
        ""
    )
)</f>
        <v/>
      </c>
      <c r="S475" s="12" t="str">
        <f>IF($B475="",
    "",
    IF(NOT(ISERROR(MATCH($B475,SkyCiv!$U:$U,0))),
        INDEX(SkyCiv!J:J,MATCH($B475,SkyCiv!$U:$U,0)),
        ""
    )
)</f>
        <v/>
      </c>
      <c r="T475" s="60" t="str">
        <f>IF($B475="",
    "",
    IF(NOT(ISERROR(MATCH($B475,SkyCiv!$U:$U,0))),
        INDEX(SkyCiv!K:K,MATCH($B475,SkyCiv!$U:$U,0)),
        ""
    )
)</f>
        <v/>
      </c>
      <c r="U475" s="76" t="str">
        <f>IF($B475="",
    "",
    IF(NOT(ISERROR(MATCH($B475,SkyCiv!$U:$U,0))),
        INDEX(SkyCiv!L:L,MATCH($B475,SkyCiv!$U:$U,0)),
        ""
    )
)</f>
        <v/>
      </c>
      <c r="V475" s="12" t="str">
        <f>IF($B475="",
    "",
    IF(NOT(ISERROR(MATCH($B475,SkyCiv!$U:$U,0))),
        INDEX(SkyCiv!M:M,MATCH($B475,SkyCiv!$U:$U,0)),
        ""
    )
)</f>
        <v/>
      </c>
      <c r="W475" s="77" t="str">
        <f>IF($B475="",
    "",
    IF(NOT(ISERROR(MATCH($B475,SkyCiv!$U:$U,0))),
        INDEX(SkyCiv!N:N,MATCH($B475,SkyCiv!$U:$U,0)),
        ""
    )
)</f>
        <v/>
      </c>
      <c r="X475" s="45" t="str">
        <f>IF(AND(U475=0,V475=0,W475=0),
    "-",
    IF(U475="",
        "",
        IF(LEFT($B475)="B",
            IF(Instructions!E$16="",
                "",
                IF(ROUND(U475,3)&lt;Instructions!E$16,
                    "YES",
                    "NO"
                )
            ),
            IF(LEFT($B475)="C",
                IF(Instructions!E$18="",
                    "",
                    IF(ROUND(U475,3)&lt;Instructions!E$18,
                        "YES",
                        "NO"
                    )
                ),
                "ERR"
            )
        )
    )
)</f>
        <v/>
      </c>
      <c r="Y475" s="45" t="str">
        <f t="shared" si="187"/>
        <v/>
      </c>
      <c r="Z475" s="45" t="str">
        <f>IF(AND(U475=0,V475=0,W475=0),
    "-",
    IF(W475="",
        "",
        IF(LEFT($B475)="B",
            IF(Instructions!E$17="",
                "",
                IF(ROUND(W475,3)&lt;Instructions!E$17,
                    "YES",
                    "NO"
                )
            ),
            IF(LEFT($B475)="C",
                IF(Instructions!E$19="",
                    "",
                    IF(ROUND(W475,3)&lt;Instructions!E$19,
                        "YES",
                        "NO"
                    )
                ),
                "ERR"
            )
        )
    )
)</f>
        <v/>
      </c>
      <c r="AA475" s="54" t="str">
        <f t="shared" si="188"/>
        <v/>
      </c>
      <c r="AB475" s="14" t="str">
        <f>IF(AND(NOT(ISERROR(MATCH($B475,Scilympiad!$U:$U,0))),ISNUMBER(INDEX(Scilympiad!Y:Y,MATCH($B475,Scilympiad!$U:$U,0)))),
    INDEX(Scilympiad!Y:Y,MATCH($B475,Scilympiad!$U:$U,0)),
    ""
)</f>
        <v/>
      </c>
      <c r="AC475" s="11" t="str">
        <f t="shared" si="189"/>
        <v/>
      </c>
      <c r="AD475" s="10" t="str">
        <f t="shared" si="190"/>
        <v/>
      </c>
      <c r="AE475" s="11" t="str">
        <f t="shared" si="191"/>
        <v/>
      </c>
      <c r="AF475" s="12" t="str">
        <f t="shared" si="192"/>
        <v/>
      </c>
      <c r="AG475" s="134" t="str">
        <f t="shared" si="193"/>
        <v/>
      </c>
      <c r="AH475" s="165"/>
      <c r="AI475" s="165"/>
      <c r="AJ475" s="131"/>
      <c r="AK475" s="64" t="str">
        <f t="shared" si="194"/>
        <v/>
      </c>
      <c r="AL475" s="47" t="str">
        <f t="shared" si="195"/>
        <v/>
      </c>
      <c r="AM475" s="65" t="str">
        <f t="shared" si="196"/>
        <v/>
      </c>
      <c r="AN475" s="57" t="str">
        <f t="shared" si="197"/>
        <v/>
      </c>
      <c r="AO475" s="12" t="str">
        <f t="shared" si="198"/>
        <v/>
      </c>
      <c r="AP475" s="10" t="str">
        <f t="shared" si="199"/>
        <v/>
      </c>
      <c r="AQ475" s="10" t="str">
        <f t="shared" si="200"/>
        <v/>
      </c>
      <c r="AR475" s="15" t="str">
        <f t="shared" si="201"/>
        <v/>
      </c>
      <c r="AS475" s="57" t="str">
        <f t="shared" si="202"/>
        <v/>
      </c>
      <c r="AT475" s="12" t="str">
        <f t="shared" si="203"/>
        <v/>
      </c>
      <c r="AU475" s="10" t="str">
        <f t="shared" si="204"/>
        <v/>
      </c>
      <c r="AV475" s="10" t="str">
        <f t="shared" si="205"/>
        <v/>
      </c>
      <c r="AW475" s="15" t="str">
        <f t="shared" si="206"/>
        <v/>
      </c>
    </row>
    <row r="476" spans="2:49">
      <c r="B476" s="14" t="str">
        <f>IF(Scilympiad!C475="",
    "",
    Scilympiad!C475
)</f>
        <v/>
      </c>
      <c r="C476" s="10" t="str">
        <f>IF(Scilympiad!D475="",
    "",
    Scilympiad!D475
)</f>
        <v/>
      </c>
      <c r="D476" s="10" t="str">
        <f>IF(Scilympiad!E475="",
    "",
    Scilympiad!E475
)</f>
        <v/>
      </c>
      <c r="E476" s="44" t="str">
        <f t="shared" si="182"/>
        <v/>
      </c>
      <c r="F476" s="45" t="str">
        <f t="shared" si="183"/>
        <v/>
      </c>
      <c r="G476" s="173" t="str">
        <f t="shared" si="184"/>
        <v/>
      </c>
      <c r="H476" s="45" t="str">
        <f t="shared" si="185"/>
        <v/>
      </c>
      <c r="I476" s="54" t="str">
        <f t="shared" si="186"/>
        <v/>
      </c>
      <c r="J476" s="57" t="str">
        <f>IF($B476="",
    "",
    IF(COUNTIF(Scilympiad!U:U,Scores!$B476)+COUNTIF(SkyCiv!U:U,Scores!$B476)=0,
        "",
        IF(COUNTIF(Scilympiad!U:U,Scores!$B476)=0,
            "NO",
            IF(COUNTIF(Scilympiad!U:U,Scores!$B476)=1,
                "YES",
                IF(COUNTIF(Scilympiad!U:U,Scores!$B476)&gt;1,
                    "MANY",
                    "ERROR"
                )
            )
        )
    )
)</f>
        <v/>
      </c>
      <c r="K476" s="15" t="str">
        <f>IF($B476="",
    "",
    IF(COUNTIF(Scilympiad!U:U,Scores!$B476)+COUNTIF(SkyCiv!U:U,Scores!$B476)=0,
        "",
        IF(COUNTIF(SkyCiv!U:U,Scores!$B476)=0,
            "NO",
            IF(COUNTIF(SkyCiv!U:U,Scores!$B476)=1,
                "YES",
                IF(COUNTIF(SkyCiv!U:U,Scores!$B476)&gt;1,
                    "MANY",
                    "ERROR"
                )
            )
        )
    )
)</f>
        <v/>
      </c>
      <c r="L476" s="160" t="str">
        <f>IF($B476="",
    "",
    IF(NOT(ISERROR(MATCH($B476,Scilympiad!$U:$U,0))),
        INDEX(Scilympiad!M:M,MATCH($B476,Scilympiad!$U:$U,0)),
        ""
    )
)</f>
        <v/>
      </c>
      <c r="M476" s="161" t="str">
        <f>IF($B476="",
    "",
    IF(NOT(ISERROR(MATCH($B476,Scilympiad!$U:$U,0))),
        INDEX(Scilympiad!N:N,MATCH($B476,Scilympiad!$U:$U,0)),
        ""
    )
)</f>
        <v/>
      </c>
      <c r="N476" s="161" t="str">
        <f>IF($B476="",
    "",
    IF(NOT(ISERROR(MATCH($B476,SkyCiv!$U:$U,0))),
        INDEX(SkyCiv!C:C,MATCH($B476,SkyCiv!$U:$U,0))+(_xlfn.NUMBERVALUE(LEFT(RIGHT(Instructions!$E$20,4),3))+6)/24,
        ""
    )
)</f>
        <v/>
      </c>
      <c r="O476" s="12" t="str">
        <f>IF(N476="",
    "",
    IF(Instructions!E$20="",
        "TIMEZONE?",
        IF(L476="",
            "START?",
            IF(N476&lt;L476,
                "NEGATIVE",
                (N476-L476)*24*60
            )
        )
    )
)</f>
        <v/>
      </c>
      <c r="P476" s="46" t="str">
        <f>IF(Instructions!$E$21="",
    "",
    IF(AND(ISNUMBER(O476),O476&gt;Instructions!E$21),
        "YES",
        IF(AND(ISNUMBER(O476),O476&lt;=Instructions!E$21),
            "NO",
            IF(O476="NEGATIVE",
                "UNCLEAR",
                ""
            )
        )
    )
)</f>
        <v/>
      </c>
      <c r="Q476" s="72" t="str">
        <f>IF(LEFT(Instructions!E$22)="Y",
    P476,
    ""
)</f>
        <v/>
      </c>
      <c r="R476" s="69" t="str">
        <f>IF($B476="",
    "",
    IF(NOT(ISERROR(MATCH($B476,SkyCiv!$U:$U,0))),
        INDEX(SkyCiv!I:I,MATCH($B476,SkyCiv!$U:$U,0)),
        ""
    )
)</f>
        <v/>
      </c>
      <c r="S476" s="12" t="str">
        <f>IF($B476="",
    "",
    IF(NOT(ISERROR(MATCH($B476,SkyCiv!$U:$U,0))),
        INDEX(SkyCiv!J:J,MATCH($B476,SkyCiv!$U:$U,0)),
        ""
    )
)</f>
        <v/>
      </c>
      <c r="T476" s="60" t="str">
        <f>IF($B476="",
    "",
    IF(NOT(ISERROR(MATCH($B476,SkyCiv!$U:$U,0))),
        INDEX(SkyCiv!K:K,MATCH($B476,SkyCiv!$U:$U,0)),
        ""
    )
)</f>
        <v/>
      </c>
      <c r="U476" s="76" t="str">
        <f>IF($B476="",
    "",
    IF(NOT(ISERROR(MATCH($B476,SkyCiv!$U:$U,0))),
        INDEX(SkyCiv!L:L,MATCH($B476,SkyCiv!$U:$U,0)),
        ""
    )
)</f>
        <v/>
      </c>
      <c r="V476" s="12" t="str">
        <f>IF($B476="",
    "",
    IF(NOT(ISERROR(MATCH($B476,SkyCiv!$U:$U,0))),
        INDEX(SkyCiv!M:M,MATCH($B476,SkyCiv!$U:$U,0)),
        ""
    )
)</f>
        <v/>
      </c>
      <c r="W476" s="77" t="str">
        <f>IF($B476="",
    "",
    IF(NOT(ISERROR(MATCH($B476,SkyCiv!$U:$U,0))),
        INDEX(SkyCiv!N:N,MATCH($B476,SkyCiv!$U:$U,0)),
        ""
    )
)</f>
        <v/>
      </c>
      <c r="X476" s="45" t="str">
        <f>IF(AND(U476=0,V476=0,W476=0),
    "-",
    IF(U476="",
        "",
        IF(LEFT($B476)="B",
            IF(Instructions!E$16="",
                "",
                IF(ROUND(U476,3)&lt;Instructions!E$16,
                    "YES",
                    "NO"
                )
            ),
            IF(LEFT($B476)="C",
                IF(Instructions!E$18="",
                    "",
                    IF(ROUND(U476,3)&lt;Instructions!E$18,
                        "YES",
                        "NO"
                    )
                ),
                "ERR"
            )
        )
    )
)</f>
        <v/>
      </c>
      <c r="Y476" s="45" t="str">
        <f t="shared" si="187"/>
        <v/>
      </c>
      <c r="Z476" s="45" t="str">
        <f>IF(AND(U476=0,V476=0,W476=0),
    "-",
    IF(W476="",
        "",
        IF(LEFT($B476)="B",
            IF(Instructions!E$17="",
                "",
                IF(ROUND(W476,3)&lt;Instructions!E$17,
                    "YES",
                    "NO"
                )
            ),
            IF(LEFT($B476)="C",
                IF(Instructions!E$19="",
                    "",
                    IF(ROUND(W476,3)&lt;Instructions!E$19,
                        "YES",
                        "NO"
                    )
                ),
                "ERR"
            )
        )
    )
)</f>
        <v/>
      </c>
      <c r="AA476" s="54" t="str">
        <f t="shared" si="188"/>
        <v/>
      </c>
      <c r="AB476" s="14" t="str">
        <f>IF(AND(NOT(ISERROR(MATCH($B476,Scilympiad!$U:$U,0))),ISNUMBER(INDEX(Scilympiad!Y:Y,MATCH($B476,Scilympiad!$U:$U,0)))),
    INDEX(Scilympiad!Y:Y,MATCH($B476,Scilympiad!$U:$U,0)),
    ""
)</f>
        <v/>
      </c>
      <c r="AC476" s="11" t="str">
        <f t="shared" si="189"/>
        <v/>
      </c>
      <c r="AD476" s="10" t="str">
        <f t="shared" si="190"/>
        <v/>
      </c>
      <c r="AE476" s="11" t="str">
        <f t="shared" si="191"/>
        <v/>
      </c>
      <c r="AF476" s="12" t="str">
        <f t="shared" si="192"/>
        <v/>
      </c>
      <c r="AG476" s="134" t="str">
        <f t="shared" si="193"/>
        <v/>
      </c>
      <c r="AH476" s="165"/>
      <c r="AI476" s="165"/>
      <c r="AJ476" s="131"/>
      <c r="AK476" s="64" t="str">
        <f t="shared" si="194"/>
        <v/>
      </c>
      <c r="AL476" s="47" t="str">
        <f t="shared" si="195"/>
        <v/>
      </c>
      <c r="AM476" s="65" t="str">
        <f t="shared" si="196"/>
        <v/>
      </c>
      <c r="AN476" s="57" t="str">
        <f t="shared" si="197"/>
        <v/>
      </c>
      <c r="AO476" s="12" t="str">
        <f t="shared" si="198"/>
        <v/>
      </c>
      <c r="AP476" s="10" t="str">
        <f t="shared" si="199"/>
        <v/>
      </c>
      <c r="AQ476" s="10" t="str">
        <f t="shared" si="200"/>
        <v/>
      </c>
      <c r="AR476" s="15" t="str">
        <f t="shared" si="201"/>
        <v/>
      </c>
      <c r="AS476" s="57" t="str">
        <f t="shared" si="202"/>
        <v/>
      </c>
      <c r="AT476" s="12" t="str">
        <f t="shared" si="203"/>
        <v/>
      </c>
      <c r="AU476" s="10" t="str">
        <f t="shared" si="204"/>
        <v/>
      </c>
      <c r="AV476" s="10" t="str">
        <f t="shared" si="205"/>
        <v/>
      </c>
      <c r="AW476" s="15" t="str">
        <f t="shared" si="206"/>
        <v/>
      </c>
    </row>
    <row r="477" spans="2:49">
      <c r="B477" s="14" t="str">
        <f>IF(Scilympiad!C476="",
    "",
    Scilympiad!C476
)</f>
        <v/>
      </c>
      <c r="C477" s="10" t="str">
        <f>IF(Scilympiad!D476="",
    "",
    Scilympiad!D476
)</f>
        <v/>
      </c>
      <c r="D477" s="10" t="str">
        <f>IF(Scilympiad!E476="",
    "",
    Scilympiad!E476
)</f>
        <v/>
      </c>
      <c r="E477" s="44" t="str">
        <f t="shared" si="182"/>
        <v/>
      </c>
      <c r="F477" s="45" t="str">
        <f t="shared" si="183"/>
        <v/>
      </c>
      <c r="G477" s="173" t="str">
        <f t="shared" si="184"/>
        <v/>
      </c>
      <c r="H477" s="45" t="str">
        <f t="shared" si="185"/>
        <v/>
      </c>
      <c r="I477" s="54" t="str">
        <f t="shared" si="186"/>
        <v/>
      </c>
      <c r="J477" s="57" t="str">
        <f>IF($B477="",
    "",
    IF(COUNTIF(Scilympiad!U:U,Scores!$B477)+COUNTIF(SkyCiv!U:U,Scores!$B477)=0,
        "",
        IF(COUNTIF(Scilympiad!U:U,Scores!$B477)=0,
            "NO",
            IF(COUNTIF(Scilympiad!U:U,Scores!$B477)=1,
                "YES",
                IF(COUNTIF(Scilympiad!U:U,Scores!$B477)&gt;1,
                    "MANY",
                    "ERROR"
                )
            )
        )
    )
)</f>
        <v/>
      </c>
      <c r="K477" s="15" t="str">
        <f>IF($B477="",
    "",
    IF(COUNTIF(Scilympiad!U:U,Scores!$B477)+COUNTIF(SkyCiv!U:U,Scores!$B477)=0,
        "",
        IF(COUNTIF(SkyCiv!U:U,Scores!$B477)=0,
            "NO",
            IF(COUNTIF(SkyCiv!U:U,Scores!$B477)=1,
                "YES",
                IF(COUNTIF(SkyCiv!U:U,Scores!$B477)&gt;1,
                    "MANY",
                    "ERROR"
                )
            )
        )
    )
)</f>
        <v/>
      </c>
      <c r="L477" s="160" t="str">
        <f>IF($B477="",
    "",
    IF(NOT(ISERROR(MATCH($B477,Scilympiad!$U:$U,0))),
        INDEX(Scilympiad!M:M,MATCH($B477,Scilympiad!$U:$U,0)),
        ""
    )
)</f>
        <v/>
      </c>
      <c r="M477" s="161" t="str">
        <f>IF($B477="",
    "",
    IF(NOT(ISERROR(MATCH($B477,Scilympiad!$U:$U,0))),
        INDEX(Scilympiad!N:N,MATCH($B477,Scilympiad!$U:$U,0)),
        ""
    )
)</f>
        <v/>
      </c>
      <c r="N477" s="161" t="str">
        <f>IF($B477="",
    "",
    IF(NOT(ISERROR(MATCH($B477,SkyCiv!$U:$U,0))),
        INDEX(SkyCiv!C:C,MATCH($B477,SkyCiv!$U:$U,0))+(_xlfn.NUMBERVALUE(LEFT(RIGHT(Instructions!$E$20,4),3))+6)/24,
        ""
    )
)</f>
        <v/>
      </c>
      <c r="O477" s="12" t="str">
        <f>IF(N477="",
    "",
    IF(Instructions!E$20="",
        "TIMEZONE?",
        IF(L477="",
            "START?",
            IF(N477&lt;L477,
                "NEGATIVE",
                (N477-L477)*24*60
            )
        )
    )
)</f>
        <v/>
      </c>
      <c r="P477" s="46" t="str">
        <f>IF(Instructions!$E$21="",
    "",
    IF(AND(ISNUMBER(O477),O477&gt;Instructions!E$21),
        "YES",
        IF(AND(ISNUMBER(O477),O477&lt;=Instructions!E$21),
            "NO",
            IF(O477="NEGATIVE",
                "UNCLEAR",
                ""
            )
        )
    )
)</f>
        <v/>
      </c>
      <c r="Q477" s="72" t="str">
        <f>IF(LEFT(Instructions!E$22)="Y",
    P477,
    ""
)</f>
        <v/>
      </c>
      <c r="R477" s="69" t="str">
        <f>IF($B477="",
    "",
    IF(NOT(ISERROR(MATCH($B477,SkyCiv!$U:$U,0))),
        INDEX(SkyCiv!I:I,MATCH($B477,SkyCiv!$U:$U,0)),
        ""
    )
)</f>
        <v/>
      </c>
      <c r="S477" s="12" t="str">
        <f>IF($B477="",
    "",
    IF(NOT(ISERROR(MATCH($B477,SkyCiv!$U:$U,0))),
        INDEX(SkyCiv!J:J,MATCH($B477,SkyCiv!$U:$U,0)),
        ""
    )
)</f>
        <v/>
      </c>
      <c r="T477" s="60" t="str">
        <f>IF($B477="",
    "",
    IF(NOT(ISERROR(MATCH($B477,SkyCiv!$U:$U,0))),
        INDEX(SkyCiv!K:K,MATCH($B477,SkyCiv!$U:$U,0)),
        ""
    )
)</f>
        <v/>
      </c>
      <c r="U477" s="76" t="str">
        <f>IF($B477="",
    "",
    IF(NOT(ISERROR(MATCH($B477,SkyCiv!$U:$U,0))),
        INDEX(SkyCiv!L:L,MATCH($B477,SkyCiv!$U:$U,0)),
        ""
    )
)</f>
        <v/>
      </c>
      <c r="V477" s="12" t="str">
        <f>IF($B477="",
    "",
    IF(NOT(ISERROR(MATCH($B477,SkyCiv!$U:$U,0))),
        INDEX(SkyCiv!M:M,MATCH($B477,SkyCiv!$U:$U,0)),
        ""
    )
)</f>
        <v/>
      </c>
      <c r="W477" s="77" t="str">
        <f>IF($B477="",
    "",
    IF(NOT(ISERROR(MATCH($B477,SkyCiv!$U:$U,0))),
        INDEX(SkyCiv!N:N,MATCH($B477,SkyCiv!$U:$U,0)),
        ""
    )
)</f>
        <v/>
      </c>
      <c r="X477" s="45" t="str">
        <f>IF(AND(U477=0,V477=0,W477=0),
    "-",
    IF(U477="",
        "",
        IF(LEFT($B477)="B",
            IF(Instructions!E$16="",
                "",
                IF(ROUND(U477,3)&lt;Instructions!E$16,
                    "YES",
                    "NO"
                )
            ),
            IF(LEFT($B477)="C",
                IF(Instructions!E$18="",
                    "",
                    IF(ROUND(U477,3)&lt;Instructions!E$18,
                        "YES",
                        "NO"
                    )
                ),
                "ERR"
            )
        )
    )
)</f>
        <v/>
      </c>
      <c r="Y477" s="45" t="str">
        <f t="shared" si="187"/>
        <v/>
      </c>
      <c r="Z477" s="45" t="str">
        <f>IF(AND(U477=0,V477=0,W477=0),
    "-",
    IF(W477="",
        "",
        IF(LEFT($B477)="B",
            IF(Instructions!E$17="",
                "",
                IF(ROUND(W477,3)&lt;Instructions!E$17,
                    "YES",
                    "NO"
                )
            ),
            IF(LEFT($B477)="C",
                IF(Instructions!E$19="",
                    "",
                    IF(ROUND(W477,3)&lt;Instructions!E$19,
                        "YES",
                        "NO"
                    )
                ),
                "ERR"
            )
        )
    )
)</f>
        <v/>
      </c>
      <c r="AA477" s="54" t="str">
        <f t="shared" si="188"/>
        <v/>
      </c>
      <c r="AB477" s="14" t="str">
        <f>IF(AND(NOT(ISERROR(MATCH($B477,Scilympiad!$U:$U,0))),ISNUMBER(INDEX(Scilympiad!Y:Y,MATCH($B477,Scilympiad!$U:$U,0)))),
    INDEX(Scilympiad!Y:Y,MATCH($B477,Scilympiad!$U:$U,0)),
    ""
)</f>
        <v/>
      </c>
      <c r="AC477" s="11" t="str">
        <f t="shared" si="189"/>
        <v/>
      </c>
      <c r="AD477" s="10" t="str">
        <f t="shared" si="190"/>
        <v/>
      </c>
      <c r="AE477" s="11" t="str">
        <f t="shared" si="191"/>
        <v/>
      </c>
      <c r="AF477" s="12" t="str">
        <f t="shared" si="192"/>
        <v/>
      </c>
      <c r="AG477" s="134" t="str">
        <f t="shared" si="193"/>
        <v/>
      </c>
      <c r="AH477" s="165"/>
      <c r="AI477" s="165"/>
      <c r="AJ477" s="131"/>
      <c r="AK477" s="64" t="str">
        <f t="shared" si="194"/>
        <v/>
      </c>
      <c r="AL477" s="47" t="str">
        <f t="shared" si="195"/>
        <v/>
      </c>
      <c r="AM477" s="65" t="str">
        <f t="shared" si="196"/>
        <v/>
      </c>
      <c r="AN477" s="57" t="str">
        <f t="shared" si="197"/>
        <v/>
      </c>
      <c r="AO477" s="12" t="str">
        <f t="shared" si="198"/>
        <v/>
      </c>
      <c r="AP477" s="10" t="str">
        <f t="shared" si="199"/>
        <v/>
      </c>
      <c r="AQ477" s="10" t="str">
        <f t="shared" si="200"/>
        <v/>
      </c>
      <c r="AR477" s="15" t="str">
        <f t="shared" si="201"/>
        <v/>
      </c>
      <c r="AS477" s="57" t="str">
        <f t="shared" si="202"/>
        <v/>
      </c>
      <c r="AT477" s="12" t="str">
        <f t="shared" si="203"/>
        <v/>
      </c>
      <c r="AU477" s="10" t="str">
        <f t="shared" si="204"/>
        <v/>
      </c>
      <c r="AV477" s="10" t="str">
        <f t="shared" si="205"/>
        <v/>
      </c>
      <c r="AW477" s="15" t="str">
        <f t="shared" si="206"/>
        <v/>
      </c>
    </row>
    <row r="478" spans="2:49">
      <c r="B478" s="14" t="str">
        <f>IF(Scilympiad!C477="",
    "",
    Scilympiad!C477
)</f>
        <v/>
      </c>
      <c r="C478" s="10" t="str">
        <f>IF(Scilympiad!D477="",
    "",
    Scilympiad!D477
)</f>
        <v/>
      </c>
      <c r="D478" s="10" t="str">
        <f>IF(Scilympiad!E477="",
    "",
    Scilympiad!E477
)</f>
        <v/>
      </c>
      <c r="E478" s="44" t="str">
        <f t="shared" si="182"/>
        <v/>
      </c>
      <c r="F478" s="45" t="str">
        <f t="shared" si="183"/>
        <v/>
      </c>
      <c r="G478" s="173" t="str">
        <f t="shared" si="184"/>
        <v/>
      </c>
      <c r="H478" s="45" t="str">
        <f t="shared" si="185"/>
        <v/>
      </c>
      <c r="I478" s="54" t="str">
        <f t="shared" si="186"/>
        <v/>
      </c>
      <c r="J478" s="57" t="str">
        <f>IF($B478="",
    "",
    IF(COUNTIF(Scilympiad!U:U,Scores!$B478)+COUNTIF(SkyCiv!U:U,Scores!$B478)=0,
        "",
        IF(COUNTIF(Scilympiad!U:U,Scores!$B478)=0,
            "NO",
            IF(COUNTIF(Scilympiad!U:U,Scores!$B478)=1,
                "YES",
                IF(COUNTIF(Scilympiad!U:U,Scores!$B478)&gt;1,
                    "MANY",
                    "ERROR"
                )
            )
        )
    )
)</f>
        <v/>
      </c>
      <c r="K478" s="15" t="str">
        <f>IF($B478="",
    "",
    IF(COUNTIF(Scilympiad!U:U,Scores!$B478)+COUNTIF(SkyCiv!U:U,Scores!$B478)=0,
        "",
        IF(COUNTIF(SkyCiv!U:U,Scores!$B478)=0,
            "NO",
            IF(COUNTIF(SkyCiv!U:U,Scores!$B478)=1,
                "YES",
                IF(COUNTIF(SkyCiv!U:U,Scores!$B478)&gt;1,
                    "MANY",
                    "ERROR"
                )
            )
        )
    )
)</f>
        <v/>
      </c>
      <c r="L478" s="160" t="str">
        <f>IF($B478="",
    "",
    IF(NOT(ISERROR(MATCH($B478,Scilympiad!$U:$U,0))),
        INDEX(Scilympiad!M:M,MATCH($B478,Scilympiad!$U:$U,0)),
        ""
    )
)</f>
        <v/>
      </c>
      <c r="M478" s="161" t="str">
        <f>IF($B478="",
    "",
    IF(NOT(ISERROR(MATCH($B478,Scilympiad!$U:$U,0))),
        INDEX(Scilympiad!N:N,MATCH($B478,Scilympiad!$U:$U,0)),
        ""
    )
)</f>
        <v/>
      </c>
      <c r="N478" s="161" t="str">
        <f>IF($B478="",
    "",
    IF(NOT(ISERROR(MATCH($B478,SkyCiv!$U:$U,0))),
        INDEX(SkyCiv!C:C,MATCH($B478,SkyCiv!$U:$U,0))+(_xlfn.NUMBERVALUE(LEFT(RIGHT(Instructions!$E$20,4),3))+6)/24,
        ""
    )
)</f>
        <v/>
      </c>
      <c r="O478" s="12" t="str">
        <f>IF(N478="",
    "",
    IF(Instructions!E$20="",
        "TIMEZONE?",
        IF(L478="",
            "START?",
            IF(N478&lt;L478,
                "NEGATIVE",
                (N478-L478)*24*60
            )
        )
    )
)</f>
        <v/>
      </c>
      <c r="P478" s="46" t="str">
        <f>IF(Instructions!$E$21="",
    "",
    IF(AND(ISNUMBER(O478),O478&gt;Instructions!E$21),
        "YES",
        IF(AND(ISNUMBER(O478),O478&lt;=Instructions!E$21),
            "NO",
            IF(O478="NEGATIVE",
                "UNCLEAR",
                ""
            )
        )
    )
)</f>
        <v/>
      </c>
      <c r="Q478" s="72" t="str">
        <f>IF(LEFT(Instructions!E$22)="Y",
    P478,
    ""
)</f>
        <v/>
      </c>
      <c r="R478" s="69" t="str">
        <f>IF($B478="",
    "",
    IF(NOT(ISERROR(MATCH($B478,SkyCiv!$U:$U,0))),
        INDEX(SkyCiv!I:I,MATCH($B478,SkyCiv!$U:$U,0)),
        ""
    )
)</f>
        <v/>
      </c>
      <c r="S478" s="12" t="str">
        <f>IF($B478="",
    "",
    IF(NOT(ISERROR(MATCH($B478,SkyCiv!$U:$U,0))),
        INDEX(SkyCiv!J:J,MATCH($B478,SkyCiv!$U:$U,0)),
        ""
    )
)</f>
        <v/>
      </c>
      <c r="T478" s="60" t="str">
        <f>IF($B478="",
    "",
    IF(NOT(ISERROR(MATCH($B478,SkyCiv!$U:$U,0))),
        INDEX(SkyCiv!K:K,MATCH($B478,SkyCiv!$U:$U,0)),
        ""
    )
)</f>
        <v/>
      </c>
      <c r="U478" s="76" t="str">
        <f>IF($B478="",
    "",
    IF(NOT(ISERROR(MATCH($B478,SkyCiv!$U:$U,0))),
        INDEX(SkyCiv!L:L,MATCH($B478,SkyCiv!$U:$U,0)),
        ""
    )
)</f>
        <v/>
      </c>
      <c r="V478" s="12" t="str">
        <f>IF($B478="",
    "",
    IF(NOT(ISERROR(MATCH($B478,SkyCiv!$U:$U,0))),
        INDEX(SkyCiv!M:M,MATCH($B478,SkyCiv!$U:$U,0)),
        ""
    )
)</f>
        <v/>
      </c>
      <c r="W478" s="77" t="str">
        <f>IF($B478="",
    "",
    IF(NOT(ISERROR(MATCH($B478,SkyCiv!$U:$U,0))),
        INDEX(SkyCiv!N:N,MATCH($B478,SkyCiv!$U:$U,0)),
        ""
    )
)</f>
        <v/>
      </c>
      <c r="X478" s="45" t="str">
        <f>IF(AND(U478=0,V478=0,W478=0),
    "-",
    IF(U478="",
        "",
        IF(LEFT($B478)="B",
            IF(Instructions!E$16="",
                "",
                IF(ROUND(U478,3)&lt;Instructions!E$16,
                    "YES",
                    "NO"
                )
            ),
            IF(LEFT($B478)="C",
                IF(Instructions!E$18="",
                    "",
                    IF(ROUND(U478,3)&lt;Instructions!E$18,
                        "YES",
                        "NO"
                    )
                ),
                "ERR"
            )
        )
    )
)</f>
        <v/>
      </c>
      <c r="Y478" s="45" t="str">
        <f t="shared" si="187"/>
        <v/>
      </c>
      <c r="Z478" s="45" t="str">
        <f>IF(AND(U478=0,V478=0,W478=0),
    "-",
    IF(W478="",
        "",
        IF(LEFT($B478)="B",
            IF(Instructions!E$17="",
                "",
                IF(ROUND(W478,3)&lt;Instructions!E$17,
                    "YES",
                    "NO"
                )
            ),
            IF(LEFT($B478)="C",
                IF(Instructions!E$19="",
                    "",
                    IF(ROUND(W478,3)&lt;Instructions!E$19,
                        "YES",
                        "NO"
                    )
                ),
                "ERR"
            )
        )
    )
)</f>
        <v/>
      </c>
      <c r="AA478" s="54" t="str">
        <f t="shared" si="188"/>
        <v/>
      </c>
      <c r="AB478" s="14" t="str">
        <f>IF(AND(NOT(ISERROR(MATCH($B478,Scilympiad!$U:$U,0))),ISNUMBER(INDEX(Scilympiad!Y:Y,MATCH($B478,Scilympiad!$U:$U,0)))),
    INDEX(Scilympiad!Y:Y,MATCH($B478,Scilympiad!$U:$U,0)),
    ""
)</f>
        <v/>
      </c>
      <c r="AC478" s="11" t="str">
        <f t="shared" si="189"/>
        <v/>
      </c>
      <c r="AD478" s="10" t="str">
        <f t="shared" si="190"/>
        <v/>
      </c>
      <c r="AE478" s="11" t="str">
        <f t="shared" si="191"/>
        <v/>
      </c>
      <c r="AF478" s="12" t="str">
        <f t="shared" si="192"/>
        <v/>
      </c>
      <c r="AG478" s="134" t="str">
        <f t="shared" si="193"/>
        <v/>
      </c>
      <c r="AH478" s="165"/>
      <c r="AI478" s="165"/>
      <c r="AJ478" s="131"/>
      <c r="AK478" s="64" t="str">
        <f t="shared" si="194"/>
        <v/>
      </c>
      <c r="AL478" s="47" t="str">
        <f t="shared" si="195"/>
        <v/>
      </c>
      <c r="AM478" s="65" t="str">
        <f t="shared" si="196"/>
        <v/>
      </c>
      <c r="AN478" s="57" t="str">
        <f t="shared" si="197"/>
        <v/>
      </c>
      <c r="AO478" s="12" t="str">
        <f t="shared" si="198"/>
        <v/>
      </c>
      <c r="AP478" s="10" t="str">
        <f t="shared" si="199"/>
        <v/>
      </c>
      <c r="AQ478" s="10" t="str">
        <f t="shared" si="200"/>
        <v/>
      </c>
      <c r="AR478" s="15" t="str">
        <f t="shared" si="201"/>
        <v/>
      </c>
      <c r="AS478" s="57" t="str">
        <f t="shared" si="202"/>
        <v/>
      </c>
      <c r="AT478" s="12" t="str">
        <f t="shared" si="203"/>
        <v/>
      </c>
      <c r="AU478" s="10" t="str">
        <f t="shared" si="204"/>
        <v/>
      </c>
      <c r="AV478" s="10" t="str">
        <f t="shared" si="205"/>
        <v/>
      </c>
      <c r="AW478" s="15" t="str">
        <f t="shared" si="206"/>
        <v/>
      </c>
    </row>
    <row r="479" spans="2:49">
      <c r="B479" s="14" t="str">
        <f>IF(Scilympiad!C478="",
    "",
    Scilympiad!C478
)</f>
        <v/>
      </c>
      <c r="C479" s="10" t="str">
        <f>IF(Scilympiad!D478="",
    "",
    Scilympiad!D478
)</f>
        <v/>
      </c>
      <c r="D479" s="10" t="str">
        <f>IF(Scilympiad!E478="",
    "",
    Scilympiad!E478
)</f>
        <v/>
      </c>
      <c r="E479" s="44" t="str">
        <f t="shared" si="182"/>
        <v/>
      </c>
      <c r="F479" s="45" t="str">
        <f t="shared" si="183"/>
        <v/>
      </c>
      <c r="G479" s="173" t="str">
        <f t="shared" si="184"/>
        <v/>
      </c>
      <c r="H479" s="45" t="str">
        <f t="shared" si="185"/>
        <v/>
      </c>
      <c r="I479" s="54" t="str">
        <f t="shared" si="186"/>
        <v/>
      </c>
      <c r="J479" s="57" t="str">
        <f>IF($B479="",
    "",
    IF(COUNTIF(Scilympiad!U:U,Scores!$B479)+COUNTIF(SkyCiv!U:U,Scores!$B479)=0,
        "",
        IF(COUNTIF(Scilympiad!U:U,Scores!$B479)=0,
            "NO",
            IF(COUNTIF(Scilympiad!U:U,Scores!$B479)=1,
                "YES",
                IF(COUNTIF(Scilympiad!U:U,Scores!$B479)&gt;1,
                    "MANY",
                    "ERROR"
                )
            )
        )
    )
)</f>
        <v/>
      </c>
      <c r="K479" s="15" t="str">
        <f>IF($B479="",
    "",
    IF(COUNTIF(Scilympiad!U:U,Scores!$B479)+COUNTIF(SkyCiv!U:U,Scores!$B479)=0,
        "",
        IF(COUNTIF(SkyCiv!U:U,Scores!$B479)=0,
            "NO",
            IF(COUNTIF(SkyCiv!U:U,Scores!$B479)=1,
                "YES",
                IF(COUNTIF(SkyCiv!U:U,Scores!$B479)&gt;1,
                    "MANY",
                    "ERROR"
                )
            )
        )
    )
)</f>
        <v/>
      </c>
      <c r="L479" s="160" t="str">
        <f>IF($B479="",
    "",
    IF(NOT(ISERROR(MATCH($B479,Scilympiad!$U:$U,0))),
        INDEX(Scilympiad!M:M,MATCH($B479,Scilympiad!$U:$U,0)),
        ""
    )
)</f>
        <v/>
      </c>
      <c r="M479" s="161" t="str">
        <f>IF($B479="",
    "",
    IF(NOT(ISERROR(MATCH($B479,Scilympiad!$U:$U,0))),
        INDEX(Scilympiad!N:N,MATCH($B479,Scilympiad!$U:$U,0)),
        ""
    )
)</f>
        <v/>
      </c>
      <c r="N479" s="161" t="str">
        <f>IF($B479="",
    "",
    IF(NOT(ISERROR(MATCH($B479,SkyCiv!$U:$U,0))),
        INDEX(SkyCiv!C:C,MATCH($B479,SkyCiv!$U:$U,0))+(_xlfn.NUMBERVALUE(LEFT(RIGHT(Instructions!$E$20,4),3))+6)/24,
        ""
    )
)</f>
        <v/>
      </c>
      <c r="O479" s="12" t="str">
        <f>IF(N479="",
    "",
    IF(Instructions!E$20="",
        "TIMEZONE?",
        IF(L479="",
            "START?",
            IF(N479&lt;L479,
                "NEGATIVE",
                (N479-L479)*24*60
            )
        )
    )
)</f>
        <v/>
      </c>
      <c r="P479" s="46" t="str">
        <f>IF(Instructions!$E$21="",
    "",
    IF(AND(ISNUMBER(O479),O479&gt;Instructions!E$21),
        "YES",
        IF(AND(ISNUMBER(O479),O479&lt;=Instructions!E$21),
            "NO",
            IF(O479="NEGATIVE",
                "UNCLEAR",
                ""
            )
        )
    )
)</f>
        <v/>
      </c>
      <c r="Q479" s="72" t="str">
        <f>IF(LEFT(Instructions!E$22)="Y",
    P479,
    ""
)</f>
        <v/>
      </c>
      <c r="R479" s="69" t="str">
        <f>IF($B479="",
    "",
    IF(NOT(ISERROR(MATCH($B479,SkyCiv!$U:$U,0))),
        INDEX(SkyCiv!I:I,MATCH($B479,SkyCiv!$U:$U,0)),
        ""
    )
)</f>
        <v/>
      </c>
      <c r="S479" s="12" t="str">
        <f>IF($B479="",
    "",
    IF(NOT(ISERROR(MATCH($B479,SkyCiv!$U:$U,0))),
        INDEX(SkyCiv!J:J,MATCH($B479,SkyCiv!$U:$U,0)),
        ""
    )
)</f>
        <v/>
      </c>
      <c r="T479" s="60" t="str">
        <f>IF($B479="",
    "",
    IF(NOT(ISERROR(MATCH($B479,SkyCiv!$U:$U,0))),
        INDEX(SkyCiv!K:K,MATCH($B479,SkyCiv!$U:$U,0)),
        ""
    )
)</f>
        <v/>
      </c>
      <c r="U479" s="76" t="str">
        <f>IF($B479="",
    "",
    IF(NOT(ISERROR(MATCH($B479,SkyCiv!$U:$U,0))),
        INDEX(SkyCiv!L:L,MATCH($B479,SkyCiv!$U:$U,0)),
        ""
    )
)</f>
        <v/>
      </c>
      <c r="V479" s="12" t="str">
        <f>IF($B479="",
    "",
    IF(NOT(ISERROR(MATCH($B479,SkyCiv!$U:$U,0))),
        INDEX(SkyCiv!M:M,MATCH($B479,SkyCiv!$U:$U,0)),
        ""
    )
)</f>
        <v/>
      </c>
      <c r="W479" s="77" t="str">
        <f>IF($B479="",
    "",
    IF(NOT(ISERROR(MATCH($B479,SkyCiv!$U:$U,0))),
        INDEX(SkyCiv!N:N,MATCH($B479,SkyCiv!$U:$U,0)),
        ""
    )
)</f>
        <v/>
      </c>
      <c r="X479" s="45" t="str">
        <f>IF(AND(U479=0,V479=0,W479=0),
    "-",
    IF(U479="",
        "",
        IF(LEFT($B479)="B",
            IF(Instructions!E$16="",
                "",
                IF(ROUND(U479,3)&lt;Instructions!E$16,
                    "YES",
                    "NO"
                )
            ),
            IF(LEFT($B479)="C",
                IF(Instructions!E$18="",
                    "",
                    IF(ROUND(U479,3)&lt;Instructions!E$18,
                        "YES",
                        "NO"
                    )
                ),
                "ERR"
            )
        )
    )
)</f>
        <v/>
      </c>
      <c r="Y479" s="45" t="str">
        <f t="shared" si="187"/>
        <v/>
      </c>
      <c r="Z479" s="45" t="str">
        <f>IF(AND(U479=0,V479=0,W479=0),
    "-",
    IF(W479="",
        "",
        IF(LEFT($B479)="B",
            IF(Instructions!E$17="",
                "",
                IF(ROUND(W479,3)&lt;Instructions!E$17,
                    "YES",
                    "NO"
                )
            ),
            IF(LEFT($B479)="C",
                IF(Instructions!E$19="",
                    "",
                    IF(ROUND(W479,3)&lt;Instructions!E$19,
                        "YES",
                        "NO"
                    )
                ),
                "ERR"
            )
        )
    )
)</f>
        <v/>
      </c>
      <c r="AA479" s="54" t="str">
        <f t="shared" si="188"/>
        <v/>
      </c>
      <c r="AB479" s="14" t="str">
        <f>IF(AND(NOT(ISERROR(MATCH($B479,Scilympiad!$U:$U,0))),ISNUMBER(INDEX(Scilympiad!Y:Y,MATCH($B479,Scilympiad!$U:$U,0)))),
    INDEX(Scilympiad!Y:Y,MATCH($B479,Scilympiad!$U:$U,0)),
    ""
)</f>
        <v/>
      </c>
      <c r="AC479" s="11" t="str">
        <f t="shared" si="189"/>
        <v/>
      </c>
      <c r="AD479" s="10" t="str">
        <f t="shared" si="190"/>
        <v/>
      </c>
      <c r="AE479" s="11" t="str">
        <f t="shared" si="191"/>
        <v/>
      </c>
      <c r="AF479" s="12" t="str">
        <f t="shared" si="192"/>
        <v/>
      </c>
      <c r="AG479" s="134" t="str">
        <f t="shared" si="193"/>
        <v/>
      </c>
      <c r="AH479" s="165"/>
      <c r="AI479" s="165"/>
      <c r="AJ479" s="131"/>
      <c r="AK479" s="64" t="str">
        <f t="shared" si="194"/>
        <v/>
      </c>
      <c r="AL479" s="47" t="str">
        <f t="shared" si="195"/>
        <v/>
      </c>
      <c r="AM479" s="65" t="str">
        <f t="shared" si="196"/>
        <v/>
      </c>
      <c r="AN479" s="57" t="str">
        <f t="shared" si="197"/>
        <v/>
      </c>
      <c r="AO479" s="12" t="str">
        <f t="shared" si="198"/>
        <v/>
      </c>
      <c r="AP479" s="10" t="str">
        <f t="shared" si="199"/>
        <v/>
      </c>
      <c r="AQ479" s="10" t="str">
        <f t="shared" si="200"/>
        <v/>
      </c>
      <c r="AR479" s="15" t="str">
        <f t="shared" si="201"/>
        <v/>
      </c>
      <c r="AS479" s="57" t="str">
        <f t="shared" si="202"/>
        <v/>
      </c>
      <c r="AT479" s="12" t="str">
        <f t="shared" si="203"/>
        <v/>
      </c>
      <c r="AU479" s="10" t="str">
        <f t="shared" si="204"/>
        <v/>
      </c>
      <c r="AV479" s="10" t="str">
        <f t="shared" si="205"/>
        <v/>
      </c>
      <c r="AW479" s="15" t="str">
        <f t="shared" si="206"/>
        <v/>
      </c>
    </row>
    <row r="480" spans="2:49">
      <c r="B480" s="14" t="str">
        <f>IF(Scilympiad!C479="",
    "",
    Scilympiad!C479
)</f>
        <v/>
      </c>
      <c r="C480" s="10" t="str">
        <f>IF(Scilympiad!D479="",
    "",
    Scilympiad!D479
)</f>
        <v/>
      </c>
      <c r="D480" s="10" t="str">
        <f>IF(Scilympiad!E479="",
    "",
    Scilympiad!E479
)</f>
        <v/>
      </c>
      <c r="E480" s="44" t="str">
        <f t="shared" si="182"/>
        <v/>
      </c>
      <c r="F480" s="45" t="str">
        <f t="shared" si="183"/>
        <v/>
      </c>
      <c r="G480" s="173" t="str">
        <f t="shared" si="184"/>
        <v/>
      </c>
      <c r="H480" s="45" t="str">
        <f t="shared" si="185"/>
        <v/>
      </c>
      <c r="I480" s="54" t="str">
        <f t="shared" si="186"/>
        <v/>
      </c>
      <c r="J480" s="57" t="str">
        <f>IF($B480="",
    "",
    IF(COUNTIF(Scilympiad!U:U,Scores!$B480)+COUNTIF(SkyCiv!U:U,Scores!$B480)=0,
        "",
        IF(COUNTIF(Scilympiad!U:U,Scores!$B480)=0,
            "NO",
            IF(COUNTIF(Scilympiad!U:U,Scores!$B480)=1,
                "YES",
                IF(COUNTIF(Scilympiad!U:U,Scores!$B480)&gt;1,
                    "MANY",
                    "ERROR"
                )
            )
        )
    )
)</f>
        <v/>
      </c>
      <c r="K480" s="15" t="str">
        <f>IF($B480="",
    "",
    IF(COUNTIF(Scilympiad!U:U,Scores!$B480)+COUNTIF(SkyCiv!U:U,Scores!$B480)=0,
        "",
        IF(COUNTIF(SkyCiv!U:U,Scores!$B480)=0,
            "NO",
            IF(COUNTIF(SkyCiv!U:U,Scores!$B480)=1,
                "YES",
                IF(COUNTIF(SkyCiv!U:U,Scores!$B480)&gt;1,
                    "MANY",
                    "ERROR"
                )
            )
        )
    )
)</f>
        <v/>
      </c>
      <c r="L480" s="160" t="str">
        <f>IF($B480="",
    "",
    IF(NOT(ISERROR(MATCH($B480,Scilympiad!$U:$U,0))),
        INDEX(Scilympiad!M:M,MATCH($B480,Scilympiad!$U:$U,0)),
        ""
    )
)</f>
        <v/>
      </c>
      <c r="M480" s="161" t="str">
        <f>IF($B480="",
    "",
    IF(NOT(ISERROR(MATCH($B480,Scilympiad!$U:$U,0))),
        INDEX(Scilympiad!N:N,MATCH($B480,Scilympiad!$U:$U,0)),
        ""
    )
)</f>
        <v/>
      </c>
      <c r="N480" s="161" t="str">
        <f>IF($B480="",
    "",
    IF(NOT(ISERROR(MATCH($B480,SkyCiv!$U:$U,0))),
        INDEX(SkyCiv!C:C,MATCH($B480,SkyCiv!$U:$U,0))+(_xlfn.NUMBERVALUE(LEFT(RIGHT(Instructions!$E$20,4),3))+6)/24,
        ""
    )
)</f>
        <v/>
      </c>
      <c r="O480" s="12" t="str">
        <f>IF(N480="",
    "",
    IF(Instructions!E$20="",
        "TIMEZONE?",
        IF(L480="",
            "START?",
            IF(N480&lt;L480,
                "NEGATIVE",
                (N480-L480)*24*60
            )
        )
    )
)</f>
        <v/>
      </c>
      <c r="P480" s="46" t="str">
        <f>IF(Instructions!$E$21="",
    "",
    IF(AND(ISNUMBER(O480),O480&gt;Instructions!E$21),
        "YES",
        IF(AND(ISNUMBER(O480),O480&lt;=Instructions!E$21),
            "NO",
            IF(O480="NEGATIVE",
                "UNCLEAR",
                ""
            )
        )
    )
)</f>
        <v/>
      </c>
      <c r="Q480" s="72" t="str">
        <f>IF(LEFT(Instructions!E$22)="Y",
    P480,
    ""
)</f>
        <v/>
      </c>
      <c r="R480" s="69" t="str">
        <f>IF($B480="",
    "",
    IF(NOT(ISERROR(MATCH($B480,SkyCiv!$U:$U,0))),
        INDEX(SkyCiv!I:I,MATCH($B480,SkyCiv!$U:$U,0)),
        ""
    )
)</f>
        <v/>
      </c>
      <c r="S480" s="12" t="str">
        <f>IF($B480="",
    "",
    IF(NOT(ISERROR(MATCH($B480,SkyCiv!$U:$U,0))),
        INDEX(SkyCiv!J:J,MATCH($B480,SkyCiv!$U:$U,0)),
        ""
    )
)</f>
        <v/>
      </c>
      <c r="T480" s="60" t="str">
        <f>IF($B480="",
    "",
    IF(NOT(ISERROR(MATCH($B480,SkyCiv!$U:$U,0))),
        INDEX(SkyCiv!K:K,MATCH($B480,SkyCiv!$U:$U,0)),
        ""
    )
)</f>
        <v/>
      </c>
      <c r="U480" s="76" t="str">
        <f>IF($B480="",
    "",
    IF(NOT(ISERROR(MATCH($B480,SkyCiv!$U:$U,0))),
        INDEX(SkyCiv!L:L,MATCH($B480,SkyCiv!$U:$U,0)),
        ""
    )
)</f>
        <v/>
      </c>
      <c r="V480" s="12" t="str">
        <f>IF($B480="",
    "",
    IF(NOT(ISERROR(MATCH($B480,SkyCiv!$U:$U,0))),
        INDEX(SkyCiv!M:M,MATCH($B480,SkyCiv!$U:$U,0)),
        ""
    )
)</f>
        <v/>
      </c>
      <c r="W480" s="77" t="str">
        <f>IF($B480="",
    "",
    IF(NOT(ISERROR(MATCH($B480,SkyCiv!$U:$U,0))),
        INDEX(SkyCiv!N:N,MATCH($B480,SkyCiv!$U:$U,0)),
        ""
    )
)</f>
        <v/>
      </c>
      <c r="X480" s="45" t="str">
        <f>IF(AND(U480=0,V480=0,W480=0),
    "-",
    IF(U480="",
        "",
        IF(LEFT($B480)="B",
            IF(Instructions!E$16="",
                "",
                IF(ROUND(U480,3)&lt;Instructions!E$16,
                    "YES",
                    "NO"
                )
            ),
            IF(LEFT($B480)="C",
                IF(Instructions!E$18="",
                    "",
                    IF(ROUND(U480,3)&lt;Instructions!E$18,
                        "YES",
                        "NO"
                    )
                ),
                "ERR"
            )
        )
    )
)</f>
        <v/>
      </c>
      <c r="Y480" s="45" t="str">
        <f t="shared" si="187"/>
        <v/>
      </c>
      <c r="Z480" s="45" t="str">
        <f>IF(AND(U480=0,V480=0,W480=0),
    "-",
    IF(W480="",
        "",
        IF(LEFT($B480)="B",
            IF(Instructions!E$17="",
                "",
                IF(ROUND(W480,3)&lt;Instructions!E$17,
                    "YES",
                    "NO"
                )
            ),
            IF(LEFT($B480)="C",
                IF(Instructions!E$19="",
                    "",
                    IF(ROUND(W480,3)&lt;Instructions!E$19,
                        "YES",
                        "NO"
                    )
                ),
                "ERR"
            )
        )
    )
)</f>
        <v/>
      </c>
      <c r="AA480" s="54" t="str">
        <f t="shared" si="188"/>
        <v/>
      </c>
      <c r="AB480" s="14" t="str">
        <f>IF(AND(NOT(ISERROR(MATCH($B480,Scilympiad!$U:$U,0))),ISNUMBER(INDEX(Scilympiad!Y:Y,MATCH($B480,Scilympiad!$U:$U,0)))),
    INDEX(Scilympiad!Y:Y,MATCH($B480,Scilympiad!$U:$U,0)),
    ""
)</f>
        <v/>
      </c>
      <c r="AC480" s="11" t="str">
        <f t="shared" si="189"/>
        <v/>
      </c>
      <c r="AD480" s="10" t="str">
        <f t="shared" si="190"/>
        <v/>
      </c>
      <c r="AE480" s="11" t="str">
        <f t="shared" si="191"/>
        <v/>
      </c>
      <c r="AF480" s="12" t="str">
        <f t="shared" si="192"/>
        <v/>
      </c>
      <c r="AG480" s="134" t="str">
        <f t="shared" si="193"/>
        <v/>
      </c>
      <c r="AH480" s="165"/>
      <c r="AI480" s="165"/>
      <c r="AJ480" s="131"/>
      <c r="AK480" s="64" t="str">
        <f t="shared" si="194"/>
        <v/>
      </c>
      <c r="AL480" s="47" t="str">
        <f t="shared" si="195"/>
        <v/>
      </c>
      <c r="AM480" s="65" t="str">
        <f t="shared" si="196"/>
        <v/>
      </c>
      <c r="AN480" s="57" t="str">
        <f t="shared" si="197"/>
        <v/>
      </c>
      <c r="AO480" s="12" t="str">
        <f t="shared" si="198"/>
        <v/>
      </c>
      <c r="AP480" s="10" t="str">
        <f t="shared" si="199"/>
        <v/>
      </c>
      <c r="AQ480" s="10" t="str">
        <f t="shared" si="200"/>
        <v/>
      </c>
      <c r="AR480" s="15" t="str">
        <f t="shared" si="201"/>
        <v/>
      </c>
      <c r="AS480" s="57" t="str">
        <f t="shared" si="202"/>
        <v/>
      </c>
      <c r="AT480" s="12" t="str">
        <f t="shared" si="203"/>
        <v/>
      </c>
      <c r="AU480" s="10" t="str">
        <f t="shared" si="204"/>
        <v/>
      </c>
      <c r="AV480" s="10" t="str">
        <f t="shared" si="205"/>
        <v/>
      </c>
      <c r="AW480" s="15" t="str">
        <f t="shared" si="206"/>
        <v/>
      </c>
    </row>
    <row r="481" spans="2:49">
      <c r="B481" s="14" t="str">
        <f>IF(Scilympiad!C480="",
    "",
    Scilympiad!C480
)</f>
        <v/>
      </c>
      <c r="C481" s="10" t="str">
        <f>IF(Scilympiad!D480="",
    "",
    Scilympiad!D480
)</f>
        <v/>
      </c>
      <c r="D481" s="10" t="str">
        <f>IF(Scilympiad!E480="",
    "",
    Scilympiad!E480
)</f>
        <v/>
      </c>
      <c r="E481" s="44" t="str">
        <f t="shared" si="182"/>
        <v/>
      </c>
      <c r="F481" s="45" t="str">
        <f t="shared" si="183"/>
        <v/>
      </c>
      <c r="G481" s="173" t="str">
        <f t="shared" si="184"/>
        <v/>
      </c>
      <c r="H481" s="45" t="str">
        <f t="shared" si="185"/>
        <v/>
      </c>
      <c r="I481" s="54" t="str">
        <f t="shared" si="186"/>
        <v/>
      </c>
      <c r="J481" s="57" t="str">
        <f>IF($B481="",
    "",
    IF(COUNTIF(Scilympiad!U:U,Scores!$B481)+COUNTIF(SkyCiv!U:U,Scores!$B481)=0,
        "",
        IF(COUNTIF(Scilympiad!U:U,Scores!$B481)=0,
            "NO",
            IF(COUNTIF(Scilympiad!U:U,Scores!$B481)=1,
                "YES",
                IF(COUNTIF(Scilympiad!U:U,Scores!$B481)&gt;1,
                    "MANY",
                    "ERROR"
                )
            )
        )
    )
)</f>
        <v/>
      </c>
      <c r="K481" s="15" t="str">
        <f>IF($B481="",
    "",
    IF(COUNTIF(Scilympiad!U:U,Scores!$B481)+COUNTIF(SkyCiv!U:U,Scores!$B481)=0,
        "",
        IF(COUNTIF(SkyCiv!U:U,Scores!$B481)=0,
            "NO",
            IF(COUNTIF(SkyCiv!U:U,Scores!$B481)=1,
                "YES",
                IF(COUNTIF(SkyCiv!U:U,Scores!$B481)&gt;1,
                    "MANY",
                    "ERROR"
                )
            )
        )
    )
)</f>
        <v/>
      </c>
      <c r="L481" s="160" t="str">
        <f>IF($B481="",
    "",
    IF(NOT(ISERROR(MATCH($B481,Scilympiad!$U:$U,0))),
        INDEX(Scilympiad!M:M,MATCH($B481,Scilympiad!$U:$U,0)),
        ""
    )
)</f>
        <v/>
      </c>
      <c r="M481" s="161" t="str">
        <f>IF($B481="",
    "",
    IF(NOT(ISERROR(MATCH($B481,Scilympiad!$U:$U,0))),
        INDEX(Scilympiad!N:N,MATCH($B481,Scilympiad!$U:$U,0)),
        ""
    )
)</f>
        <v/>
      </c>
      <c r="N481" s="161" t="str">
        <f>IF($B481="",
    "",
    IF(NOT(ISERROR(MATCH($B481,SkyCiv!$U:$U,0))),
        INDEX(SkyCiv!C:C,MATCH($B481,SkyCiv!$U:$U,0))+(_xlfn.NUMBERVALUE(LEFT(RIGHT(Instructions!$E$20,4),3))+6)/24,
        ""
    )
)</f>
        <v/>
      </c>
      <c r="O481" s="12" t="str">
        <f>IF(N481="",
    "",
    IF(Instructions!E$20="",
        "TIMEZONE?",
        IF(L481="",
            "START?",
            IF(N481&lt;L481,
                "NEGATIVE",
                (N481-L481)*24*60
            )
        )
    )
)</f>
        <v/>
      </c>
      <c r="P481" s="46" t="str">
        <f>IF(Instructions!$E$21="",
    "",
    IF(AND(ISNUMBER(O481),O481&gt;Instructions!E$21),
        "YES",
        IF(AND(ISNUMBER(O481),O481&lt;=Instructions!E$21),
            "NO",
            IF(O481="NEGATIVE",
                "UNCLEAR",
                ""
            )
        )
    )
)</f>
        <v/>
      </c>
      <c r="Q481" s="72" t="str">
        <f>IF(LEFT(Instructions!E$22)="Y",
    P481,
    ""
)</f>
        <v/>
      </c>
      <c r="R481" s="69" t="str">
        <f>IF($B481="",
    "",
    IF(NOT(ISERROR(MATCH($B481,SkyCiv!$U:$U,0))),
        INDEX(SkyCiv!I:I,MATCH($B481,SkyCiv!$U:$U,0)),
        ""
    )
)</f>
        <v/>
      </c>
      <c r="S481" s="12" t="str">
        <f>IF($B481="",
    "",
    IF(NOT(ISERROR(MATCH($B481,SkyCiv!$U:$U,0))),
        INDEX(SkyCiv!J:J,MATCH($B481,SkyCiv!$U:$U,0)),
        ""
    )
)</f>
        <v/>
      </c>
      <c r="T481" s="60" t="str">
        <f>IF($B481="",
    "",
    IF(NOT(ISERROR(MATCH($B481,SkyCiv!$U:$U,0))),
        INDEX(SkyCiv!K:K,MATCH($B481,SkyCiv!$U:$U,0)),
        ""
    )
)</f>
        <v/>
      </c>
      <c r="U481" s="76" t="str">
        <f>IF($B481="",
    "",
    IF(NOT(ISERROR(MATCH($B481,SkyCiv!$U:$U,0))),
        INDEX(SkyCiv!L:L,MATCH($B481,SkyCiv!$U:$U,0)),
        ""
    )
)</f>
        <v/>
      </c>
      <c r="V481" s="12" t="str">
        <f>IF($B481="",
    "",
    IF(NOT(ISERROR(MATCH($B481,SkyCiv!$U:$U,0))),
        INDEX(SkyCiv!M:M,MATCH($B481,SkyCiv!$U:$U,0)),
        ""
    )
)</f>
        <v/>
      </c>
      <c r="W481" s="77" t="str">
        <f>IF($B481="",
    "",
    IF(NOT(ISERROR(MATCH($B481,SkyCiv!$U:$U,0))),
        INDEX(SkyCiv!N:N,MATCH($B481,SkyCiv!$U:$U,0)),
        ""
    )
)</f>
        <v/>
      </c>
      <c r="X481" s="45" t="str">
        <f>IF(AND(U481=0,V481=0,W481=0),
    "-",
    IF(U481="",
        "",
        IF(LEFT($B481)="B",
            IF(Instructions!E$16="",
                "",
                IF(ROUND(U481,3)&lt;Instructions!E$16,
                    "YES",
                    "NO"
                )
            ),
            IF(LEFT($B481)="C",
                IF(Instructions!E$18="",
                    "",
                    IF(ROUND(U481,3)&lt;Instructions!E$18,
                        "YES",
                        "NO"
                    )
                ),
                "ERR"
            )
        )
    )
)</f>
        <v/>
      </c>
      <c r="Y481" s="45" t="str">
        <f t="shared" si="187"/>
        <v/>
      </c>
      <c r="Z481" s="45" t="str">
        <f>IF(AND(U481=0,V481=0,W481=0),
    "-",
    IF(W481="",
        "",
        IF(LEFT($B481)="B",
            IF(Instructions!E$17="",
                "",
                IF(ROUND(W481,3)&lt;Instructions!E$17,
                    "YES",
                    "NO"
                )
            ),
            IF(LEFT($B481)="C",
                IF(Instructions!E$19="",
                    "",
                    IF(ROUND(W481,3)&lt;Instructions!E$19,
                        "YES",
                        "NO"
                    )
                ),
                "ERR"
            )
        )
    )
)</f>
        <v/>
      </c>
      <c r="AA481" s="54" t="str">
        <f t="shared" si="188"/>
        <v/>
      </c>
      <c r="AB481" s="14" t="str">
        <f>IF(AND(NOT(ISERROR(MATCH($B481,Scilympiad!$U:$U,0))),ISNUMBER(INDEX(Scilympiad!Y:Y,MATCH($B481,Scilympiad!$U:$U,0)))),
    INDEX(Scilympiad!Y:Y,MATCH($B481,Scilympiad!$U:$U,0)),
    ""
)</f>
        <v/>
      </c>
      <c r="AC481" s="11" t="str">
        <f t="shared" si="189"/>
        <v/>
      </c>
      <c r="AD481" s="10" t="str">
        <f t="shared" si="190"/>
        <v/>
      </c>
      <c r="AE481" s="11" t="str">
        <f t="shared" si="191"/>
        <v/>
      </c>
      <c r="AF481" s="12" t="str">
        <f t="shared" si="192"/>
        <v/>
      </c>
      <c r="AG481" s="134" t="str">
        <f t="shared" si="193"/>
        <v/>
      </c>
      <c r="AH481" s="165"/>
      <c r="AI481" s="165"/>
      <c r="AJ481" s="131"/>
      <c r="AK481" s="64" t="str">
        <f t="shared" si="194"/>
        <v/>
      </c>
      <c r="AL481" s="47" t="str">
        <f t="shared" si="195"/>
        <v/>
      </c>
      <c r="AM481" s="65" t="str">
        <f t="shared" si="196"/>
        <v/>
      </c>
      <c r="AN481" s="57" t="str">
        <f t="shared" si="197"/>
        <v/>
      </c>
      <c r="AO481" s="12" t="str">
        <f t="shared" si="198"/>
        <v/>
      </c>
      <c r="AP481" s="10" t="str">
        <f t="shared" si="199"/>
        <v/>
      </c>
      <c r="AQ481" s="10" t="str">
        <f t="shared" si="200"/>
        <v/>
      </c>
      <c r="AR481" s="15" t="str">
        <f t="shared" si="201"/>
        <v/>
      </c>
      <c r="AS481" s="57" t="str">
        <f t="shared" si="202"/>
        <v/>
      </c>
      <c r="AT481" s="12" t="str">
        <f t="shared" si="203"/>
        <v/>
      </c>
      <c r="AU481" s="10" t="str">
        <f t="shared" si="204"/>
        <v/>
      </c>
      <c r="AV481" s="10" t="str">
        <f t="shared" si="205"/>
        <v/>
      </c>
      <c r="AW481" s="15" t="str">
        <f t="shared" si="206"/>
        <v/>
      </c>
    </row>
    <row r="482" spans="2:49">
      <c r="B482" s="14" t="str">
        <f>IF(Scilympiad!C481="",
    "",
    Scilympiad!C481
)</f>
        <v/>
      </c>
      <c r="C482" s="10" t="str">
        <f>IF(Scilympiad!D481="",
    "",
    Scilympiad!D481
)</f>
        <v/>
      </c>
      <c r="D482" s="10" t="str">
        <f>IF(Scilympiad!E481="",
    "",
    Scilympiad!E481
)</f>
        <v/>
      </c>
      <c r="E482" s="44" t="str">
        <f t="shared" si="182"/>
        <v/>
      </c>
      <c r="F482" s="45" t="str">
        <f t="shared" si="183"/>
        <v/>
      </c>
      <c r="G482" s="173" t="str">
        <f t="shared" si="184"/>
        <v/>
      </c>
      <c r="H482" s="45" t="str">
        <f t="shared" si="185"/>
        <v/>
      </c>
      <c r="I482" s="54" t="str">
        <f t="shared" si="186"/>
        <v/>
      </c>
      <c r="J482" s="57" t="str">
        <f>IF($B482="",
    "",
    IF(COUNTIF(Scilympiad!U:U,Scores!$B482)+COUNTIF(SkyCiv!U:U,Scores!$B482)=0,
        "",
        IF(COUNTIF(Scilympiad!U:U,Scores!$B482)=0,
            "NO",
            IF(COUNTIF(Scilympiad!U:U,Scores!$B482)=1,
                "YES",
                IF(COUNTIF(Scilympiad!U:U,Scores!$B482)&gt;1,
                    "MANY",
                    "ERROR"
                )
            )
        )
    )
)</f>
        <v/>
      </c>
      <c r="K482" s="15" t="str">
        <f>IF($B482="",
    "",
    IF(COUNTIF(Scilympiad!U:U,Scores!$B482)+COUNTIF(SkyCiv!U:U,Scores!$B482)=0,
        "",
        IF(COUNTIF(SkyCiv!U:U,Scores!$B482)=0,
            "NO",
            IF(COUNTIF(SkyCiv!U:U,Scores!$B482)=1,
                "YES",
                IF(COUNTIF(SkyCiv!U:U,Scores!$B482)&gt;1,
                    "MANY",
                    "ERROR"
                )
            )
        )
    )
)</f>
        <v/>
      </c>
      <c r="L482" s="160" t="str">
        <f>IF($B482="",
    "",
    IF(NOT(ISERROR(MATCH($B482,Scilympiad!$U:$U,0))),
        INDEX(Scilympiad!M:M,MATCH($B482,Scilympiad!$U:$U,0)),
        ""
    )
)</f>
        <v/>
      </c>
      <c r="M482" s="161" t="str">
        <f>IF($B482="",
    "",
    IF(NOT(ISERROR(MATCH($B482,Scilympiad!$U:$U,0))),
        INDEX(Scilympiad!N:N,MATCH($B482,Scilympiad!$U:$U,0)),
        ""
    )
)</f>
        <v/>
      </c>
      <c r="N482" s="161" t="str">
        <f>IF($B482="",
    "",
    IF(NOT(ISERROR(MATCH($B482,SkyCiv!$U:$U,0))),
        INDEX(SkyCiv!C:C,MATCH($B482,SkyCiv!$U:$U,0))+(_xlfn.NUMBERVALUE(LEFT(RIGHT(Instructions!$E$20,4),3))+6)/24,
        ""
    )
)</f>
        <v/>
      </c>
      <c r="O482" s="12" t="str">
        <f>IF(N482="",
    "",
    IF(Instructions!E$20="",
        "TIMEZONE?",
        IF(L482="",
            "START?",
            IF(N482&lt;L482,
                "NEGATIVE",
                (N482-L482)*24*60
            )
        )
    )
)</f>
        <v/>
      </c>
      <c r="P482" s="46" t="str">
        <f>IF(Instructions!$E$21="",
    "",
    IF(AND(ISNUMBER(O482),O482&gt;Instructions!E$21),
        "YES",
        IF(AND(ISNUMBER(O482),O482&lt;=Instructions!E$21),
            "NO",
            IF(O482="NEGATIVE",
                "UNCLEAR",
                ""
            )
        )
    )
)</f>
        <v/>
      </c>
      <c r="Q482" s="72" t="str">
        <f>IF(LEFT(Instructions!E$22)="Y",
    P482,
    ""
)</f>
        <v/>
      </c>
      <c r="R482" s="69" t="str">
        <f>IF($B482="",
    "",
    IF(NOT(ISERROR(MATCH($B482,SkyCiv!$U:$U,0))),
        INDEX(SkyCiv!I:I,MATCH($B482,SkyCiv!$U:$U,0)),
        ""
    )
)</f>
        <v/>
      </c>
      <c r="S482" s="12" t="str">
        <f>IF($B482="",
    "",
    IF(NOT(ISERROR(MATCH($B482,SkyCiv!$U:$U,0))),
        INDEX(SkyCiv!J:J,MATCH($B482,SkyCiv!$U:$U,0)),
        ""
    )
)</f>
        <v/>
      </c>
      <c r="T482" s="60" t="str">
        <f>IF($B482="",
    "",
    IF(NOT(ISERROR(MATCH($B482,SkyCiv!$U:$U,0))),
        INDEX(SkyCiv!K:K,MATCH($B482,SkyCiv!$U:$U,0)),
        ""
    )
)</f>
        <v/>
      </c>
      <c r="U482" s="76" t="str">
        <f>IF($B482="",
    "",
    IF(NOT(ISERROR(MATCH($B482,SkyCiv!$U:$U,0))),
        INDEX(SkyCiv!L:L,MATCH($B482,SkyCiv!$U:$U,0)),
        ""
    )
)</f>
        <v/>
      </c>
      <c r="V482" s="12" t="str">
        <f>IF($B482="",
    "",
    IF(NOT(ISERROR(MATCH($B482,SkyCiv!$U:$U,0))),
        INDEX(SkyCiv!M:M,MATCH($B482,SkyCiv!$U:$U,0)),
        ""
    )
)</f>
        <v/>
      </c>
      <c r="W482" s="77" t="str">
        <f>IF($B482="",
    "",
    IF(NOT(ISERROR(MATCH($B482,SkyCiv!$U:$U,0))),
        INDEX(SkyCiv!N:N,MATCH($B482,SkyCiv!$U:$U,0)),
        ""
    )
)</f>
        <v/>
      </c>
      <c r="X482" s="45" t="str">
        <f>IF(AND(U482=0,V482=0,W482=0),
    "-",
    IF(U482="",
        "",
        IF(LEFT($B482)="B",
            IF(Instructions!E$16="",
                "",
                IF(ROUND(U482,3)&lt;Instructions!E$16,
                    "YES",
                    "NO"
                )
            ),
            IF(LEFT($B482)="C",
                IF(Instructions!E$18="",
                    "",
                    IF(ROUND(U482,3)&lt;Instructions!E$18,
                        "YES",
                        "NO"
                    )
                ),
                "ERR"
            )
        )
    )
)</f>
        <v/>
      </c>
      <c r="Y482" s="45" t="str">
        <f t="shared" si="187"/>
        <v/>
      </c>
      <c r="Z482" s="45" t="str">
        <f>IF(AND(U482=0,V482=0,W482=0),
    "-",
    IF(W482="",
        "",
        IF(LEFT($B482)="B",
            IF(Instructions!E$17="",
                "",
                IF(ROUND(W482,3)&lt;Instructions!E$17,
                    "YES",
                    "NO"
                )
            ),
            IF(LEFT($B482)="C",
                IF(Instructions!E$19="",
                    "",
                    IF(ROUND(W482,3)&lt;Instructions!E$19,
                        "YES",
                        "NO"
                    )
                ),
                "ERR"
            )
        )
    )
)</f>
        <v/>
      </c>
      <c r="AA482" s="54" t="str">
        <f t="shared" si="188"/>
        <v/>
      </c>
      <c r="AB482" s="14" t="str">
        <f>IF(AND(NOT(ISERROR(MATCH($B482,Scilympiad!$U:$U,0))),ISNUMBER(INDEX(Scilympiad!Y:Y,MATCH($B482,Scilympiad!$U:$U,0)))),
    INDEX(Scilympiad!Y:Y,MATCH($B482,Scilympiad!$U:$U,0)),
    ""
)</f>
        <v/>
      </c>
      <c r="AC482" s="11" t="str">
        <f t="shared" si="189"/>
        <v/>
      </c>
      <c r="AD482" s="10" t="str">
        <f t="shared" si="190"/>
        <v/>
      </c>
      <c r="AE482" s="11" t="str">
        <f t="shared" si="191"/>
        <v/>
      </c>
      <c r="AF482" s="12" t="str">
        <f t="shared" si="192"/>
        <v/>
      </c>
      <c r="AG482" s="134" t="str">
        <f t="shared" si="193"/>
        <v/>
      </c>
      <c r="AH482" s="165"/>
      <c r="AI482" s="165"/>
      <c r="AJ482" s="131"/>
      <c r="AK482" s="64" t="str">
        <f t="shared" si="194"/>
        <v/>
      </c>
      <c r="AL482" s="47" t="str">
        <f t="shared" si="195"/>
        <v/>
      </c>
      <c r="AM482" s="65" t="str">
        <f t="shared" si="196"/>
        <v/>
      </c>
      <c r="AN482" s="57" t="str">
        <f t="shared" si="197"/>
        <v/>
      </c>
      <c r="AO482" s="12" t="str">
        <f t="shared" si="198"/>
        <v/>
      </c>
      <c r="AP482" s="10" t="str">
        <f t="shared" si="199"/>
        <v/>
      </c>
      <c r="AQ482" s="10" t="str">
        <f t="shared" si="200"/>
        <v/>
      </c>
      <c r="AR482" s="15" t="str">
        <f t="shared" si="201"/>
        <v/>
      </c>
      <c r="AS482" s="57" t="str">
        <f t="shared" si="202"/>
        <v/>
      </c>
      <c r="AT482" s="12" t="str">
        <f t="shared" si="203"/>
        <v/>
      </c>
      <c r="AU482" s="10" t="str">
        <f t="shared" si="204"/>
        <v/>
      </c>
      <c r="AV482" s="10" t="str">
        <f t="shared" si="205"/>
        <v/>
      </c>
      <c r="AW482" s="15" t="str">
        <f t="shared" si="206"/>
        <v/>
      </c>
    </row>
    <row r="483" spans="2:49">
      <c r="B483" s="14" t="str">
        <f>IF(Scilympiad!C482="",
    "",
    Scilympiad!C482
)</f>
        <v/>
      </c>
      <c r="C483" s="10" t="str">
        <f>IF(Scilympiad!D482="",
    "",
    Scilympiad!D482
)</f>
        <v/>
      </c>
      <c r="D483" s="10" t="str">
        <f>IF(Scilympiad!E482="",
    "",
    Scilympiad!E482
)</f>
        <v/>
      </c>
      <c r="E483" s="44" t="str">
        <f t="shared" si="182"/>
        <v/>
      </c>
      <c r="F483" s="45" t="str">
        <f t="shared" si="183"/>
        <v/>
      </c>
      <c r="G483" s="173" t="str">
        <f t="shared" si="184"/>
        <v/>
      </c>
      <c r="H483" s="45" t="str">
        <f t="shared" si="185"/>
        <v/>
      </c>
      <c r="I483" s="54" t="str">
        <f t="shared" si="186"/>
        <v/>
      </c>
      <c r="J483" s="57" t="str">
        <f>IF($B483="",
    "",
    IF(COUNTIF(Scilympiad!U:U,Scores!$B483)+COUNTIF(SkyCiv!U:U,Scores!$B483)=0,
        "",
        IF(COUNTIF(Scilympiad!U:U,Scores!$B483)=0,
            "NO",
            IF(COUNTIF(Scilympiad!U:U,Scores!$B483)=1,
                "YES",
                IF(COUNTIF(Scilympiad!U:U,Scores!$B483)&gt;1,
                    "MANY",
                    "ERROR"
                )
            )
        )
    )
)</f>
        <v/>
      </c>
      <c r="K483" s="15" t="str">
        <f>IF($B483="",
    "",
    IF(COUNTIF(Scilympiad!U:U,Scores!$B483)+COUNTIF(SkyCiv!U:U,Scores!$B483)=0,
        "",
        IF(COUNTIF(SkyCiv!U:U,Scores!$B483)=0,
            "NO",
            IF(COUNTIF(SkyCiv!U:U,Scores!$B483)=1,
                "YES",
                IF(COUNTIF(SkyCiv!U:U,Scores!$B483)&gt;1,
                    "MANY",
                    "ERROR"
                )
            )
        )
    )
)</f>
        <v/>
      </c>
      <c r="L483" s="160" t="str">
        <f>IF($B483="",
    "",
    IF(NOT(ISERROR(MATCH($B483,Scilympiad!$U:$U,0))),
        INDEX(Scilympiad!M:M,MATCH($B483,Scilympiad!$U:$U,0)),
        ""
    )
)</f>
        <v/>
      </c>
      <c r="M483" s="161" t="str">
        <f>IF($B483="",
    "",
    IF(NOT(ISERROR(MATCH($B483,Scilympiad!$U:$U,0))),
        INDEX(Scilympiad!N:N,MATCH($B483,Scilympiad!$U:$U,0)),
        ""
    )
)</f>
        <v/>
      </c>
      <c r="N483" s="161" t="str">
        <f>IF($B483="",
    "",
    IF(NOT(ISERROR(MATCH($B483,SkyCiv!$U:$U,0))),
        INDEX(SkyCiv!C:C,MATCH($B483,SkyCiv!$U:$U,0))+(_xlfn.NUMBERVALUE(LEFT(RIGHT(Instructions!$E$20,4),3))+6)/24,
        ""
    )
)</f>
        <v/>
      </c>
      <c r="O483" s="12" t="str">
        <f>IF(N483="",
    "",
    IF(Instructions!E$20="",
        "TIMEZONE?",
        IF(L483="",
            "START?",
            IF(N483&lt;L483,
                "NEGATIVE",
                (N483-L483)*24*60
            )
        )
    )
)</f>
        <v/>
      </c>
      <c r="P483" s="46" t="str">
        <f>IF(Instructions!$E$21="",
    "",
    IF(AND(ISNUMBER(O483),O483&gt;Instructions!E$21),
        "YES",
        IF(AND(ISNUMBER(O483),O483&lt;=Instructions!E$21),
            "NO",
            IF(O483="NEGATIVE",
                "UNCLEAR",
                ""
            )
        )
    )
)</f>
        <v/>
      </c>
      <c r="Q483" s="72" t="str">
        <f>IF(LEFT(Instructions!E$22)="Y",
    P483,
    ""
)</f>
        <v/>
      </c>
      <c r="R483" s="69" t="str">
        <f>IF($B483="",
    "",
    IF(NOT(ISERROR(MATCH($B483,SkyCiv!$U:$U,0))),
        INDEX(SkyCiv!I:I,MATCH($B483,SkyCiv!$U:$U,0)),
        ""
    )
)</f>
        <v/>
      </c>
      <c r="S483" s="12" t="str">
        <f>IF($B483="",
    "",
    IF(NOT(ISERROR(MATCH($B483,SkyCiv!$U:$U,0))),
        INDEX(SkyCiv!J:J,MATCH($B483,SkyCiv!$U:$U,0)),
        ""
    )
)</f>
        <v/>
      </c>
      <c r="T483" s="60" t="str">
        <f>IF($B483="",
    "",
    IF(NOT(ISERROR(MATCH($B483,SkyCiv!$U:$U,0))),
        INDEX(SkyCiv!K:K,MATCH($B483,SkyCiv!$U:$U,0)),
        ""
    )
)</f>
        <v/>
      </c>
      <c r="U483" s="76" t="str">
        <f>IF($B483="",
    "",
    IF(NOT(ISERROR(MATCH($B483,SkyCiv!$U:$U,0))),
        INDEX(SkyCiv!L:L,MATCH($B483,SkyCiv!$U:$U,0)),
        ""
    )
)</f>
        <v/>
      </c>
      <c r="V483" s="12" t="str">
        <f>IF($B483="",
    "",
    IF(NOT(ISERROR(MATCH($B483,SkyCiv!$U:$U,0))),
        INDEX(SkyCiv!M:M,MATCH($B483,SkyCiv!$U:$U,0)),
        ""
    )
)</f>
        <v/>
      </c>
      <c r="W483" s="77" t="str">
        <f>IF($B483="",
    "",
    IF(NOT(ISERROR(MATCH($B483,SkyCiv!$U:$U,0))),
        INDEX(SkyCiv!N:N,MATCH($B483,SkyCiv!$U:$U,0)),
        ""
    )
)</f>
        <v/>
      </c>
      <c r="X483" s="45" t="str">
        <f>IF(AND(U483=0,V483=0,W483=0),
    "-",
    IF(U483="",
        "",
        IF(LEFT($B483)="B",
            IF(Instructions!E$16="",
                "",
                IF(ROUND(U483,3)&lt;Instructions!E$16,
                    "YES",
                    "NO"
                )
            ),
            IF(LEFT($B483)="C",
                IF(Instructions!E$18="",
                    "",
                    IF(ROUND(U483,3)&lt;Instructions!E$18,
                        "YES",
                        "NO"
                    )
                ),
                "ERR"
            )
        )
    )
)</f>
        <v/>
      </c>
      <c r="Y483" s="45" t="str">
        <f t="shared" si="187"/>
        <v/>
      </c>
      <c r="Z483" s="45" t="str">
        <f>IF(AND(U483=0,V483=0,W483=0),
    "-",
    IF(W483="",
        "",
        IF(LEFT($B483)="B",
            IF(Instructions!E$17="",
                "",
                IF(ROUND(W483,3)&lt;Instructions!E$17,
                    "YES",
                    "NO"
                )
            ),
            IF(LEFT($B483)="C",
                IF(Instructions!E$19="",
                    "",
                    IF(ROUND(W483,3)&lt;Instructions!E$19,
                        "YES",
                        "NO"
                    )
                ),
                "ERR"
            )
        )
    )
)</f>
        <v/>
      </c>
      <c r="AA483" s="54" t="str">
        <f t="shared" si="188"/>
        <v/>
      </c>
      <c r="AB483" s="14" t="str">
        <f>IF(AND(NOT(ISERROR(MATCH($B483,Scilympiad!$U:$U,0))),ISNUMBER(INDEX(Scilympiad!Y:Y,MATCH($B483,Scilympiad!$U:$U,0)))),
    INDEX(Scilympiad!Y:Y,MATCH($B483,Scilympiad!$U:$U,0)),
    ""
)</f>
        <v/>
      </c>
      <c r="AC483" s="11" t="str">
        <f t="shared" si="189"/>
        <v/>
      </c>
      <c r="AD483" s="10" t="str">
        <f t="shared" si="190"/>
        <v/>
      </c>
      <c r="AE483" s="11" t="str">
        <f t="shared" si="191"/>
        <v/>
      </c>
      <c r="AF483" s="12" t="str">
        <f t="shared" si="192"/>
        <v/>
      </c>
      <c r="AG483" s="134" t="str">
        <f t="shared" si="193"/>
        <v/>
      </c>
      <c r="AH483" s="165"/>
      <c r="AI483" s="165"/>
      <c r="AJ483" s="131"/>
      <c r="AK483" s="64" t="str">
        <f t="shared" si="194"/>
        <v/>
      </c>
      <c r="AL483" s="47" t="str">
        <f t="shared" si="195"/>
        <v/>
      </c>
      <c r="AM483" s="65" t="str">
        <f t="shared" si="196"/>
        <v/>
      </c>
      <c r="AN483" s="57" t="str">
        <f t="shared" si="197"/>
        <v/>
      </c>
      <c r="AO483" s="12" t="str">
        <f t="shared" si="198"/>
        <v/>
      </c>
      <c r="AP483" s="10" t="str">
        <f t="shared" si="199"/>
        <v/>
      </c>
      <c r="AQ483" s="10" t="str">
        <f t="shared" si="200"/>
        <v/>
      </c>
      <c r="AR483" s="15" t="str">
        <f t="shared" si="201"/>
        <v/>
      </c>
      <c r="AS483" s="57" t="str">
        <f t="shared" si="202"/>
        <v/>
      </c>
      <c r="AT483" s="12" t="str">
        <f t="shared" si="203"/>
        <v/>
      </c>
      <c r="AU483" s="10" t="str">
        <f t="shared" si="204"/>
        <v/>
      </c>
      <c r="AV483" s="10" t="str">
        <f t="shared" si="205"/>
        <v/>
      </c>
      <c r="AW483" s="15" t="str">
        <f t="shared" si="206"/>
        <v/>
      </c>
    </row>
    <row r="484" spans="2:49">
      <c r="B484" s="14" t="str">
        <f>IF(Scilympiad!C483="",
    "",
    Scilympiad!C483
)</f>
        <v/>
      </c>
      <c r="C484" s="10" t="str">
        <f>IF(Scilympiad!D483="",
    "",
    Scilympiad!D483
)</f>
        <v/>
      </c>
      <c r="D484" s="10" t="str">
        <f>IF(Scilympiad!E483="",
    "",
    Scilympiad!E483
)</f>
        <v/>
      </c>
      <c r="E484" s="44" t="str">
        <f t="shared" si="182"/>
        <v/>
      </c>
      <c r="F484" s="45" t="str">
        <f t="shared" si="183"/>
        <v/>
      </c>
      <c r="G484" s="173" t="str">
        <f t="shared" si="184"/>
        <v/>
      </c>
      <c r="H484" s="45" t="str">
        <f t="shared" si="185"/>
        <v/>
      </c>
      <c r="I484" s="54" t="str">
        <f t="shared" si="186"/>
        <v/>
      </c>
      <c r="J484" s="57" t="str">
        <f>IF($B484="",
    "",
    IF(COUNTIF(Scilympiad!U:U,Scores!$B484)+COUNTIF(SkyCiv!U:U,Scores!$B484)=0,
        "",
        IF(COUNTIF(Scilympiad!U:U,Scores!$B484)=0,
            "NO",
            IF(COUNTIF(Scilympiad!U:U,Scores!$B484)=1,
                "YES",
                IF(COUNTIF(Scilympiad!U:U,Scores!$B484)&gt;1,
                    "MANY",
                    "ERROR"
                )
            )
        )
    )
)</f>
        <v/>
      </c>
      <c r="K484" s="15" t="str">
        <f>IF($B484="",
    "",
    IF(COUNTIF(Scilympiad!U:U,Scores!$B484)+COUNTIF(SkyCiv!U:U,Scores!$B484)=0,
        "",
        IF(COUNTIF(SkyCiv!U:U,Scores!$B484)=0,
            "NO",
            IF(COUNTIF(SkyCiv!U:U,Scores!$B484)=1,
                "YES",
                IF(COUNTIF(SkyCiv!U:U,Scores!$B484)&gt;1,
                    "MANY",
                    "ERROR"
                )
            )
        )
    )
)</f>
        <v/>
      </c>
      <c r="L484" s="160" t="str">
        <f>IF($B484="",
    "",
    IF(NOT(ISERROR(MATCH($B484,Scilympiad!$U:$U,0))),
        INDEX(Scilympiad!M:M,MATCH($B484,Scilympiad!$U:$U,0)),
        ""
    )
)</f>
        <v/>
      </c>
      <c r="M484" s="161" t="str">
        <f>IF($B484="",
    "",
    IF(NOT(ISERROR(MATCH($B484,Scilympiad!$U:$U,0))),
        INDEX(Scilympiad!N:N,MATCH($B484,Scilympiad!$U:$U,0)),
        ""
    )
)</f>
        <v/>
      </c>
      <c r="N484" s="161" t="str">
        <f>IF($B484="",
    "",
    IF(NOT(ISERROR(MATCH($B484,SkyCiv!$U:$U,0))),
        INDEX(SkyCiv!C:C,MATCH($B484,SkyCiv!$U:$U,0))+(_xlfn.NUMBERVALUE(LEFT(RIGHT(Instructions!$E$20,4),3))+6)/24,
        ""
    )
)</f>
        <v/>
      </c>
      <c r="O484" s="12" t="str">
        <f>IF(N484="",
    "",
    IF(Instructions!E$20="",
        "TIMEZONE?",
        IF(L484="",
            "START?",
            IF(N484&lt;L484,
                "NEGATIVE",
                (N484-L484)*24*60
            )
        )
    )
)</f>
        <v/>
      </c>
      <c r="P484" s="46" t="str">
        <f>IF(Instructions!$E$21="",
    "",
    IF(AND(ISNUMBER(O484),O484&gt;Instructions!E$21),
        "YES",
        IF(AND(ISNUMBER(O484),O484&lt;=Instructions!E$21),
            "NO",
            IF(O484="NEGATIVE",
                "UNCLEAR",
                ""
            )
        )
    )
)</f>
        <v/>
      </c>
      <c r="Q484" s="72" t="str">
        <f>IF(LEFT(Instructions!E$22)="Y",
    P484,
    ""
)</f>
        <v/>
      </c>
      <c r="R484" s="69" t="str">
        <f>IF($B484="",
    "",
    IF(NOT(ISERROR(MATCH($B484,SkyCiv!$U:$U,0))),
        INDEX(SkyCiv!I:I,MATCH($B484,SkyCiv!$U:$U,0)),
        ""
    )
)</f>
        <v/>
      </c>
      <c r="S484" s="12" t="str">
        <f>IF($B484="",
    "",
    IF(NOT(ISERROR(MATCH($B484,SkyCiv!$U:$U,0))),
        INDEX(SkyCiv!J:J,MATCH($B484,SkyCiv!$U:$U,0)),
        ""
    )
)</f>
        <v/>
      </c>
      <c r="T484" s="60" t="str">
        <f>IF($B484="",
    "",
    IF(NOT(ISERROR(MATCH($B484,SkyCiv!$U:$U,0))),
        INDEX(SkyCiv!K:K,MATCH($B484,SkyCiv!$U:$U,0)),
        ""
    )
)</f>
        <v/>
      </c>
      <c r="U484" s="76" t="str">
        <f>IF($B484="",
    "",
    IF(NOT(ISERROR(MATCH($B484,SkyCiv!$U:$U,0))),
        INDEX(SkyCiv!L:L,MATCH($B484,SkyCiv!$U:$U,0)),
        ""
    )
)</f>
        <v/>
      </c>
      <c r="V484" s="12" t="str">
        <f>IF($B484="",
    "",
    IF(NOT(ISERROR(MATCH($B484,SkyCiv!$U:$U,0))),
        INDEX(SkyCiv!M:M,MATCH($B484,SkyCiv!$U:$U,0)),
        ""
    )
)</f>
        <v/>
      </c>
      <c r="W484" s="77" t="str">
        <f>IF($B484="",
    "",
    IF(NOT(ISERROR(MATCH($B484,SkyCiv!$U:$U,0))),
        INDEX(SkyCiv!N:N,MATCH($B484,SkyCiv!$U:$U,0)),
        ""
    )
)</f>
        <v/>
      </c>
      <c r="X484" s="45" t="str">
        <f>IF(AND(U484=0,V484=0,W484=0),
    "-",
    IF(U484="",
        "",
        IF(LEFT($B484)="B",
            IF(Instructions!E$16="",
                "",
                IF(ROUND(U484,3)&lt;Instructions!E$16,
                    "YES",
                    "NO"
                )
            ),
            IF(LEFT($B484)="C",
                IF(Instructions!E$18="",
                    "",
                    IF(ROUND(U484,3)&lt;Instructions!E$18,
                        "YES",
                        "NO"
                    )
                ),
                "ERR"
            )
        )
    )
)</f>
        <v/>
      </c>
      <c r="Y484" s="45" t="str">
        <f t="shared" si="187"/>
        <v/>
      </c>
      <c r="Z484" s="45" t="str">
        <f>IF(AND(U484=0,V484=0,W484=0),
    "-",
    IF(W484="",
        "",
        IF(LEFT($B484)="B",
            IF(Instructions!E$17="",
                "",
                IF(ROUND(W484,3)&lt;Instructions!E$17,
                    "YES",
                    "NO"
                )
            ),
            IF(LEFT($B484)="C",
                IF(Instructions!E$19="",
                    "",
                    IF(ROUND(W484,3)&lt;Instructions!E$19,
                        "YES",
                        "NO"
                    )
                ),
                "ERR"
            )
        )
    )
)</f>
        <v/>
      </c>
      <c r="AA484" s="54" t="str">
        <f t="shared" si="188"/>
        <v/>
      </c>
      <c r="AB484" s="14" t="str">
        <f>IF(AND(NOT(ISERROR(MATCH($B484,Scilympiad!$U:$U,0))),ISNUMBER(INDEX(Scilympiad!Y:Y,MATCH($B484,Scilympiad!$U:$U,0)))),
    INDEX(Scilympiad!Y:Y,MATCH($B484,Scilympiad!$U:$U,0)),
    ""
)</f>
        <v/>
      </c>
      <c r="AC484" s="11" t="str">
        <f t="shared" si="189"/>
        <v/>
      </c>
      <c r="AD484" s="10" t="str">
        <f t="shared" si="190"/>
        <v/>
      </c>
      <c r="AE484" s="11" t="str">
        <f t="shared" si="191"/>
        <v/>
      </c>
      <c r="AF484" s="12" t="str">
        <f t="shared" si="192"/>
        <v/>
      </c>
      <c r="AG484" s="134" t="str">
        <f t="shared" si="193"/>
        <v/>
      </c>
      <c r="AH484" s="165"/>
      <c r="AI484" s="165"/>
      <c r="AJ484" s="131"/>
      <c r="AK484" s="64" t="str">
        <f t="shared" si="194"/>
        <v/>
      </c>
      <c r="AL484" s="47" t="str">
        <f t="shared" si="195"/>
        <v/>
      </c>
      <c r="AM484" s="65" t="str">
        <f t="shared" si="196"/>
        <v/>
      </c>
      <c r="AN484" s="57" t="str">
        <f t="shared" si="197"/>
        <v/>
      </c>
      <c r="AO484" s="12" t="str">
        <f t="shared" si="198"/>
        <v/>
      </c>
      <c r="AP484" s="10" t="str">
        <f t="shared" si="199"/>
        <v/>
      </c>
      <c r="AQ484" s="10" t="str">
        <f t="shared" si="200"/>
        <v/>
      </c>
      <c r="AR484" s="15" t="str">
        <f t="shared" si="201"/>
        <v/>
      </c>
      <c r="AS484" s="57" t="str">
        <f t="shared" si="202"/>
        <v/>
      </c>
      <c r="AT484" s="12" t="str">
        <f t="shared" si="203"/>
        <v/>
      </c>
      <c r="AU484" s="10" t="str">
        <f t="shared" si="204"/>
        <v/>
      </c>
      <c r="AV484" s="10" t="str">
        <f t="shared" si="205"/>
        <v/>
      </c>
      <c r="AW484" s="15" t="str">
        <f t="shared" si="206"/>
        <v/>
      </c>
    </row>
    <row r="485" spans="2:49">
      <c r="B485" s="14" t="str">
        <f>IF(Scilympiad!C484="",
    "",
    Scilympiad!C484
)</f>
        <v/>
      </c>
      <c r="C485" s="10" t="str">
        <f>IF(Scilympiad!D484="",
    "",
    Scilympiad!D484
)</f>
        <v/>
      </c>
      <c r="D485" s="10" t="str">
        <f>IF(Scilympiad!E484="",
    "",
    Scilympiad!E484
)</f>
        <v/>
      </c>
      <c r="E485" s="44" t="str">
        <f t="shared" si="182"/>
        <v/>
      </c>
      <c r="F485" s="45" t="str">
        <f t="shared" si="183"/>
        <v/>
      </c>
      <c r="G485" s="173" t="str">
        <f t="shared" si="184"/>
        <v/>
      </c>
      <c r="H485" s="45" t="str">
        <f t="shared" si="185"/>
        <v/>
      </c>
      <c r="I485" s="54" t="str">
        <f t="shared" si="186"/>
        <v/>
      </c>
      <c r="J485" s="57" t="str">
        <f>IF($B485="",
    "",
    IF(COUNTIF(Scilympiad!U:U,Scores!$B485)+COUNTIF(SkyCiv!U:U,Scores!$B485)=0,
        "",
        IF(COUNTIF(Scilympiad!U:U,Scores!$B485)=0,
            "NO",
            IF(COUNTIF(Scilympiad!U:U,Scores!$B485)=1,
                "YES",
                IF(COUNTIF(Scilympiad!U:U,Scores!$B485)&gt;1,
                    "MANY",
                    "ERROR"
                )
            )
        )
    )
)</f>
        <v/>
      </c>
      <c r="K485" s="15" t="str">
        <f>IF($B485="",
    "",
    IF(COUNTIF(Scilympiad!U:U,Scores!$B485)+COUNTIF(SkyCiv!U:U,Scores!$B485)=0,
        "",
        IF(COUNTIF(SkyCiv!U:U,Scores!$B485)=0,
            "NO",
            IF(COUNTIF(SkyCiv!U:U,Scores!$B485)=1,
                "YES",
                IF(COUNTIF(SkyCiv!U:U,Scores!$B485)&gt;1,
                    "MANY",
                    "ERROR"
                )
            )
        )
    )
)</f>
        <v/>
      </c>
      <c r="L485" s="160" t="str">
        <f>IF($B485="",
    "",
    IF(NOT(ISERROR(MATCH($B485,Scilympiad!$U:$U,0))),
        INDEX(Scilympiad!M:M,MATCH($B485,Scilympiad!$U:$U,0)),
        ""
    )
)</f>
        <v/>
      </c>
      <c r="M485" s="161" t="str">
        <f>IF($B485="",
    "",
    IF(NOT(ISERROR(MATCH($B485,Scilympiad!$U:$U,0))),
        INDEX(Scilympiad!N:N,MATCH($B485,Scilympiad!$U:$U,0)),
        ""
    )
)</f>
        <v/>
      </c>
      <c r="N485" s="161" t="str">
        <f>IF($B485="",
    "",
    IF(NOT(ISERROR(MATCH($B485,SkyCiv!$U:$U,0))),
        INDEX(SkyCiv!C:C,MATCH($B485,SkyCiv!$U:$U,0))+(_xlfn.NUMBERVALUE(LEFT(RIGHT(Instructions!$E$20,4),3))+6)/24,
        ""
    )
)</f>
        <v/>
      </c>
      <c r="O485" s="12" t="str">
        <f>IF(N485="",
    "",
    IF(Instructions!E$20="",
        "TIMEZONE?",
        IF(L485="",
            "START?",
            IF(N485&lt;L485,
                "NEGATIVE",
                (N485-L485)*24*60
            )
        )
    )
)</f>
        <v/>
      </c>
      <c r="P485" s="46" t="str">
        <f>IF(Instructions!$E$21="",
    "",
    IF(AND(ISNUMBER(O485),O485&gt;Instructions!E$21),
        "YES",
        IF(AND(ISNUMBER(O485),O485&lt;=Instructions!E$21),
            "NO",
            IF(O485="NEGATIVE",
                "UNCLEAR",
                ""
            )
        )
    )
)</f>
        <v/>
      </c>
      <c r="Q485" s="72" t="str">
        <f>IF(LEFT(Instructions!E$22)="Y",
    P485,
    ""
)</f>
        <v/>
      </c>
      <c r="R485" s="69" t="str">
        <f>IF($B485="",
    "",
    IF(NOT(ISERROR(MATCH($B485,SkyCiv!$U:$U,0))),
        INDEX(SkyCiv!I:I,MATCH($B485,SkyCiv!$U:$U,0)),
        ""
    )
)</f>
        <v/>
      </c>
      <c r="S485" s="12" t="str">
        <f>IF($B485="",
    "",
    IF(NOT(ISERROR(MATCH($B485,SkyCiv!$U:$U,0))),
        INDEX(SkyCiv!J:J,MATCH($B485,SkyCiv!$U:$U,0)),
        ""
    )
)</f>
        <v/>
      </c>
      <c r="T485" s="60" t="str">
        <f>IF($B485="",
    "",
    IF(NOT(ISERROR(MATCH($B485,SkyCiv!$U:$U,0))),
        INDEX(SkyCiv!K:K,MATCH($B485,SkyCiv!$U:$U,0)),
        ""
    )
)</f>
        <v/>
      </c>
      <c r="U485" s="76" t="str">
        <f>IF($B485="",
    "",
    IF(NOT(ISERROR(MATCH($B485,SkyCiv!$U:$U,0))),
        INDEX(SkyCiv!L:L,MATCH($B485,SkyCiv!$U:$U,0)),
        ""
    )
)</f>
        <v/>
      </c>
      <c r="V485" s="12" t="str">
        <f>IF($B485="",
    "",
    IF(NOT(ISERROR(MATCH($B485,SkyCiv!$U:$U,0))),
        INDEX(SkyCiv!M:M,MATCH($B485,SkyCiv!$U:$U,0)),
        ""
    )
)</f>
        <v/>
      </c>
      <c r="W485" s="77" t="str">
        <f>IF($B485="",
    "",
    IF(NOT(ISERROR(MATCH($B485,SkyCiv!$U:$U,0))),
        INDEX(SkyCiv!N:N,MATCH($B485,SkyCiv!$U:$U,0)),
        ""
    )
)</f>
        <v/>
      </c>
      <c r="X485" s="45" t="str">
        <f>IF(AND(U485=0,V485=0,W485=0),
    "-",
    IF(U485="",
        "",
        IF(LEFT($B485)="B",
            IF(Instructions!E$16="",
                "",
                IF(ROUND(U485,3)&lt;Instructions!E$16,
                    "YES",
                    "NO"
                )
            ),
            IF(LEFT($B485)="C",
                IF(Instructions!E$18="",
                    "",
                    IF(ROUND(U485,3)&lt;Instructions!E$18,
                        "YES",
                        "NO"
                    )
                ),
                "ERR"
            )
        )
    )
)</f>
        <v/>
      </c>
      <c r="Y485" s="45" t="str">
        <f t="shared" si="187"/>
        <v/>
      </c>
      <c r="Z485" s="45" t="str">
        <f>IF(AND(U485=0,V485=0,W485=0),
    "-",
    IF(W485="",
        "",
        IF(LEFT($B485)="B",
            IF(Instructions!E$17="",
                "",
                IF(ROUND(W485,3)&lt;Instructions!E$17,
                    "YES",
                    "NO"
                )
            ),
            IF(LEFT($B485)="C",
                IF(Instructions!E$19="",
                    "",
                    IF(ROUND(W485,3)&lt;Instructions!E$19,
                        "YES",
                        "NO"
                    )
                ),
                "ERR"
            )
        )
    )
)</f>
        <v/>
      </c>
      <c r="AA485" s="54" t="str">
        <f t="shared" si="188"/>
        <v/>
      </c>
      <c r="AB485" s="14" t="str">
        <f>IF(AND(NOT(ISERROR(MATCH($B485,Scilympiad!$U:$U,0))),ISNUMBER(INDEX(Scilympiad!Y:Y,MATCH($B485,Scilympiad!$U:$U,0)))),
    INDEX(Scilympiad!Y:Y,MATCH($B485,Scilympiad!$U:$U,0)),
    ""
)</f>
        <v/>
      </c>
      <c r="AC485" s="11" t="str">
        <f t="shared" si="189"/>
        <v/>
      </c>
      <c r="AD485" s="10" t="str">
        <f t="shared" si="190"/>
        <v/>
      </c>
      <c r="AE485" s="11" t="str">
        <f t="shared" si="191"/>
        <v/>
      </c>
      <c r="AF485" s="12" t="str">
        <f t="shared" si="192"/>
        <v/>
      </c>
      <c r="AG485" s="134" t="str">
        <f t="shared" si="193"/>
        <v/>
      </c>
      <c r="AH485" s="165"/>
      <c r="AI485" s="165"/>
      <c r="AJ485" s="131"/>
      <c r="AK485" s="64" t="str">
        <f t="shared" si="194"/>
        <v/>
      </c>
      <c r="AL485" s="47" t="str">
        <f t="shared" si="195"/>
        <v/>
      </c>
      <c r="AM485" s="65" t="str">
        <f t="shared" si="196"/>
        <v/>
      </c>
      <c r="AN485" s="57" t="str">
        <f t="shared" si="197"/>
        <v/>
      </c>
      <c r="AO485" s="12" t="str">
        <f t="shared" si="198"/>
        <v/>
      </c>
      <c r="AP485" s="10" t="str">
        <f t="shared" si="199"/>
        <v/>
      </c>
      <c r="AQ485" s="10" t="str">
        <f t="shared" si="200"/>
        <v/>
      </c>
      <c r="AR485" s="15" t="str">
        <f t="shared" si="201"/>
        <v/>
      </c>
      <c r="AS485" s="57" t="str">
        <f t="shared" si="202"/>
        <v/>
      </c>
      <c r="AT485" s="12" t="str">
        <f t="shared" si="203"/>
        <v/>
      </c>
      <c r="AU485" s="10" t="str">
        <f t="shared" si="204"/>
        <v/>
      </c>
      <c r="AV485" s="10" t="str">
        <f t="shared" si="205"/>
        <v/>
      </c>
      <c r="AW485" s="15" t="str">
        <f t="shared" si="206"/>
        <v/>
      </c>
    </row>
    <row r="486" spans="2:49">
      <c r="B486" s="14" t="str">
        <f>IF(Scilympiad!C485="",
    "",
    Scilympiad!C485
)</f>
        <v/>
      </c>
      <c r="C486" s="10" t="str">
        <f>IF(Scilympiad!D485="",
    "",
    Scilympiad!D485
)</f>
        <v/>
      </c>
      <c r="D486" s="10" t="str">
        <f>IF(Scilympiad!E485="",
    "",
    Scilympiad!E485
)</f>
        <v/>
      </c>
      <c r="E486" s="44" t="str">
        <f t="shared" si="182"/>
        <v/>
      </c>
      <c r="F486" s="45" t="str">
        <f t="shared" si="183"/>
        <v/>
      </c>
      <c r="G486" s="173" t="str">
        <f t="shared" si="184"/>
        <v/>
      </c>
      <c r="H486" s="45" t="str">
        <f t="shared" si="185"/>
        <v/>
      </c>
      <c r="I486" s="54" t="str">
        <f t="shared" si="186"/>
        <v/>
      </c>
      <c r="J486" s="57" t="str">
        <f>IF($B486="",
    "",
    IF(COUNTIF(Scilympiad!U:U,Scores!$B486)+COUNTIF(SkyCiv!U:U,Scores!$B486)=0,
        "",
        IF(COUNTIF(Scilympiad!U:U,Scores!$B486)=0,
            "NO",
            IF(COUNTIF(Scilympiad!U:U,Scores!$B486)=1,
                "YES",
                IF(COUNTIF(Scilympiad!U:U,Scores!$B486)&gt;1,
                    "MANY",
                    "ERROR"
                )
            )
        )
    )
)</f>
        <v/>
      </c>
      <c r="K486" s="15" t="str">
        <f>IF($B486="",
    "",
    IF(COUNTIF(Scilympiad!U:U,Scores!$B486)+COUNTIF(SkyCiv!U:U,Scores!$B486)=0,
        "",
        IF(COUNTIF(SkyCiv!U:U,Scores!$B486)=0,
            "NO",
            IF(COUNTIF(SkyCiv!U:U,Scores!$B486)=1,
                "YES",
                IF(COUNTIF(SkyCiv!U:U,Scores!$B486)&gt;1,
                    "MANY",
                    "ERROR"
                )
            )
        )
    )
)</f>
        <v/>
      </c>
      <c r="L486" s="160" t="str">
        <f>IF($B486="",
    "",
    IF(NOT(ISERROR(MATCH($B486,Scilympiad!$U:$U,0))),
        INDEX(Scilympiad!M:M,MATCH($B486,Scilympiad!$U:$U,0)),
        ""
    )
)</f>
        <v/>
      </c>
      <c r="M486" s="161" t="str">
        <f>IF($B486="",
    "",
    IF(NOT(ISERROR(MATCH($B486,Scilympiad!$U:$U,0))),
        INDEX(Scilympiad!N:N,MATCH($B486,Scilympiad!$U:$U,0)),
        ""
    )
)</f>
        <v/>
      </c>
      <c r="N486" s="161" t="str">
        <f>IF($B486="",
    "",
    IF(NOT(ISERROR(MATCH($B486,SkyCiv!$U:$U,0))),
        INDEX(SkyCiv!C:C,MATCH($B486,SkyCiv!$U:$U,0))+(_xlfn.NUMBERVALUE(LEFT(RIGHT(Instructions!$E$20,4),3))+6)/24,
        ""
    )
)</f>
        <v/>
      </c>
      <c r="O486" s="12" t="str">
        <f>IF(N486="",
    "",
    IF(Instructions!E$20="",
        "TIMEZONE?",
        IF(L486="",
            "START?",
            IF(N486&lt;L486,
                "NEGATIVE",
                (N486-L486)*24*60
            )
        )
    )
)</f>
        <v/>
      </c>
      <c r="P486" s="46" t="str">
        <f>IF(Instructions!$E$21="",
    "",
    IF(AND(ISNUMBER(O486),O486&gt;Instructions!E$21),
        "YES",
        IF(AND(ISNUMBER(O486),O486&lt;=Instructions!E$21),
            "NO",
            IF(O486="NEGATIVE",
                "UNCLEAR",
                ""
            )
        )
    )
)</f>
        <v/>
      </c>
      <c r="Q486" s="72" t="str">
        <f>IF(LEFT(Instructions!E$22)="Y",
    P486,
    ""
)</f>
        <v/>
      </c>
      <c r="R486" s="69" t="str">
        <f>IF($B486="",
    "",
    IF(NOT(ISERROR(MATCH($B486,SkyCiv!$U:$U,0))),
        INDEX(SkyCiv!I:I,MATCH($B486,SkyCiv!$U:$U,0)),
        ""
    )
)</f>
        <v/>
      </c>
      <c r="S486" s="12" t="str">
        <f>IF($B486="",
    "",
    IF(NOT(ISERROR(MATCH($B486,SkyCiv!$U:$U,0))),
        INDEX(SkyCiv!J:J,MATCH($B486,SkyCiv!$U:$U,0)),
        ""
    )
)</f>
        <v/>
      </c>
      <c r="T486" s="60" t="str">
        <f>IF($B486="",
    "",
    IF(NOT(ISERROR(MATCH($B486,SkyCiv!$U:$U,0))),
        INDEX(SkyCiv!K:K,MATCH($B486,SkyCiv!$U:$U,0)),
        ""
    )
)</f>
        <v/>
      </c>
      <c r="U486" s="76" t="str">
        <f>IF($B486="",
    "",
    IF(NOT(ISERROR(MATCH($B486,SkyCiv!$U:$U,0))),
        INDEX(SkyCiv!L:L,MATCH($B486,SkyCiv!$U:$U,0)),
        ""
    )
)</f>
        <v/>
      </c>
      <c r="V486" s="12" t="str">
        <f>IF($B486="",
    "",
    IF(NOT(ISERROR(MATCH($B486,SkyCiv!$U:$U,0))),
        INDEX(SkyCiv!M:M,MATCH($B486,SkyCiv!$U:$U,0)),
        ""
    )
)</f>
        <v/>
      </c>
      <c r="W486" s="77" t="str">
        <f>IF($B486="",
    "",
    IF(NOT(ISERROR(MATCH($B486,SkyCiv!$U:$U,0))),
        INDEX(SkyCiv!N:N,MATCH($B486,SkyCiv!$U:$U,0)),
        ""
    )
)</f>
        <v/>
      </c>
      <c r="X486" s="45" t="str">
        <f>IF(AND(U486=0,V486=0,W486=0),
    "-",
    IF(U486="",
        "",
        IF(LEFT($B486)="B",
            IF(Instructions!E$16="",
                "",
                IF(ROUND(U486,3)&lt;Instructions!E$16,
                    "YES",
                    "NO"
                )
            ),
            IF(LEFT($B486)="C",
                IF(Instructions!E$18="",
                    "",
                    IF(ROUND(U486,3)&lt;Instructions!E$18,
                        "YES",
                        "NO"
                    )
                ),
                "ERR"
            )
        )
    )
)</f>
        <v/>
      </c>
      <c r="Y486" s="45" t="str">
        <f t="shared" si="187"/>
        <v/>
      </c>
      <c r="Z486" s="45" t="str">
        <f>IF(AND(U486=0,V486=0,W486=0),
    "-",
    IF(W486="",
        "",
        IF(LEFT($B486)="B",
            IF(Instructions!E$17="",
                "",
                IF(ROUND(W486,3)&lt;Instructions!E$17,
                    "YES",
                    "NO"
                )
            ),
            IF(LEFT($B486)="C",
                IF(Instructions!E$19="",
                    "",
                    IF(ROUND(W486,3)&lt;Instructions!E$19,
                        "YES",
                        "NO"
                    )
                ),
                "ERR"
            )
        )
    )
)</f>
        <v/>
      </c>
      <c r="AA486" s="54" t="str">
        <f t="shared" si="188"/>
        <v/>
      </c>
      <c r="AB486" s="14" t="str">
        <f>IF(AND(NOT(ISERROR(MATCH($B486,Scilympiad!$U:$U,0))),ISNUMBER(INDEX(Scilympiad!Y:Y,MATCH($B486,Scilympiad!$U:$U,0)))),
    INDEX(Scilympiad!Y:Y,MATCH($B486,Scilympiad!$U:$U,0)),
    ""
)</f>
        <v/>
      </c>
      <c r="AC486" s="11" t="str">
        <f t="shared" si="189"/>
        <v/>
      </c>
      <c r="AD486" s="10" t="str">
        <f t="shared" si="190"/>
        <v/>
      </c>
      <c r="AE486" s="11" t="str">
        <f t="shared" si="191"/>
        <v/>
      </c>
      <c r="AF486" s="12" t="str">
        <f t="shared" si="192"/>
        <v/>
      </c>
      <c r="AG486" s="134" t="str">
        <f t="shared" si="193"/>
        <v/>
      </c>
      <c r="AH486" s="165"/>
      <c r="AI486" s="165"/>
      <c r="AJ486" s="131"/>
      <c r="AK486" s="64" t="str">
        <f t="shared" si="194"/>
        <v/>
      </c>
      <c r="AL486" s="47" t="str">
        <f t="shared" si="195"/>
        <v/>
      </c>
      <c r="AM486" s="65" t="str">
        <f t="shared" si="196"/>
        <v/>
      </c>
      <c r="AN486" s="57" t="str">
        <f t="shared" si="197"/>
        <v/>
      </c>
      <c r="AO486" s="12" t="str">
        <f t="shared" si="198"/>
        <v/>
      </c>
      <c r="AP486" s="10" t="str">
        <f t="shared" si="199"/>
        <v/>
      </c>
      <c r="AQ486" s="10" t="str">
        <f t="shared" si="200"/>
        <v/>
      </c>
      <c r="AR486" s="15" t="str">
        <f t="shared" si="201"/>
        <v/>
      </c>
      <c r="AS486" s="57" t="str">
        <f t="shared" si="202"/>
        <v/>
      </c>
      <c r="AT486" s="12" t="str">
        <f t="shared" si="203"/>
        <v/>
      </c>
      <c r="AU486" s="10" t="str">
        <f t="shared" si="204"/>
        <v/>
      </c>
      <c r="AV486" s="10" t="str">
        <f t="shared" si="205"/>
        <v/>
      </c>
      <c r="AW486" s="15" t="str">
        <f t="shared" si="206"/>
        <v/>
      </c>
    </row>
    <row r="487" spans="2:49">
      <c r="B487" s="14" t="str">
        <f>IF(Scilympiad!C486="",
    "",
    Scilympiad!C486
)</f>
        <v/>
      </c>
      <c r="C487" s="10" t="str">
        <f>IF(Scilympiad!D486="",
    "",
    Scilympiad!D486
)</f>
        <v/>
      </c>
      <c r="D487" s="10" t="str">
        <f>IF(Scilympiad!E486="",
    "",
    Scilympiad!E486
)</f>
        <v/>
      </c>
      <c r="E487" s="44" t="str">
        <f t="shared" si="182"/>
        <v/>
      </c>
      <c r="F487" s="45" t="str">
        <f t="shared" si="183"/>
        <v/>
      </c>
      <c r="G487" s="173" t="str">
        <f t="shared" si="184"/>
        <v/>
      </c>
      <c r="H487" s="45" t="str">
        <f t="shared" si="185"/>
        <v/>
      </c>
      <c r="I487" s="54" t="str">
        <f t="shared" si="186"/>
        <v/>
      </c>
      <c r="J487" s="57" t="str">
        <f>IF($B487="",
    "",
    IF(COUNTIF(Scilympiad!U:U,Scores!$B487)+COUNTIF(SkyCiv!U:U,Scores!$B487)=0,
        "",
        IF(COUNTIF(Scilympiad!U:U,Scores!$B487)=0,
            "NO",
            IF(COUNTIF(Scilympiad!U:U,Scores!$B487)=1,
                "YES",
                IF(COUNTIF(Scilympiad!U:U,Scores!$B487)&gt;1,
                    "MANY",
                    "ERROR"
                )
            )
        )
    )
)</f>
        <v/>
      </c>
      <c r="K487" s="15" t="str">
        <f>IF($B487="",
    "",
    IF(COUNTIF(Scilympiad!U:U,Scores!$B487)+COUNTIF(SkyCiv!U:U,Scores!$B487)=0,
        "",
        IF(COUNTIF(SkyCiv!U:U,Scores!$B487)=0,
            "NO",
            IF(COUNTIF(SkyCiv!U:U,Scores!$B487)=1,
                "YES",
                IF(COUNTIF(SkyCiv!U:U,Scores!$B487)&gt;1,
                    "MANY",
                    "ERROR"
                )
            )
        )
    )
)</f>
        <v/>
      </c>
      <c r="L487" s="160" t="str">
        <f>IF($B487="",
    "",
    IF(NOT(ISERROR(MATCH($B487,Scilympiad!$U:$U,0))),
        INDEX(Scilympiad!M:M,MATCH($B487,Scilympiad!$U:$U,0)),
        ""
    )
)</f>
        <v/>
      </c>
      <c r="M487" s="161" t="str">
        <f>IF($B487="",
    "",
    IF(NOT(ISERROR(MATCH($B487,Scilympiad!$U:$U,0))),
        INDEX(Scilympiad!N:N,MATCH($B487,Scilympiad!$U:$U,0)),
        ""
    )
)</f>
        <v/>
      </c>
      <c r="N487" s="161" t="str">
        <f>IF($B487="",
    "",
    IF(NOT(ISERROR(MATCH($B487,SkyCiv!$U:$U,0))),
        INDEX(SkyCiv!C:C,MATCH($B487,SkyCiv!$U:$U,0))+(_xlfn.NUMBERVALUE(LEFT(RIGHT(Instructions!$E$20,4),3))+6)/24,
        ""
    )
)</f>
        <v/>
      </c>
      <c r="O487" s="12" t="str">
        <f>IF(N487="",
    "",
    IF(Instructions!E$20="",
        "TIMEZONE?",
        IF(L487="",
            "START?",
            IF(N487&lt;L487,
                "NEGATIVE",
                (N487-L487)*24*60
            )
        )
    )
)</f>
        <v/>
      </c>
      <c r="P487" s="46" t="str">
        <f>IF(Instructions!$E$21="",
    "",
    IF(AND(ISNUMBER(O487),O487&gt;Instructions!E$21),
        "YES",
        IF(AND(ISNUMBER(O487),O487&lt;=Instructions!E$21),
            "NO",
            IF(O487="NEGATIVE",
                "UNCLEAR",
                ""
            )
        )
    )
)</f>
        <v/>
      </c>
      <c r="Q487" s="72" t="str">
        <f>IF(LEFT(Instructions!E$22)="Y",
    P487,
    ""
)</f>
        <v/>
      </c>
      <c r="R487" s="69" t="str">
        <f>IF($B487="",
    "",
    IF(NOT(ISERROR(MATCH($B487,SkyCiv!$U:$U,0))),
        INDEX(SkyCiv!I:I,MATCH($B487,SkyCiv!$U:$U,0)),
        ""
    )
)</f>
        <v/>
      </c>
      <c r="S487" s="12" t="str">
        <f>IF($B487="",
    "",
    IF(NOT(ISERROR(MATCH($B487,SkyCiv!$U:$U,0))),
        INDEX(SkyCiv!J:J,MATCH($B487,SkyCiv!$U:$U,0)),
        ""
    )
)</f>
        <v/>
      </c>
      <c r="T487" s="60" t="str">
        <f>IF($B487="",
    "",
    IF(NOT(ISERROR(MATCH($B487,SkyCiv!$U:$U,0))),
        INDEX(SkyCiv!K:K,MATCH($B487,SkyCiv!$U:$U,0)),
        ""
    )
)</f>
        <v/>
      </c>
      <c r="U487" s="76" t="str">
        <f>IF($B487="",
    "",
    IF(NOT(ISERROR(MATCH($B487,SkyCiv!$U:$U,0))),
        INDEX(SkyCiv!L:L,MATCH($B487,SkyCiv!$U:$U,0)),
        ""
    )
)</f>
        <v/>
      </c>
      <c r="V487" s="12" t="str">
        <f>IF($B487="",
    "",
    IF(NOT(ISERROR(MATCH($B487,SkyCiv!$U:$U,0))),
        INDEX(SkyCiv!M:M,MATCH($B487,SkyCiv!$U:$U,0)),
        ""
    )
)</f>
        <v/>
      </c>
      <c r="W487" s="77" t="str">
        <f>IF($B487="",
    "",
    IF(NOT(ISERROR(MATCH($B487,SkyCiv!$U:$U,0))),
        INDEX(SkyCiv!N:N,MATCH($B487,SkyCiv!$U:$U,0)),
        ""
    )
)</f>
        <v/>
      </c>
      <c r="X487" s="45" t="str">
        <f>IF(AND(U487=0,V487=0,W487=0),
    "-",
    IF(U487="",
        "",
        IF(LEFT($B487)="B",
            IF(Instructions!E$16="",
                "",
                IF(ROUND(U487,3)&lt;Instructions!E$16,
                    "YES",
                    "NO"
                )
            ),
            IF(LEFT($B487)="C",
                IF(Instructions!E$18="",
                    "",
                    IF(ROUND(U487,3)&lt;Instructions!E$18,
                        "YES",
                        "NO"
                    )
                ),
                "ERR"
            )
        )
    )
)</f>
        <v/>
      </c>
      <c r="Y487" s="45" t="str">
        <f t="shared" si="187"/>
        <v/>
      </c>
      <c r="Z487" s="45" t="str">
        <f>IF(AND(U487=0,V487=0,W487=0),
    "-",
    IF(W487="",
        "",
        IF(LEFT($B487)="B",
            IF(Instructions!E$17="",
                "",
                IF(ROUND(W487,3)&lt;Instructions!E$17,
                    "YES",
                    "NO"
                )
            ),
            IF(LEFT($B487)="C",
                IF(Instructions!E$19="",
                    "",
                    IF(ROUND(W487,3)&lt;Instructions!E$19,
                        "YES",
                        "NO"
                    )
                ),
                "ERR"
            )
        )
    )
)</f>
        <v/>
      </c>
      <c r="AA487" s="54" t="str">
        <f t="shared" si="188"/>
        <v/>
      </c>
      <c r="AB487" s="14" t="str">
        <f>IF(AND(NOT(ISERROR(MATCH($B487,Scilympiad!$U:$U,0))),ISNUMBER(INDEX(Scilympiad!Y:Y,MATCH($B487,Scilympiad!$U:$U,0)))),
    INDEX(Scilympiad!Y:Y,MATCH($B487,Scilympiad!$U:$U,0)),
    ""
)</f>
        <v/>
      </c>
      <c r="AC487" s="11" t="str">
        <f t="shared" si="189"/>
        <v/>
      </c>
      <c r="AD487" s="10" t="str">
        <f t="shared" si="190"/>
        <v/>
      </c>
      <c r="AE487" s="11" t="str">
        <f t="shared" si="191"/>
        <v/>
      </c>
      <c r="AF487" s="12" t="str">
        <f t="shared" si="192"/>
        <v/>
      </c>
      <c r="AG487" s="134" t="str">
        <f t="shared" si="193"/>
        <v/>
      </c>
      <c r="AH487" s="165"/>
      <c r="AI487" s="165"/>
      <c r="AJ487" s="131"/>
      <c r="AK487" s="64" t="str">
        <f t="shared" si="194"/>
        <v/>
      </c>
      <c r="AL487" s="47" t="str">
        <f t="shared" si="195"/>
        <v/>
      </c>
      <c r="AM487" s="65" t="str">
        <f t="shared" si="196"/>
        <v/>
      </c>
      <c r="AN487" s="57" t="str">
        <f t="shared" si="197"/>
        <v/>
      </c>
      <c r="AO487" s="12" t="str">
        <f t="shared" si="198"/>
        <v/>
      </c>
      <c r="AP487" s="10" t="str">
        <f t="shared" si="199"/>
        <v/>
      </c>
      <c r="AQ487" s="10" t="str">
        <f t="shared" si="200"/>
        <v/>
      </c>
      <c r="AR487" s="15" t="str">
        <f t="shared" si="201"/>
        <v/>
      </c>
      <c r="AS487" s="57" t="str">
        <f t="shared" si="202"/>
        <v/>
      </c>
      <c r="AT487" s="12" t="str">
        <f t="shared" si="203"/>
        <v/>
      </c>
      <c r="AU487" s="10" t="str">
        <f t="shared" si="204"/>
        <v/>
      </c>
      <c r="AV487" s="10" t="str">
        <f t="shared" si="205"/>
        <v/>
      </c>
      <c r="AW487" s="15" t="str">
        <f t="shared" si="206"/>
        <v/>
      </c>
    </row>
    <row r="488" spans="2:49">
      <c r="B488" s="14" t="str">
        <f>IF(Scilympiad!C487="",
    "",
    Scilympiad!C487
)</f>
        <v/>
      </c>
      <c r="C488" s="10" t="str">
        <f>IF(Scilympiad!D487="",
    "",
    Scilympiad!D487
)</f>
        <v/>
      </c>
      <c r="D488" s="10" t="str">
        <f>IF(Scilympiad!E487="",
    "",
    Scilympiad!E487
)</f>
        <v/>
      </c>
      <c r="E488" s="44" t="str">
        <f t="shared" si="182"/>
        <v/>
      </c>
      <c r="F488" s="45" t="str">
        <f t="shared" si="183"/>
        <v/>
      </c>
      <c r="G488" s="173" t="str">
        <f t="shared" si="184"/>
        <v/>
      </c>
      <c r="H488" s="45" t="str">
        <f t="shared" si="185"/>
        <v/>
      </c>
      <c r="I488" s="54" t="str">
        <f t="shared" si="186"/>
        <v/>
      </c>
      <c r="J488" s="57" t="str">
        <f>IF($B488="",
    "",
    IF(COUNTIF(Scilympiad!U:U,Scores!$B488)+COUNTIF(SkyCiv!U:U,Scores!$B488)=0,
        "",
        IF(COUNTIF(Scilympiad!U:U,Scores!$B488)=0,
            "NO",
            IF(COUNTIF(Scilympiad!U:U,Scores!$B488)=1,
                "YES",
                IF(COUNTIF(Scilympiad!U:U,Scores!$B488)&gt;1,
                    "MANY",
                    "ERROR"
                )
            )
        )
    )
)</f>
        <v/>
      </c>
      <c r="K488" s="15" t="str">
        <f>IF($B488="",
    "",
    IF(COUNTIF(Scilympiad!U:U,Scores!$B488)+COUNTIF(SkyCiv!U:U,Scores!$B488)=0,
        "",
        IF(COUNTIF(SkyCiv!U:U,Scores!$B488)=0,
            "NO",
            IF(COUNTIF(SkyCiv!U:U,Scores!$B488)=1,
                "YES",
                IF(COUNTIF(SkyCiv!U:U,Scores!$B488)&gt;1,
                    "MANY",
                    "ERROR"
                )
            )
        )
    )
)</f>
        <v/>
      </c>
      <c r="L488" s="160" t="str">
        <f>IF($B488="",
    "",
    IF(NOT(ISERROR(MATCH($B488,Scilympiad!$U:$U,0))),
        INDEX(Scilympiad!M:M,MATCH($B488,Scilympiad!$U:$U,0)),
        ""
    )
)</f>
        <v/>
      </c>
      <c r="M488" s="161" t="str">
        <f>IF($B488="",
    "",
    IF(NOT(ISERROR(MATCH($B488,Scilympiad!$U:$U,0))),
        INDEX(Scilympiad!N:N,MATCH($B488,Scilympiad!$U:$U,0)),
        ""
    )
)</f>
        <v/>
      </c>
      <c r="N488" s="161" t="str">
        <f>IF($B488="",
    "",
    IF(NOT(ISERROR(MATCH($B488,SkyCiv!$U:$U,0))),
        INDEX(SkyCiv!C:C,MATCH($B488,SkyCiv!$U:$U,0))+(_xlfn.NUMBERVALUE(LEFT(RIGHT(Instructions!$E$20,4),3))+6)/24,
        ""
    )
)</f>
        <v/>
      </c>
      <c r="O488" s="12" t="str">
        <f>IF(N488="",
    "",
    IF(Instructions!E$20="",
        "TIMEZONE?",
        IF(L488="",
            "START?",
            IF(N488&lt;L488,
                "NEGATIVE",
                (N488-L488)*24*60
            )
        )
    )
)</f>
        <v/>
      </c>
      <c r="P488" s="46" t="str">
        <f>IF(Instructions!$E$21="",
    "",
    IF(AND(ISNUMBER(O488),O488&gt;Instructions!E$21),
        "YES",
        IF(AND(ISNUMBER(O488),O488&lt;=Instructions!E$21),
            "NO",
            IF(O488="NEGATIVE",
                "UNCLEAR",
                ""
            )
        )
    )
)</f>
        <v/>
      </c>
      <c r="Q488" s="72" t="str">
        <f>IF(LEFT(Instructions!E$22)="Y",
    P488,
    ""
)</f>
        <v/>
      </c>
      <c r="R488" s="69" t="str">
        <f>IF($B488="",
    "",
    IF(NOT(ISERROR(MATCH($B488,SkyCiv!$U:$U,0))),
        INDEX(SkyCiv!I:I,MATCH($B488,SkyCiv!$U:$U,0)),
        ""
    )
)</f>
        <v/>
      </c>
      <c r="S488" s="12" t="str">
        <f>IF($B488="",
    "",
    IF(NOT(ISERROR(MATCH($B488,SkyCiv!$U:$U,0))),
        INDEX(SkyCiv!J:J,MATCH($B488,SkyCiv!$U:$U,0)),
        ""
    )
)</f>
        <v/>
      </c>
      <c r="T488" s="60" t="str">
        <f>IF($B488="",
    "",
    IF(NOT(ISERROR(MATCH($B488,SkyCiv!$U:$U,0))),
        INDEX(SkyCiv!K:K,MATCH($B488,SkyCiv!$U:$U,0)),
        ""
    )
)</f>
        <v/>
      </c>
      <c r="U488" s="76" t="str">
        <f>IF($B488="",
    "",
    IF(NOT(ISERROR(MATCH($B488,SkyCiv!$U:$U,0))),
        INDEX(SkyCiv!L:L,MATCH($B488,SkyCiv!$U:$U,0)),
        ""
    )
)</f>
        <v/>
      </c>
      <c r="V488" s="12" t="str">
        <f>IF($B488="",
    "",
    IF(NOT(ISERROR(MATCH($B488,SkyCiv!$U:$U,0))),
        INDEX(SkyCiv!M:M,MATCH($B488,SkyCiv!$U:$U,0)),
        ""
    )
)</f>
        <v/>
      </c>
      <c r="W488" s="77" t="str">
        <f>IF($B488="",
    "",
    IF(NOT(ISERROR(MATCH($B488,SkyCiv!$U:$U,0))),
        INDEX(SkyCiv!N:N,MATCH($B488,SkyCiv!$U:$U,0)),
        ""
    )
)</f>
        <v/>
      </c>
      <c r="X488" s="45" t="str">
        <f>IF(AND(U488=0,V488=0,W488=0),
    "-",
    IF(U488="",
        "",
        IF(LEFT($B488)="B",
            IF(Instructions!E$16="",
                "",
                IF(ROUND(U488,3)&lt;Instructions!E$16,
                    "YES",
                    "NO"
                )
            ),
            IF(LEFT($B488)="C",
                IF(Instructions!E$18="",
                    "",
                    IF(ROUND(U488,3)&lt;Instructions!E$18,
                        "YES",
                        "NO"
                    )
                ),
                "ERR"
            )
        )
    )
)</f>
        <v/>
      </c>
      <c r="Y488" s="45" t="str">
        <f t="shared" si="187"/>
        <v/>
      </c>
      <c r="Z488" s="45" t="str">
        <f>IF(AND(U488=0,V488=0,W488=0),
    "-",
    IF(W488="",
        "",
        IF(LEFT($B488)="B",
            IF(Instructions!E$17="",
                "",
                IF(ROUND(W488,3)&lt;Instructions!E$17,
                    "YES",
                    "NO"
                )
            ),
            IF(LEFT($B488)="C",
                IF(Instructions!E$19="",
                    "",
                    IF(ROUND(W488,3)&lt;Instructions!E$19,
                        "YES",
                        "NO"
                    )
                ),
                "ERR"
            )
        )
    )
)</f>
        <v/>
      </c>
      <c r="AA488" s="54" t="str">
        <f t="shared" si="188"/>
        <v/>
      </c>
      <c r="AB488" s="14" t="str">
        <f>IF(AND(NOT(ISERROR(MATCH($B488,Scilympiad!$U:$U,0))),ISNUMBER(INDEX(Scilympiad!Y:Y,MATCH($B488,Scilympiad!$U:$U,0)))),
    INDEX(Scilympiad!Y:Y,MATCH($B488,Scilympiad!$U:$U,0)),
    ""
)</f>
        <v/>
      </c>
      <c r="AC488" s="11" t="str">
        <f t="shared" si="189"/>
        <v/>
      </c>
      <c r="AD488" s="10" t="str">
        <f t="shared" si="190"/>
        <v/>
      </c>
      <c r="AE488" s="11" t="str">
        <f t="shared" si="191"/>
        <v/>
      </c>
      <c r="AF488" s="12" t="str">
        <f t="shared" si="192"/>
        <v/>
      </c>
      <c r="AG488" s="134" t="str">
        <f t="shared" si="193"/>
        <v/>
      </c>
      <c r="AH488" s="165"/>
      <c r="AI488" s="165"/>
      <c r="AJ488" s="131"/>
      <c r="AK488" s="64" t="str">
        <f t="shared" si="194"/>
        <v/>
      </c>
      <c r="AL488" s="47" t="str">
        <f t="shared" si="195"/>
        <v/>
      </c>
      <c r="AM488" s="65" t="str">
        <f t="shared" si="196"/>
        <v/>
      </c>
      <c r="AN488" s="57" t="str">
        <f t="shared" si="197"/>
        <v/>
      </c>
      <c r="AO488" s="12" t="str">
        <f t="shared" si="198"/>
        <v/>
      </c>
      <c r="AP488" s="10" t="str">
        <f t="shared" si="199"/>
        <v/>
      </c>
      <c r="AQ488" s="10" t="str">
        <f t="shared" si="200"/>
        <v/>
      </c>
      <c r="AR488" s="15" t="str">
        <f t="shared" si="201"/>
        <v/>
      </c>
      <c r="AS488" s="57" t="str">
        <f t="shared" si="202"/>
        <v/>
      </c>
      <c r="AT488" s="12" t="str">
        <f t="shared" si="203"/>
        <v/>
      </c>
      <c r="AU488" s="10" t="str">
        <f t="shared" si="204"/>
        <v/>
      </c>
      <c r="AV488" s="10" t="str">
        <f t="shared" si="205"/>
        <v/>
      </c>
      <c r="AW488" s="15" t="str">
        <f t="shared" si="206"/>
        <v/>
      </c>
    </row>
    <row r="489" spans="2:49">
      <c r="B489" s="14" t="str">
        <f>IF(Scilympiad!C488="",
    "",
    Scilympiad!C488
)</f>
        <v/>
      </c>
      <c r="C489" s="10" t="str">
        <f>IF(Scilympiad!D488="",
    "",
    Scilympiad!D488
)</f>
        <v/>
      </c>
      <c r="D489" s="10" t="str">
        <f>IF(Scilympiad!E488="",
    "",
    Scilympiad!E488
)</f>
        <v/>
      </c>
      <c r="E489" s="44" t="str">
        <f t="shared" si="182"/>
        <v/>
      </c>
      <c r="F489" s="45" t="str">
        <f t="shared" si="183"/>
        <v/>
      </c>
      <c r="G489" s="173" t="str">
        <f t="shared" si="184"/>
        <v/>
      </c>
      <c r="H489" s="45" t="str">
        <f t="shared" si="185"/>
        <v/>
      </c>
      <c r="I489" s="54" t="str">
        <f t="shared" si="186"/>
        <v/>
      </c>
      <c r="J489" s="57" t="str">
        <f>IF($B489="",
    "",
    IF(COUNTIF(Scilympiad!U:U,Scores!$B489)+COUNTIF(SkyCiv!U:U,Scores!$B489)=0,
        "",
        IF(COUNTIF(Scilympiad!U:U,Scores!$B489)=0,
            "NO",
            IF(COUNTIF(Scilympiad!U:U,Scores!$B489)=1,
                "YES",
                IF(COUNTIF(Scilympiad!U:U,Scores!$B489)&gt;1,
                    "MANY",
                    "ERROR"
                )
            )
        )
    )
)</f>
        <v/>
      </c>
      <c r="K489" s="15" t="str">
        <f>IF($B489="",
    "",
    IF(COUNTIF(Scilympiad!U:U,Scores!$B489)+COUNTIF(SkyCiv!U:U,Scores!$B489)=0,
        "",
        IF(COUNTIF(SkyCiv!U:U,Scores!$B489)=0,
            "NO",
            IF(COUNTIF(SkyCiv!U:U,Scores!$B489)=1,
                "YES",
                IF(COUNTIF(SkyCiv!U:U,Scores!$B489)&gt;1,
                    "MANY",
                    "ERROR"
                )
            )
        )
    )
)</f>
        <v/>
      </c>
      <c r="L489" s="160" t="str">
        <f>IF($B489="",
    "",
    IF(NOT(ISERROR(MATCH($B489,Scilympiad!$U:$U,0))),
        INDEX(Scilympiad!M:M,MATCH($B489,Scilympiad!$U:$U,0)),
        ""
    )
)</f>
        <v/>
      </c>
      <c r="M489" s="161" t="str">
        <f>IF($B489="",
    "",
    IF(NOT(ISERROR(MATCH($B489,Scilympiad!$U:$U,0))),
        INDEX(Scilympiad!N:N,MATCH($B489,Scilympiad!$U:$U,0)),
        ""
    )
)</f>
        <v/>
      </c>
      <c r="N489" s="161" t="str">
        <f>IF($B489="",
    "",
    IF(NOT(ISERROR(MATCH($B489,SkyCiv!$U:$U,0))),
        INDEX(SkyCiv!C:C,MATCH($B489,SkyCiv!$U:$U,0))+(_xlfn.NUMBERVALUE(LEFT(RIGHT(Instructions!$E$20,4),3))+6)/24,
        ""
    )
)</f>
        <v/>
      </c>
      <c r="O489" s="12" t="str">
        <f>IF(N489="",
    "",
    IF(Instructions!E$20="",
        "TIMEZONE?",
        IF(L489="",
            "START?",
            IF(N489&lt;L489,
                "NEGATIVE",
                (N489-L489)*24*60
            )
        )
    )
)</f>
        <v/>
      </c>
      <c r="P489" s="46" t="str">
        <f>IF(Instructions!$E$21="",
    "",
    IF(AND(ISNUMBER(O489),O489&gt;Instructions!E$21),
        "YES",
        IF(AND(ISNUMBER(O489),O489&lt;=Instructions!E$21),
            "NO",
            IF(O489="NEGATIVE",
                "UNCLEAR",
                ""
            )
        )
    )
)</f>
        <v/>
      </c>
      <c r="Q489" s="72" t="str">
        <f>IF(LEFT(Instructions!E$22)="Y",
    P489,
    ""
)</f>
        <v/>
      </c>
      <c r="R489" s="69" t="str">
        <f>IF($B489="",
    "",
    IF(NOT(ISERROR(MATCH($B489,SkyCiv!$U:$U,0))),
        INDEX(SkyCiv!I:I,MATCH($B489,SkyCiv!$U:$U,0)),
        ""
    )
)</f>
        <v/>
      </c>
      <c r="S489" s="12" t="str">
        <f>IF($B489="",
    "",
    IF(NOT(ISERROR(MATCH($B489,SkyCiv!$U:$U,0))),
        INDEX(SkyCiv!J:J,MATCH($B489,SkyCiv!$U:$U,0)),
        ""
    )
)</f>
        <v/>
      </c>
      <c r="T489" s="60" t="str">
        <f>IF($B489="",
    "",
    IF(NOT(ISERROR(MATCH($B489,SkyCiv!$U:$U,0))),
        INDEX(SkyCiv!K:K,MATCH($B489,SkyCiv!$U:$U,0)),
        ""
    )
)</f>
        <v/>
      </c>
      <c r="U489" s="76" t="str">
        <f>IF($B489="",
    "",
    IF(NOT(ISERROR(MATCH($B489,SkyCiv!$U:$U,0))),
        INDEX(SkyCiv!L:L,MATCH($B489,SkyCiv!$U:$U,0)),
        ""
    )
)</f>
        <v/>
      </c>
      <c r="V489" s="12" t="str">
        <f>IF($B489="",
    "",
    IF(NOT(ISERROR(MATCH($B489,SkyCiv!$U:$U,0))),
        INDEX(SkyCiv!M:M,MATCH($B489,SkyCiv!$U:$U,0)),
        ""
    )
)</f>
        <v/>
      </c>
      <c r="W489" s="77" t="str">
        <f>IF($B489="",
    "",
    IF(NOT(ISERROR(MATCH($B489,SkyCiv!$U:$U,0))),
        INDEX(SkyCiv!N:N,MATCH($B489,SkyCiv!$U:$U,0)),
        ""
    )
)</f>
        <v/>
      </c>
      <c r="X489" s="45" t="str">
        <f>IF(AND(U489=0,V489=0,W489=0),
    "-",
    IF(U489="",
        "",
        IF(LEFT($B489)="B",
            IF(Instructions!E$16="",
                "",
                IF(ROUND(U489,3)&lt;Instructions!E$16,
                    "YES",
                    "NO"
                )
            ),
            IF(LEFT($B489)="C",
                IF(Instructions!E$18="",
                    "",
                    IF(ROUND(U489,3)&lt;Instructions!E$18,
                        "YES",
                        "NO"
                    )
                ),
                "ERR"
            )
        )
    )
)</f>
        <v/>
      </c>
      <c r="Y489" s="45" t="str">
        <f t="shared" si="187"/>
        <v/>
      </c>
      <c r="Z489" s="45" t="str">
        <f>IF(AND(U489=0,V489=0,W489=0),
    "-",
    IF(W489="",
        "",
        IF(LEFT($B489)="B",
            IF(Instructions!E$17="",
                "",
                IF(ROUND(W489,3)&lt;Instructions!E$17,
                    "YES",
                    "NO"
                )
            ),
            IF(LEFT($B489)="C",
                IF(Instructions!E$19="",
                    "",
                    IF(ROUND(W489,3)&lt;Instructions!E$19,
                        "YES",
                        "NO"
                    )
                ),
                "ERR"
            )
        )
    )
)</f>
        <v/>
      </c>
      <c r="AA489" s="54" t="str">
        <f t="shared" si="188"/>
        <v/>
      </c>
      <c r="AB489" s="14" t="str">
        <f>IF(AND(NOT(ISERROR(MATCH($B489,Scilympiad!$U:$U,0))),ISNUMBER(INDEX(Scilympiad!Y:Y,MATCH($B489,Scilympiad!$U:$U,0)))),
    INDEX(Scilympiad!Y:Y,MATCH($B489,Scilympiad!$U:$U,0)),
    ""
)</f>
        <v/>
      </c>
      <c r="AC489" s="11" t="str">
        <f t="shared" si="189"/>
        <v/>
      </c>
      <c r="AD489" s="10" t="str">
        <f t="shared" si="190"/>
        <v/>
      </c>
      <c r="AE489" s="11" t="str">
        <f t="shared" si="191"/>
        <v/>
      </c>
      <c r="AF489" s="12" t="str">
        <f t="shared" si="192"/>
        <v/>
      </c>
      <c r="AG489" s="134" t="str">
        <f t="shared" si="193"/>
        <v/>
      </c>
      <c r="AH489" s="165"/>
      <c r="AI489" s="165"/>
      <c r="AJ489" s="131"/>
      <c r="AK489" s="64" t="str">
        <f t="shared" si="194"/>
        <v/>
      </c>
      <c r="AL489" s="47" t="str">
        <f t="shared" si="195"/>
        <v/>
      </c>
      <c r="AM489" s="65" t="str">
        <f t="shared" si="196"/>
        <v/>
      </c>
      <c r="AN489" s="57" t="str">
        <f t="shared" si="197"/>
        <v/>
      </c>
      <c r="AO489" s="12" t="str">
        <f t="shared" si="198"/>
        <v/>
      </c>
      <c r="AP489" s="10" t="str">
        <f t="shared" si="199"/>
        <v/>
      </c>
      <c r="AQ489" s="10" t="str">
        <f t="shared" si="200"/>
        <v/>
      </c>
      <c r="AR489" s="15" t="str">
        <f t="shared" si="201"/>
        <v/>
      </c>
      <c r="AS489" s="57" t="str">
        <f t="shared" si="202"/>
        <v/>
      </c>
      <c r="AT489" s="12" t="str">
        <f t="shared" si="203"/>
        <v/>
      </c>
      <c r="AU489" s="10" t="str">
        <f t="shared" si="204"/>
        <v/>
      </c>
      <c r="AV489" s="10" t="str">
        <f t="shared" si="205"/>
        <v/>
      </c>
      <c r="AW489" s="15" t="str">
        <f t="shared" si="206"/>
        <v/>
      </c>
    </row>
    <row r="490" spans="2:49">
      <c r="B490" s="14" t="str">
        <f>IF(Scilympiad!C489="",
    "",
    Scilympiad!C489
)</f>
        <v/>
      </c>
      <c r="C490" s="10" t="str">
        <f>IF(Scilympiad!D489="",
    "",
    Scilympiad!D489
)</f>
        <v/>
      </c>
      <c r="D490" s="10" t="str">
        <f>IF(Scilympiad!E489="",
    "",
    Scilympiad!E489
)</f>
        <v/>
      </c>
      <c r="E490" s="44" t="str">
        <f t="shared" si="182"/>
        <v/>
      </c>
      <c r="F490" s="45" t="str">
        <f t="shared" si="183"/>
        <v/>
      </c>
      <c r="G490" s="173" t="str">
        <f t="shared" si="184"/>
        <v/>
      </c>
      <c r="H490" s="45" t="str">
        <f t="shared" si="185"/>
        <v/>
      </c>
      <c r="I490" s="54" t="str">
        <f t="shared" si="186"/>
        <v/>
      </c>
      <c r="J490" s="57" t="str">
        <f>IF($B490="",
    "",
    IF(COUNTIF(Scilympiad!U:U,Scores!$B490)+COUNTIF(SkyCiv!U:U,Scores!$B490)=0,
        "",
        IF(COUNTIF(Scilympiad!U:U,Scores!$B490)=0,
            "NO",
            IF(COUNTIF(Scilympiad!U:U,Scores!$B490)=1,
                "YES",
                IF(COUNTIF(Scilympiad!U:U,Scores!$B490)&gt;1,
                    "MANY",
                    "ERROR"
                )
            )
        )
    )
)</f>
        <v/>
      </c>
      <c r="K490" s="15" t="str">
        <f>IF($B490="",
    "",
    IF(COUNTIF(Scilympiad!U:U,Scores!$B490)+COUNTIF(SkyCiv!U:U,Scores!$B490)=0,
        "",
        IF(COUNTIF(SkyCiv!U:U,Scores!$B490)=0,
            "NO",
            IF(COUNTIF(SkyCiv!U:U,Scores!$B490)=1,
                "YES",
                IF(COUNTIF(SkyCiv!U:U,Scores!$B490)&gt;1,
                    "MANY",
                    "ERROR"
                )
            )
        )
    )
)</f>
        <v/>
      </c>
      <c r="L490" s="160" t="str">
        <f>IF($B490="",
    "",
    IF(NOT(ISERROR(MATCH($B490,Scilympiad!$U:$U,0))),
        INDEX(Scilympiad!M:M,MATCH($B490,Scilympiad!$U:$U,0)),
        ""
    )
)</f>
        <v/>
      </c>
      <c r="M490" s="161" t="str">
        <f>IF($B490="",
    "",
    IF(NOT(ISERROR(MATCH($B490,Scilympiad!$U:$U,0))),
        INDEX(Scilympiad!N:N,MATCH($B490,Scilympiad!$U:$U,0)),
        ""
    )
)</f>
        <v/>
      </c>
      <c r="N490" s="161" t="str">
        <f>IF($B490="",
    "",
    IF(NOT(ISERROR(MATCH($B490,SkyCiv!$U:$U,0))),
        INDEX(SkyCiv!C:C,MATCH($B490,SkyCiv!$U:$U,0))+(_xlfn.NUMBERVALUE(LEFT(RIGHT(Instructions!$E$20,4),3))+6)/24,
        ""
    )
)</f>
        <v/>
      </c>
      <c r="O490" s="12" t="str">
        <f>IF(N490="",
    "",
    IF(Instructions!E$20="",
        "TIMEZONE?",
        IF(L490="",
            "START?",
            IF(N490&lt;L490,
                "NEGATIVE",
                (N490-L490)*24*60
            )
        )
    )
)</f>
        <v/>
      </c>
      <c r="P490" s="46" t="str">
        <f>IF(Instructions!$E$21="",
    "",
    IF(AND(ISNUMBER(O490),O490&gt;Instructions!E$21),
        "YES",
        IF(AND(ISNUMBER(O490),O490&lt;=Instructions!E$21),
            "NO",
            IF(O490="NEGATIVE",
                "UNCLEAR",
                ""
            )
        )
    )
)</f>
        <v/>
      </c>
      <c r="Q490" s="72" t="str">
        <f>IF(LEFT(Instructions!E$22)="Y",
    P490,
    ""
)</f>
        <v/>
      </c>
      <c r="R490" s="69" t="str">
        <f>IF($B490="",
    "",
    IF(NOT(ISERROR(MATCH($B490,SkyCiv!$U:$U,0))),
        INDEX(SkyCiv!I:I,MATCH($B490,SkyCiv!$U:$U,0)),
        ""
    )
)</f>
        <v/>
      </c>
      <c r="S490" s="12" t="str">
        <f>IF($B490="",
    "",
    IF(NOT(ISERROR(MATCH($B490,SkyCiv!$U:$U,0))),
        INDEX(SkyCiv!J:J,MATCH($B490,SkyCiv!$U:$U,0)),
        ""
    )
)</f>
        <v/>
      </c>
      <c r="T490" s="60" t="str">
        <f>IF($B490="",
    "",
    IF(NOT(ISERROR(MATCH($B490,SkyCiv!$U:$U,0))),
        INDEX(SkyCiv!K:K,MATCH($B490,SkyCiv!$U:$U,0)),
        ""
    )
)</f>
        <v/>
      </c>
      <c r="U490" s="76" t="str">
        <f>IF($B490="",
    "",
    IF(NOT(ISERROR(MATCH($B490,SkyCiv!$U:$U,0))),
        INDEX(SkyCiv!L:L,MATCH($B490,SkyCiv!$U:$U,0)),
        ""
    )
)</f>
        <v/>
      </c>
      <c r="V490" s="12" t="str">
        <f>IF($B490="",
    "",
    IF(NOT(ISERROR(MATCH($B490,SkyCiv!$U:$U,0))),
        INDEX(SkyCiv!M:M,MATCH($B490,SkyCiv!$U:$U,0)),
        ""
    )
)</f>
        <v/>
      </c>
      <c r="W490" s="77" t="str">
        <f>IF($B490="",
    "",
    IF(NOT(ISERROR(MATCH($B490,SkyCiv!$U:$U,0))),
        INDEX(SkyCiv!N:N,MATCH($B490,SkyCiv!$U:$U,0)),
        ""
    )
)</f>
        <v/>
      </c>
      <c r="X490" s="45" t="str">
        <f>IF(AND(U490=0,V490=0,W490=0),
    "-",
    IF(U490="",
        "",
        IF(LEFT($B490)="B",
            IF(Instructions!E$16="",
                "",
                IF(ROUND(U490,3)&lt;Instructions!E$16,
                    "YES",
                    "NO"
                )
            ),
            IF(LEFT($B490)="C",
                IF(Instructions!E$18="",
                    "",
                    IF(ROUND(U490,3)&lt;Instructions!E$18,
                        "YES",
                        "NO"
                    )
                ),
                "ERR"
            )
        )
    )
)</f>
        <v/>
      </c>
      <c r="Y490" s="45" t="str">
        <f t="shared" si="187"/>
        <v/>
      </c>
      <c r="Z490" s="45" t="str">
        <f>IF(AND(U490=0,V490=0,W490=0),
    "-",
    IF(W490="",
        "",
        IF(LEFT($B490)="B",
            IF(Instructions!E$17="",
                "",
                IF(ROUND(W490,3)&lt;Instructions!E$17,
                    "YES",
                    "NO"
                )
            ),
            IF(LEFT($B490)="C",
                IF(Instructions!E$19="",
                    "",
                    IF(ROUND(W490,3)&lt;Instructions!E$19,
                        "YES",
                        "NO"
                    )
                ),
                "ERR"
            )
        )
    )
)</f>
        <v/>
      </c>
      <c r="AA490" s="54" t="str">
        <f t="shared" si="188"/>
        <v/>
      </c>
      <c r="AB490" s="14" t="str">
        <f>IF(AND(NOT(ISERROR(MATCH($B490,Scilympiad!$U:$U,0))),ISNUMBER(INDEX(Scilympiad!Y:Y,MATCH($B490,Scilympiad!$U:$U,0)))),
    INDEX(Scilympiad!Y:Y,MATCH($B490,Scilympiad!$U:$U,0)),
    ""
)</f>
        <v/>
      </c>
      <c r="AC490" s="11" t="str">
        <f t="shared" si="189"/>
        <v/>
      </c>
      <c r="AD490" s="10" t="str">
        <f t="shared" si="190"/>
        <v/>
      </c>
      <c r="AE490" s="11" t="str">
        <f t="shared" si="191"/>
        <v/>
      </c>
      <c r="AF490" s="12" t="str">
        <f t="shared" si="192"/>
        <v/>
      </c>
      <c r="AG490" s="134" t="str">
        <f t="shared" si="193"/>
        <v/>
      </c>
      <c r="AH490" s="165"/>
      <c r="AI490" s="165"/>
      <c r="AJ490" s="131"/>
      <c r="AK490" s="64" t="str">
        <f t="shared" si="194"/>
        <v/>
      </c>
      <c r="AL490" s="47" t="str">
        <f t="shared" si="195"/>
        <v/>
      </c>
      <c r="AM490" s="65" t="str">
        <f t="shared" si="196"/>
        <v/>
      </c>
      <c r="AN490" s="57" t="str">
        <f t="shared" si="197"/>
        <v/>
      </c>
      <c r="AO490" s="12" t="str">
        <f t="shared" si="198"/>
        <v/>
      </c>
      <c r="AP490" s="10" t="str">
        <f t="shared" si="199"/>
        <v/>
      </c>
      <c r="AQ490" s="10" t="str">
        <f t="shared" si="200"/>
        <v/>
      </c>
      <c r="AR490" s="15" t="str">
        <f t="shared" si="201"/>
        <v/>
      </c>
      <c r="AS490" s="57" t="str">
        <f t="shared" si="202"/>
        <v/>
      </c>
      <c r="AT490" s="12" t="str">
        <f t="shared" si="203"/>
        <v/>
      </c>
      <c r="AU490" s="10" t="str">
        <f t="shared" si="204"/>
        <v/>
      </c>
      <c r="AV490" s="10" t="str">
        <f t="shared" si="205"/>
        <v/>
      </c>
      <c r="AW490" s="15" t="str">
        <f t="shared" si="206"/>
        <v/>
      </c>
    </row>
    <row r="491" spans="2:49">
      <c r="B491" s="14" t="str">
        <f>IF(Scilympiad!C490="",
    "",
    Scilympiad!C490
)</f>
        <v/>
      </c>
      <c r="C491" s="10" t="str">
        <f>IF(Scilympiad!D490="",
    "",
    Scilympiad!D490
)</f>
        <v/>
      </c>
      <c r="D491" s="10" t="str">
        <f>IF(Scilympiad!E490="",
    "",
    Scilympiad!E490
)</f>
        <v/>
      </c>
      <c r="E491" s="44" t="str">
        <f t="shared" si="182"/>
        <v/>
      </c>
      <c r="F491" s="45" t="str">
        <f t="shared" si="183"/>
        <v/>
      </c>
      <c r="G491" s="173" t="str">
        <f t="shared" si="184"/>
        <v/>
      </c>
      <c r="H491" s="45" t="str">
        <f t="shared" si="185"/>
        <v/>
      </c>
      <c r="I491" s="54" t="str">
        <f t="shared" si="186"/>
        <v/>
      </c>
      <c r="J491" s="57" t="str">
        <f>IF($B491="",
    "",
    IF(COUNTIF(Scilympiad!U:U,Scores!$B491)+COUNTIF(SkyCiv!U:U,Scores!$B491)=0,
        "",
        IF(COUNTIF(Scilympiad!U:U,Scores!$B491)=0,
            "NO",
            IF(COUNTIF(Scilympiad!U:U,Scores!$B491)=1,
                "YES",
                IF(COUNTIF(Scilympiad!U:U,Scores!$B491)&gt;1,
                    "MANY",
                    "ERROR"
                )
            )
        )
    )
)</f>
        <v/>
      </c>
      <c r="K491" s="15" t="str">
        <f>IF($B491="",
    "",
    IF(COUNTIF(Scilympiad!U:U,Scores!$B491)+COUNTIF(SkyCiv!U:U,Scores!$B491)=0,
        "",
        IF(COUNTIF(SkyCiv!U:U,Scores!$B491)=0,
            "NO",
            IF(COUNTIF(SkyCiv!U:U,Scores!$B491)=1,
                "YES",
                IF(COUNTIF(SkyCiv!U:U,Scores!$B491)&gt;1,
                    "MANY",
                    "ERROR"
                )
            )
        )
    )
)</f>
        <v/>
      </c>
      <c r="L491" s="160" t="str">
        <f>IF($B491="",
    "",
    IF(NOT(ISERROR(MATCH($B491,Scilympiad!$U:$U,0))),
        INDEX(Scilympiad!M:M,MATCH($B491,Scilympiad!$U:$U,0)),
        ""
    )
)</f>
        <v/>
      </c>
      <c r="M491" s="161" t="str">
        <f>IF($B491="",
    "",
    IF(NOT(ISERROR(MATCH($B491,Scilympiad!$U:$U,0))),
        INDEX(Scilympiad!N:N,MATCH($B491,Scilympiad!$U:$U,0)),
        ""
    )
)</f>
        <v/>
      </c>
      <c r="N491" s="161" t="str">
        <f>IF($B491="",
    "",
    IF(NOT(ISERROR(MATCH($B491,SkyCiv!$U:$U,0))),
        INDEX(SkyCiv!C:C,MATCH($B491,SkyCiv!$U:$U,0))+(_xlfn.NUMBERVALUE(LEFT(RIGHT(Instructions!$E$20,4),3))+6)/24,
        ""
    )
)</f>
        <v/>
      </c>
      <c r="O491" s="12" t="str">
        <f>IF(N491="",
    "",
    IF(Instructions!E$20="",
        "TIMEZONE?",
        IF(L491="",
            "START?",
            IF(N491&lt;L491,
                "NEGATIVE",
                (N491-L491)*24*60
            )
        )
    )
)</f>
        <v/>
      </c>
      <c r="P491" s="46" t="str">
        <f>IF(Instructions!$E$21="",
    "",
    IF(AND(ISNUMBER(O491),O491&gt;Instructions!E$21),
        "YES",
        IF(AND(ISNUMBER(O491),O491&lt;=Instructions!E$21),
            "NO",
            IF(O491="NEGATIVE",
                "UNCLEAR",
                ""
            )
        )
    )
)</f>
        <v/>
      </c>
      <c r="Q491" s="72" t="str">
        <f>IF(LEFT(Instructions!E$22)="Y",
    P491,
    ""
)</f>
        <v/>
      </c>
      <c r="R491" s="69" t="str">
        <f>IF($B491="",
    "",
    IF(NOT(ISERROR(MATCH($B491,SkyCiv!$U:$U,0))),
        INDEX(SkyCiv!I:I,MATCH($B491,SkyCiv!$U:$U,0)),
        ""
    )
)</f>
        <v/>
      </c>
      <c r="S491" s="12" t="str">
        <f>IF($B491="",
    "",
    IF(NOT(ISERROR(MATCH($B491,SkyCiv!$U:$U,0))),
        INDEX(SkyCiv!J:J,MATCH($B491,SkyCiv!$U:$U,0)),
        ""
    )
)</f>
        <v/>
      </c>
      <c r="T491" s="60" t="str">
        <f>IF($B491="",
    "",
    IF(NOT(ISERROR(MATCH($B491,SkyCiv!$U:$U,0))),
        INDEX(SkyCiv!K:K,MATCH($B491,SkyCiv!$U:$U,0)),
        ""
    )
)</f>
        <v/>
      </c>
      <c r="U491" s="76" t="str">
        <f>IF($B491="",
    "",
    IF(NOT(ISERROR(MATCH($B491,SkyCiv!$U:$U,0))),
        INDEX(SkyCiv!L:L,MATCH($B491,SkyCiv!$U:$U,0)),
        ""
    )
)</f>
        <v/>
      </c>
      <c r="V491" s="12" t="str">
        <f>IF($B491="",
    "",
    IF(NOT(ISERROR(MATCH($B491,SkyCiv!$U:$U,0))),
        INDEX(SkyCiv!M:M,MATCH($B491,SkyCiv!$U:$U,0)),
        ""
    )
)</f>
        <v/>
      </c>
      <c r="W491" s="77" t="str">
        <f>IF($B491="",
    "",
    IF(NOT(ISERROR(MATCH($B491,SkyCiv!$U:$U,0))),
        INDEX(SkyCiv!N:N,MATCH($B491,SkyCiv!$U:$U,0)),
        ""
    )
)</f>
        <v/>
      </c>
      <c r="X491" s="45" t="str">
        <f>IF(AND(U491=0,V491=0,W491=0),
    "-",
    IF(U491="",
        "",
        IF(LEFT($B491)="B",
            IF(Instructions!E$16="",
                "",
                IF(ROUND(U491,3)&lt;Instructions!E$16,
                    "YES",
                    "NO"
                )
            ),
            IF(LEFT($B491)="C",
                IF(Instructions!E$18="",
                    "",
                    IF(ROUND(U491,3)&lt;Instructions!E$18,
                        "YES",
                        "NO"
                    )
                ),
                "ERR"
            )
        )
    )
)</f>
        <v/>
      </c>
      <c r="Y491" s="45" t="str">
        <f t="shared" si="187"/>
        <v/>
      </c>
      <c r="Z491" s="45" t="str">
        <f>IF(AND(U491=0,V491=0,W491=0),
    "-",
    IF(W491="",
        "",
        IF(LEFT($B491)="B",
            IF(Instructions!E$17="",
                "",
                IF(ROUND(W491,3)&lt;Instructions!E$17,
                    "YES",
                    "NO"
                )
            ),
            IF(LEFT($B491)="C",
                IF(Instructions!E$19="",
                    "",
                    IF(ROUND(W491,3)&lt;Instructions!E$19,
                        "YES",
                        "NO"
                    )
                ),
                "ERR"
            )
        )
    )
)</f>
        <v/>
      </c>
      <c r="AA491" s="54" t="str">
        <f t="shared" si="188"/>
        <v/>
      </c>
      <c r="AB491" s="14" t="str">
        <f>IF(AND(NOT(ISERROR(MATCH($B491,Scilympiad!$U:$U,0))),ISNUMBER(INDEX(Scilympiad!Y:Y,MATCH($B491,Scilympiad!$U:$U,0)))),
    INDEX(Scilympiad!Y:Y,MATCH($B491,Scilympiad!$U:$U,0)),
    ""
)</f>
        <v/>
      </c>
      <c r="AC491" s="11" t="str">
        <f t="shared" si="189"/>
        <v/>
      </c>
      <c r="AD491" s="10" t="str">
        <f t="shared" si="190"/>
        <v/>
      </c>
      <c r="AE491" s="11" t="str">
        <f t="shared" si="191"/>
        <v/>
      </c>
      <c r="AF491" s="12" t="str">
        <f t="shared" si="192"/>
        <v/>
      </c>
      <c r="AG491" s="134" t="str">
        <f t="shared" si="193"/>
        <v/>
      </c>
      <c r="AH491" s="165"/>
      <c r="AI491" s="165"/>
      <c r="AJ491" s="131"/>
      <c r="AK491" s="64" t="str">
        <f t="shared" si="194"/>
        <v/>
      </c>
      <c r="AL491" s="47" t="str">
        <f t="shared" si="195"/>
        <v/>
      </c>
      <c r="AM491" s="65" t="str">
        <f t="shared" si="196"/>
        <v/>
      </c>
      <c r="AN491" s="57" t="str">
        <f t="shared" si="197"/>
        <v/>
      </c>
      <c r="AO491" s="12" t="str">
        <f t="shared" si="198"/>
        <v/>
      </c>
      <c r="AP491" s="10" t="str">
        <f t="shared" si="199"/>
        <v/>
      </c>
      <c r="AQ491" s="10" t="str">
        <f t="shared" si="200"/>
        <v/>
      </c>
      <c r="AR491" s="15" t="str">
        <f t="shared" si="201"/>
        <v/>
      </c>
      <c r="AS491" s="57" t="str">
        <f t="shared" si="202"/>
        <v/>
      </c>
      <c r="AT491" s="12" t="str">
        <f t="shared" si="203"/>
        <v/>
      </c>
      <c r="AU491" s="10" t="str">
        <f t="shared" si="204"/>
        <v/>
      </c>
      <c r="AV491" s="10" t="str">
        <f t="shared" si="205"/>
        <v/>
      </c>
      <c r="AW491" s="15" t="str">
        <f t="shared" si="206"/>
        <v/>
      </c>
    </row>
    <row r="492" spans="2:49">
      <c r="B492" s="14" t="str">
        <f>IF(Scilympiad!C491="",
    "",
    Scilympiad!C491
)</f>
        <v/>
      </c>
      <c r="C492" s="10" t="str">
        <f>IF(Scilympiad!D491="",
    "",
    Scilympiad!D491
)</f>
        <v/>
      </c>
      <c r="D492" s="10" t="str">
        <f>IF(Scilympiad!E491="",
    "",
    Scilympiad!E491
)</f>
        <v/>
      </c>
      <c r="E492" s="44" t="str">
        <f t="shared" si="182"/>
        <v/>
      </c>
      <c r="F492" s="45" t="str">
        <f t="shared" si="183"/>
        <v/>
      </c>
      <c r="G492" s="173" t="str">
        <f t="shared" si="184"/>
        <v/>
      </c>
      <c r="H492" s="45" t="str">
        <f t="shared" si="185"/>
        <v/>
      </c>
      <c r="I492" s="54" t="str">
        <f t="shared" si="186"/>
        <v/>
      </c>
      <c r="J492" s="57" t="str">
        <f>IF($B492="",
    "",
    IF(COUNTIF(Scilympiad!U:U,Scores!$B492)+COUNTIF(SkyCiv!U:U,Scores!$B492)=0,
        "",
        IF(COUNTIF(Scilympiad!U:U,Scores!$B492)=0,
            "NO",
            IF(COUNTIF(Scilympiad!U:U,Scores!$B492)=1,
                "YES",
                IF(COUNTIF(Scilympiad!U:U,Scores!$B492)&gt;1,
                    "MANY",
                    "ERROR"
                )
            )
        )
    )
)</f>
        <v/>
      </c>
      <c r="K492" s="15" t="str">
        <f>IF($B492="",
    "",
    IF(COUNTIF(Scilympiad!U:U,Scores!$B492)+COUNTIF(SkyCiv!U:U,Scores!$B492)=0,
        "",
        IF(COUNTIF(SkyCiv!U:U,Scores!$B492)=0,
            "NO",
            IF(COUNTIF(SkyCiv!U:U,Scores!$B492)=1,
                "YES",
                IF(COUNTIF(SkyCiv!U:U,Scores!$B492)&gt;1,
                    "MANY",
                    "ERROR"
                )
            )
        )
    )
)</f>
        <v/>
      </c>
      <c r="L492" s="160" t="str">
        <f>IF($B492="",
    "",
    IF(NOT(ISERROR(MATCH($B492,Scilympiad!$U:$U,0))),
        INDEX(Scilympiad!M:M,MATCH($B492,Scilympiad!$U:$U,0)),
        ""
    )
)</f>
        <v/>
      </c>
      <c r="M492" s="161" t="str">
        <f>IF($B492="",
    "",
    IF(NOT(ISERROR(MATCH($B492,Scilympiad!$U:$U,0))),
        INDEX(Scilympiad!N:N,MATCH($B492,Scilympiad!$U:$U,0)),
        ""
    )
)</f>
        <v/>
      </c>
      <c r="N492" s="161" t="str">
        <f>IF($B492="",
    "",
    IF(NOT(ISERROR(MATCH($B492,SkyCiv!$U:$U,0))),
        INDEX(SkyCiv!C:C,MATCH($B492,SkyCiv!$U:$U,0))+(_xlfn.NUMBERVALUE(LEFT(RIGHT(Instructions!$E$20,4),3))+6)/24,
        ""
    )
)</f>
        <v/>
      </c>
      <c r="O492" s="12" t="str">
        <f>IF(N492="",
    "",
    IF(Instructions!E$20="",
        "TIMEZONE?",
        IF(L492="",
            "START?",
            IF(N492&lt;L492,
                "NEGATIVE",
                (N492-L492)*24*60
            )
        )
    )
)</f>
        <v/>
      </c>
      <c r="P492" s="46" t="str">
        <f>IF(Instructions!$E$21="",
    "",
    IF(AND(ISNUMBER(O492),O492&gt;Instructions!E$21),
        "YES",
        IF(AND(ISNUMBER(O492),O492&lt;=Instructions!E$21),
            "NO",
            IF(O492="NEGATIVE",
                "UNCLEAR",
                ""
            )
        )
    )
)</f>
        <v/>
      </c>
      <c r="Q492" s="72" t="str">
        <f>IF(LEFT(Instructions!E$22)="Y",
    P492,
    ""
)</f>
        <v/>
      </c>
      <c r="R492" s="69" t="str">
        <f>IF($B492="",
    "",
    IF(NOT(ISERROR(MATCH($B492,SkyCiv!$U:$U,0))),
        INDEX(SkyCiv!I:I,MATCH($B492,SkyCiv!$U:$U,0)),
        ""
    )
)</f>
        <v/>
      </c>
      <c r="S492" s="12" t="str">
        <f>IF($B492="",
    "",
    IF(NOT(ISERROR(MATCH($B492,SkyCiv!$U:$U,0))),
        INDEX(SkyCiv!J:J,MATCH($B492,SkyCiv!$U:$U,0)),
        ""
    )
)</f>
        <v/>
      </c>
      <c r="T492" s="60" t="str">
        <f>IF($B492="",
    "",
    IF(NOT(ISERROR(MATCH($B492,SkyCiv!$U:$U,0))),
        INDEX(SkyCiv!K:K,MATCH($B492,SkyCiv!$U:$U,0)),
        ""
    )
)</f>
        <v/>
      </c>
      <c r="U492" s="76" t="str">
        <f>IF($B492="",
    "",
    IF(NOT(ISERROR(MATCH($B492,SkyCiv!$U:$U,0))),
        INDEX(SkyCiv!L:L,MATCH($B492,SkyCiv!$U:$U,0)),
        ""
    )
)</f>
        <v/>
      </c>
      <c r="V492" s="12" t="str">
        <f>IF($B492="",
    "",
    IF(NOT(ISERROR(MATCH($B492,SkyCiv!$U:$U,0))),
        INDEX(SkyCiv!M:M,MATCH($B492,SkyCiv!$U:$U,0)),
        ""
    )
)</f>
        <v/>
      </c>
      <c r="W492" s="77" t="str">
        <f>IF($B492="",
    "",
    IF(NOT(ISERROR(MATCH($B492,SkyCiv!$U:$U,0))),
        INDEX(SkyCiv!N:N,MATCH($B492,SkyCiv!$U:$U,0)),
        ""
    )
)</f>
        <v/>
      </c>
      <c r="X492" s="45" t="str">
        <f>IF(AND(U492=0,V492=0,W492=0),
    "-",
    IF(U492="",
        "",
        IF(LEFT($B492)="B",
            IF(Instructions!E$16="",
                "",
                IF(ROUND(U492,3)&lt;Instructions!E$16,
                    "YES",
                    "NO"
                )
            ),
            IF(LEFT($B492)="C",
                IF(Instructions!E$18="",
                    "",
                    IF(ROUND(U492,3)&lt;Instructions!E$18,
                        "YES",
                        "NO"
                    )
                ),
                "ERR"
            )
        )
    )
)</f>
        <v/>
      </c>
      <c r="Y492" s="45" t="str">
        <f t="shared" si="187"/>
        <v/>
      </c>
      <c r="Z492" s="45" t="str">
        <f>IF(AND(U492=0,V492=0,W492=0),
    "-",
    IF(W492="",
        "",
        IF(LEFT($B492)="B",
            IF(Instructions!E$17="",
                "",
                IF(ROUND(W492,3)&lt;Instructions!E$17,
                    "YES",
                    "NO"
                )
            ),
            IF(LEFT($B492)="C",
                IF(Instructions!E$19="",
                    "",
                    IF(ROUND(W492,3)&lt;Instructions!E$19,
                        "YES",
                        "NO"
                    )
                ),
                "ERR"
            )
        )
    )
)</f>
        <v/>
      </c>
      <c r="AA492" s="54" t="str">
        <f t="shared" si="188"/>
        <v/>
      </c>
      <c r="AB492" s="14" t="str">
        <f>IF(AND(NOT(ISERROR(MATCH($B492,Scilympiad!$U:$U,0))),ISNUMBER(INDEX(Scilympiad!Y:Y,MATCH($B492,Scilympiad!$U:$U,0)))),
    INDEX(Scilympiad!Y:Y,MATCH($B492,Scilympiad!$U:$U,0)),
    ""
)</f>
        <v/>
      </c>
      <c r="AC492" s="11" t="str">
        <f t="shared" si="189"/>
        <v/>
      </c>
      <c r="AD492" s="10" t="str">
        <f t="shared" si="190"/>
        <v/>
      </c>
      <c r="AE492" s="11" t="str">
        <f t="shared" si="191"/>
        <v/>
      </c>
      <c r="AF492" s="12" t="str">
        <f t="shared" si="192"/>
        <v/>
      </c>
      <c r="AG492" s="134" t="str">
        <f t="shared" si="193"/>
        <v/>
      </c>
      <c r="AH492" s="165"/>
      <c r="AI492" s="165"/>
      <c r="AJ492" s="131"/>
      <c r="AK492" s="64" t="str">
        <f t="shared" si="194"/>
        <v/>
      </c>
      <c r="AL492" s="47" t="str">
        <f t="shared" si="195"/>
        <v/>
      </c>
      <c r="AM492" s="65" t="str">
        <f t="shared" si="196"/>
        <v/>
      </c>
      <c r="AN492" s="57" t="str">
        <f t="shared" si="197"/>
        <v/>
      </c>
      <c r="AO492" s="12" t="str">
        <f t="shared" si="198"/>
        <v/>
      </c>
      <c r="AP492" s="10" t="str">
        <f t="shared" si="199"/>
        <v/>
      </c>
      <c r="AQ492" s="10" t="str">
        <f t="shared" si="200"/>
        <v/>
      </c>
      <c r="AR492" s="15" t="str">
        <f t="shared" si="201"/>
        <v/>
      </c>
      <c r="AS492" s="57" t="str">
        <f t="shared" si="202"/>
        <v/>
      </c>
      <c r="AT492" s="12" t="str">
        <f t="shared" si="203"/>
        <v/>
      </c>
      <c r="AU492" s="10" t="str">
        <f t="shared" si="204"/>
        <v/>
      </c>
      <c r="AV492" s="10" t="str">
        <f t="shared" si="205"/>
        <v/>
      </c>
      <c r="AW492" s="15" t="str">
        <f t="shared" si="206"/>
        <v/>
      </c>
    </row>
    <row r="493" spans="2:49">
      <c r="B493" s="14" t="str">
        <f>IF(Scilympiad!C492="",
    "",
    Scilympiad!C492
)</f>
        <v/>
      </c>
      <c r="C493" s="10" t="str">
        <f>IF(Scilympiad!D492="",
    "",
    Scilympiad!D492
)</f>
        <v/>
      </c>
      <c r="D493" s="10" t="str">
        <f>IF(Scilympiad!E492="",
    "",
    Scilympiad!E492
)</f>
        <v/>
      </c>
      <c r="E493" s="44" t="str">
        <f t="shared" si="182"/>
        <v/>
      </c>
      <c r="F493" s="45" t="str">
        <f t="shared" si="183"/>
        <v/>
      </c>
      <c r="G493" s="173" t="str">
        <f t="shared" si="184"/>
        <v/>
      </c>
      <c r="H493" s="45" t="str">
        <f t="shared" si="185"/>
        <v/>
      </c>
      <c r="I493" s="54" t="str">
        <f t="shared" si="186"/>
        <v/>
      </c>
      <c r="J493" s="57" t="str">
        <f>IF($B493="",
    "",
    IF(COUNTIF(Scilympiad!U:U,Scores!$B493)+COUNTIF(SkyCiv!U:U,Scores!$B493)=0,
        "",
        IF(COUNTIF(Scilympiad!U:U,Scores!$B493)=0,
            "NO",
            IF(COUNTIF(Scilympiad!U:U,Scores!$B493)=1,
                "YES",
                IF(COUNTIF(Scilympiad!U:U,Scores!$B493)&gt;1,
                    "MANY",
                    "ERROR"
                )
            )
        )
    )
)</f>
        <v/>
      </c>
      <c r="K493" s="15" t="str">
        <f>IF($B493="",
    "",
    IF(COUNTIF(Scilympiad!U:U,Scores!$B493)+COUNTIF(SkyCiv!U:U,Scores!$B493)=0,
        "",
        IF(COUNTIF(SkyCiv!U:U,Scores!$B493)=0,
            "NO",
            IF(COUNTIF(SkyCiv!U:U,Scores!$B493)=1,
                "YES",
                IF(COUNTIF(SkyCiv!U:U,Scores!$B493)&gt;1,
                    "MANY",
                    "ERROR"
                )
            )
        )
    )
)</f>
        <v/>
      </c>
      <c r="L493" s="160" t="str">
        <f>IF($B493="",
    "",
    IF(NOT(ISERROR(MATCH($B493,Scilympiad!$U:$U,0))),
        INDEX(Scilympiad!M:M,MATCH($B493,Scilympiad!$U:$U,0)),
        ""
    )
)</f>
        <v/>
      </c>
      <c r="M493" s="161" t="str">
        <f>IF($B493="",
    "",
    IF(NOT(ISERROR(MATCH($B493,Scilympiad!$U:$U,0))),
        INDEX(Scilympiad!N:N,MATCH($B493,Scilympiad!$U:$U,0)),
        ""
    )
)</f>
        <v/>
      </c>
      <c r="N493" s="161" t="str">
        <f>IF($B493="",
    "",
    IF(NOT(ISERROR(MATCH($B493,SkyCiv!$U:$U,0))),
        INDEX(SkyCiv!C:C,MATCH($B493,SkyCiv!$U:$U,0))+(_xlfn.NUMBERVALUE(LEFT(RIGHT(Instructions!$E$20,4),3))+6)/24,
        ""
    )
)</f>
        <v/>
      </c>
      <c r="O493" s="12" t="str">
        <f>IF(N493="",
    "",
    IF(Instructions!E$20="",
        "TIMEZONE?",
        IF(L493="",
            "START?",
            IF(N493&lt;L493,
                "NEGATIVE",
                (N493-L493)*24*60
            )
        )
    )
)</f>
        <v/>
      </c>
      <c r="P493" s="46" t="str">
        <f>IF(Instructions!$E$21="",
    "",
    IF(AND(ISNUMBER(O493),O493&gt;Instructions!E$21),
        "YES",
        IF(AND(ISNUMBER(O493),O493&lt;=Instructions!E$21),
            "NO",
            IF(O493="NEGATIVE",
                "UNCLEAR",
                ""
            )
        )
    )
)</f>
        <v/>
      </c>
      <c r="Q493" s="72" t="str">
        <f>IF(LEFT(Instructions!E$22)="Y",
    P493,
    ""
)</f>
        <v/>
      </c>
      <c r="R493" s="69" t="str">
        <f>IF($B493="",
    "",
    IF(NOT(ISERROR(MATCH($B493,SkyCiv!$U:$U,0))),
        INDEX(SkyCiv!I:I,MATCH($B493,SkyCiv!$U:$U,0)),
        ""
    )
)</f>
        <v/>
      </c>
      <c r="S493" s="12" t="str">
        <f>IF($B493="",
    "",
    IF(NOT(ISERROR(MATCH($B493,SkyCiv!$U:$U,0))),
        INDEX(SkyCiv!J:J,MATCH($B493,SkyCiv!$U:$U,0)),
        ""
    )
)</f>
        <v/>
      </c>
      <c r="T493" s="60" t="str">
        <f>IF($B493="",
    "",
    IF(NOT(ISERROR(MATCH($B493,SkyCiv!$U:$U,0))),
        INDEX(SkyCiv!K:K,MATCH($B493,SkyCiv!$U:$U,0)),
        ""
    )
)</f>
        <v/>
      </c>
      <c r="U493" s="76" t="str">
        <f>IF($B493="",
    "",
    IF(NOT(ISERROR(MATCH($B493,SkyCiv!$U:$U,0))),
        INDEX(SkyCiv!L:L,MATCH($B493,SkyCiv!$U:$U,0)),
        ""
    )
)</f>
        <v/>
      </c>
      <c r="V493" s="12" t="str">
        <f>IF($B493="",
    "",
    IF(NOT(ISERROR(MATCH($B493,SkyCiv!$U:$U,0))),
        INDEX(SkyCiv!M:M,MATCH($B493,SkyCiv!$U:$U,0)),
        ""
    )
)</f>
        <v/>
      </c>
      <c r="W493" s="77" t="str">
        <f>IF($B493="",
    "",
    IF(NOT(ISERROR(MATCH($B493,SkyCiv!$U:$U,0))),
        INDEX(SkyCiv!N:N,MATCH($B493,SkyCiv!$U:$U,0)),
        ""
    )
)</f>
        <v/>
      </c>
      <c r="X493" s="45" t="str">
        <f>IF(AND(U493=0,V493=0,W493=0),
    "-",
    IF(U493="",
        "",
        IF(LEFT($B493)="B",
            IF(Instructions!E$16="",
                "",
                IF(ROUND(U493,3)&lt;Instructions!E$16,
                    "YES",
                    "NO"
                )
            ),
            IF(LEFT($B493)="C",
                IF(Instructions!E$18="",
                    "",
                    IF(ROUND(U493,3)&lt;Instructions!E$18,
                        "YES",
                        "NO"
                    )
                ),
                "ERR"
            )
        )
    )
)</f>
        <v/>
      </c>
      <c r="Y493" s="45" t="str">
        <f t="shared" si="187"/>
        <v/>
      </c>
      <c r="Z493" s="45" t="str">
        <f>IF(AND(U493=0,V493=0,W493=0),
    "-",
    IF(W493="",
        "",
        IF(LEFT($B493)="B",
            IF(Instructions!E$17="",
                "",
                IF(ROUND(W493,3)&lt;Instructions!E$17,
                    "YES",
                    "NO"
                )
            ),
            IF(LEFT($B493)="C",
                IF(Instructions!E$19="",
                    "",
                    IF(ROUND(W493,3)&lt;Instructions!E$19,
                        "YES",
                        "NO"
                    )
                ),
                "ERR"
            )
        )
    )
)</f>
        <v/>
      </c>
      <c r="AA493" s="54" t="str">
        <f t="shared" si="188"/>
        <v/>
      </c>
      <c r="AB493" s="14" t="str">
        <f>IF(AND(NOT(ISERROR(MATCH($B493,Scilympiad!$U:$U,0))),ISNUMBER(INDEX(Scilympiad!Y:Y,MATCH($B493,Scilympiad!$U:$U,0)))),
    INDEX(Scilympiad!Y:Y,MATCH($B493,Scilympiad!$U:$U,0)),
    ""
)</f>
        <v/>
      </c>
      <c r="AC493" s="11" t="str">
        <f t="shared" si="189"/>
        <v/>
      </c>
      <c r="AD493" s="10" t="str">
        <f t="shared" si="190"/>
        <v/>
      </c>
      <c r="AE493" s="11" t="str">
        <f t="shared" si="191"/>
        <v/>
      </c>
      <c r="AF493" s="12" t="str">
        <f t="shared" si="192"/>
        <v/>
      </c>
      <c r="AG493" s="134" t="str">
        <f t="shared" si="193"/>
        <v/>
      </c>
      <c r="AH493" s="165"/>
      <c r="AI493" s="165"/>
      <c r="AJ493" s="131"/>
      <c r="AK493" s="64" t="str">
        <f t="shared" si="194"/>
        <v/>
      </c>
      <c r="AL493" s="47" t="str">
        <f t="shared" si="195"/>
        <v/>
      </c>
      <c r="AM493" s="65" t="str">
        <f t="shared" si="196"/>
        <v/>
      </c>
      <c r="AN493" s="57" t="str">
        <f t="shared" si="197"/>
        <v/>
      </c>
      <c r="AO493" s="12" t="str">
        <f t="shared" si="198"/>
        <v/>
      </c>
      <c r="AP493" s="10" t="str">
        <f t="shared" si="199"/>
        <v/>
      </c>
      <c r="AQ493" s="10" t="str">
        <f t="shared" si="200"/>
        <v/>
      </c>
      <c r="AR493" s="15" t="str">
        <f t="shared" si="201"/>
        <v/>
      </c>
      <c r="AS493" s="57" t="str">
        <f t="shared" si="202"/>
        <v/>
      </c>
      <c r="AT493" s="12" t="str">
        <f t="shared" si="203"/>
        <v/>
      </c>
      <c r="AU493" s="10" t="str">
        <f t="shared" si="204"/>
        <v/>
      </c>
      <c r="AV493" s="10" t="str">
        <f t="shared" si="205"/>
        <v/>
      </c>
      <c r="AW493" s="15" t="str">
        <f t="shared" si="206"/>
        <v/>
      </c>
    </row>
    <row r="494" spans="2:49">
      <c r="B494" s="14" t="str">
        <f>IF(Scilympiad!C493="",
    "",
    Scilympiad!C493
)</f>
        <v/>
      </c>
      <c r="C494" s="10" t="str">
        <f>IF(Scilympiad!D493="",
    "",
    Scilympiad!D493
)</f>
        <v/>
      </c>
      <c r="D494" s="10" t="str">
        <f>IF(Scilympiad!E493="",
    "",
    Scilympiad!E493
)</f>
        <v/>
      </c>
      <c r="E494" s="44" t="str">
        <f t="shared" si="182"/>
        <v/>
      </c>
      <c r="F494" s="45" t="str">
        <f t="shared" si="183"/>
        <v/>
      </c>
      <c r="G494" s="173" t="str">
        <f t="shared" si="184"/>
        <v/>
      </c>
      <c r="H494" s="45" t="str">
        <f t="shared" si="185"/>
        <v/>
      </c>
      <c r="I494" s="54" t="str">
        <f t="shared" si="186"/>
        <v/>
      </c>
      <c r="J494" s="57" t="str">
        <f>IF($B494="",
    "",
    IF(COUNTIF(Scilympiad!U:U,Scores!$B494)+COUNTIF(SkyCiv!U:U,Scores!$B494)=0,
        "",
        IF(COUNTIF(Scilympiad!U:U,Scores!$B494)=0,
            "NO",
            IF(COUNTIF(Scilympiad!U:U,Scores!$B494)=1,
                "YES",
                IF(COUNTIF(Scilympiad!U:U,Scores!$B494)&gt;1,
                    "MANY",
                    "ERROR"
                )
            )
        )
    )
)</f>
        <v/>
      </c>
      <c r="K494" s="15" t="str">
        <f>IF($B494="",
    "",
    IF(COUNTIF(Scilympiad!U:U,Scores!$B494)+COUNTIF(SkyCiv!U:U,Scores!$B494)=0,
        "",
        IF(COUNTIF(SkyCiv!U:U,Scores!$B494)=0,
            "NO",
            IF(COUNTIF(SkyCiv!U:U,Scores!$B494)=1,
                "YES",
                IF(COUNTIF(SkyCiv!U:U,Scores!$B494)&gt;1,
                    "MANY",
                    "ERROR"
                )
            )
        )
    )
)</f>
        <v/>
      </c>
      <c r="L494" s="160" t="str">
        <f>IF($B494="",
    "",
    IF(NOT(ISERROR(MATCH($B494,Scilympiad!$U:$U,0))),
        INDEX(Scilympiad!M:M,MATCH($B494,Scilympiad!$U:$U,0)),
        ""
    )
)</f>
        <v/>
      </c>
      <c r="M494" s="161" t="str">
        <f>IF($B494="",
    "",
    IF(NOT(ISERROR(MATCH($B494,Scilympiad!$U:$U,0))),
        INDEX(Scilympiad!N:N,MATCH($B494,Scilympiad!$U:$U,0)),
        ""
    )
)</f>
        <v/>
      </c>
      <c r="N494" s="161" t="str">
        <f>IF($B494="",
    "",
    IF(NOT(ISERROR(MATCH($B494,SkyCiv!$U:$U,0))),
        INDEX(SkyCiv!C:C,MATCH($B494,SkyCiv!$U:$U,0))+(_xlfn.NUMBERVALUE(LEFT(RIGHT(Instructions!$E$20,4),3))+6)/24,
        ""
    )
)</f>
        <v/>
      </c>
      <c r="O494" s="12" t="str">
        <f>IF(N494="",
    "",
    IF(Instructions!E$20="",
        "TIMEZONE?",
        IF(L494="",
            "START?",
            IF(N494&lt;L494,
                "NEGATIVE",
                (N494-L494)*24*60
            )
        )
    )
)</f>
        <v/>
      </c>
      <c r="P494" s="46" t="str">
        <f>IF(Instructions!$E$21="",
    "",
    IF(AND(ISNUMBER(O494),O494&gt;Instructions!E$21),
        "YES",
        IF(AND(ISNUMBER(O494),O494&lt;=Instructions!E$21),
            "NO",
            IF(O494="NEGATIVE",
                "UNCLEAR",
                ""
            )
        )
    )
)</f>
        <v/>
      </c>
      <c r="Q494" s="72" t="str">
        <f>IF(LEFT(Instructions!E$22)="Y",
    P494,
    ""
)</f>
        <v/>
      </c>
      <c r="R494" s="69" t="str">
        <f>IF($B494="",
    "",
    IF(NOT(ISERROR(MATCH($B494,SkyCiv!$U:$U,0))),
        INDEX(SkyCiv!I:I,MATCH($B494,SkyCiv!$U:$U,0)),
        ""
    )
)</f>
        <v/>
      </c>
      <c r="S494" s="12" t="str">
        <f>IF($B494="",
    "",
    IF(NOT(ISERROR(MATCH($B494,SkyCiv!$U:$U,0))),
        INDEX(SkyCiv!J:J,MATCH($B494,SkyCiv!$U:$U,0)),
        ""
    )
)</f>
        <v/>
      </c>
      <c r="T494" s="60" t="str">
        <f>IF($B494="",
    "",
    IF(NOT(ISERROR(MATCH($B494,SkyCiv!$U:$U,0))),
        INDEX(SkyCiv!K:K,MATCH($B494,SkyCiv!$U:$U,0)),
        ""
    )
)</f>
        <v/>
      </c>
      <c r="U494" s="76" t="str">
        <f>IF($B494="",
    "",
    IF(NOT(ISERROR(MATCH($B494,SkyCiv!$U:$U,0))),
        INDEX(SkyCiv!L:L,MATCH($B494,SkyCiv!$U:$U,0)),
        ""
    )
)</f>
        <v/>
      </c>
      <c r="V494" s="12" t="str">
        <f>IF($B494="",
    "",
    IF(NOT(ISERROR(MATCH($B494,SkyCiv!$U:$U,0))),
        INDEX(SkyCiv!M:M,MATCH($B494,SkyCiv!$U:$U,0)),
        ""
    )
)</f>
        <v/>
      </c>
      <c r="W494" s="77" t="str">
        <f>IF($B494="",
    "",
    IF(NOT(ISERROR(MATCH($B494,SkyCiv!$U:$U,0))),
        INDEX(SkyCiv!N:N,MATCH($B494,SkyCiv!$U:$U,0)),
        ""
    )
)</f>
        <v/>
      </c>
      <c r="X494" s="45" t="str">
        <f>IF(AND(U494=0,V494=0,W494=0),
    "-",
    IF(U494="",
        "",
        IF(LEFT($B494)="B",
            IF(Instructions!E$16="",
                "",
                IF(ROUND(U494,3)&lt;Instructions!E$16,
                    "YES",
                    "NO"
                )
            ),
            IF(LEFT($B494)="C",
                IF(Instructions!E$18="",
                    "",
                    IF(ROUND(U494,3)&lt;Instructions!E$18,
                        "YES",
                        "NO"
                    )
                ),
                "ERR"
            )
        )
    )
)</f>
        <v/>
      </c>
      <c r="Y494" s="45" t="str">
        <f t="shared" si="187"/>
        <v/>
      </c>
      <c r="Z494" s="45" t="str">
        <f>IF(AND(U494=0,V494=0,W494=0),
    "-",
    IF(W494="",
        "",
        IF(LEFT($B494)="B",
            IF(Instructions!E$17="",
                "",
                IF(ROUND(W494,3)&lt;Instructions!E$17,
                    "YES",
                    "NO"
                )
            ),
            IF(LEFT($B494)="C",
                IF(Instructions!E$19="",
                    "",
                    IF(ROUND(W494,3)&lt;Instructions!E$19,
                        "YES",
                        "NO"
                    )
                ),
                "ERR"
            )
        )
    )
)</f>
        <v/>
      </c>
      <c r="AA494" s="54" t="str">
        <f t="shared" si="188"/>
        <v/>
      </c>
      <c r="AB494" s="14" t="str">
        <f>IF(AND(NOT(ISERROR(MATCH($B494,Scilympiad!$U:$U,0))),ISNUMBER(INDEX(Scilympiad!Y:Y,MATCH($B494,Scilympiad!$U:$U,0)))),
    INDEX(Scilympiad!Y:Y,MATCH($B494,Scilympiad!$U:$U,0)),
    ""
)</f>
        <v/>
      </c>
      <c r="AC494" s="11" t="str">
        <f t="shared" si="189"/>
        <v/>
      </c>
      <c r="AD494" s="10" t="str">
        <f t="shared" si="190"/>
        <v/>
      </c>
      <c r="AE494" s="11" t="str">
        <f t="shared" si="191"/>
        <v/>
      </c>
      <c r="AF494" s="12" t="str">
        <f t="shared" si="192"/>
        <v/>
      </c>
      <c r="AG494" s="134" t="str">
        <f t="shared" si="193"/>
        <v/>
      </c>
      <c r="AH494" s="165"/>
      <c r="AI494" s="165"/>
      <c r="AJ494" s="131"/>
      <c r="AK494" s="64" t="str">
        <f t="shared" si="194"/>
        <v/>
      </c>
      <c r="AL494" s="47" t="str">
        <f t="shared" si="195"/>
        <v/>
      </c>
      <c r="AM494" s="65" t="str">
        <f t="shared" si="196"/>
        <v/>
      </c>
      <c r="AN494" s="57" t="str">
        <f t="shared" si="197"/>
        <v/>
      </c>
      <c r="AO494" s="12" t="str">
        <f t="shared" si="198"/>
        <v/>
      </c>
      <c r="AP494" s="10" t="str">
        <f t="shared" si="199"/>
        <v/>
      </c>
      <c r="AQ494" s="10" t="str">
        <f t="shared" si="200"/>
        <v/>
      </c>
      <c r="AR494" s="15" t="str">
        <f t="shared" si="201"/>
        <v/>
      </c>
      <c r="AS494" s="57" t="str">
        <f t="shared" si="202"/>
        <v/>
      </c>
      <c r="AT494" s="12" t="str">
        <f t="shared" si="203"/>
        <v/>
      </c>
      <c r="AU494" s="10" t="str">
        <f t="shared" si="204"/>
        <v/>
      </c>
      <c r="AV494" s="10" t="str">
        <f t="shared" si="205"/>
        <v/>
      </c>
      <c r="AW494" s="15" t="str">
        <f t="shared" si="206"/>
        <v/>
      </c>
    </row>
    <row r="495" spans="2:49">
      <c r="B495" s="14" t="str">
        <f>IF(Scilympiad!C494="",
    "",
    Scilympiad!C494
)</f>
        <v/>
      </c>
      <c r="C495" s="10" t="str">
        <f>IF(Scilympiad!D494="",
    "",
    Scilympiad!D494
)</f>
        <v/>
      </c>
      <c r="D495" s="10" t="str">
        <f>IF(Scilympiad!E494="",
    "",
    Scilympiad!E494
)</f>
        <v/>
      </c>
      <c r="E495" s="44" t="str">
        <f t="shared" si="182"/>
        <v/>
      </c>
      <c r="F495" s="45" t="str">
        <f t="shared" si="183"/>
        <v/>
      </c>
      <c r="G495" s="173" t="str">
        <f t="shared" si="184"/>
        <v/>
      </c>
      <c r="H495" s="45" t="str">
        <f t="shared" si="185"/>
        <v/>
      </c>
      <c r="I495" s="54" t="str">
        <f t="shared" si="186"/>
        <v/>
      </c>
      <c r="J495" s="57" t="str">
        <f>IF($B495="",
    "",
    IF(COUNTIF(Scilympiad!U:U,Scores!$B495)+COUNTIF(SkyCiv!U:U,Scores!$B495)=0,
        "",
        IF(COUNTIF(Scilympiad!U:U,Scores!$B495)=0,
            "NO",
            IF(COUNTIF(Scilympiad!U:U,Scores!$B495)=1,
                "YES",
                IF(COUNTIF(Scilympiad!U:U,Scores!$B495)&gt;1,
                    "MANY",
                    "ERROR"
                )
            )
        )
    )
)</f>
        <v/>
      </c>
      <c r="K495" s="15" t="str">
        <f>IF($B495="",
    "",
    IF(COUNTIF(Scilympiad!U:U,Scores!$B495)+COUNTIF(SkyCiv!U:U,Scores!$B495)=0,
        "",
        IF(COUNTIF(SkyCiv!U:U,Scores!$B495)=0,
            "NO",
            IF(COUNTIF(SkyCiv!U:U,Scores!$B495)=1,
                "YES",
                IF(COUNTIF(SkyCiv!U:U,Scores!$B495)&gt;1,
                    "MANY",
                    "ERROR"
                )
            )
        )
    )
)</f>
        <v/>
      </c>
      <c r="L495" s="160" t="str">
        <f>IF($B495="",
    "",
    IF(NOT(ISERROR(MATCH($B495,Scilympiad!$U:$U,0))),
        INDEX(Scilympiad!M:M,MATCH($B495,Scilympiad!$U:$U,0)),
        ""
    )
)</f>
        <v/>
      </c>
      <c r="M495" s="161" t="str">
        <f>IF($B495="",
    "",
    IF(NOT(ISERROR(MATCH($B495,Scilympiad!$U:$U,0))),
        INDEX(Scilympiad!N:N,MATCH($B495,Scilympiad!$U:$U,0)),
        ""
    )
)</f>
        <v/>
      </c>
      <c r="N495" s="161" t="str">
        <f>IF($B495="",
    "",
    IF(NOT(ISERROR(MATCH($B495,SkyCiv!$U:$U,0))),
        INDEX(SkyCiv!C:C,MATCH($B495,SkyCiv!$U:$U,0))+(_xlfn.NUMBERVALUE(LEFT(RIGHT(Instructions!$E$20,4),3))+6)/24,
        ""
    )
)</f>
        <v/>
      </c>
      <c r="O495" s="12" t="str">
        <f>IF(N495="",
    "",
    IF(Instructions!E$20="",
        "TIMEZONE?",
        IF(L495="",
            "START?",
            IF(N495&lt;L495,
                "NEGATIVE",
                (N495-L495)*24*60
            )
        )
    )
)</f>
        <v/>
      </c>
      <c r="P495" s="46" t="str">
        <f>IF(Instructions!$E$21="",
    "",
    IF(AND(ISNUMBER(O495),O495&gt;Instructions!E$21),
        "YES",
        IF(AND(ISNUMBER(O495),O495&lt;=Instructions!E$21),
            "NO",
            IF(O495="NEGATIVE",
                "UNCLEAR",
                ""
            )
        )
    )
)</f>
        <v/>
      </c>
      <c r="Q495" s="72" t="str">
        <f>IF(LEFT(Instructions!E$22)="Y",
    P495,
    ""
)</f>
        <v/>
      </c>
      <c r="R495" s="69" t="str">
        <f>IF($B495="",
    "",
    IF(NOT(ISERROR(MATCH($B495,SkyCiv!$U:$U,0))),
        INDEX(SkyCiv!I:I,MATCH($B495,SkyCiv!$U:$U,0)),
        ""
    )
)</f>
        <v/>
      </c>
      <c r="S495" s="12" t="str">
        <f>IF($B495="",
    "",
    IF(NOT(ISERROR(MATCH($B495,SkyCiv!$U:$U,0))),
        INDEX(SkyCiv!J:J,MATCH($B495,SkyCiv!$U:$U,0)),
        ""
    )
)</f>
        <v/>
      </c>
      <c r="T495" s="60" t="str">
        <f>IF($B495="",
    "",
    IF(NOT(ISERROR(MATCH($B495,SkyCiv!$U:$U,0))),
        INDEX(SkyCiv!K:K,MATCH($B495,SkyCiv!$U:$U,0)),
        ""
    )
)</f>
        <v/>
      </c>
      <c r="U495" s="76" t="str">
        <f>IF($B495="",
    "",
    IF(NOT(ISERROR(MATCH($B495,SkyCiv!$U:$U,0))),
        INDEX(SkyCiv!L:L,MATCH($B495,SkyCiv!$U:$U,0)),
        ""
    )
)</f>
        <v/>
      </c>
      <c r="V495" s="12" t="str">
        <f>IF($B495="",
    "",
    IF(NOT(ISERROR(MATCH($B495,SkyCiv!$U:$U,0))),
        INDEX(SkyCiv!M:M,MATCH($B495,SkyCiv!$U:$U,0)),
        ""
    )
)</f>
        <v/>
      </c>
      <c r="W495" s="77" t="str">
        <f>IF($B495="",
    "",
    IF(NOT(ISERROR(MATCH($B495,SkyCiv!$U:$U,0))),
        INDEX(SkyCiv!N:N,MATCH($B495,SkyCiv!$U:$U,0)),
        ""
    )
)</f>
        <v/>
      </c>
      <c r="X495" s="45" t="str">
        <f>IF(AND(U495=0,V495=0,W495=0),
    "-",
    IF(U495="",
        "",
        IF(LEFT($B495)="B",
            IF(Instructions!E$16="",
                "",
                IF(ROUND(U495,3)&lt;Instructions!E$16,
                    "YES",
                    "NO"
                )
            ),
            IF(LEFT($B495)="C",
                IF(Instructions!E$18="",
                    "",
                    IF(ROUND(U495,3)&lt;Instructions!E$18,
                        "YES",
                        "NO"
                    )
                ),
                "ERR"
            )
        )
    )
)</f>
        <v/>
      </c>
      <c r="Y495" s="45" t="str">
        <f t="shared" si="187"/>
        <v/>
      </c>
      <c r="Z495" s="45" t="str">
        <f>IF(AND(U495=0,V495=0,W495=0),
    "-",
    IF(W495="",
        "",
        IF(LEFT($B495)="B",
            IF(Instructions!E$17="",
                "",
                IF(ROUND(W495,3)&lt;Instructions!E$17,
                    "YES",
                    "NO"
                )
            ),
            IF(LEFT($B495)="C",
                IF(Instructions!E$19="",
                    "",
                    IF(ROUND(W495,3)&lt;Instructions!E$19,
                        "YES",
                        "NO"
                    )
                ),
                "ERR"
            )
        )
    )
)</f>
        <v/>
      </c>
      <c r="AA495" s="54" t="str">
        <f t="shared" si="188"/>
        <v/>
      </c>
      <c r="AB495" s="14" t="str">
        <f>IF(AND(NOT(ISERROR(MATCH($B495,Scilympiad!$U:$U,0))),ISNUMBER(INDEX(Scilympiad!Y:Y,MATCH($B495,Scilympiad!$U:$U,0)))),
    INDEX(Scilympiad!Y:Y,MATCH($B495,Scilympiad!$U:$U,0)),
    ""
)</f>
        <v/>
      </c>
      <c r="AC495" s="11" t="str">
        <f t="shared" si="189"/>
        <v/>
      </c>
      <c r="AD495" s="10" t="str">
        <f t="shared" si="190"/>
        <v/>
      </c>
      <c r="AE495" s="11" t="str">
        <f t="shared" si="191"/>
        <v/>
      </c>
      <c r="AF495" s="12" t="str">
        <f t="shared" si="192"/>
        <v/>
      </c>
      <c r="AG495" s="134" t="str">
        <f t="shared" si="193"/>
        <v/>
      </c>
      <c r="AH495" s="165"/>
      <c r="AI495" s="165"/>
      <c r="AJ495" s="131"/>
      <c r="AK495" s="64" t="str">
        <f t="shared" si="194"/>
        <v/>
      </c>
      <c r="AL495" s="47" t="str">
        <f t="shared" si="195"/>
        <v/>
      </c>
      <c r="AM495" s="65" t="str">
        <f t="shared" si="196"/>
        <v/>
      </c>
      <c r="AN495" s="57" t="str">
        <f t="shared" si="197"/>
        <v/>
      </c>
      <c r="AO495" s="12" t="str">
        <f t="shared" si="198"/>
        <v/>
      </c>
      <c r="AP495" s="10" t="str">
        <f t="shared" si="199"/>
        <v/>
      </c>
      <c r="AQ495" s="10" t="str">
        <f t="shared" si="200"/>
        <v/>
      </c>
      <c r="AR495" s="15" t="str">
        <f t="shared" si="201"/>
        <v/>
      </c>
      <c r="AS495" s="57" t="str">
        <f t="shared" si="202"/>
        <v/>
      </c>
      <c r="AT495" s="12" t="str">
        <f t="shared" si="203"/>
        <v/>
      </c>
      <c r="AU495" s="10" t="str">
        <f t="shared" si="204"/>
        <v/>
      </c>
      <c r="AV495" s="10" t="str">
        <f t="shared" si="205"/>
        <v/>
      </c>
      <c r="AW495" s="15" t="str">
        <f t="shared" si="206"/>
        <v/>
      </c>
    </row>
    <row r="496" spans="2:49">
      <c r="B496" s="14" t="str">
        <f>IF(Scilympiad!C495="",
    "",
    Scilympiad!C495
)</f>
        <v/>
      </c>
      <c r="C496" s="10" t="str">
        <f>IF(Scilympiad!D495="",
    "",
    Scilympiad!D495
)</f>
        <v/>
      </c>
      <c r="D496" s="10" t="str">
        <f>IF(Scilympiad!E495="",
    "",
    Scilympiad!E495
)</f>
        <v/>
      </c>
      <c r="E496" s="44" t="str">
        <f t="shared" si="182"/>
        <v/>
      </c>
      <c r="F496" s="45" t="str">
        <f t="shared" si="183"/>
        <v/>
      </c>
      <c r="G496" s="173" t="str">
        <f t="shared" si="184"/>
        <v/>
      </c>
      <c r="H496" s="45" t="str">
        <f t="shared" si="185"/>
        <v/>
      </c>
      <c r="I496" s="54" t="str">
        <f t="shared" si="186"/>
        <v/>
      </c>
      <c r="J496" s="57" t="str">
        <f>IF($B496="",
    "",
    IF(COUNTIF(Scilympiad!U:U,Scores!$B496)+COUNTIF(SkyCiv!U:U,Scores!$B496)=0,
        "",
        IF(COUNTIF(Scilympiad!U:U,Scores!$B496)=0,
            "NO",
            IF(COUNTIF(Scilympiad!U:U,Scores!$B496)=1,
                "YES",
                IF(COUNTIF(Scilympiad!U:U,Scores!$B496)&gt;1,
                    "MANY",
                    "ERROR"
                )
            )
        )
    )
)</f>
        <v/>
      </c>
      <c r="K496" s="15" t="str">
        <f>IF($B496="",
    "",
    IF(COUNTIF(Scilympiad!U:U,Scores!$B496)+COUNTIF(SkyCiv!U:U,Scores!$B496)=0,
        "",
        IF(COUNTIF(SkyCiv!U:U,Scores!$B496)=0,
            "NO",
            IF(COUNTIF(SkyCiv!U:U,Scores!$B496)=1,
                "YES",
                IF(COUNTIF(SkyCiv!U:U,Scores!$B496)&gt;1,
                    "MANY",
                    "ERROR"
                )
            )
        )
    )
)</f>
        <v/>
      </c>
      <c r="L496" s="160" t="str">
        <f>IF($B496="",
    "",
    IF(NOT(ISERROR(MATCH($B496,Scilympiad!$U:$U,0))),
        INDEX(Scilympiad!M:M,MATCH($B496,Scilympiad!$U:$U,0)),
        ""
    )
)</f>
        <v/>
      </c>
      <c r="M496" s="161" t="str">
        <f>IF($B496="",
    "",
    IF(NOT(ISERROR(MATCH($B496,Scilympiad!$U:$U,0))),
        INDEX(Scilympiad!N:N,MATCH($B496,Scilympiad!$U:$U,0)),
        ""
    )
)</f>
        <v/>
      </c>
      <c r="N496" s="161" t="str">
        <f>IF($B496="",
    "",
    IF(NOT(ISERROR(MATCH($B496,SkyCiv!$U:$U,0))),
        INDEX(SkyCiv!C:C,MATCH($B496,SkyCiv!$U:$U,0))+(_xlfn.NUMBERVALUE(LEFT(RIGHT(Instructions!$E$20,4),3))+6)/24,
        ""
    )
)</f>
        <v/>
      </c>
      <c r="O496" s="12" t="str">
        <f>IF(N496="",
    "",
    IF(Instructions!E$20="",
        "TIMEZONE?",
        IF(L496="",
            "START?",
            IF(N496&lt;L496,
                "NEGATIVE",
                (N496-L496)*24*60
            )
        )
    )
)</f>
        <v/>
      </c>
      <c r="P496" s="46" t="str">
        <f>IF(Instructions!$E$21="",
    "",
    IF(AND(ISNUMBER(O496),O496&gt;Instructions!E$21),
        "YES",
        IF(AND(ISNUMBER(O496),O496&lt;=Instructions!E$21),
            "NO",
            IF(O496="NEGATIVE",
                "UNCLEAR",
                ""
            )
        )
    )
)</f>
        <v/>
      </c>
      <c r="Q496" s="72" t="str">
        <f>IF(LEFT(Instructions!E$22)="Y",
    P496,
    ""
)</f>
        <v/>
      </c>
      <c r="R496" s="69" t="str">
        <f>IF($B496="",
    "",
    IF(NOT(ISERROR(MATCH($B496,SkyCiv!$U:$U,0))),
        INDEX(SkyCiv!I:I,MATCH($B496,SkyCiv!$U:$U,0)),
        ""
    )
)</f>
        <v/>
      </c>
      <c r="S496" s="12" t="str">
        <f>IF($B496="",
    "",
    IF(NOT(ISERROR(MATCH($B496,SkyCiv!$U:$U,0))),
        INDEX(SkyCiv!J:J,MATCH($B496,SkyCiv!$U:$U,0)),
        ""
    )
)</f>
        <v/>
      </c>
      <c r="T496" s="60" t="str">
        <f>IF($B496="",
    "",
    IF(NOT(ISERROR(MATCH($B496,SkyCiv!$U:$U,0))),
        INDEX(SkyCiv!K:K,MATCH($B496,SkyCiv!$U:$U,0)),
        ""
    )
)</f>
        <v/>
      </c>
      <c r="U496" s="76" t="str">
        <f>IF($B496="",
    "",
    IF(NOT(ISERROR(MATCH($B496,SkyCiv!$U:$U,0))),
        INDEX(SkyCiv!L:L,MATCH($B496,SkyCiv!$U:$U,0)),
        ""
    )
)</f>
        <v/>
      </c>
      <c r="V496" s="12" t="str">
        <f>IF($B496="",
    "",
    IF(NOT(ISERROR(MATCH($B496,SkyCiv!$U:$U,0))),
        INDEX(SkyCiv!M:M,MATCH($B496,SkyCiv!$U:$U,0)),
        ""
    )
)</f>
        <v/>
      </c>
      <c r="W496" s="77" t="str">
        <f>IF($B496="",
    "",
    IF(NOT(ISERROR(MATCH($B496,SkyCiv!$U:$U,0))),
        INDEX(SkyCiv!N:N,MATCH($B496,SkyCiv!$U:$U,0)),
        ""
    )
)</f>
        <v/>
      </c>
      <c r="X496" s="45" t="str">
        <f>IF(AND(U496=0,V496=0,W496=0),
    "-",
    IF(U496="",
        "",
        IF(LEFT($B496)="B",
            IF(Instructions!E$16="",
                "",
                IF(ROUND(U496,3)&lt;Instructions!E$16,
                    "YES",
                    "NO"
                )
            ),
            IF(LEFT($B496)="C",
                IF(Instructions!E$18="",
                    "",
                    IF(ROUND(U496,3)&lt;Instructions!E$18,
                        "YES",
                        "NO"
                    )
                ),
                "ERR"
            )
        )
    )
)</f>
        <v/>
      </c>
      <c r="Y496" s="45" t="str">
        <f t="shared" si="187"/>
        <v/>
      </c>
      <c r="Z496" s="45" t="str">
        <f>IF(AND(U496=0,V496=0,W496=0),
    "-",
    IF(W496="",
        "",
        IF(LEFT($B496)="B",
            IF(Instructions!E$17="",
                "",
                IF(ROUND(W496,3)&lt;Instructions!E$17,
                    "YES",
                    "NO"
                )
            ),
            IF(LEFT($B496)="C",
                IF(Instructions!E$19="",
                    "",
                    IF(ROUND(W496,3)&lt;Instructions!E$19,
                        "YES",
                        "NO"
                    )
                ),
                "ERR"
            )
        )
    )
)</f>
        <v/>
      </c>
      <c r="AA496" s="54" t="str">
        <f t="shared" si="188"/>
        <v/>
      </c>
      <c r="AB496" s="14" t="str">
        <f>IF(AND(NOT(ISERROR(MATCH($B496,Scilympiad!$U:$U,0))),ISNUMBER(INDEX(Scilympiad!Y:Y,MATCH($B496,Scilympiad!$U:$U,0)))),
    INDEX(Scilympiad!Y:Y,MATCH($B496,Scilympiad!$U:$U,0)),
    ""
)</f>
        <v/>
      </c>
      <c r="AC496" s="11" t="str">
        <f t="shared" si="189"/>
        <v/>
      </c>
      <c r="AD496" s="10" t="str">
        <f t="shared" si="190"/>
        <v/>
      </c>
      <c r="AE496" s="11" t="str">
        <f t="shared" si="191"/>
        <v/>
      </c>
      <c r="AF496" s="12" t="str">
        <f t="shared" si="192"/>
        <v/>
      </c>
      <c r="AG496" s="134" t="str">
        <f t="shared" si="193"/>
        <v/>
      </c>
      <c r="AH496" s="165"/>
      <c r="AI496" s="165"/>
      <c r="AJ496" s="131"/>
      <c r="AK496" s="64" t="str">
        <f t="shared" si="194"/>
        <v/>
      </c>
      <c r="AL496" s="47" t="str">
        <f t="shared" si="195"/>
        <v/>
      </c>
      <c r="AM496" s="65" t="str">
        <f t="shared" si="196"/>
        <v/>
      </c>
      <c r="AN496" s="57" t="str">
        <f t="shared" si="197"/>
        <v/>
      </c>
      <c r="AO496" s="12" t="str">
        <f t="shared" si="198"/>
        <v/>
      </c>
      <c r="AP496" s="10" t="str">
        <f t="shared" si="199"/>
        <v/>
      </c>
      <c r="AQ496" s="10" t="str">
        <f t="shared" si="200"/>
        <v/>
      </c>
      <c r="AR496" s="15" t="str">
        <f t="shared" si="201"/>
        <v/>
      </c>
      <c r="AS496" s="57" t="str">
        <f t="shared" si="202"/>
        <v/>
      </c>
      <c r="AT496" s="12" t="str">
        <f t="shared" si="203"/>
        <v/>
      </c>
      <c r="AU496" s="10" t="str">
        <f t="shared" si="204"/>
        <v/>
      </c>
      <c r="AV496" s="10" t="str">
        <f t="shared" si="205"/>
        <v/>
      </c>
      <c r="AW496" s="15" t="str">
        <f t="shared" si="206"/>
        <v/>
      </c>
    </row>
    <row r="497" spans="2:49">
      <c r="B497" s="14" t="str">
        <f>IF(Scilympiad!C496="",
    "",
    Scilympiad!C496
)</f>
        <v/>
      </c>
      <c r="C497" s="10" t="str">
        <f>IF(Scilympiad!D496="",
    "",
    Scilympiad!D496
)</f>
        <v/>
      </c>
      <c r="D497" s="10" t="str">
        <f>IF(Scilympiad!E496="",
    "",
    Scilympiad!E496
)</f>
        <v/>
      </c>
      <c r="E497" s="44" t="str">
        <f t="shared" si="182"/>
        <v/>
      </c>
      <c r="F497" s="45" t="str">
        <f t="shared" si="183"/>
        <v/>
      </c>
      <c r="G497" s="173" t="str">
        <f t="shared" si="184"/>
        <v/>
      </c>
      <c r="H497" s="45" t="str">
        <f t="shared" si="185"/>
        <v/>
      </c>
      <c r="I497" s="54" t="str">
        <f t="shared" si="186"/>
        <v/>
      </c>
      <c r="J497" s="57" t="str">
        <f>IF($B497="",
    "",
    IF(COUNTIF(Scilympiad!U:U,Scores!$B497)+COUNTIF(SkyCiv!U:U,Scores!$B497)=0,
        "",
        IF(COUNTIF(Scilympiad!U:U,Scores!$B497)=0,
            "NO",
            IF(COUNTIF(Scilympiad!U:U,Scores!$B497)=1,
                "YES",
                IF(COUNTIF(Scilympiad!U:U,Scores!$B497)&gt;1,
                    "MANY",
                    "ERROR"
                )
            )
        )
    )
)</f>
        <v/>
      </c>
      <c r="K497" s="15" t="str">
        <f>IF($B497="",
    "",
    IF(COUNTIF(Scilympiad!U:U,Scores!$B497)+COUNTIF(SkyCiv!U:U,Scores!$B497)=0,
        "",
        IF(COUNTIF(SkyCiv!U:U,Scores!$B497)=0,
            "NO",
            IF(COUNTIF(SkyCiv!U:U,Scores!$B497)=1,
                "YES",
                IF(COUNTIF(SkyCiv!U:U,Scores!$B497)&gt;1,
                    "MANY",
                    "ERROR"
                )
            )
        )
    )
)</f>
        <v/>
      </c>
      <c r="L497" s="160" t="str">
        <f>IF($B497="",
    "",
    IF(NOT(ISERROR(MATCH($B497,Scilympiad!$U:$U,0))),
        INDEX(Scilympiad!M:M,MATCH($B497,Scilympiad!$U:$U,0)),
        ""
    )
)</f>
        <v/>
      </c>
      <c r="M497" s="161" t="str">
        <f>IF($B497="",
    "",
    IF(NOT(ISERROR(MATCH($B497,Scilympiad!$U:$U,0))),
        INDEX(Scilympiad!N:N,MATCH($B497,Scilympiad!$U:$U,0)),
        ""
    )
)</f>
        <v/>
      </c>
      <c r="N497" s="161" t="str">
        <f>IF($B497="",
    "",
    IF(NOT(ISERROR(MATCH($B497,SkyCiv!$U:$U,0))),
        INDEX(SkyCiv!C:C,MATCH($B497,SkyCiv!$U:$U,0))+(_xlfn.NUMBERVALUE(LEFT(RIGHT(Instructions!$E$20,4),3))+6)/24,
        ""
    )
)</f>
        <v/>
      </c>
      <c r="O497" s="12" t="str">
        <f>IF(N497="",
    "",
    IF(Instructions!E$20="",
        "TIMEZONE?",
        IF(L497="",
            "START?",
            IF(N497&lt;L497,
                "NEGATIVE",
                (N497-L497)*24*60
            )
        )
    )
)</f>
        <v/>
      </c>
      <c r="P497" s="46" t="str">
        <f>IF(Instructions!$E$21="",
    "",
    IF(AND(ISNUMBER(O497),O497&gt;Instructions!E$21),
        "YES",
        IF(AND(ISNUMBER(O497),O497&lt;=Instructions!E$21),
            "NO",
            IF(O497="NEGATIVE",
                "UNCLEAR",
                ""
            )
        )
    )
)</f>
        <v/>
      </c>
      <c r="Q497" s="72" t="str">
        <f>IF(LEFT(Instructions!E$22)="Y",
    P497,
    ""
)</f>
        <v/>
      </c>
      <c r="R497" s="69" t="str">
        <f>IF($B497="",
    "",
    IF(NOT(ISERROR(MATCH($B497,SkyCiv!$U:$U,0))),
        INDEX(SkyCiv!I:I,MATCH($B497,SkyCiv!$U:$U,0)),
        ""
    )
)</f>
        <v/>
      </c>
      <c r="S497" s="12" t="str">
        <f>IF($B497="",
    "",
    IF(NOT(ISERROR(MATCH($B497,SkyCiv!$U:$U,0))),
        INDEX(SkyCiv!J:J,MATCH($B497,SkyCiv!$U:$U,0)),
        ""
    )
)</f>
        <v/>
      </c>
      <c r="T497" s="60" t="str">
        <f>IF($B497="",
    "",
    IF(NOT(ISERROR(MATCH($B497,SkyCiv!$U:$U,0))),
        INDEX(SkyCiv!K:K,MATCH($B497,SkyCiv!$U:$U,0)),
        ""
    )
)</f>
        <v/>
      </c>
      <c r="U497" s="76" t="str">
        <f>IF($B497="",
    "",
    IF(NOT(ISERROR(MATCH($B497,SkyCiv!$U:$U,0))),
        INDEX(SkyCiv!L:L,MATCH($B497,SkyCiv!$U:$U,0)),
        ""
    )
)</f>
        <v/>
      </c>
      <c r="V497" s="12" t="str">
        <f>IF($B497="",
    "",
    IF(NOT(ISERROR(MATCH($B497,SkyCiv!$U:$U,0))),
        INDEX(SkyCiv!M:M,MATCH($B497,SkyCiv!$U:$U,0)),
        ""
    )
)</f>
        <v/>
      </c>
      <c r="W497" s="77" t="str">
        <f>IF($B497="",
    "",
    IF(NOT(ISERROR(MATCH($B497,SkyCiv!$U:$U,0))),
        INDEX(SkyCiv!N:N,MATCH($B497,SkyCiv!$U:$U,0)),
        ""
    )
)</f>
        <v/>
      </c>
      <c r="X497" s="45" t="str">
        <f>IF(AND(U497=0,V497=0,W497=0),
    "-",
    IF(U497="",
        "",
        IF(LEFT($B497)="B",
            IF(Instructions!E$16="",
                "",
                IF(ROUND(U497,3)&lt;Instructions!E$16,
                    "YES",
                    "NO"
                )
            ),
            IF(LEFT($B497)="C",
                IF(Instructions!E$18="",
                    "",
                    IF(ROUND(U497,3)&lt;Instructions!E$18,
                        "YES",
                        "NO"
                    )
                ),
                "ERR"
            )
        )
    )
)</f>
        <v/>
      </c>
      <c r="Y497" s="45" t="str">
        <f t="shared" si="187"/>
        <v/>
      </c>
      <c r="Z497" s="45" t="str">
        <f>IF(AND(U497=0,V497=0,W497=0),
    "-",
    IF(W497="",
        "",
        IF(LEFT($B497)="B",
            IF(Instructions!E$17="",
                "",
                IF(ROUND(W497,3)&lt;Instructions!E$17,
                    "YES",
                    "NO"
                )
            ),
            IF(LEFT($B497)="C",
                IF(Instructions!E$19="",
                    "",
                    IF(ROUND(W497,3)&lt;Instructions!E$19,
                        "YES",
                        "NO"
                    )
                ),
                "ERR"
            )
        )
    )
)</f>
        <v/>
      </c>
      <c r="AA497" s="54" t="str">
        <f t="shared" si="188"/>
        <v/>
      </c>
      <c r="AB497" s="14" t="str">
        <f>IF(AND(NOT(ISERROR(MATCH($B497,Scilympiad!$U:$U,0))),ISNUMBER(INDEX(Scilympiad!Y:Y,MATCH($B497,Scilympiad!$U:$U,0)))),
    INDEX(Scilympiad!Y:Y,MATCH($B497,Scilympiad!$U:$U,0)),
    ""
)</f>
        <v/>
      </c>
      <c r="AC497" s="11" t="str">
        <f t="shared" si="189"/>
        <v/>
      </c>
      <c r="AD497" s="10" t="str">
        <f t="shared" si="190"/>
        <v/>
      </c>
      <c r="AE497" s="11" t="str">
        <f t="shared" si="191"/>
        <v/>
      </c>
      <c r="AF497" s="12" t="str">
        <f t="shared" si="192"/>
        <v/>
      </c>
      <c r="AG497" s="134" t="str">
        <f t="shared" si="193"/>
        <v/>
      </c>
      <c r="AH497" s="165"/>
      <c r="AI497" s="165"/>
      <c r="AJ497" s="131"/>
      <c r="AK497" s="64" t="str">
        <f t="shared" si="194"/>
        <v/>
      </c>
      <c r="AL497" s="47" t="str">
        <f t="shared" si="195"/>
        <v/>
      </c>
      <c r="AM497" s="65" t="str">
        <f t="shared" si="196"/>
        <v/>
      </c>
      <c r="AN497" s="57" t="str">
        <f t="shared" si="197"/>
        <v/>
      </c>
      <c r="AO497" s="12" t="str">
        <f t="shared" si="198"/>
        <v/>
      </c>
      <c r="AP497" s="10" t="str">
        <f t="shared" si="199"/>
        <v/>
      </c>
      <c r="AQ497" s="10" t="str">
        <f t="shared" si="200"/>
        <v/>
      </c>
      <c r="AR497" s="15" t="str">
        <f t="shared" si="201"/>
        <v/>
      </c>
      <c r="AS497" s="57" t="str">
        <f t="shared" si="202"/>
        <v/>
      </c>
      <c r="AT497" s="12" t="str">
        <f t="shared" si="203"/>
        <v/>
      </c>
      <c r="AU497" s="10" t="str">
        <f t="shared" si="204"/>
        <v/>
      </c>
      <c r="AV497" s="10" t="str">
        <f t="shared" si="205"/>
        <v/>
      </c>
      <c r="AW497" s="15" t="str">
        <f t="shared" si="206"/>
        <v/>
      </c>
    </row>
    <row r="498" spans="2:49">
      <c r="B498" s="14" t="str">
        <f>IF(Scilympiad!C497="",
    "",
    Scilympiad!C497
)</f>
        <v/>
      </c>
      <c r="C498" s="10" t="str">
        <f>IF(Scilympiad!D497="",
    "",
    Scilympiad!D497
)</f>
        <v/>
      </c>
      <c r="D498" s="10" t="str">
        <f>IF(Scilympiad!E497="",
    "",
    Scilympiad!E497
)</f>
        <v/>
      </c>
      <c r="E498" s="44" t="str">
        <f t="shared" si="182"/>
        <v/>
      </c>
      <c r="F498" s="45" t="str">
        <f t="shared" si="183"/>
        <v/>
      </c>
      <c r="G498" s="173" t="str">
        <f t="shared" si="184"/>
        <v/>
      </c>
      <c r="H498" s="45" t="str">
        <f t="shared" si="185"/>
        <v/>
      </c>
      <c r="I498" s="54" t="str">
        <f t="shared" si="186"/>
        <v/>
      </c>
      <c r="J498" s="57" t="str">
        <f>IF($B498="",
    "",
    IF(COUNTIF(Scilympiad!U:U,Scores!$B498)+COUNTIF(SkyCiv!U:U,Scores!$B498)=0,
        "",
        IF(COUNTIF(Scilympiad!U:U,Scores!$B498)=0,
            "NO",
            IF(COUNTIF(Scilympiad!U:U,Scores!$B498)=1,
                "YES",
                IF(COUNTIF(Scilympiad!U:U,Scores!$B498)&gt;1,
                    "MANY",
                    "ERROR"
                )
            )
        )
    )
)</f>
        <v/>
      </c>
      <c r="K498" s="15" t="str">
        <f>IF($B498="",
    "",
    IF(COUNTIF(Scilympiad!U:U,Scores!$B498)+COUNTIF(SkyCiv!U:U,Scores!$B498)=0,
        "",
        IF(COUNTIF(SkyCiv!U:U,Scores!$B498)=0,
            "NO",
            IF(COUNTIF(SkyCiv!U:U,Scores!$B498)=1,
                "YES",
                IF(COUNTIF(SkyCiv!U:U,Scores!$B498)&gt;1,
                    "MANY",
                    "ERROR"
                )
            )
        )
    )
)</f>
        <v/>
      </c>
      <c r="L498" s="160" t="str">
        <f>IF($B498="",
    "",
    IF(NOT(ISERROR(MATCH($B498,Scilympiad!$U:$U,0))),
        INDEX(Scilympiad!M:M,MATCH($B498,Scilympiad!$U:$U,0)),
        ""
    )
)</f>
        <v/>
      </c>
      <c r="M498" s="161" t="str">
        <f>IF($B498="",
    "",
    IF(NOT(ISERROR(MATCH($B498,Scilympiad!$U:$U,0))),
        INDEX(Scilympiad!N:N,MATCH($B498,Scilympiad!$U:$U,0)),
        ""
    )
)</f>
        <v/>
      </c>
      <c r="N498" s="161" t="str">
        <f>IF($B498="",
    "",
    IF(NOT(ISERROR(MATCH($B498,SkyCiv!$U:$U,0))),
        INDEX(SkyCiv!C:C,MATCH($B498,SkyCiv!$U:$U,0))+(_xlfn.NUMBERVALUE(LEFT(RIGHT(Instructions!$E$20,4),3))+6)/24,
        ""
    )
)</f>
        <v/>
      </c>
      <c r="O498" s="12" t="str">
        <f>IF(N498="",
    "",
    IF(Instructions!E$20="",
        "TIMEZONE?",
        IF(L498="",
            "START?",
            IF(N498&lt;L498,
                "NEGATIVE",
                (N498-L498)*24*60
            )
        )
    )
)</f>
        <v/>
      </c>
      <c r="P498" s="46" t="str">
        <f>IF(Instructions!$E$21="",
    "",
    IF(AND(ISNUMBER(O498),O498&gt;Instructions!E$21),
        "YES",
        IF(AND(ISNUMBER(O498),O498&lt;=Instructions!E$21),
            "NO",
            IF(O498="NEGATIVE",
                "UNCLEAR",
                ""
            )
        )
    )
)</f>
        <v/>
      </c>
      <c r="Q498" s="72" t="str">
        <f>IF(LEFT(Instructions!E$22)="Y",
    P498,
    ""
)</f>
        <v/>
      </c>
      <c r="R498" s="69" t="str">
        <f>IF($B498="",
    "",
    IF(NOT(ISERROR(MATCH($B498,SkyCiv!$U:$U,0))),
        INDEX(SkyCiv!I:I,MATCH($B498,SkyCiv!$U:$U,0)),
        ""
    )
)</f>
        <v/>
      </c>
      <c r="S498" s="12" t="str">
        <f>IF($B498="",
    "",
    IF(NOT(ISERROR(MATCH($B498,SkyCiv!$U:$U,0))),
        INDEX(SkyCiv!J:J,MATCH($B498,SkyCiv!$U:$U,0)),
        ""
    )
)</f>
        <v/>
      </c>
      <c r="T498" s="60" t="str">
        <f>IF($B498="",
    "",
    IF(NOT(ISERROR(MATCH($B498,SkyCiv!$U:$U,0))),
        INDEX(SkyCiv!K:K,MATCH($B498,SkyCiv!$U:$U,0)),
        ""
    )
)</f>
        <v/>
      </c>
      <c r="U498" s="76" t="str">
        <f>IF($B498="",
    "",
    IF(NOT(ISERROR(MATCH($B498,SkyCiv!$U:$U,0))),
        INDEX(SkyCiv!L:L,MATCH($B498,SkyCiv!$U:$U,0)),
        ""
    )
)</f>
        <v/>
      </c>
      <c r="V498" s="12" t="str">
        <f>IF($B498="",
    "",
    IF(NOT(ISERROR(MATCH($B498,SkyCiv!$U:$U,0))),
        INDEX(SkyCiv!M:M,MATCH($B498,SkyCiv!$U:$U,0)),
        ""
    )
)</f>
        <v/>
      </c>
      <c r="W498" s="77" t="str">
        <f>IF($B498="",
    "",
    IF(NOT(ISERROR(MATCH($B498,SkyCiv!$U:$U,0))),
        INDEX(SkyCiv!N:N,MATCH($B498,SkyCiv!$U:$U,0)),
        ""
    )
)</f>
        <v/>
      </c>
      <c r="X498" s="45" t="str">
        <f>IF(AND(U498=0,V498=0,W498=0),
    "-",
    IF(U498="",
        "",
        IF(LEFT($B498)="B",
            IF(Instructions!E$16="",
                "",
                IF(ROUND(U498,3)&lt;Instructions!E$16,
                    "YES",
                    "NO"
                )
            ),
            IF(LEFT($B498)="C",
                IF(Instructions!E$18="",
                    "",
                    IF(ROUND(U498,3)&lt;Instructions!E$18,
                        "YES",
                        "NO"
                    )
                ),
                "ERR"
            )
        )
    )
)</f>
        <v/>
      </c>
      <c r="Y498" s="45" t="str">
        <f t="shared" si="187"/>
        <v/>
      </c>
      <c r="Z498" s="45" t="str">
        <f>IF(AND(U498=0,V498=0,W498=0),
    "-",
    IF(W498="",
        "",
        IF(LEFT($B498)="B",
            IF(Instructions!E$17="",
                "",
                IF(ROUND(W498,3)&lt;Instructions!E$17,
                    "YES",
                    "NO"
                )
            ),
            IF(LEFT($B498)="C",
                IF(Instructions!E$19="",
                    "",
                    IF(ROUND(W498,3)&lt;Instructions!E$19,
                        "YES",
                        "NO"
                    )
                ),
                "ERR"
            )
        )
    )
)</f>
        <v/>
      </c>
      <c r="AA498" s="54" t="str">
        <f t="shared" si="188"/>
        <v/>
      </c>
      <c r="AB498" s="14" t="str">
        <f>IF(AND(NOT(ISERROR(MATCH($B498,Scilympiad!$U:$U,0))),ISNUMBER(INDEX(Scilympiad!Y:Y,MATCH($B498,Scilympiad!$U:$U,0)))),
    INDEX(Scilympiad!Y:Y,MATCH($B498,Scilympiad!$U:$U,0)),
    ""
)</f>
        <v/>
      </c>
      <c r="AC498" s="11" t="str">
        <f t="shared" si="189"/>
        <v/>
      </c>
      <c r="AD498" s="10" t="str">
        <f t="shared" si="190"/>
        <v/>
      </c>
      <c r="AE498" s="11" t="str">
        <f t="shared" si="191"/>
        <v/>
      </c>
      <c r="AF498" s="12" t="str">
        <f t="shared" si="192"/>
        <v/>
      </c>
      <c r="AG498" s="134" t="str">
        <f t="shared" si="193"/>
        <v/>
      </c>
      <c r="AH498" s="165"/>
      <c r="AI498" s="165"/>
      <c r="AJ498" s="131"/>
      <c r="AK498" s="64" t="str">
        <f t="shared" si="194"/>
        <v/>
      </c>
      <c r="AL498" s="47" t="str">
        <f t="shared" si="195"/>
        <v/>
      </c>
      <c r="AM498" s="65" t="str">
        <f t="shared" si="196"/>
        <v/>
      </c>
      <c r="AN498" s="57" t="str">
        <f t="shared" si="197"/>
        <v/>
      </c>
      <c r="AO498" s="12" t="str">
        <f t="shared" si="198"/>
        <v/>
      </c>
      <c r="AP498" s="10" t="str">
        <f t="shared" si="199"/>
        <v/>
      </c>
      <c r="AQ498" s="10" t="str">
        <f t="shared" si="200"/>
        <v/>
      </c>
      <c r="AR498" s="15" t="str">
        <f t="shared" si="201"/>
        <v/>
      </c>
      <c r="AS498" s="57" t="str">
        <f t="shared" si="202"/>
        <v/>
      </c>
      <c r="AT498" s="12" t="str">
        <f t="shared" si="203"/>
        <v/>
      </c>
      <c r="AU498" s="10" t="str">
        <f t="shared" si="204"/>
        <v/>
      </c>
      <c r="AV498" s="10" t="str">
        <f t="shared" si="205"/>
        <v/>
      </c>
      <c r="AW498" s="15" t="str">
        <f t="shared" si="206"/>
        <v/>
      </c>
    </row>
    <row r="499" spans="2:49">
      <c r="B499" s="14" t="str">
        <f>IF(Scilympiad!C498="",
    "",
    Scilympiad!C498
)</f>
        <v/>
      </c>
      <c r="C499" s="10" t="str">
        <f>IF(Scilympiad!D498="",
    "",
    Scilympiad!D498
)</f>
        <v/>
      </c>
      <c r="D499" s="10" t="str">
        <f>IF(Scilympiad!E498="",
    "",
    Scilympiad!E498
)</f>
        <v/>
      </c>
      <c r="E499" s="44" t="str">
        <f t="shared" si="182"/>
        <v/>
      </c>
      <c r="F499" s="45" t="str">
        <f t="shared" si="183"/>
        <v/>
      </c>
      <c r="G499" s="173" t="str">
        <f t="shared" si="184"/>
        <v/>
      </c>
      <c r="H499" s="45" t="str">
        <f t="shared" si="185"/>
        <v/>
      </c>
      <c r="I499" s="54" t="str">
        <f t="shared" si="186"/>
        <v/>
      </c>
      <c r="J499" s="57" t="str">
        <f>IF($B499="",
    "",
    IF(COUNTIF(Scilympiad!U:U,Scores!$B499)+COUNTIF(SkyCiv!U:U,Scores!$B499)=0,
        "",
        IF(COUNTIF(Scilympiad!U:U,Scores!$B499)=0,
            "NO",
            IF(COUNTIF(Scilympiad!U:U,Scores!$B499)=1,
                "YES",
                IF(COUNTIF(Scilympiad!U:U,Scores!$B499)&gt;1,
                    "MANY",
                    "ERROR"
                )
            )
        )
    )
)</f>
        <v/>
      </c>
      <c r="K499" s="15" t="str">
        <f>IF($B499="",
    "",
    IF(COUNTIF(Scilympiad!U:U,Scores!$B499)+COUNTIF(SkyCiv!U:U,Scores!$B499)=0,
        "",
        IF(COUNTIF(SkyCiv!U:U,Scores!$B499)=0,
            "NO",
            IF(COUNTIF(SkyCiv!U:U,Scores!$B499)=1,
                "YES",
                IF(COUNTIF(SkyCiv!U:U,Scores!$B499)&gt;1,
                    "MANY",
                    "ERROR"
                )
            )
        )
    )
)</f>
        <v/>
      </c>
      <c r="L499" s="160" t="str">
        <f>IF($B499="",
    "",
    IF(NOT(ISERROR(MATCH($B499,Scilympiad!$U:$U,0))),
        INDEX(Scilympiad!M:M,MATCH($B499,Scilympiad!$U:$U,0)),
        ""
    )
)</f>
        <v/>
      </c>
      <c r="M499" s="161" t="str">
        <f>IF($B499="",
    "",
    IF(NOT(ISERROR(MATCH($B499,Scilympiad!$U:$U,0))),
        INDEX(Scilympiad!N:N,MATCH($B499,Scilympiad!$U:$U,0)),
        ""
    )
)</f>
        <v/>
      </c>
      <c r="N499" s="161" t="str">
        <f>IF($B499="",
    "",
    IF(NOT(ISERROR(MATCH($B499,SkyCiv!$U:$U,0))),
        INDEX(SkyCiv!C:C,MATCH($B499,SkyCiv!$U:$U,0))+(_xlfn.NUMBERVALUE(LEFT(RIGHT(Instructions!$E$20,4),3))+6)/24,
        ""
    )
)</f>
        <v/>
      </c>
      <c r="O499" s="12" t="str">
        <f>IF(N499="",
    "",
    IF(Instructions!E$20="",
        "TIMEZONE?",
        IF(L499="",
            "START?",
            IF(N499&lt;L499,
                "NEGATIVE",
                (N499-L499)*24*60
            )
        )
    )
)</f>
        <v/>
      </c>
      <c r="P499" s="46" t="str">
        <f>IF(Instructions!$E$21="",
    "",
    IF(AND(ISNUMBER(O499),O499&gt;Instructions!E$21),
        "YES",
        IF(AND(ISNUMBER(O499),O499&lt;=Instructions!E$21),
            "NO",
            IF(O499="NEGATIVE",
                "UNCLEAR",
                ""
            )
        )
    )
)</f>
        <v/>
      </c>
      <c r="Q499" s="72" t="str">
        <f>IF(LEFT(Instructions!E$22)="Y",
    P499,
    ""
)</f>
        <v/>
      </c>
      <c r="R499" s="69" t="str">
        <f>IF($B499="",
    "",
    IF(NOT(ISERROR(MATCH($B499,SkyCiv!$U:$U,0))),
        INDEX(SkyCiv!I:I,MATCH($B499,SkyCiv!$U:$U,0)),
        ""
    )
)</f>
        <v/>
      </c>
      <c r="S499" s="12" t="str">
        <f>IF($B499="",
    "",
    IF(NOT(ISERROR(MATCH($B499,SkyCiv!$U:$U,0))),
        INDEX(SkyCiv!J:J,MATCH($B499,SkyCiv!$U:$U,0)),
        ""
    )
)</f>
        <v/>
      </c>
      <c r="T499" s="60" t="str">
        <f>IF($B499="",
    "",
    IF(NOT(ISERROR(MATCH($B499,SkyCiv!$U:$U,0))),
        INDEX(SkyCiv!K:K,MATCH($B499,SkyCiv!$U:$U,0)),
        ""
    )
)</f>
        <v/>
      </c>
      <c r="U499" s="76" t="str">
        <f>IF($B499="",
    "",
    IF(NOT(ISERROR(MATCH($B499,SkyCiv!$U:$U,0))),
        INDEX(SkyCiv!L:L,MATCH($B499,SkyCiv!$U:$U,0)),
        ""
    )
)</f>
        <v/>
      </c>
      <c r="V499" s="12" t="str">
        <f>IF($B499="",
    "",
    IF(NOT(ISERROR(MATCH($B499,SkyCiv!$U:$U,0))),
        INDEX(SkyCiv!M:M,MATCH($B499,SkyCiv!$U:$U,0)),
        ""
    )
)</f>
        <v/>
      </c>
      <c r="W499" s="77" t="str">
        <f>IF($B499="",
    "",
    IF(NOT(ISERROR(MATCH($B499,SkyCiv!$U:$U,0))),
        INDEX(SkyCiv!N:N,MATCH($B499,SkyCiv!$U:$U,0)),
        ""
    )
)</f>
        <v/>
      </c>
      <c r="X499" s="45" t="str">
        <f>IF(AND(U499=0,V499=0,W499=0),
    "-",
    IF(U499="",
        "",
        IF(LEFT($B499)="B",
            IF(Instructions!E$16="",
                "",
                IF(ROUND(U499,3)&lt;Instructions!E$16,
                    "YES",
                    "NO"
                )
            ),
            IF(LEFT($B499)="C",
                IF(Instructions!E$18="",
                    "",
                    IF(ROUND(U499,3)&lt;Instructions!E$18,
                        "YES",
                        "NO"
                    )
                ),
                "ERR"
            )
        )
    )
)</f>
        <v/>
      </c>
      <c r="Y499" s="45" t="str">
        <f t="shared" si="187"/>
        <v/>
      </c>
      <c r="Z499" s="45" t="str">
        <f>IF(AND(U499=0,V499=0,W499=0),
    "-",
    IF(W499="",
        "",
        IF(LEFT($B499)="B",
            IF(Instructions!E$17="",
                "",
                IF(ROUND(W499,3)&lt;Instructions!E$17,
                    "YES",
                    "NO"
                )
            ),
            IF(LEFT($B499)="C",
                IF(Instructions!E$19="",
                    "",
                    IF(ROUND(W499,3)&lt;Instructions!E$19,
                        "YES",
                        "NO"
                    )
                ),
                "ERR"
            )
        )
    )
)</f>
        <v/>
      </c>
      <c r="AA499" s="54" t="str">
        <f t="shared" si="188"/>
        <v/>
      </c>
      <c r="AB499" s="14" t="str">
        <f>IF(AND(NOT(ISERROR(MATCH($B499,Scilympiad!$U:$U,0))),ISNUMBER(INDEX(Scilympiad!Y:Y,MATCH($B499,Scilympiad!$U:$U,0)))),
    INDEX(Scilympiad!Y:Y,MATCH($B499,Scilympiad!$U:$U,0)),
    ""
)</f>
        <v/>
      </c>
      <c r="AC499" s="11" t="str">
        <f t="shared" si="189"/>
        <v/>
      </c>
      <c r="AD499" s="10" t="str">
        <f t="shared" si="190"/>
        <v/>
      </c>
      <c r="AE499" s="11" t="str">
        <f t="shared" si="191"/>
        <v/>
      </c>
      <c r="AF499" s="12" t="str">
        <f t="shared" si="192"/>
        <v/>
      </c>
      <c r="AG499" s="134" t="str">
        <f t="shared" si="193"/>
        <v/>
      </c>
      <c r="AH499" s="165"/>
      <c r="AI499" s="165"/>
      <c r="AJ499" s="131"/>
      <c r="AK499" s="64" t="str">
        <f t="shared" si="194"/>
        <v/>
      </c>
      <c r="AL499" s="47" t="str">
        <f t="shared" si="195"/>
        <v/>
      </c>
      <c r="AM499" s="65" t="str">
        <f t="shared" si="196"/>
        <v/>
      </c>
      <c r="AN499" s="57" t="str">
        <f t="shared" si="197"/>
        <v/>
      </c>
      <c r="AO499" s="12" t="str">
        <f t="shared" si="198"/>
        <v/>
      </c>
      <c r="AP499" s="10" t="str">
        <f t="shared" si="199"/>
        <v/>
      </c>
      <c r="AQ499" s="10" t="str">
        <f t="shared" si="200"/>
        <v/>
      </c>
      <c r="AR499" s="15" t="str">
        <f t="shared" si="201"/>
        <v/>
      </c>
      <c r="AS499" s="57" t="str">
        <f t="shared" si="202"/>
        <v/>
      </c>
      <c r="AT499" s="12" t="str">
        <f t="shared" si="203"/>
        <v/>
      </c>
      <c r="AU499" s="10" t="str">
        <f t="shared" si="204"/>
        <v/>
      </c>
      <c r="AV499" s="10" t="str">
        <f t="shared" si="205"/>
        <v/>
      </c>
      <c r="AW499" s="15" t="str">
        <f t="shared" si="206"/>
        <v/>
      </c>
    </row>
    <row r="500" spans="2:49">
      <c r="B500" s="14" t="str">
        <f>IF(Scilympiad!C499="",
    "",
    Scilympiad!C499
)</f>
        <v/>
      </c>
      <c r="C500" s="10" t="str">
        <f>IF(Scilympiad!D499="",
    "",
    Scilympiad!D499
)</f>
        <v/>
      </c>
      <c r="D500" s="10" t="str">
        <f>IF(Scilympiad!E499="",
    "",
    Scilympiad!E499
)</f>
        <v/>
      </c>
      <c r="E500" s="44" t="str">
        <f t="shared" si="182"/>
        <v/>
      </c>
      <c r="F500" s="45" t="str">
        <f t="shared" si="183"/>
        <v/>
      </c>
      <c r="G500" s="173" t="str">
        <f t="shared" si="184"/>
        <v/>
      </c>
      <c r="H500" s="45" t="str">
        <f t="shared" si="185"/>
        <v/>
      </c>
      <c r="I500" s="54" t="str">
        <f t="shared" si="186"/>
        <v/>
      </c>
      <c r="J500" s="57" t="str">
        <f>IF($B500="",
    "",
    IF(COUNTIF(Scilympiad!U:U,Scores!$B500)+COUNTIF(SkyCiv!U:U,Scores!$B500)=0,
        "",
        IF(COUNTIF(Scilympiad!U:U,Scores!$B500)=0,
            "NO",
            IF(COUNTIF(Scilympiad!U:U,Scores!$B500)=1,
                "YES",
                IF(COUNTIF(Scilympiad!U:U,Scores!$B500)&gt;1,
                    "MANY",
                    "ERROR"
                )
            )
        )
    )
)</f>
        <v/>
      </c>
      <c r="K500" s="15" t="str">
        <f>IF($B500="",
    "",
    IF(COUNTIF(Scilympiad!U:U,Scores!$B500)+COUNTIF(SkyCiv!U:U,Scores!$B500)=0,
        "",
        IF(COUNTIF(SkyCiv!U:U,Scores!$B500)=0,
            "NO",
            IF(COUNTIF(SkyCiv!U:U,Scores!$B500)=1,
                "YES",
                IF(COUNTIF(SkyCiv!U:U,Scores!$B500)&gt;1,
                    "MANY",
                    "ERROR"
                )
            )
        )
    )
)</f>
        <v/>
      </c>
      <c r="L500" s="160" t="str">
        <f>IF($B500="",
    "",
    IF(NOT(ISERROR(MATCH($B500,Scilympiad!$U:$U,0))),
        INDEX(Scilympiad!M:M,MATCH($B500,Scilympiad!$U:$U,0)),
        ""
    )
)</f>
        <v/>
      </c>
      <c r="M500" s="161" t="str">
        <f>IF($B500="",
    "",
    IF(NOT(ISERROR(MATCH($B500,Scilympiad!$U:$U,0))),
        INDEX(Scilympiad!N:N,MATCH($B500,Scilympiad!$U:$U,0)),
        ""
    )
)</f>
        <v/>
      </c>
      <c r="N500" s="161" t="str">
        <f>IF($B500="",
    "",
    IF(NOT(ISERROR(MATCH($B500,SkyCiv!$U:$U,0))),
        INDEX(SkyCiv!C:C,MATCH($B500,SkyCiv!$U:$U,0))+(_xlfn.NUMBERVALUE(LEFT(RIGHT(Instructions!$E$20,4),3))+6)/24,
        ""
    )
)</f>
        <v/>
      </c>
      <c r="O500" s="12" t="str">
        <f>IF(N500="",
    "",
    IF(Instructions!E$20="",
        "TIMEZONE?",
        IF(L500="",
            "START?",
            IF(N500&lt;L500,
                "NEGATIVE",
                (N500-L500)*24*60
            )
        )
    )
)</f>
        <v/>
      </c>
      <c r="P500" s="46" t="str">
        <f>IF(Instructions!$E$21="",
    "",
    IF(AND(ISNUMBER(O500),O500&gt;Instructions!E$21),
        "YES",
        IF(AND(ISNUMBER(O500),O500&lt;=Instructions!E$21),
            "NO",
            IF(O500="NEGATIVE",
                "UNCLEAR",
                ""
            )
        )
    )
)</f>
        <v/>
      </c>
      <c r="Q500" s="72" t="str">
        <f>IF(LEFT(Instructions!E$22)="Y",
    P500,
    ""
)</f>
        <v/>
      </c>
      <c r="R500" s="69" t="str">
        <f>IF($B500="",
    "",
    IF(NOT(ISERROR(MATCH($B500,SkyCiv!$U:$U,0))),
        INDEX(SkyCiv!I:I,MATCH($B500,SkyCiv!$U:$U,0)),
        ""
    )
)</f>
        <v/>
      </c>
      <c r="S500" s="12" t="str">
        <f>IF($B500="",
    "",
    IF(NOT(ISERROR(MATCH($B500,SkyCiv!$U:$U,0))),
        INDEX(SkyCiv!J:J,MATCH($B500,SkyCiv!$U:$U,0)),
        ""
    )
)</f>
        <v/>
      </c>
      <c r="T500" s="60" t="str">
        <f>IF($B500="",
    "",
    IF(NOT(ISERROR(MATCH($B500,SkyCiv!$U:$U,0))),
        INDEX(SkyCiv!K:K,MATCH($B500,SkyCiv!$U:$U,0)),
        ""
    )
)</f>
        <v/>
      </c>
      <c r="U500" s="76" t="str">
        <f>IF($B500="",
    "",
    IF(NOT(ISERROR(MATCH($B500,SkyCiv!$U:$U,0))),
        INDEX(SkyCiv!L:L,MATCH($B500,SkyCiv!$U:$U,0)),
        ""
    )
)</f>
        <v/>
      </c>
      <c r="V500" s="12" t="str">
        <f>IF($B500="",
    "",
    IF(NOT(ISERROR(MATCH($B500,SkyCiv!$U:$U,0))),
        INDEX(SkyCiv!M:M,MATCH($B500,SkyCiv!$U:$U,0)),
        ""
    )
)</f>
        <v/>
      </c>
      <c r="W500" s="77" t="str">
        <f>IF($B500="",
    "",
    IF(NOT(ISERROR(MATCH($B500,SkyCiv!$U:$U,0))),
        INDEX(SkyCiv!N:N,MATCH($B500,SkyCiv!$U:$U,0)),
        ""
    )
)</f>
        <v/>
      </c>
      <c r="X500" s="45" t="str">
        <f>IF(AND(U500=0,V500=0,W500=0),
    "-",
    IF(U500="",
        "",
        IF(LEFT($B500)="B",
            IF(Instructions!E$16="",
                "",
                IF(ROUND(U500,3)&lt;Instructions!E$16,
                    "YES",
                    "NO"
                )
            ),
            IF(LEFT($B500)="C",
                IF(Instructions!E$18="",
                    "",
                    IF(ROUND(U500,3)&lt;Instructions!E$18,
                        "YES",
                        "NO"
                    )
                ),
                "ERR"
            )
        )
    )
)</f>
        <v/>
      </c>
      <c r="Y500" s="45" t="str">
        <f t="shared" si="187"/>
        <v/>
      </c>
      <c r="Z500" s="45" t="str">
        <f>IF(AND(U500=0,V500=0,W500=0),
    "-",
    IF(W500="",
        "",
        IF(LEFT($B500)="B",
            IF(Instructions!E$17="",
                "",
                IF(ROUND(W500,3)&lt;Instructions!E$17,
                    "YES",
                    "NO"
                )
            ),
            IF(LEFT($B500)="C",
                IF(Instructions!E$19="",
                    "",
                    IF(ROUND(W500,3)&lt;Instructions!E$19,
                        "YES",
                        "NO"
                    )
                ),
                "ERR"
            )
        )
    )
)</f>
        <v/>
      </c>
      <c r="AA500" s="54" t="str">
        <f t="shared" si="188"/>
        <v/>
      </c>
      <c r="AB500" s="14" t="str">
        <f>IF(AND(NOT(ISERROR(MATCH($B500,Scilympiad!$U:$U,0))),ISNUMBER(INDEX(Scilympiad!Y:Y,MATCH($B500,Scilympiad!$U:$U,0)))),
    INDEX(Scilympiad!Y:Y,MATCH($B500,Scilympiad!$U:$U,0)),
    ""
)</f>
        <v/>
      </c>
      <c r="AC500" s="11" t="str">
        <f t="shared" si="189"/>
        <v/>
      </c>
      <c r="AD500" s="10" t="str">
        <f t="shared" si="190"/>
        <v/>
      </c>
      <c r="AE500" s="11" t="str">
        <f t="shared" si="191"/>
        <v/>
      </c>
      <c r="AF500" s="12" t="str">
        <f t="shared" si="192"/>
        <v/>
      </c>
      <c r="AG500" s="134" t="str">
        <f t="shared" si="193"/>
        <v/>
      </c>
      <c r="AH500" s="165"/>
      <c r="AI500" s="165"/>
      <c r="AJ500" s="131"/>
      <c r="AK500" s="64" t="str">
        <f t="shared" si="194"/>
        <v/>
      </c>
      <c r="AL500" s="47" t="str">
        <f t="shared" si="195"/>
        <v/>
      </c>
      <c r="AM500" s="65" t="str">
        <f t="shared" si="196"/>
        <v/>
      </c>
      <c r="AN500" s="57" t="str">
        <f t="shared" si="197"/>
        <v/>
      </c>
      <c r="AO500" s="12" t="str">
        <f t="shared" si="198"/>
        <v/>
      </c>
      <c r="AP500" s="10" t="str">
        <f t="shared" si="199"/>
        <v/>
      </c>
      <c r="AQ500" s="10" t="str">
        <f t="shared" si="200"/>
        <v/>
      </c>
      <c r="AR500" s="15" t="str">
        <f t="shared" si="201"/>
        <v/>
      </c>
      <c r="AS500" s="57" t="str">
        <f t="shared" si="202"/>
        <v/>
      </c>
      <c r="AT500" s="12" t="str">
        <f t="shared" si="203"/>
        <v/>
      </c>
      <c r="AU500" s="10" t="str">
        <f t="shared" si="204"/>
        <v/>
      </c>
      <c r="AV500" s="10" t="str">
        <f t="shared" si="205"/>
        <v/>
      </c>
      <c r="AW500" s="15" t="str">
        <f t="shared" si="206"/>
        <v/>
      </c>
    </row>
    <row r="501" spans="2:49">
      <c r="B501" s="14" t="str">
        <f>IF(Scilympiad!C500="",
    "",
    Scilympiad!C500
)</f>
        <v/>
      </c>
      <c r="C501" s="10" t="str">
        <f>IF(Scilympiad!D500="",
    "",
    Scilympiad!D500
)</f>
        <v/>
      </c>
      <c r="D501" s="10" t="str">
        <f>IF(Scilympiad!E500="",
    "",
    Scilympiad!E500
)</f>
        <v/>
      </c>
      <c r="E501" s="44" t="str">
        <f t="shared" si="182"/>
        <v/>
      </c>
      <c r="F501" s="45" t="str">
        <f t="shared" si="183"/>
        <v/>
      </c>
      <c r="G501" s="173" t="str">
        <f t="shared" si="184"/>
        <v/>
      </c>
      <c r="H501" s="45" t="str">
        <f t="shared" si="185"/>
        <v/>
      </c>
      <c r="I501" s="54" t="str">
        <f t="shared" si="186"/>
        <v/>
      </c>
      <c r="J501" s="57" t="str">
        <f>IF($B501="",
    "",
    IF(COUNTIF(Scilympiad!U:U,Scores!$B501)+COUNTIF(SkyCiv!U:U,Scores!$B501)=0,
        "",
        IF(COUNTIF(Scilympiad!U:U,Scores!$B501)=0,
            "NO",
            IF(COUNTIF(Scilympiad!U:U,Scores!$B501)=1,
                "YES",
                IF(COUNTIF(Scilympiad!U:U,Scores!$B501)&gt;1,
                    "MANY",
                    "ERROR"
                )
            )
        )
    )
)</f>
        <v/>
      </c>
      <c r="K501" s="15" t="str">
        <f>IF($B501="",
    "",
    IF(COUNTIF(Scilympiad!U:U,Scores!$B501)+COUNTIF(SkyCiv!U:U,Scores!$B501)=0,
        "",
        IF(COUNTIF(SkyCiv!U:U,Scores!$B501)=0,
            "NO",
            IF(COUNTIF(SkyCiv!U:U,Scores!$B501)=1,
                "YES",
                IF(COUNTIF(SkyCiv!U:U,Scores!$B501)&gt;1,
                    "MANY",
                    "ERROR"
                )
            )
        )
    )
)</f>
        <v/>
      </c>
      <c r="L501" s="160" t="str">
        <f>IF($B501="",
    "",
    IF(NOT(ISERROR(MATCH($B501,Scilympiad!$U:$U,0))),
        INDEX(Scilympiad!M:M,MATCH($B501,Scilympiad!$U:$U,0)),
        ""
    )
)</f>
        <v/>
      </c>
      <c r="M501" s="161" t="str">
        <f>IF($B501="",
    "",
    IF(NOT(ISERROR(MATCH($B501,Scilympiad!$U:$U,0))),
        INDEX(Scilympiad!N:N,MATCH($B501,Scilympiad!$U:$U,0)),
        ""
    )
)</f>
        <v/>
      </c>
      <c r="N501" s="161" t="str">
        <f>IF($B501="",
    "",
    IF(NOT(ISERROR(MATCH($B501,SkyCiv!$U:$U,0))),
        INDEX(SkyCiv!C:C,MATCH($B501,SkyCiv!$U:$U,0))+(_xlfn.NUMBERVALUE(LEFT(RIGHT(Instructions!$E$20,4),3))+6)/24,
        ""
    )
)</f>
        <v/>
      </c>
      <c r="O501" s="12" t="str">
        <f>IF(N501="",
    "",
    IF(Instructions!E$20="",
        "TIMEZONE?",
        IF(L501="",
            "START?",
            IF(N501&lt;L501,
                "NEGATIVE",
                (N501-L501)*24*60
            )
        )
    )
)</f>
        <v/>
      </c>
      <c r="P501" s="46" t="str">
        <f>IF(Instructions!$E$21="",
    "",
    IF(AND(ISNUMBER(O501),O501&gt;Instructions!E$21),
        "YES",
        IF(AND(ISNUMBER(O501),O501&lt;=Instructions!E$21),
            "NO",
            IF(O501="NEGATIVE",
                "UNCLEAR",
                ""
            )
        )
    )
)</f>
        <v/>
      </c>
      <c r="Q501" s="72" t="str">
        <f>IF(LEFT(Instructions!E$22)="Y",
    P501,
    ""
)</f>
        <v/>
      </c>
      <c r="R501" s="69" t="str">
        <f>IF($B501="",
    "",
    IF(NOT(ISERROR(MATCH($B501,SkyCiv!$U:$U,0))),
        INDEX(SkyCiv!I:I,MATCH($B501,SkyCiv!$U:$U,0)),
        ""
    )
)</f>
        <v/>
      </c>
      <c r="S501" s="12" t="str">
        <f>IF($B501="",
    "",
    IF(NOT(ISERROR(MATCH($B501,SkyCiv!$U:$U,0))),
        INDEX(SkyCiv!J:J,MATCH($B501,SkyCiv!$U:$U,0)),
        ""
    )
)</f>
        <v/>
      </c>
      <c r="T501" s="60" t="str">
        <f>IF($B501="",
    "",
    IF(NOT(ISERROR(MATCH($B501,SkyCiv!$U:$U,0))),
        INDEX(SkyCiv!K:K,MATCH($B501,SkyCiv!$U:$U,0)),
        ""
    )
)</f>
        <v/>
      </c>
      <c r="U501" s="76" t="str">
        <f>IF($B501="",
    "",
    IF(NOT(ISERROR(MATCH($B501,SkyCiv!$U:$U,0))),
        INDEX(SkyCiv!L:L,MATCH($B501,SkyCiv!$U:$U,0)),
        ""
    )
)</f>
        <v/>
      </c>
      <c r="V501" s="12" t="str">
        <f>IF($B501="",
    "",
    IF(NOT(ISERROR(MATCH($B501,SkyCiv!$U:$U,0))),
        INDEX(SkyCiv!M:M,MATCH($B501,SkyCiv!$U:$U,0)),
        ""
    )
)</f>
        <v/>
      </c>
      <c r="W501" s="77" t="str">
        <f>IF($B501="",
    "",
    IF(NOT(ISERROR(MATCH($B501,SkyCiv!$U:$U,0))),
        INDEX(SkyCiv!N:N,MATCH($B501,SkyCiv!$U:$U,0)),
        ""
    )
)</f>
        <v/>
      </c>
      <c r="X501" s="45" t="str">
        <f>IF(AND(U501=0,V501=0,W501=0),
    "-",
    IF(U501="",
        "",
        IF(LEFT($B501)="B",
            IF(Instructions!E$16="",
                "",
                IF(ROUND(U501,3)&lt;Instructions!E$16,
                    "YES",
                    "NO"
                )
            ),
            IF(LEFT($B501)="C",
                IF(Instructions!E$18="",
                    "",
                    IF(ROUND(U501,3)&lt;Instructions!E$18,
                        "YES",
                        "NO"
                    )
                ),
                "ERR"
            )
        )
    )
)</f>
        <v/>
      </c>
      <c r="Y501" s="45" t="str">
        <f t="shared" si="187"/>
        <v/>
      </c>
      <c r="Z501" s="45" t="str">
        <f>IF(AND(U501=0,V501=0,W501=0),
    "-",
    IF(W501="",
        "",
        IF(LEFT($B501)="B",
            IF(Instructions!E$17="",
                "",
                IF(ROUND(W501,3)&lt;Instructions!E$17,
                    "YES",
                    "NO"
                )
            ),
            IF(LEFT($B501)="C",
                IF(Instructions!E$19="",
                    "",
                    IF(ROUND(W501,3)&lt;Instructions!E$19,
                        "YES",
                        "NO"
                    )
                ),
                "ERR"
            )
        )
    )
)</f>
        <v/>
      </c>
      <c r="AA501" s="54" t="str">
        <f t="shared" si="188"/>
        <v/>
      </c>
      <c r="AB501" s="14" t="str">
        <f>IF(AND(NOT(ISERROR(MATCH($B501,Scilympiad!$U:$U,0))),ISNUMBER(INDEX(Scilympiad!Y:Y,MATCH($B501,Scilympiad!$U:$U,0)))),
    INDEX(Scilympiad!Y:Y,MATCH($B501,Scilympiad!$U:$U,0)),
    ""
)</f>
        <v/>
      </c>
      <c r="AC501" s="11" t="str">
        <f t="shared" si="189"/>
        <v/>
      </c>
      <c r="AD501" s="10" t="str">
        <f t="shared" si="190"/>
        <v/>
      </c>
      <c r="AE501" s="11" t="str">
        <f t="shared" si="191"/>
        <v/>
      </c>
      <c r="AF501" s="12" t="str">
        <f t="shared" si="192"/>
        <v/>
      </c>
      <c r="AG501" s="134" t="str">
        <f t="shared" si="193"/>
        <v/>
      </c>
      <c r="AH501" s="165"/>
      <c r="AI501" s="165"/>
      <c r="AJ501" s="131"/>
      <c r="AK501" s="64" t="str">
        <f t="shared" si="194"/>
        <v/>
      </c>
      <c r="AL501" s="47" t="str">
        <f t="shared" si="195"/>
        <v/>
      </c>
      <c r="AM501" s="65" t="str">
        <f t="shared" si="196"/>
        <v/>
      </c>
      <c r="AN501" s="57" t="str">
        <f t="shared" si="197"/>
        <v/>
      </c>
      <c r="AO501" s="12" t="str">
        <f t="shared" si="198"/>
        <v/>
      </c>
      <c r="AP501" s="10" t="str">
        <f t="shared" si="199"/>
        <v/>
      </c>
      <c r="AQ501" s="10" t="str">
        <f t="shared" si="200"/>
        <v/>
      </c>
      <c r="AR501" s="15" t="str">
        <f t="shared" si="201"/>
        <v/>
      </c>
      <c r="AS501" s="57" t="str">
        <f t="shared" si="202"/>
        <v/>
      </c>
      <c r="AT501" s="12" t="str">
        <f t="shared" si="203"/>
        <v/>
      </c>
      <c r="AU501" s="10" t="str">
        <f t="shared" si="204"/>
        <v/>
      </c>
      <c r="AV501" s="10" t="str">
        <f t="shared" si="205"/>
        <v/>
      </c>
      <c r="AW501" s="15" t="str">
        <f t="shared" si="206"/>
        <v/>
      </c>
    </row>
    <row r="502" spans="2:49">
      <c r="B502" s="14" t="str">
        <f>IF(Scilympiad!C501="",
    "",
    Scilympiad!C501
)</f>
        <v/>
      </c>
      <c r="C502" s="10" t="str">
        <f>IF(Scilympiad!D501="",
    "",
    Scilympiad!D501
)</f>
        <v/>
      </c>
      <c r="D502" s="10" t="str">
        <f>IF(Scilympiad!E501="",
    "",
    Scilympiad!E501
)</f>
        <v/>
      </c>
      <c r="E502" s="44" t="str">
        <f t="shared" si="182"/>
        <v/>
      </c>
      <c r="F502" s="45" t="str">
        <f t="shared" si="183"/>
        <v/>
      </c>
      <c r="G502" s="173" t="str">
        <f t="shared" si="184"/>
        <v/>
      </c>
      <c r="H502" s="45" t="str">
        <f t="shared" si="185"/>
        <v/>
      </c>
      <c r="I502" s="54" t="str">
        <f t="shared" si="186"/>
        <v/>
      </c>
      <c r="J502" s="57" t="str">
        <f>IF($B502="",
    "",
    IF(COUNTIF(Scilympiad!U:U,Scores!$B502)+COUNTIF(SkyCiv!U:U,Scores!$B502)=0,
        "",
        IF(COUNTIF(Scilympiad!U:U,Scores!$B502)=0,
            "NO",
            IF(COUNTIF(Scilympiad!U:U,Scores!$B502)=1,
                "YES",
                IF(COUNTIF(Scilympiad!U:U,Scores!$B502)&gt;1,
                    "MANY",
                    "ERROR"
                )
            )
        )
    )
)</f>
        <v/>
      </c>
      <c r="K502" s="15" t="str">
        <f>IF($B502="",
    "",
    IF(COUNTIF(Scilympiad!U:U,Scores!$B502)+COUNTIF(SkyCiv!U:U,Scores!$B502)=0,
        "",
        IF(COUNTIF(SkyCiv!U:U,Scores!$B502)=0,
            "NO",
            IF(COUNTIF(SkyCiv!U:U,Scores!$B502)=1,
                "YES",
                IF(COUNTIF(SkyCiv!U:U,Scores!$B502)&gt;1,
                    "MANY",
                    "ERROR"
                )
            )
        )
    )
)</f>
        <v/>
      </c>
      <c r="L502" s="160" t="str">
        <f>IF($B502="",
    "",
    IF(NOT(ISERROR(MATCH($B502,Scilympiad!$U:$U,0))),
        INDEX(Scilympiad!M:M,MATCH($B502,Scilympiad!$U:$U,0)),
        ""
    )
)</f>
        <v/>
      </c>
      <c r="M502" s="161" t="str">
        <f>IF($B502="",
    "",
    IF(NOT(ISERROR(MATCH($B502,Scilympiad!$U:$U,0))),
        INDEX(Scilympiad!N:N,MATCH($B502,Scilympiad!$U:$U,0)),
        ""
    )
)</f>
        <v/>
      </c>
      <c r="N502" s="161" t="str">
        <f>IF($B502="",
    "",
    IF(NOT(ISERROR(MATCH($B502,SkyCiv!$U:$U,0))),
        INDEX(SkyCiv!C:C,MATCH($B502,SkyCiv!$U:$U,0))+(_xlfn.NUMBERVALUE(LEFT(RIGHT(Instructions!$E$20,4),3))+6)/24,
        ""
    )
)</f>
        <v/>
      </c>
      <c r="O502" s="12" t="str">
        <f>IF(N502="",
    "",
    IF(Instructions!E$20="",
        "TIMEZONE?",
        IF(L502="",
            "START?",
            IF(N502&lt;L502,
                "NEGATIVE",
                (N502-L502)*24*60
            )
        )
    )
)</f>
        <v/>
      </c>
      <c r="P502" s="46" t="str">
        <f>IF(Instructions!$E$21="",
    "",
    IF(AND(ISNUMBER(O502),O502&gt;Instructions!E$21),
        "YES",
        IF(AND(ISNUMBER(O502),O502&lt;=Instructions!E$21),
            "NO",
            IF(O502="NEGATIVE",
                "UNCLEAR",
                ""
            )
        )
    )
)</f>
        <v/>
      </c>
      <c r="Q502" s="72" t="str">
        <f>IF(LEFT(Instructions!E$22)="Y",
    P502,
    ""
)</f>
        <v/>
      </c>
      <c r="R502" s="69" t="str">
        <f>IF($B502="",
    "",
    IF(NOT(ISERROR(MATCH($B502,SkyCiv!$U:$U,0))),
        INDEX(SkyCiv!I:I,MATCH($B502,SkyCiv!$U:$U,0)),
        ""
    )
)</f>
        <v/>
      </c>
      <c r="S502" s="12" t="str">
        <f>IF($B502="",
    "",
    IF(NOT(ISERROR(MATCH($B502,SkyCiv!$U:$U,0))),
        INDEX(SkyCiv!J:J,MATCH($B502,SkyCiv!$U:$U,0)),
        ""
    )
)</f>
        <v/>
      </c>
      <c r="T502" s="60" t="str">
        <f>IF($B502="",
    "",
    IF(NOT(ISERROR(MATCH($B502,SkyCiv!$U:$U,0))),
        INDEX(SkyCiv!K:K,MATCH($B502,SkyCiv!$U:$U,0)),
        ""
    )
)</f>
        <v/>
      </c>
      <c r="U502" s="76" t="str">
        <f>IF($B502="",
    "",
    IF(NOT(ISERROR(MATCH($B502,SkyCiv!$U:$U,0))),
        INDEX(SkyCiv!L:L,MATCH($B502,SkyCiv!$U:$U,0)),
        ""
    )
)</f>
        <v/>
      </c>
      <c r="V502" s="12" t="str">
        <f>IF($B502="",
    "",
    IF(NOT(ISERROR(MATCH($B502,SkyCiv!$U:$U,0))),
        INDEX(SkyCiv!M:M,MATCH($B502,SkyCiv!$U:$U,0)),
        ""
    )
)</f>
        <v/>
      </c>
      <c r="W502" s="77" t="str">
        <f>IF($B502="",
    "",
    IF(NOT(ISERROR(MATCH($B502,SkyCiv!$U:$U,0))),
        INDEX(SkyCiv!N:N,MATCH($B502,SkyCiv!$U:$U,0)),
        ""
    )
)</f>
        <v/>
      </c>
      <c r="X502" s="45" t="str">
        <f>IF(AND(U502=0,V502=0,W502=0),
    "-",
    IF(U502="",
        "",
        IF(LEFT($B502)="B",
            IF(Instructions!E$16="",
                "",
                IF(ROUND(U502,3)&lt;Instructions!E$16,
                    "YES",
                    "NO"
                )
            ),
            IF(LEFT($B502)="C",
                IF(Instructions!E$18="",
                    "",
                    IF(ROUND(U502,3)&lt;Instructions!E$18,
                        "YES",
                        "NO"
                    )
                ),
                "ERR"
            )
        )
    )
)</f>
        <v/>
      </c>
      <c r="Y502" s="45" t="str">
        <f t="shared" si="187"/>
        <v/>
      </c>
      <c r="Z502" s="45" t="str">
        <f>IF(AND(U502=0,V502=0,W502=0),
    "-",
    IF(W502="",
        "",
        IF(LEFT($B502)="B",
            IF(Instructions!E$17="",
                "",
                IF(ROUND(W502,3)&lt;Instructions!E$17,
                    "YES",
                    "NO"
                )
            ),
            IF(LEFT($B502)="C",
                IF(Instructions!E$19="",
                    "",
                    IF(ROUND(W502,3)&lt;Instructions!E$19,
                        "YES",
                        "NO"
                    )
                ),
                "ERR"
            )
        )
    )
)</f>
        <v/>
      </c>
      <c r="AA502" s="54" t="str">
        <f t="shared" si="188"/>
        <v/>
      </c>
      <c r="AB502" s="14" t="str">
        <f>IF(AND(NOT(ISERROR(MATCH($B502,Scilympiad!$U:$U,0))),ISNUMBER(INDEX(Scilympiad!Y:Y,MATCH($B502,Scilympiad!$U:$U,0)))),
    INDEX(Scilympiad!Y:Y,MATCH($B502,Scilympiad!$U:$U,0)),
    ""
)</f>
        <v/>
      </c>
      <c r="AC502" s="11" t="str">
        <f t="shared" si="189"/>
        <v/>
      </c>
      <c r="AD502" s="10" t="str">
        <f t="shared" si="190"/>
        <v/>
      </c>
      <c r="AE502" s="11" t="str">
        <f t="shared" si="191"/>
        <v/>
      </c>
      <c r="AF502" s="12" t="str">
        <f t="shared" si="192"/>
        <v/>
      </c>
      <c r="AG502" s="134" t="str">
        <f t="shared" si="193"/>
        <v/>
      </c>
      <c r="AH502" s="165"/>
      <c r="AI502" s="165"/>
      <c r="AJ502" s="131"/>
      <c r="AK502" s="64" t="str">
        <f t="shared" si="194"/>
        <v/>
      </c>
      <c r="AL502" s="47" t="str">
        <f t="shared" si="195"/>
        <v/>
      </c>
      <c r="AM502" s="65" t="str">
        <f t="shared" si="196"/>
        <v/>
      </c>
      <c r="AN502" s="57" t="str">
        <f t="shared" si="197"/>
        <v/>
      </c>
      <c r="AO502" s="12" t="str">
        <f t="shared" si="198"/>
        <v/>
      </c>
      <c r="AP502" s="10" t="str">
        <f t="shared" si="199"/>
        <v/>
      </c>
      <c r="AQ502" s="10" t="str">
        <f t="shared" si="200"/>
        <v/>
      </c>
      <c r="AR502" s="15" t="str">
        <f t="shared" si="201"/>
        <v/>
      </c>
      <c r="AS502" s="57" t="str">
        <f t="shared" si="202"/>
        <v/>
      </c>
      <c r="AT502" s="12" t="str">
        <f t="shared" si="203"/>
        <v/>
      </c>
      <c r="AU502" s="10" t="str">
        <f t="shared" si="204"/>
        <v/>
      </c>
      <c r="AV502" s="10" t="str">
        <f t="shared" si="205"/>
        <v/>
      </c>
      <c r="AW502" s="15" t="str">
        <f t="shared" si="206"/>
        <v/>
      </c>
    </row>
    <row r="503" spans="2:49" ht="14" thickBot="1">
      <c r="B503" s="21" t="str">
        <f>IF(Scilympiad!C502="",
    "",
    Scilympiad!C502
)</f>
        <v/>
      </c>
      <c r="C503" s="18" t="str">
        <f>IF(Scilympiad!D502="",
    "",
    Scilympiad!D502
)</f>
        <v/>
      </c>
      <c r="D503" s="18" t="str">
        <f>IF(Scilympiad!E502="",
    "",
    Scilympiad!E502
)</f>
        <v/>
      </c>
      <c r="E503" s="48" t="str">
        <f t="shared" si="182"/>
        <v/>
      </c>
      <c r="F503" s="49" t="str">
        <f t="shared" si="183"/>
        <v/>
      </c>
      <c r="G503" s="174" t="str">
        <f t="shared" si="184"/>
        <v/>
      </c>
      <c r="H503" s="49" t="str">
        <f t="shared" si="185"/>
        <v/>
      </c>
      <c r="I503" s="55" t="str">
        <f t="shared" si="186"/>
        <v/>
      </c>
      <c r="J503" s="58" t="str">
        <f>IF($B503="",
    "",
    IF(COUNTIF(Scilympiad!U:U,Scores!$B503)+COUNTIF(SkyCiv!U:U,Scores!$B503)=0,
        "",
        IF(COUNTIF(Scilympiad!U:U,Scores!$B503)=0,
            "NO",
            IF(COUNTIF(Scilympiad!U:U,Scores!$B503)=1,
                "YES",
                IF(COUNTIF(Scilympiad!U:U,Scores!$B503)&gt;1,
                    "MANY",
                    "ERROR"
                )
            )
        )
    )
)</f>
        <v/>
      </c>
      <c r="K503" s="52" t="str">
        <f>IF($B503="",
    "",
    IF(COUNTIF(Scilympiad!U:U,Scores!$B503)+COUNTIF(SkyCiv!U:U,Scores!$B503)=0,
        "",
        IF(COUNTIF(SkyCiv!U:U,Scores!$B503)=0,
            "NO",
            IF(COUNTIF(SkyCiv!U:U,Scores!$B503)=1,
                "YES",
                IF(COUNTIF(SkyCiv!U:U,Scores!$B503)&gt;1,
                    "MANY",
                    "ERROR"
                )
            )
        )
    )
)</f>
        <v/>
      </c>
      <c r="L503" s="162" t="str">
        <f>IF($B503="",
    "",
    IF(NOT(ISERROR(MATCH($B503,Scilympiad!$U:$U,0))),
        INDEX(Scilympiad!M:M,MATCH($B503,Scilympiad!$U:$U,0)),
        ""
    )
)</f>
        <v/>
      </c>
      <c r="M503" s="163" t="str">
        <f>IF($B503="",
    "",
    IF(NOT(ISERROR(MATCH($B503,Scilympiad!$U:$U,0))),
        INDEX(Scilympiad!N:N,MATCH($B503,Scilympiad!$U:$U,0)),
        ""
    )
)</f>
        <v/>
      </c>
      <c r="N503" s="163" t="str">
        <f>IF($B503="",
    "",
    IF(NOT(ISERROR(MATCH($B503,SkyCiv!$U:$U,0))),
        INDEX(SkyCiv!C:C,MATCH($B503,SkyCiv!$U:$U,0))+(_xlfn.NUMBERVALUE(LEFT(RIGHT(Instructions!$E$20,4),3))+6)/24,
        ""
    )
)</f>
        <v/>
      </c>
      <c r="O503" s="20" t="str">
        <f>IF(N503="",
    "",
    IF(Instructions!E$20="",
        "TIMEZONE?",
        IF(L503="",
            "START?",
            IF(N503&lt;L503,
                "NEGATIVE",
                (N503-L503)*24*60
            )
        )
    )
)</f>
        <v/>
      </c>
      <c r="P503" s="50" t="str">
        <f>IF(Instructions!$E$21="",
    "",
    IF(AND(ISNUMBER(O503),O503&gt;Instructions!E$21),
        "YES",
        IF(AND(ISNUMBER(O503),O503&lt;=Instructions!E$21),
            "NO",
            IF(O503="NEGATIVE",
                "UNCLEAR",
                ""
            )
        )
    )
)</f>
        <v/>
      </c>
      <c r="Q503" s="73" t="str">
        <f>IF(LEFT(Instructions!E$22)="Y",
    P503,
    ""
)</f>
        <v/>
      </c>
      <c r="R503" s="70" t="str">
        <f>IF($B503="",
    "",
    IF(NOT(ISERROR(MATCH($B503,SkyCiv!$U:$U,0))),
        INDEX(SkyCiv!I:I,MATCH($B503,SkyCiv!$U:$U,0)),
        ""
    )
)</f>
        <v/>
      </c>
      <c r="S503" s="20" t="str">
        <f>IF($B503="",
    "",
    IF(NOT(ISERROR(MATCH($B503,SkyCiv!$U:$U,0))),
        INDEX(SkyCiv!J:J,MATCH($B503,SkyCiv!$U:$U,0)),
        ""
    )
)</f>
        <v/>
      </c>
      <c r="T503" s="61" t="str">
        <f>IF($B503="",
    "",
    IF(NOT(ISERROR(MATCH($B503,SkyCiv!$U:$U,0))),
        INDEX(SkyCiv!K:K,MATCH($B503,SkyCiv!$U:$U,0)),
        ""
    )
)</f>
        <v/>
      </c>
      <c r="U503" s="78" t="str">
        <f>IF($B503="",
    "",
    IF(NOT(ISERROR(MATCH($B503,SkyCiv!$U:$U,0))),
        INDEX(SkyCiv!L:L,MATCH($B503,SkyCiv!$U:$U,0)),
        ""
    )
)</f>
        <v/>
      </c>
      <c r="V503" s="20" t="str">
        <f>IF($B503="",
    "",
    IF(NOT(ISERROR(MATCH($B503,SkyCiv!$U:$U,0))),
        INDEX(SkyCiv!M:M,MATCH($B503,SkyCiv!$U:$U,0)),
        ""
    )
)</f>
        <v/>
      </c>
      <c r="W503" s="79" t="str">
        <f>IF($B503="",
    "",
    IF(NOT(ISERROR(MATCH($B503,SkyCiv!$U:$U,0))),
        INDEX(SkyCiv!N:N,MATCH($B503,SkyCiv!$U:$U,0)),
        ""
    )
)</f>
        <v/>
      </c>
      <c r="X503" s="49" t="str">
        <f>IF(AND(U503=0,V503=0,W503=0),
    "-",
    IF(U503="",
        "",
        IF(LEFT($B503)="B",
            IF(Instructions!E$16="",
                "",
                IF(ROUND(U503,3)&lt;Instructions!E$16,
                    "YES",
                    "NO"
                )
            ),
            IF(LEFT($B503)="C",
                IF(Instructions!E$18="",
                    "",
                    IF(ROUND(U503,3)&lt;Instructions!E$18,
                        "YES",
                        "NO"
                    )
                ),
                "ERR"
            )
        )
    )
)</f>
        <v/>
      </c>
      <c r="Y503" s="49" t="str">
        <f t="shared" si="187"/>
        <v/>
      </c>
      <c r="Z503" s="49" t="str">
        <f>IF(AND(U503=0,V503=0,W503=0),
    "-",
    IF(W503="",
        "",
        IF(LEFT($B503)="B",
            IF(Instructions!E$17="",
                "",
                IF(ROUND(W503,3)&lt;Instructions!E$17,
                    "YES",
                    "NO"
                )
            ),
            IF(LEFT($B503)="C",
                IF(Instructions!E$19="",
                    "",
                    IF(ROUND(W503,3)&lt;Instructions!E$19,
                        "YES",
                        "NO"
                    )
                ),
                "ERR"
            )
        )
    )
)</f>
        <v/>
      </c>
      <c r="AA503" s="55" t="str">
        <f t="shared" si="188"/>
        <v/>
      </c>
      <c r="AB503" s="21" t="str">
        <f>IF(AND(NOT(ISERROR(MATCH($B503,Scilympiad!$U:$U,0))),ISNUMBER(INDEX(Scilympiad!Y:Y,MATCH($B503,Scilympiad!$U:$U,0)))),
    INDEX(Scilympiad!Y:Y,MATCH($B503,Scilympiad!$U:$U,0)),
    ""
)</f>
        <v/>
      </c>
      <c r="AC503" s="19" t="str">
        <f t="shared" si="189"/>
        <v/>
      </c>
      <c r="AD503" s="18" t="str">
        <f t="shared" si="190"/>
        <v/>
      </c>
      <c r="AE503" s="19" t="str">
        <f t="shared" si="191"/>
        <v/>
      </c>
      <c r="AF503" s="20" t="str">
        <f t="shared" si="192"/>
        <v/>
      </c>
      <c r="AG503" s="135" t="str">
        <f t="shared" si="193"/>
        <v/>
      </c>
      <c r="AH503" s="166"/>
      <c r="AI503" s="166"/>
      <c r="AJ503" s="132"/>
      <c r="AK503" s="66" t="str">
        <f t="shared" si="194"/>
        <v/>
      </c>
      <c r="AL503" s="51" t="str">
        <f t="shared" si="195"/>
        <v/>
      </c>
      <c r="AM503" s="67" t="str">
        <f t="shared" si="196"/>
        <v/>
      </c>
      <c r="AN503" s="58" t="str">
        <f t="shared" si="197"/>
        <v/>
      </c>
      <c r="AO503" s="20" t="str">
        <f t="shared" si="198"/>
        <v/>
      </c>
      <c r="AP503" s="18" t="str">
        <f t="shared" si="199"/>
        <v/>
      </c>
      <c r="AQ503" s="18" t="str">
        <f t="shared" si="200"/>
        <v/>
      </c>
      <c r="AR503" s="52" t="str">
        <f t="shared" si="201"/>
        <v/>
      </c>
      <c r="AS503" s="58" t="str">
        <f t="shared" si="202"/>
        <v/>
      </c>
      <c r="AT503" s="20" t="str">
        <f t="shared" si="203"/>
        <v/>
      </c>
      <c r="AU503" s="18" t="str">
        <f t="shared" si="204"/>
        <v/>
      </c>
      <c r="AV503" s="18" t="str">
        <f t="shared" si="205"/>
        <v/>
      </c>
      <c r="AW503" s="52" t="str">
        <f t="shared" si="206"/>
        <v/>
      </c>
    </row>
    <row r="505" spans="2:49">
      <c r="AW505" s="155" t="s">
        <v>91</v>
      </c>
    </row>
  </sheetData>
  <sheetProtection sheet="1" objects="1" scenarios="1" formatCells="0" formatColumns="0" formatRows="0" sort="0" autoFilter="0"/>
  <mergeCells count="17">
    <mergeCell ref="AK2:AM2"/>
    <mergeCell ref="AS2:AW2"/>
    <mergeCell ref="AN2:AR2"/>
    <mergeCell ref="H2:H3"/>
    <mergeCell ref="I2:I3"/>
    <mergeCell ref="R2:T2"/>
    <mergeCell ref="AB2:AJ2"/>
    <mergeCell ref="X2:AA2"/>
    <mergeCell ref="U2:W2"/>
    <mergeCell ref="L2:Q2"/>
    <mergeCell ref="J2:K2"/>
    <mergeCell ref="G2:G3"/>
    <mergeCell ref="B2:B3"/>
    <mergeCell ref="C2:C3"/>
    <mergeCell ref="D2:D3"/>
    <mergeCell ref="E2:E3"/>
    <mergeCell ref="F2:F3"/>
  </mergeCells>
  <conditionalFormatting sqref="P4:Q503 X4:AA503">
    <cfRule type="containsText" dxfId="34" priority="3" operator="containsText" text="YES">
      <formula>NOT(ISERROR(SEARCH("YES",P4)))</formula>
    </cfRule>
  </conditionalFormatting>
  <conditionalFormatting sqref="J4:K503">
    <cfRule type="containsText" dxfId="33" priority="4" operator="containsText" text="NO">
      <formula>NOT(ISERROR(SEARCH("NO",J4)))</formula>
    </cfRule>
    <cfRule type="containsText" dxfId="32" priority="5" operator="containsText" text="MANY">
      <formula>NOT(ISERROR(SEARCH("MANY",J4)))</formula>
    </cfRule>
  </conditionalFormatting>
  <conditionalFormatting sqref="J4:AW503">
    <cfRule type="beginsWith" dxfId="31" priority="2" operator="beginsWith" text="ERR">
      <formula>LEFT(J4,LEN("ERR"))="ERR"</formula>
    </cfRule>
    <cfRule type="containsText" dxfId="30" priority="6" operator="containsText" text="NEGATIVE">
      <formula>NOT(ISERROR(SEARCH("NEGATIVE",J4)))</formula>
    </cfRule>
    <cfRule type="containsText" dxfId="29" priority="7" operator="containsText" text="UNCLEAR">
      <formula>NOT(ISERROR(SEARCH("UNCLEAR",J4)))</formula>
    </cfRule>
    <cfRule type="expression" dxfId="28" priority="12">
      <formula>MOD(ROW()+2,6)&gt;=3</formula>
    </cfRule>
    <cfRule type="expression" dxfId="27" priority="13">
      <formula>MOD(ROW()+2,6)&lt;3</formula>
    </cfRule>
  </conditionalFormatting>
  <conditionalFormatting sqref="B4:I503">
    <cfRule type="expression" dxfId="26" priority="14">
      <formula>MOD(ROW()+2,6)&gt;=3</formula>
    </cfRule>
    <cfRule type="expression" dxfId="25" priority="17">
      <formula>MOD(ROW()+2,6)&lt;3</formula>
    </cfRule>
  </conditionalFormatting>
  <conditionalFormatting sqref="M4:M503 R4:T503 AK4:AM503 AO4:AQ503 AT4:AV503">
    <cfRule type="expression" dxfId="24" priority="10">
      <formula>MOD(ROW()+2,6)&gt;=3</formula>
    </cfRule>
    <cfRule type="expression" dxfId="23" priority="11">
      <formula>MOD(ROW()+2,6)&lt;3</formula>
    </cfRule>
  </conditionalFormatting>
  <conditionalFormatting sqref="F4:AW503">
    <cfRule type="endsWith" dxfId="22" priority="1" operator="endsWith" text="?">
      <formula>RIGHT(F4,LEN("?"))="?"</formula>
    </cfRule>
  </conditionalFormatting>
  <conditionalFormatting sqref="AH4:AJ503">
    <cfRule type="expression" dxfId="21" priority="8">
      <formula>MOD(ROW()+2,6)&gt;=3</formula>
    </cfRule>
    <cfRule type="expression" dxfId="20" priority="9">
      <formula>MOD(ROW()+2,6)&lt;3</formula>
    </cfRule>
  </conditionalFormatting>
  <pageMargins left="0.3" right="0.3" top="1.1000000000000001" bottom="0.5" header="0.3" footer="0.2"/>
  <pageSetup paperSize="3" scale="80" fitToHeight="0" orientation="landscape" horizontalDpi="0" verticalDpi="0"/>
  <headerFooter scaleWithDoc="0">
    <oddHeader>&amp;L&amp;"Calibri,Regular"&amp;K000000&amp;G&amp;R&amp;"Calibri,Regular"&amp;K000000&amp;G</oddHeader>
    <oddFooter xml:space="preserve">&amp;L&amp;"Arial,Regular"&amp;11&amp;K000000Printed at &amp;T on &amp;D&amp;R&amp;"Arial,Regular"&amp;11&amp;K000000Page &amp;P of &amp;N
</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DAA1-7847-1B4D-AEF4-C4300D2606C6}">
  <sheetPr>
    <pageSetUpPr fitToPage="1"/>
  </sheetPr>
  <dimension ref="B1:Y504"/>
  <sheetViews>
    <sheetView showGridLines="0" showRowColHeaders="0" zoomScaleNormal="100" workbookViewId="0">
      <pane ySplit="2" topLeftCell="A3" activePane="bottomLeft" state="frozen"/>
      <selection pane="bottomLeft" activeCell="C3" sqref="C3"/>
    </sheetView>
  </sheetViews>
  <sheetFormatPr baseColWidth="10" defaultRowHeight="13"/>
  <cols>
    <col min="1" max="1" width="3.1640625" style="1" customWidth="1"/>
    <col min="2" max="2" width="0.1640625" style="1" customWidth="1"/>
    <col min="3" max="3" width="7.5" style="1" bestFit="1" customWidth="1"/>
    <col min="4" max="4" width="33.33203125" style="1" customWidth="1"/>
    <col min="5" max="5" width="22.5" style="1" customWidth="1"/>
    <col min="6" max="6" width="0.1640625" style="1" customWidth="1"/>
    <col min="7" max="7" width="3.1640625" style="1" customWidth="1"/>
    <col min="8" max="8" width="0.1640625" style="1" customWidth="1"/>
    <col min="9" max="9" width="7.5" style="1" bestFit="1" customWidth="1"/>
    <col min="10" max="10" width="8.5" style="1" bestFit="1" customWidth="1"/>
    <col min="11" max="11" width="6" style="1" bestFit="1" customWidth="1"/>
    <col min="12" max="12" width="10.33203125" style="1" bestFit="1" customWidth="1"/>
    <col min="13" max="15" width="18.33203125" style="1" customWidth="1"/>
    <col min="16" max="16" width="9.5" style="1" bestFit="1" customWidth="1"/>
    <col min="17" max="17" width="12.83203125" style="1" customWidth="1"/>
    <col min="18" max="18" width="8" style="1" bestFit="1" customWidth="1"/>
    <col min="19" max="19" width="0.1640625" style="1" customWidth="1"/>
    <col min="20" max="20" width="10" style="1" customWidth="1"/>
    <col min="21" max="21" width="8.33203125" style="1" hidden="1" customWidth="1"/>
    <col min="22" max="22" width="8.33203125" style="1" customWidth="1"/>
    <col min="23" max="23" width="12.6640625" style="1" hidden="1" customWidth="1"/>
    <col min="24" max="24" width="11.6640625" style="1" hidden="1" customWidth="1"/>
    <col min="25" max="25" width="10.33203125" style="1" customWidth="1"/>
    <col min="26" max="16384" width="10.83203125" style="1"/>
  </cols>
  <sheetData>
    <row r="1" spans="2:25" ht="19" customHeight="1" thickBot="1"/>
    <row r="2" spans="2:25" ht="79" customHeight="1" thickBot="1">
      <c r="B2" s="23"/>
      <c r="C2" s="6" t="s">
        <v>17</v>
      </c>
      <c r="D2" s="6" t="s">
        <v>15</v>
      </c>
      <c r="E2" s="6" t="s">
        <v>16</v>
      </c>
      <c r="F2" s="24"/>
      <c r="H2" s="2"/>
      <c r="I2" s="6" t="s">
        <v>17</v>
      </c>
      <c r="J2" s="6" t="s">
        <v>8</v>
      </c>
      <c r="K2" s="6" t="s">
        <v>4</v>
      </c>
      <c r="L2" s="6" t="s">
        <v>9</v>
      </c>
      <c r="M2" s="3" t="s">
        <v>10</v>
      </c>
      <c r="N2" s="4" t="s">
        <v>11</v>
      </c>
      <c r="O2" s="4" t="s">
        <v>12</v>
      </c>
      <c r="P2" s="4" t="s">
        <v>13</v>
      </c>
      <c r="Q2" s="4" t="s">
        <v>14</v>
      </c>
      <c r="R2" s="5" t="s">
        <v>47</v>
      </c>
      <c r="S2" s="6"/>
      <c r="T2" s="25" t="s">
        <v>49</v>
      </c>
      <c r="U2" s="25" t="s">
        <v>21</v>
      </c>
      <c r="V2" s="25" t="s">
        <v>48</v>
      </c>
      <c r="W2" s="26" t="s">
        <v>22</v>
      </c>
      <c r="X2" s="27" t="s">
        <v>23</v>
      </c>
      <c r="Y2" s="24" t="s">
        <v>50</v>
      </c>
    </row>
    <row r="3" spans="2:25">
      <c r="B3" s="9"/>
      <c r="C3" s="95"/>
      <c r="D3" s="96"/>
      <c r="E3" s="97"/>
      <c r="F3" s="153"/>
      <c r="H3" s="9"/>
      <c r="I3" s="101"/>
      <c r="J3" s="102"/>
      <c r="K3" s="102"/>
      <c r="L3" s="102"/>
      <c r="M3" s="167"/>
      <c r="N3" s="167"/>
      <c r="O3" s="167"/>
      <c r="P3" s="102"/>
      <c r="Q3" s="102"/>
      <c r="R3" s="103"/>
      <c r="S3" s="104"/>
      <c r="T3" s="105"/>
      <c r="U3" s="30" t="str">
        <f>SUBSTITUTE(I3," ","")</f>
        <v/>
      </c>
      <c r="V3" s="31" t="str">
        <f t="shared" ref="V3:V66" si="0">IF(U3="",
    "",
    IF(ISERROR(MATCH(U3,C:C,0)),
        "NO",
        "YES"
    )
)</f>
        <v/>
      </c>
      <c r="W3" s="14" t="str">
        <f>IF(ISBLANK(T3),
    "",
    SUBSTITUTE(SUBSTITUTE(SUBSTITUTE(SUBSTITUTE(T3,",",""),".",""),"?","")," ","")
)</f>
        <v/>
      </c>
      <c r="X3" s="16" t="str">
        <f>IF(ISBLANK(T3),
    "",
    IF(ISERROR(_xlfn.NUMBERVALUE(W3)),
        IF(NOT(ISERROR(FIND("k",LOWER(W3)))),
            _xlfn.NUMBERVALUE(LEFT(W3,FIND("k",LOWER(W3))-1))*1000,
            IF(NOT(ISERROR(FIND("g",LOWER(W3)))),
                _xlfn.NUMBERVALUE(LEFT(W3,FIND("g",LOWER(W3))-1)),
                "N/A"
            )
        ),
        _xlfn.NUMBERVALUE(W3)
    )
)</f>
        <v/>
      </c>
      <c r="Y3" s="28" t="str">
        <f>IF(I3="",
    "",
    IF(AND(NOT(I3=""),X3=""),
        "NONE",
        IF(ISNUMBER(X3),
            IF(X3&gt;15000,
                15000,
                X3
            ),
            "ERROR"
            )
    )
)</f>
        <v/>
      </c>
    </row>
    <row r="4" spans="2:25">
      <c r="B4" s="9"/>
      <c r="C4" s="95"/>
      <c r="D4" s="96"/>
      <c r="E4" s="97"/>
      <c r="F4" s="153"/>
      <c r="H4" s="9"/>
      <c r="I4" s="95"/>
      <c r="J4" s="96"/>
      <c r="K4" s="96"/>
      <c r="L4" s="96"/>
      <c r="M4" s="168"/>
      <c r="N4" s="168"/>
      <c r="O4" s="168"/>
      <c r="P4" s="96"/>
      <c r="Q4" s="96"/>
      <c r="R4" s="97"/>
      <c r="S4" s="104"/>
      <c r="T4" s="105"/>
      <c r="U4" s="30" t="str">
        <f t="shared" ref="U4:U67" si="1">SUBSTITUTE(I4," ","")</f>
        <v/>
      </c>
      <c r="V4" s="31" t="str">
        <f t="shared" si="0"/>
        <v/>
      </c>
      <c r="W4" s="14" t="str">
        <f t="shared" ref="W4:W67" si="2">IF(ISBLANK(T4),
    "",
    SUBSTITUTE(SUBSTITUTE(SUBSTITUTE(SUBSTITUTE(T4,",",""),".",""),"?","")," ","")
)</f>
        <v/>
      </c>
      <c r="X4" s="16" t="str">
        <f t="shared" ref="X4:X67" si="3">IF(ISBLANK(T4),
    "",
    IF(ISERROR(_xlfn.NUMBERVALUE(W4)),
        IF(NOT(ISERROR(FIND("k",LOWER(W4)))),
            _xlfn.NUMBERVALUE(LEFT(W4,FIND("k",LOWER(W4))-1))*1000,
            IF(NOT(ISERROR(FIND("g",LOWER(W4)))),
                _xlfn.NUMBERVALUE(LEFT(W4,FIND("g",LOWER(W4))-1)),
                "N/A"
            )
        ),
        _xlfn.NUMBERVALUE(W4)
    )
)</f>
        <v/>
      </c>
      <c r="Y4" s="28" t="str">
        <f t="shared" ref="Y4:Y67" si="4">IF(I4="",
    "",
    IF(AND(NOT(I4=""),X4=""),
        "NONE",
        IF(ISNUMBER(X4),
            IF(X4&gt;15000,
                15000,
                X4
            ),
            "ERROR"
            )
    )
)</f>
        <v/>
      </c>
    </row>
    <row r="5" spans="2:25">
      <c r="B5" s="9"/>
      <c r="C5" s="95"/>
      <c r="D5" s="96"/>
      <c r="E5" s="97"/>
      <c r="F5" s="153"/>
      <c r="H5" s="9"/>
      <c r="I5" s="95"/>
      <c r="J5" s="96"/>
      <c r="K5" s="96"/>
      <c r="L5" s="96"/>
      <c r="M5" s="168"/>
      <c r="N5" s="168"/>
      <c r="O5" s="168"/>
      <c r="P5" s="96"/>
      <c r="Q5" s="96"/>
      <c r="R5" s="97"/>
      <c r="S5" s="104"/>
      <c r="T5" s="105"/>
      <c r="U5" s="30" t="str">
        <f t="shared" si="1"/>
        <v/>
      </c>
      <c r="V5" s="31" t="str">
        <f t="shared" si="0"/>
        <v/>
      </c>
      <c r="W5" s="14" t="str">
        <f t="shared" si="2"/>
        <v/>
      </c>
      <c r="X5" s="16" t="str">
        <f t="shared" si="3"/>
        <v/>
      </c>
      <c r="Y5" s="28" t="str">
        <f t="shared" si="4"/>
        <v/>
      </c>
    </row>
    <row r="6" spans="2:25">
      <c r="B6" s="9"/>
      <c r="C6" s="95"/>
      <c r="D6" s="96"/>
      <c r="E6" s="97"/>
      <c r="F6" s="153"/>
      <c r="H6" s="9"/>
      <c r="I6" s="95"/>
      <c r="J6" s="96"/>
      <c r="K6" s="96"/>
      <c r="L6" s="96"/>
      <c r="M6" s="168"/>
      <c r="N6" s="168"/>
      <c r="O6" s="168"/>
      <c r="P6" s="96"/>
      <c r="Q6" s="96"/>
      <c r="R6" s="97"/>
      <c r="S6" s="104"/>
      <c r="T6" s="105"/>
      <c r="U6" s="30" t="str">
        <f t="shared" si="1"/>
        <v/>
      </c>
      <c r="V6" s="31" t="str">
        <f t="shared" si="0"/>
        <v/>
      </c>
      <c r="W6" s="14" t="str">
        <f t="shared" si="2"/>
        <v/>
      </c>
      <c r="X6" s="16" t="str">
        <f t="shared" si="3"/>
        <v/>
      </c>
      <c r="Y6" s="28" t="str">
        <f t="shared" si="4"/>
        <v/>
      </c>
    </row>
    <row r="7" spans="2:25">
      <c r="B7" s="9"/>
      <c r="C7" s="95"/>
      <c r="D7" s="96"/>
      <c r="E7" s="97"/>
      <c r="F7" s="153"/>
      <c r="H7" s="9"/>
      <c r="I7" s="95"/>
      <c r="J7" s="96"/>
      <c r="K7" s="96"/>
      <c r="L7" s="96"/>
      <c r="M7" s="168"/>
      <c r="N7" s="168"/>
      <c r="O7" s="168"/>
      <c r="P7" s="96"/>
      <c r="Q7" s="96"/>
      <c r="R7" s="97"/>
      <c r="S7" s="104"/>
      <c r="T7" s="105"/>
      <c r="U7" s="30" t="str">
        <f t="shared" si="1"/>
        <v/>
      </c>
      <c r="V7" s="31" t="str">
        <f t="shared" si="0"/>
        <v/>
      </c>
      <c r="W7" s="14" t="str">
        <f t="shared" si="2"/>
        <v/>
      </c>
      <c r="X7" s="16" t="str">
        <f t="shared" si="3"/>
        <v/>
      </c>
      <c r="Y7" s="28" t="str">
        <f t="shared" si="4"/>
        <v/>
      </c>
    </row>
    <row r="8" spans="2:25">
      <c r="B8" s="9"/>
      <c r="C8" s="95"/>
      <c r="D8" s="96"/>
      <c r="E8" s="97"/>
      <c r="F8" s="153"/>
      <c r="H8" s="9"/>
      <c r="I8" s="95"/>
      <c r="J8" s="96"/>
      <c r="K8" s="96"/>
      <c r="L8" s="96"/>
      <c r="M8" s="168"/>
      <c r="N8" s="168"/>
      <c r="O8" s="168"/>
      <c r="P8" s="96"/>
      <c r="Q8" s="96"/>
      <c r="R8" s="97"/>
      <c r="S8" s="104"/>
      <c r="T8" s="105"/>
      <c r="U8" s="30" t="str">
        <f t="shared" si="1"/>
        <v/>
      </c>
      <c r="V8" s="31" t="str">
        <f t="shared" si="0"/>
        <v/>
      </c>
      <c r="W8" s="14" t="str">
        <f t="shared" si="2"/>
        <v/>
      </c>
      <c r="X8" s="16" t="str">
        <f t="shared" si="3"/>
        <v/>
      </c>
      <c r="Y8" s="28" t="str">
        <f t="shared" si="4"/>
        <v/>
      </c>
    </row>
    <row r="9" spans="2:25">
      <c r="B9" s="9"/>
      <c r="C9" s="95"/>
      <c r="D9" s="96"/>
      <c r="E9" s="97"/>
      <c r="F9" s="153"/>
      <c r="H9" s="9"/>
      <c r="I9" s="95"/>
      <c r="J9" s="96"/>
      <c r="K9" s="96"/>
      <c r="L9" s="96"/>
      <c r="M9" s="168"/>
      <c r="N9" s="168"/>
      <c r="O9" s="168"/>
      <c r="P9" s="96"/>
      <c r="Q9" s="96"/>
      <c r="R9" s="97"/>
      <c r="S9" s="104"/>
      <c r="T9" s="105"/>
      <c r="U9" s="30" t="str">
        <f t="shared" si="1"/>
        <v/>
      </c>
      <c r="V9" s="31" t="str">
        <f t="shared" si="0"/>
        <v/>
      </c>
      <c r="W9" s="14" t="str">
        <f t="shared" si="2"/>
        <v/>
      </c>
      <c r="X9" s="16" t="str">
        <f t="shared" si="3"/>
        <v/>
      </c>
      <c r="Y9" s="28" t="str">
        <f t="shared" si="4"/>
        <v/>
      </c>
    </row>
    <row r="10" spans="2:25">
      <c r="B10" s="9"/>
      <c r="C10" s="95"/>
      <c r="D10" s="96"/>
      <c r="E10" s="97"/>
      <c r="F10" s="153"/>
      <c r="H10" s="9"/>
      <c r="I10" s="95"/>
      <c r="J10" s="96"/>
      <c r="K10" s="96"/>
      <c r="L10" s="96"/>
      <c r="M10" s="168"/>
      <c r="N10" s="168"/>
      <c r="O10" s="168"/>
      <c r="P10" s="96"/>
      <c r="Q10" s="96"/>
      <c r="R10" s="97"/>
      <c r="S10" s="104"/>
      <c r="T10" s="105"/>
      <c r="U10" s="30" t="str">
        <f t="shared" si="1"/>
        <v/>
      </c>
      <c r="V10" s="31" t="str">
        <f t="shared" si="0"/>
        <v/>
      </c>
      <c r="W10" s="14" t="str">
        <f t="shared" si="2"/>
        <v/>
      </c>
      <c r="X10" s="16" t="str">
        <f t="shared" si="3"/>
        <v/>
      </c>
      <c r="Y10" s="28" t="str">
        <f t="shared" si="4"/>
        <v/>
      </c>
    </row>
    <row r="11" spans="2:25">
      <c r="B11" s="9"/>
      <c r="C11" s="95"/>
      <c r="D11" s="96"/>
      <c r="E11" s="97"/>
      <c r="F11" s="153"/>
      <c r="H11" s="9"/>
      <c r="I11" s="95"/>
      <c r="J11" s="96"/>
      <c r="K11" s="96"/>
      <c r="L11" s="96"/>
      <c r="M11" s="168"/>
      <c r="N11" s="168"/>
      <c r="O11" s="168"/>
      <c r="P11" s="96"/>
      <c r="Q11" s="96"/>
      <c r="R11" s="97"/>
      <c r="S11" s="104"/>
      <c r="T11" s="105"/>
      <c r="U11" s="30" t="str">
        <f t="shared" si="1"/>
        <v/>
      </c>
      <c r="V11" s="31" t="str">
        <f t="shared" si="0"/>
        <v/>
      </c>
      <c r="W11" s="14" t="str">
        <f t="shared" si="2"/>
        <v/>
      </c>
      <c r="X11" s="16" t="str">
        <f t="shared" si="3"/>
        <v/>
      </c>
      <c r="Y11" s="28" t="str">
        <f t="shared" si="4"/>
        <v/>
      </c>
    </row>
    <row r="12" spans="2:25">
      <c r="B12" s="9"/>
      <c r="C12" s="95"/>
      <c r="D12" s="96"/>
      <c r="E12" s="97"/>
      <c r="F12" s="153"/>
      <c r="H12" s="9"/>
      <c r="I12" s="95"/>
      <c r="J12" s="96"/>
      <c r="K12" s="96"/>
      <c r="L12" s="96"/>
      <c r="M12" s="168"/>
      <c r="N12" s="168"/>
      <c r="O12" s="168"/>
      <c r="P12" s="96"/>
      <c r="Q12" s="96"/>
      <c r="R12" s="97"/>
      <c r="S12" s="104"/>
      <c r="T12" s="105"/>
      <c r="U12" s="30" t="str">
        <f t="shared" si="1"/>
        <v/>
      </c>
      <c r="V12" s="31" t="str">
        <f t="shared" si="0"/>
        <v/>
      </c>
      <c r="W12" s="14" t="str">
        <f t="shared" si="2"/>
        <v/>
      </c>
      <c r="X12" s="16" t="str">
        <f t="shared" si="3"/>
        <v/>
      </c>
      <c r="Y12" s="28" t="str">
        <f t="shared" si="4"/>
        <v/>
      </c>
    </row>
    <row r="13" spans="2:25">
      <c r="B13" s="9"/>
      <c r="C13" s="95"/>
      <c r="D13" s="96"/>
      <c r="E13" s="97"/>
      <c r="F13" s="153"/>
      <c r="H13" s="9"/>
      <c r="I13" s="95"/>
      <c r="J13" s="96"/>
      <c r="K13" s="96"/>
      <c r="L13" s="96"/>
      <c r="M13" s="168"/>
      <c r="N13" s="168"/>
      <c r="O13" s="168"/>
      <c r="P13" s="96"/>
      <c r="Q13" s="96"/>
      <c r="R13" s="97"/>
      <c r="S13" s="104"/>
      <c r="T13" s="105"/>
      <c r="U13" s="30" t="str">
        <f t="shared" si="1"/>
        <v/>
      </c>
      <c r="V13" s="31" t="str">
        <f t="shared" si="0"/>
        <v/>
      </c>
      <c r="W13" s="14" t="str">
        <f t="shared" si="2"/>
        <v/>
      </c>
      <c r="X13" s="16" t="str">
        <f t="shared" si="3"/>
        <v/>
      </c>
      <c r="Y13" s="28" t="str">
        <f t="shared" si="4"/>
        <v/>
      </c>
    </row>
    <row r="14" spans="2:25">
      <c r="B14" s="9"/>
      <c r="C14" s="95"/>
      <c r="D14" s="96"/>
      <c r="E14" s="97"/>
      <c r="F14" s="153"/>
      <c r="H14" s="9"/>
      <c r="I14" s="95"/>
      <c r="J14" s="96"/>
      <c r="K14" s="96"/>
      <c r="L14" s="96"/>
      <c r="M14" s="168"/>
      <c r="N14" s="168"/>
      <c r="O14" s="168"/>
      <c r="P14" s="96"/>
      <c r="Q14" s="96"/>
      <c r="R14" s="97"/>
      <c r="S14" s="104"/>
      <c r="T14" s="105"/>
      <c r="U14" s="30" t="str">
        <f t="shared" si="1"/>
        <v/>
      </c>
      <c r="V14" s="31" t="str">
        <f t="shared" si="0"/>
        <v/>
      </c>
      <c r="W14" s="14" t="str">
        <f t="shared" si="2"/>
        <v/>
      </c>
      <c r="X14" s="16" t="str">
        <f t="shared" si="3"/>
        <v/>
      </c>
      <c r="Y14" s="28" t="str">
        <f t="shared" si="4"/>
        <v/>
      </c>
    </row>
    <row r="15" spans="2:25">
      <c r="B15" s="9"/>
      <c r="C15" s="95"/>
      <c r="D15" s="96"/>
      <c r="E15" s="97"/>
      <c r="F15" s="153"/>
      <c r="H15" s="9"/>
      <c r="I15" s="95"/>
      <c r="J15" s="96"/>
      <c r="K15" s="96"/>
      <c r="L15" s="96"/>
      <c r="M15" s="168"/>
      <c r="N15" s="168"/>
      <c r="O15" s="168"/>
      <c r="P15" s="96"/>
      <c r="Q15" s="96"/>
      <c r="R15" s="97"/>
      <c r="S15" s="104"/>
      <c r="T15" s="105"/>
      <c r="U15" s="30" t="str">
        <f t="shared" si="1"/>
        <v/>
      </c>
      <c r="V15" s="31" t="str">
        <f t="shared" si="0"/>
        <v/>
      </c>
      <c r="W15" s="14" t="str">
        <f t="shared" si="2"/>
        <v/>
      </c>
      <c r="X15" s="16" t="str">
        <f t="shared" si="3"/>
        <v/>
      </c>
      <c r="Y15" s="28" t="str">
        <f t="shared" si="4"/>
        <v/>
      </c>
    </row>
    <row r="16" spans="2:25">
      <c r="B16" s="9"/>
      <c r="C16" s="95"/>
      <c r="D16" s="96"/>
      <c r="E16" s="97"/>
      <c r="F16" s="153"/>
      <c r="H16" s="9"/>
      <c r="I16" s="95"/>
      <c r="J16" s="96"/>
      <c r="K16" s="96"/>
      <c r="L16" s="96"/>
      <c r="M16" s="168"/>
      <c r="N16" s="168"/>
      <c r="O16" s="168"/>
      <c r="P16" s="96"/>
      <c r="Q16" s="96"/>
      <c r="R16" s="97"/>
      <c r="S16" s="104"/>
      <c r="T16" s="105"/>
      <c r="U16" s="30" t="str">
        <f t="shared" si="1"/>
        <v/>
      </c>
      <c r="V16" s="31" t="str">
        <f t="shared" si="0"/>
        <v/>
      </c>
      <c r="W16" s="14" t="str">
        <f t="shared" si="2"/>
        <v/>
      </c>
      <c r="X16" s="16" t="str">
        <f t="shared" si="3"/>
        <v/>
      </c>
      <c r="Y16" s="28" t="str">
        <f t="shared" si="4"/>
        <v/>
      </c>
    </row>
    <row r="17" spans="2:25">
      <c r="B17" s="9"/>
      <c r="C17" s="95"/>
      <c r="D17" s="96"/>
      <c r="E17" s="97"/>
      <c r="F17" s="153"/>
      <c r="H17" s="9"/>
      <c r="I17" s="95"/>
      <c r="J17" s="96"/>
      <c r="K17" s="96"/>
      <c r="L17" s="96"/>
      <c r="M17" s="168"/>
      <c r="N17" s="168"/>
      <c r="O17" s="168"/>
      <c r="P17" s="96"/>
      <c r="Q17" s="96"/>
      <c r="R17" s="97"/>
      <c r="S17" s="104"/>
      <c r="T17" s="105"/>
      <c r="U17" s="30" t="str">
        <f t="shared" si="1"/>
        <v/>
      </c>
      <c r="V17" s="31" t="str">
        <f t="shared" si="0"/>
        <v/>
      </c>
      <c r="W17" s="14" t="str">
        <f t="shared" si="2"/>
        <v/>
      </c>
      <c r="X17" s="16" t="str">
        <f t="shared" si="3"/>
        <v/>
      </c>
      <c r="Y17" s="28" t="str">
        <f t="shared" si="4"/>
        <v/>
      </c>
    </row>
    <row r="18" spans="2:25">
      <c r="B18" s="9"/>
      <c r="C18" s="95"/>
      <c r="D18" s="96"/>
      <c r="E18" s="97"/>
      <c r="F18" s="153"/>
      <c r="H18" s="9"/>
      <c r="I18" s="95"/>
      <c r="J18" s="96"/>
      <c r="K18" s="96"/>
      <c r="L18" s="96"/>
      <c r="M18" s="168"/>
      <c r="N18" s="168"/>
      <c r="O18" s="168"/>
      <c r="P18" s="96"/>
      <c r="Q18" s="96"/>
      <c r="R18" s="97"/>
      <c r="S18" s="104"/>
      <c r="T18" s="105"/>
      <c r="U18" s="30" t="str">
        <f t="shared" si="1"/>
        <v/>
      </c>
      <c r="V18" s="31" t="str">
        <f t="shared" si="0"/>
        <v/>
      </c>
      <c r="W18" s="14" t="str">
        <f t="shared" si="2"/>
        <v/>
      </c>
      <c r="X18" s="16" t="str">
        <f t="shared" si="3"/>
        <v/>
      </c>
      <c r="Y18" s="28" t="str">
        <f t="shared" si="4"/>
        <v/>
      </c>
    </row>
    <row r="19" spans="2:25">
      <c r="B19" s="9"/>
      <c r="C19" s="95"/>
      <c r="D19" s="96"/>
      <c r="E19" s="97"/>
      <c r="F19" s="153"/>
      <c r="H19" s="9"/>
      <c r="I19" s="95"/>
      <c r="J19" s="96"/>
      <c r="K19" s="96"/>
      <c r="L19" s="96"/>
      <c r="M19" s="168"/>
      <c r="N19" s="168"/>
      <c r="O19" s="168"/>
      <c r="P19" s="96"/>
      <c r="Q19" s="96"/>
      <c r="R19" s="97"/>
      <c r="S19" s="104"/>
      <c r="T19" s="105"/>
      <c r="U19" s="30" t="str">
        <f t="shared" si="1"/>
        <v/>
      </c>
      <c r="V19" s="31" t="str">
        <f t="shared" si="0"/>
        <v/>
      </c>
      <c r="W19" s="14" t="str">
        <f t="shared" si="2"/>
        <v/>
      </c>
      <c r="X19" s="16" t="str">
        <f t="shared" si="3"/>
        <v/>
      </c>
      <c r="Y19" s="28" t="str">
        <f t="shared" si="4"/>
        <v/>
      </c>
    </row>
    <row r="20" spans="2:25">
      <c r="B20" s="9"/>
      <c r="C20" s="95"/>
      <c r="D20" s="96"/>
      <c r="E20" s="97"/>
      <c r="F20" s="153"/>
      <c r="H20" s="9"/>
      <c r="I20" s="95"/>
      <c r="J20" s="96"/>
      <c r="K20" s="96"/>
      <c r="L20" s="96"/>
      <c r="M20" s="168"/>
      <c r="N20" s="168"/>
      <c r="O20" s="168"/>
      <c r="P20" s="96"/>
      <c r="Q20" s="96"/>
      <c r="R20" s="97"/>
      <c r="S20" s="104"/>
      <c r="T20" s="105"/>
      <c r="U20" s="30" t="str">
        <f t="shared" si="1"/>
        <v/>
      </c>
      <c r="V20" s="31" t="str">
        <f t="shared" si="0"/>
        <v/>
      </c>
      <c r="W20" s="14" t="str">
        <f t="shared" si="2"/>
        <v/>
      </c>
      <c r="X20" s="16" t="str">
        <f t="shared" si="3"/>
        <v/>
      </c>
      <c r="Y20" s="28" t="str">
        <f t="shared" si="4"/>
        <v/>
      </c>
    </row>
    <row r="21" spans="2:25">
      <c r="B21" s="9"/>
      <c r="C21" s="95"/>
      <c r="D21" s="96"/>
      <c r="E21" s="97"/>
      <c r="F21" s="153"/>
      <c r="H21" s="9"/>
      <c r="I21" s="95"/>
      <c r="J21" s="96"/>
      <c r="K21" s="96"/>
      <c r="L21" s="96"/>
      <c r="M21" s="168"/>
      <c r="N21" s="168"/>
      <c r="O21" s="168"/>
      <c r="P21" s="96"/>
      <c r="Q21" s="96"/>
      <c r="R21" s="97"/>
      <c r="S21" s="104"/>
      <c r="T21" s="105"/>
      <c r="U21" s="30" t="str">
        <f t="shared" si="1"/>
        <v/>
      </c>
      <c r="V21" s="31" t="str">
        <f t="shared" si="0"/>
        <v/>
      </c>
      <c r="W21" s="14" t="str">
        <f t="shared" si="2"/>
        <v/>
      </c>
      <c r="X21" s="16" t="str">
        <f t="shared" si="3"/>
        <v/>
      </c>
      <c r="Y21" s="28" t="str">
        <f t="shared" si="4"/>
        <v/>
      </c>
    </row>
    <row r="22" spans="2:25">
      <c r="B22" s="9"/>
      <c r="C22" s="95"/>
      <c r="D22" s="96"/>
      <c r="E22" s="97"/>
      <c r="F22" s="153"/>
      <c r="H22" s="9"/>
      <c r="I22" s="95"/>
      <c r="J22" s="96"/>
      <c r="K22" s="96"/>
      <c r="L22" s="96"/>
      <c r="M22" s="168"/>
      <c r="N22" s="168"/>
      <c r="O22" s="168"/>
      <c r="P22" s="96"/>
      <c r="Q22" s="96"/>
      <c r="R22" s="97"/>
      <c r="S22" s="104"/>
      <c r="T22" s="105"/>
      <c r="U22" s="30" t="str">
        <f t="shared" si="1"/>
        <v/>
      </c>
      <c r="V22" s="31" t="str">
        <f t="shared" si="0"/>
        <v/>
      </c>
      <c r="W22" s="14" t="str">
        <f t="shared" si="2"/>
        <v/>
      </c>
      <c r="X22" s="16" t="str">
        <f t="shared" si="3"/>
        <v/>
      </c>
      <c r="Y22" s="28" t="str">
        <f t="shared" si="4"/>
        <v/>
      </c>
    </row>
    <row r="23" spans="2:25">
      <c r="B23" s="9"/>
      <c r="C23" s="95"/>
      <c r="D23" s="96"/>
      <c r="E23" s="97"/>
      <c r="F23" s="153"/>
      <c r="H23" s="9"/>
      <c r="I23" s="95"/>
      <c r="J23" s="96"/>
      <c r="K23" s="96"/>
      <c r="L23" s="96"/>
      <c r="M23" s="168"/>
      <c r="N23" s="168"/>
      <c r="O23" s="168"/>
      <c r="P23" s="96"/>
      <c r="Q23" s="96"/>
      <c r="R23" s="97"/>
      <c r="S23" s="104"/>
      <c r="T23" s="105"/>
      <c r="U23" s="30" t="str">
        <f t="shared" si="1"/>
        <v/>
      </c>
      <c r="V23" s="31" t="str">
        <f t="shared" si="0"/>
        <v/>
      </c>
      <c r="W23" s="14" t="str">
        <f t="shared" si="2"/>
        <v/>
      </c>
      <c r="X23" s="16" t="str">
        <f t="shared" si="3"/>
        <v/>
      </c>
      <c r="Y23" s="28" t="str">
        <f t="shared" si="4"/>
        <v/>
      </c>
    </row>
    <row r="24" spans="2:25">
      <c r="B24" s="9"/>
      <c r="C24" s="95"/>
      <c r="D24" s="96"/>
      <c r="E24" s="97"/>
      <c r="F24" s="153"/>
      <c r="H24" s="9"/>
      <c r="I24" s="95"/>
      <c r="J24" s="96"/>
      <c r="K24" s="96"/>
      <c r="L24" s="96"/>
      <c r="M24" s="168"/>
      <c r="N24" s="168"/>
      <c r="O24" s="168"/>
      <c r="P24" s="96"/>
      <c r="Q24" s="96"/>
      <c r="R24" s="97"/>
      <c r="S24" s="104"/>
      <c r="T24" s="105"/>
      <c r="U24" s="30" t="str">
        <f t="shared" si="1"/>
        <v/>
      </c>
      <c r="V24" s="31" t="str">
        <f t="shared" si="0"/>
        <v/>
      </c>
      <c r="W24" s="14" t="str">
        <f t="shared" si="2"/>
        <v/>
      </c>
      <c r="X24" s="16" t="str">
        <f t="shared" si="3"/>
        <v/>
      </c>
      <c r="Y24" s="28" t="str">
        <f t="shared" si="4"/>
        <v/>
      </c>
    </row>
    <row r="25" spans="2:25">
      <c r="B25" s="9"/>
      <c r="C25" s="95"/>
      <c r="D25" s="96"/>
      <c r="E25" s="97"/>
      <c r="F25" s="153"/>
      <c r="H25" s="9"/>
      <c r="I25" s="95"/>
      <c r="J25" s="96"/>
      <c r="K25" s="96"/>
      <c r="L25" s="96"/>
      <c r="M25" s="168"/>
      <c r="N25" s="168"/>
      <c r="O25" s="168"/>
      <c r="P25" s="96"/>
      <c r="Q25" s="96"/>
      <c r="R25" s="97"/>
      <c r="S25" s="104"/>
      <c r="T25" s="105"/>
      <c r="U25" s="30" t="str">
        <f t="shared" si="1"/>
        <v/>
      </c>
      <c r="V25" s="31" t="str">
        <f t="shared" si="0"/>
        <v/>
      </c>
      <c r="W25" s="14" t="str">
        <f t="shared" si="2"/>
        <v/>
      </c>
      <c r="X25" s="16" t="str">
        <f t="shared" si="3"/>
        <v/>
      </c>
      <c r="Y25" s="28" t="str">
        <f t="shared" si="4"/>
        <v/>
      </c>
    </row>
    <row r="26" spans="2:25">
      <c r="B26" s="9"/>
      <c r="C26" s="95"/>
      <c r="D26" s="96"/>
      <c r="E26" s="97"/>
      <c r="F26" s="153"/>
      <c r="H26" s="9"/>
      <c r="I26" s="95"/>
      <c r="J26" s="96"/>
      <c r="K26" s="96"/>
      <c r="L26" s="96"/>
      <c r="M26" s="168"/>
      <c r="N26" s="168"/>
      <c r="O26" s="168"/>
      <c r="P26" s="96"/>
      <c r="Q26" s="96"/>
      <c r="R26" s="97"/>
      <c r="S26" s="104"/>
      <c r="T26" s="105"/>
      <c r="U26" s="30" t="str">
        <f t="shared" si="1"/>
        <v/>
      </c>
      <c r="V26" s="31" t="str">
        <f t="shared" si="0"/>
        <v/>
      </c>
      <c r="W26" s="14" t="str">
        <f t="shared" si="2"/>
        <v/>
      </c>
      <c r="X26" s="16" t="str">
        <f t="shared" si="3"/>
        <v/>
      </c>
      <c r="Y26" s="28" t="str">
        <f t="shared" si="4"/>
        <v/>
      </c>
    </row>
    <row r="27" spans="2:25">
      <c r="B27" s="9"/>
      <c r="C27" s="95"/>
      <c r="D27" s="96"/>
      <c r="E27" s="97"/>
      <c r="F27" s="153"/>
      <c r="H27" s="9"/>
      <c r="I27" s="95"/>
      <c r="J27" s="96"/>
      <c r="K27" s="96"/>
      <c r="L27" s="96"/>
      <c r="M27" s="168"/>
      <c r="N27" s="168"/>
      <c r="O27" s="168"/>
      <c r="P27" s="96"/>
      <c r="Q27" s="96"/>
      <c r="R27" s="97"/>
      <c r="S27" s="104"/>
      <c r="T27" s="105"/>
      <c r="U27" s="30" t="str">
        <f t="shared" si="1"/>
        <v/>
      </c>
      <c r="V27" s="31" t="str">
        <f t="shared" si="0"/>
        <v/>
      </c>
      <c r="W27" s="14" t="str">
        <f t="shared" si="2"/>
        <v/>
      </c>
      <c r="X27" s="16" t="str">
        <f t="shared" si="3"/>
        <v/>
      </c>
      <c r="Y27" s="28" t="str">
        <f t="shared" si="4"/>
        <v/>
      </c>
    </row>
    <row r="28" spans="2:25">
      <c r="B28" s="9"/>
      <c r="C28" s="95"/>
      <c r="D28" s="96"/>
      <c r="E28" s="97"/>
      <c r="F28" s="153"/>
      <c r="H28" s="9"/>
      <c r="I28" s="95"/>
      <c r="J28" s="96"/>
      <c r="K28" s="96"/>
      <c r="L28" s="96"/>
      <c r="M28" s="168"/>
      <c r="N28" s="168"/>
      <c r="O28" s="168"/>
      <c r="P28" s="96"/>
      <c r="Q28" s="96"/>
      <c r="R28" s="97"/>
      <c r="S28" s="104"/>
      <c r="T28" s="105"/>
      <c r="U28" s="30" t="str">
        <f t="shared" si="1"/>
        <v/>
      </c>
      <c r="V28" s="31" t="str">
        <f t="shared" si="0"/>
        <v/>
      </c>
      <c r="W28" s="14" t="str">
        <f t="shared" si="2"/>
        <v/>
      </c>
      <c r="X28" s="16" t="str">
        <f t="shared" si="3"/>
        <v/>
      </c>
      <c r="Y28" s="28" t="str">
        <f t="shared" si="4"/>
        <v/>
      </c>
    </row>
    <row r="29" spans="2:25">
      <c r="B29" s="9"/>
      <c r="C29" s="95"/>
      <c r="D29" s="96"/>
      <c r="E29" s="97"/>
      <c r="F29" s="153"/>
      <c r="H29" s="9"/>
      <c r="I29" s="95"/>
      <c r="J29" s="96"/>
      <c r="K29" s="96"/>
      <c r="L29" s="96"/>
      <c r="M29" s="168"/>
      <c r="N29" s="168"/>
      <c r="O29" s="168"/>
      <c r="P29" s="96"/>
      <c r="Q29" s="96"/>
      <c r="R29" s="97"/>
      <c r="S29" s="104"/>
      <c r="T29" s="105"/>
      <c r="U29" s="30" t="str">
        <f t="shared" si="1"/>
        <v/>
      </c>
      <c r="V29" s="31" t="str">
        <f t="shared" si="0"/>
        <v/>
      </c>
      <c r="W29" s="14" t="str">
        <f t="shared" si="2"/>
        <v/>
      </c>
      <c r="X29" s="16" t="str">
        <f t="shared" si="3"/>
        <v/>
      </c>
      <c r="Y29" s="28" t="str">
        <f t="shared" si="4"/>
        <v/>
      </c>
    </row>
    <row r="30" spans="2:25">
      <c r="B30" s="9"/>
      <c r="C30" s="95"/>
      <c r="D30" s="96"/>
      <c r="E30" s="97"/>
      <c r="F30" s="153"/>
      <c r="H30" s="9"/>
      <c r="I30" s="95"/>
      <c r="J30" s="96"/>
      <c r="K30" s="96"/>
      <c r="L30" s="96"/>
      <c r="M30" s="168"/>
      <c r="N30" s="168"/>
      <c r="O30" s="168"/>
      <c r="P30" s="96"/>
      <c r="Q30" s="96"/>
      <c r="R30" s="97"/>
      <c r="S30" s="104"/>
      <c r="T30" s="105"/>
      <c r="U30" s="30" t="str">
        <f t="shared" si="1"/>
        <v/>
      </c>
      <c r="V30" s="31" t="str">
        <f t="shared" si="0"/>
        <v/>
      </c>
      <c r="W30" s="14" t="str">
        <f t="shared" si="2"/>
        <v/>
      </c>
      <c r="X30" s="16" t="str">
        <f t="shared" si="3"/>
        <v/>
      </c>
      <c r="Y30" s="28" t="str">
        <f t="shared" si="4"/>
        <v/>
      </c>
    </row>
    <row r="31" spans="2:25">
      <c r="B31" s="9"/>
      <c r="C31" s="95"/>
      <c r="D31" s="96"/>
      <c r="E31" s="97"/>
      <c r="F31" s="153"/>
      <c r="H31" s="9"/>
      <c r="I31" s="95"/>
      <c r="J31" s="96"/>
      <c r="K31" s="96"/>
      <c r="L31" s="96"/>
      <c r="M31" s="168"/>
      <c r="N31" s="168"/>
      <c r="O31" s="168"/>
      <c r="P31" s="96"/>
      <c r="Q31" s="96"/>
      <c r="R31" s="97"/>
      <c r="S31" s="104"/>
      <c r="T31" s="105"/>
      <c r="U31" s="30" t="str">
        <f t="shared" si="1"/>
        <v/>
      </c>
      <c r="V31" s="31" t="str">
        <f t="shared" si="0"/>
        <v/>
      </c>
      <c r="W31" s="14" t="str">
        <f t="shared" si="2"/>
        <v/>
      </c>
      <c r="X31" s="16" t="str">
        <f t="shared" si="3"/>
        <v/>
      </c>
      <c r="Y31" s="28" t="str">
        <f t="shared" si="4"/>
        <v/>
      </c>
    </row>
    <row r="32" spans="2:25">
      <c r="B32" s="9"/>
      <c r="C32" s="95"/>
      <c r="D32" s="96"/>
      <c r="E32" s="97"/>
      <c r="F32" s="153"/>
      <c r="H32" s="9"/>
      <c r="I32" s="95"/>
      <c r="J32" s="96"/>
      <c r="K32" s="96"/>
      <c r="L32" s="96"/>
      <c r="M32" s="168"/>
      <c r="N32" s="168"/>
      <c r="O32" s="168"/>
      <c r="P32" s="96"/>
      <c r="Q32" s="96"/>
      <c r="R32" s="97"/>
      <c r="S32" s="104"/>
      <c r="T32" s="105"/>
      <c r="U32" s="30" t="str">
        <f t="shared" si="1"/>
        <v/>
      </c>
      <c r="V32" s="31" t="str">
        <f t="shared" si="0"/>
        <v/>
      </c>
      <c r="W32" s="14" t="str">
        <f t="shared" si="2"/>
        <v/>
      </c>
      <c r="X32" s="16" t="str">
        <f t="shared" si="3"/>
        <v/>
      </c>
      <c r="Y32" s="28" t="str">
        <f t="shared" si="4"/>
        <v/>
      </c>
    </row>
    <row r="33" spans="2:25">
      <c r="B33" s="9"/>
      <c r="C33" s="95"/>
      <c r="D33" s="96"/>
      <c r="E33" s="97"/>
      <c r="F33" s="153"/>
      <c r="H33" s="9"/>
      <c r="I33" s="95"/>
      <c r="J33" s="96"/>
      <c r="K33" s="96"/>
      <c r="L33" s="96"/>
      <c r="M33" s="168"/>
      <c r="N33" s="168"/>
      <c r="O33" s="168"/>
      <c r="P33" s="96"/>
      <c r="Q33" s="96"/>
      <c r="R33" s="97"/>
      <c r="S33" s="104"/>
      <c r="T33" s="105"/>
      <c r="U33" s="30" t="str">
        <f t="shared" si="1"/>
        <v/>
      </c>
      <c r="V33" s="31" t="str">
        <f t="shared" si="0"/>
        <v/>
      </c>
      <c r="W33" s="14" t="str">
        <f t="shared" si="2"/>
        <v/>
      </c>
      <c r="X33" s="16" t="str">
        <f t="shared" si="3"/>
        <v/>
      </c>
      <c r="Y33" s="28" t="str">
        <f t="shared" si="4"/>
        <v/>
      </c>
    </row>
    <row r="34" spans="2:25">
      <c r="B34" s="9"/>
      <c r="C34" s="95"/>
      <c r="D34" s="96"/>
      <c r="E34" s="97"/>
      <c r="F34" s="153"/>
      <c r="H34" s="9"/>
      <c r="I34" s="95"/>
      <c r="J34" s="96"/>
      <c r="K34" s="96"/>
      <c r="L34" s="96"/>
      <c r="M34" s="168"/>
      <c r="N34" s="168"/>
      <c r="O34" s="168"/>
      <c r="P34" s="96"/>
      <c r="Q34" s="96"/>
      <c r="R34" s="97"/>
      <c r="S34" s="104"/>
      <c r="T34" s="105"/>
      <c r="U34" s="30" t="str">
        <f t="shared" si="1"/>
        <v/>
      </c>
      <c r="V34" s="31" t="str">
        <f t="shared" si="0"/>
        <v/>
      </c>
      <c r="W34" s="14" t="str">
        <f t="shared" si="2"/>
        <v/>
      </c>
      <c r="X34" s="16" t="str">
        <f t="shared" si="3"/>
        <v/>
      </c>
      <c r="Y34" s="28" t="str">
        <f t="shared" si="4"/>
        <v/>
      </c>
    </row>
    <row r="35" spans="2:25">
      <c r="B35" s="9"/>
      <c r="C35" s="95"/>
      <c r="D35" s="96"/>
      <c r="E35" s="97"/>
      <c r="F35" s="153"/>
      <c r="H35" s="9"/>
      <c r="I35" s="95"/>
      <c r="J35" s="96"/>
      <c r="K35" s="96"/>
      <c r="L35" s="96"/>
      <c r="M35" s="168"/>
      <c r="N35" s="168"/>
      <c r="O35" s="168"/>
      <c r="P35" s="96"/>
      <c r="Q35" s="96"/>
      <c r="R35" s="97"/>
      <c r="S35" s="104"/>
      <c r="T35" s="105"/>
      <c r="U35" s="30" t="str">
        <f t="shared" si="1"/>
        <v/>
      </c>
      <c r="V35" s="31" t="str">
        <f t="shared" si="0"/>
        <v/>
      </c>
      <c r="W35" s="14" t="str">
        <f t="shared" si="2"/>
        <v/>
      </c>
      <c r="X35" s="16" t="str">
        <f t="shared" si="3"/>
        <v/>
      </c>
      <c r="Y35" s="28" t="str">
        <f t="shared" si="4"/>
        <v/>
      </c>
    </row>
    <row r="36" spans="2:25">
      <c r="B36" s="9"/>
      <c r="C36" s="95"/>
      <c r="D36" s="96"/>
      <c r="E36" s="97"/>
      <c r="F36" s="153"/>
      <c r="H36" s="9"/>
      <c r="I36" s="95"/>
      <c r="J36" s="96"/>
      <c r="K36" s="96"/>
      <c r="L36" s="96"/>
      <c r="M36" s="168"/>
      <c r="N36" s="168"/>
      <c r="O36" s="168"/>
      <c r="P36" s="96"/>
      <c r="Q36" s="96"/>
      <c r="R36" s="97"/>
      <c r="S36" s="104"/>
      <c r="T36" s="105"/>
      <c r="U36" s="30" t="str">
        <f t="shared" si="1"/>
        <v/>
      </c>
      <c r="V36" s="31" t="str">
        <f t="shared" si="0"/>
        <v/>
      </c>
      <c r="W36" s="14" t="str">
        <f t="shared" si="2"/>
        <v/>
      </c>
      <c r="X36" s="16" t="str">
        <f t="shared" si="3"/>
        <v/>
      </c>
      <c r="Y36" s="28" t="str">
        <f t="shared" si="4"/>
        <v/>
      </c>
    </row>
    <row r="37" spans="2:25">
      <c r="B37" s="9"/>
      <c r="C37" s="95"/>
      <c r="D37" s="96"/>
      <c r="E37" s="97"/>
      <c r="F37" s="153"/>
      <c r="H37" s="9"/>
      <c r="I37" s="95"/>
      <c r="J37" s="96"/>
      <c r="K37" s="96"/>
      <c r="L37" s="96"/>
      <c r="M37" s="168"/>
      <c r="N37" s="168"/>
      <c r="O37" s="168"/>
      <c r="P37" s="96"/>
      <c r="Q37" s="96"/>
      <c r="R37" s="97"/>
      <c r="S37" s="104"/>
      <c r="T37" s="105"/>
      <c r="U37" s="30" t="str">
        <f t="shared" si="1"/>
        <v/>
      </c>
      <c r="V37" s="31" t="str">
        <f t="shared" si="0"/>
        <v/>
      </c>
      <c r="W37" s="14" t="str">
        <f t="shared" si="2"/>
        <v/>
      </c>
      <c r="X37" s="16" t="str">
        <f t="shared" si="3"/>
        <v/>
      </c>
      <c r="Y37" s="28" t="str">
        <f t="shared" si="4"/>
        <v/>
      </c>
    </row>
    <row r="38" spans="2:25">
      <c r="B38" s="9"/>
      <c r="C38" s="95"/>
      <c r="D38" s="96"/>
      <c r="E38" s="97"/>
      <c r="F38" s="153"/>
      <c r="H38" s="9"/>
      <c r="I38" s="95"/>
      <c r="J38" s="96"/>
      <c r="K38" s="96"/>
      <c r="L38" s="96"/>
      <c r="M38" s="168"/>
      <c r="N38" s="168"/>
      <c r="O38" s="168"/>
      <c r="P38" s="96"/>
      <c r="Q38" s="96"/>
      <c r="R38" s="97"/>
      <c r="S38" s="104"/>
      <c r="T38" s="105"/>
      <c r="U38" s="30" t="str">
        <f t="shared" si="1"/>
        <v/>
      </c>
      <c r="V38" s="31" t="str">
        <f t="shared" si="0"/>
        <v/>
      </c>
      <c r="W38" s="14" t="str">
        <f t="shared" si="2"/>
        <v/>
      </c>
      <c r="X38" s="16" t="str">
        <f t="shared" si="3"/>
        <v/>
      </c>
      <c r="Y38" s="28" t="str">
        <f t="shared" si="4"/>
        <v/>
      </c>
    </row>
    <row r="39" spans="2:25">
      <c r="B39" s="9"/>
      <c r="C39" s="95"/>
      <c r="D39" s="96"/>
      <c r="E39" s="97"/>
      <c r="F39" s="153"/>
      <c r="H39" s="9"/>
      <c r="I39" s="95"/>
      <c r="J39" s="96"/>
      <c r="K39" s="96"/>
      <c r="L39" s="96"/>
      <c r="M39" s="168"/>
      <c r="N39" s="168"/>
      <c r="O39" s="168"/>
      <c r="P39" s="96"/>
      <c r="Q39" s="96"/>
      <c r="R39" s="97"/>
      <c r="S39" s="104"/>
      <c r="T39" s="105"/>
      <c r="U39" s="30" t="str">
        <f t="shared" si="1"/>
        <v/>
      </c>
      <c r="V39" s="31" t="str">
        <f t="shared" si="0"/>
        <v/>
      </c>
      <c r="W39" s="14" t="str">
        <f t="shared" si="2"/>
        <v/>
      </c>
      <c r="X39" s="16" t="str">
        <f t="shared" si="3"/>
        <v/>
      </c>
      <c r="Y39" s="28" t="str">
        <f t="shared" si="4"/>
        <v/>
      </c>
    </row>
    <row r="40" spans="2:25">
      <c r="B40" s="9"/>
      <c r="C40" s="95"/>
      <c r="D40" s="96"/>
      <c r="E40" s="97"/>
      <c r="F40" s="153"/>
      <c r="H40" s="9"/>
      <c r="I40" s="95"/>
      <c r="J40" s="96"/>
      <c r="K40" s="96"/>
      <c r="L40" s="96"/>
      <c r="M40" s="168"/>
      <c r="N40" s="168"/>
      <c r="O40" s="168"/>
      <c r="P40" s="96"/>
      <c r="Q40" s="96"/>
      <c r="R40" s="97"/>
      <c r="S40" s="104"/>
      <c r="T40" s="105"/>
      <c r="U40" s="30" t="str">
        <f t="shared" si="1"/>
        <v/>
      </c>
      <c r="V40" s="31" t="str">
        <f t="shared" si="0"/>
        <v/>
      </c>
      <c r="W40" s="14" t="str">
        <f t="shared" si="2"/>
        <v/>
      </c>
      <c r="X40" s="16" t="str">
        <f t="shared" si="3"/>
        <v/>
      </c>
      <c r="Y40" s="28" t="str">
        <f t="shared" si="4"/>
        <v/>
      </c>
    </row>
    <row r="41" spans="2:25">
      <c r="B41" s="9"/>
      <c r="C41" s="95"/>
      <c r="D41" s="96"/>
      <c r="E41" s="97"/>
      <c r="F41" s="153"/>
      <c r="H41" s="9"/>
      <c r="I41" s="95"/>
      <c r="J41" s="96"/>
      <c r="K41" s="96"/>
      <c r="L41" s="96"/>
      <c r="M41" s="168"/>
      <c r="N41" s="168"/>
      <c r="O41" s="168"/>
      <c r="P41" s="96"/>
      <c r="Q41" s="96"/>
      <c r="R41" s="97"/>
      <c r="S41" s="104"/>
      <c r="T41" s="105"/>
      <c r="U41" s="30" t="str">
        <f t="shared" si="1"/>
        <v/>
      </c>
      <c r="V41" s="31" t="str">
        <f t="shared" si="0"/>
        <v/>
      </c>
      <c r="W41" s="14" t="str">
        <f t="shared" si="2"/>
        <v/>
      </c>
      <c r="X41" s="16" t="str">
        <f t="shared" si="3"/>
        <v/>
      </c>
      <c r="Y41" s="28" t="str">
        <f t="shared" si="4"/>
        <v/>
      </c>
    </row>
    <row r="42" spans="2:25">
      <c r="B42" s="9"/>
      <c r="C42" s="95"/>
      <c r="D42" s="96"/>
      <c r="E42" s="97"/>
      <c r="F42" s="153"/>
      <c r="H42" s="9"/>
      <c r="I42" s="95"/>
      <c r="J42" s="96"/>
      <c r="K42" s="96"/>
      <c r="L42" s="96"/>
      <c r="M42" s="168"/>
      <c r="N42" s="168"/>
      <c r="O42" s="168"/>
      <c r="P42" s="96"/>
      <c r="Q42" s="96"/>
      <c r="R42" s="97"/>
      <c r="S42" s="104"/>
      <c r="T42" s="105"/>
      <c r="U42" s="30" t="str">
        <f t="shared" si="1"/>
        <v/>
      </c>
      <c r="V42" s="31" t="str">
        <f t="shared" si="0"/>
        <v/>
      </c>
      <c r="W42" s="14" t="str">
        <f t="shared" si="2"/>
        <v/>
      </c>
      <c r="X42" s="16" t="str">
        <f t="shared" si="3"/>
        <v/>
      </c>
      <c r="Y42" s="28" t="str">
        <f t="shared" si="4"/>
        <v/>
      </c>
    </row>
    <row r="43" spans="2:25">
      <c r="B43" s="9"/>
      <c r="C43" s="95"/>
      <c r="D43" s="96"/>
      <c r="E43" s="97"/>
      <c r="F43" s="153"/>
      <c r="H43" s="9"/>
      <c r="I43" s="95"/>
      <c r="J43" s="96"/>
      <c r="K43" s="96"/>
      <c r="L43" s="96"/>
      <c r="M43" s="168"/>
      <c r="N43" s="168"/>
      <c r="O43" s="168"/>
      <c r="P43" s="96"/>
      <c r="Q43" s="96"/>
      <c r="R43" s="97"/>
      <c r="S43" s="104"/>
      <c r="T43" s="105"/>
      <c r="U43" s="30" t="str">
        <f t="shared" si="1"/>
        <v/>
      </c>
      <c r="V43" s="31" t="str">
        <f t="shared" si="0"/>
        <v/>
      </c>
      <c r="W43" s="14" t="str">
        <f t="shared" si="2"/>
        <v/>
      </c>
      <c r="X43" s="16" t="str">
        <f t="shared" si="3"/>
        <v/>
      </c>
      <c r="Y43" s="28" t="str">
        <f t="shared" si="4"/>
        <v/>
      </c>
    </row>
    <row r="44" spans="2:25">
      <c r="B44" s="9"/>
      <c r="C44" s="95"/>
      <c r="D44" s="96"/>
      <c r="E44" s="97"/>
      <c r="F44" s="153"/>
      <c r="H44" s="9"/>
      <c r="I44" s="95"/>
      <c r="J44" s="96"/>
      <c r="K44" s="96"/>
      <c r="L44" s="96"/>
      <c r="M44" s="168"/>
      <c r="N44" s="168"/>
      <c r="O44" s="168"/>
      <c r="P44" s="96"/>
      <c r="Q44" s="96"/>
      <c r="R44" s="97"/>
      <c r="S44" s="104"/>
      <c r="T44" s="105"/>
      <c r="U44" s="30" t="str">
        <f t="shared" si="1"/>
        <v/>
      </c>
      <c r="V44" s="31" t="str">
        <f t="shared" si="0"/>
        <v/>
      </c>
      <c r="W44" s="14" t="str">
        <f t="shared" si="2"/>
        <v/>
      </c>
      <c r="X44" s="16" t="str">
        <f t="shared" si="3"/>
        <v/>
      </c>
      <c r="Y44" s="28" t="str">
        <f t="shared" si="4"/>
        <v/>
      </c>
    </row>
    <row r="45" spans="2:25">
      <c r="B45" s="9"/>
      <c r="C45" s="95"/>
      <c r="D45" s="96"/>
      <c r="E45" s="97"/>
      <c r="F45" s="153"/>
      <c r="H45" s="9"/>
      <c r="I45" s="95"/>
      <c r="J45" s="96"/>
      <c r="K45" s="96"/>
      <c r="L45" s="96"/>
      <c r="M45" s="168"/>
      <c r="N45" s="168"/>
      <c r="O45" s="168"/>
      <c r="P45" s="96"/>
      <c r="Q45" s="96"/>
      <c r="R45" s="97"/>
      <c r="S45" s="104"/>
      <c r="T45" s="105"/>
      <c r="U45" s="30" t="str">
        <f t="shared" si="1"/>
        <v/>
      </c>
      <c r="V45" s="31" t="str">
        <f t="shared" si="0"/>
        <v/>
      </c>
      <c r="W45" s="14" t="str">
        <f t="shared" si="2"/>
        <v/>
      </c>
      <c r="X45" s="16" t="str">
        <f t="shared" si="3"/>
        <v/>
      </c>
      <c r="Y45" s="28" t="str">
        <f t="shared" si="4"/>
        <v/>
      </c>
    </row>
    <row r="46" spans="2:25">
      <c r="B46" s="9"/>
      <c r="C46" s="95"/>
      <c r="D46" s="96"/>
      <c r="E46" s="97"/>
      <c r="F46" s="153"/>
      <c r="H46" s="9"/>
      <c r="I46" s="95"/>
      <c r="J46" s="96"/>
      <c r="K46" s="96"/>
      <c r="L46" s="96"/>
      <c r="M46" s="168"/>
      <c r="N46" s="168"/>
      <c r="O46" s="168"/>
      <c r="P46" s="96"/>
      <c r="Q46" s="96"/>
      <c r="R46" s="97"/>
      <c r="S46" s="104"/>
      <c r="T46" s="105"/>
      <c r="U46" s="30" t="str">
        <f t="shared" si="1"/>
        <v/>
      </c>
      <c r="V46" s="31" t="str">
        <f t="shared" si="0"/>
        <v/>
      </c>
      <c r="W46" s="14" t="str">
        <f t="shared" si="2"/>
        <v/>
      </c>
      <c r="X46" s="16" t="str">
        <f t="shared" si="3"/>
        <v/>
      </c>
      <c r="Y46" s="28" t="str">
        <f t="shared" si="4"/>
        <v/>
      </c>
    </row>
    <row r="47" spans="2:25">
      <c r="B47" s="9"/>
      <c r="C47" s="95"/>
      <c r="D47" s="96"/>
      <c r="E47" s="97"/>
      <c r="F47" s="153"/>
      <c r="H47" s="9"/>
      <c r="I47" s="95"/>
      <c r="J47" s="96"/>
      <c r="K47" s="96"/>
      <c r="L47" s="96"/>
      <c r="M47" s="168"/>
      <c r="N47" s="168"/>
      <c r="O47" s="168"/>
      <c r="P47" s="96"/>
      <c r="Q47" s="96"/>
      <c r="R47" s="97"/>
      <c r="S47" s="104"/>
      <c r="T47" s="105"/>
      <c r="U47" s="30" t="str">
        <f t="shared" si="1"/>
        <v/>
      </c>
      <c r="V47" s="31" t="str">
        <f t="shared" si="0"/>
        <v/>
      </c>
      <c r="W47" s="14" t="str">
        <f t="shared" si="2"/>
        <v/>
      </c>
      <c r="X47" s="16" t="str">
        <f t="shared" si="3"/>
        <v/>
      </c>
      <c r="Y47" s="28" t="str">
        <f t="shared" si="4"/>
        <v/>
      </c>
    </row>
    <row r="48" spans="2:25">
      <c r="B48" s="9"/>
      <c r="C48" s="95"/>
      <c r="D48" s="96"/>
      <c r="E48" s="97"/>
      <c r="F48" s="153"/>
      <c r="H48" s="9"/>
      <c r="I48" s="95"/>
      <c r="J48" s="96"/>
      <c r="K48" s="96"/>
      <c r="L48" s="96"/>
      <c r="M48" s="168"/>
      <c r="N48" s="168"/>
      <c r="O48" s="168"/>
      <c r="P48" s="96"/>
      <c r="Q48" s="96"/>
      <c r="R48" s="97"/>
      <c r="S48" s="104"/>
      <c r="T48" s="105"/>
      <c r="U48" s="30" t="str">
        <f t="shared" si="1"/>
        <v/>
      </c>
      <c r="V48" s="31" t="str">
        <f t="shared" si="0"/>
        <v/>
      </c>
      <c r="W48" s="14" t="str">
        <f t="shared" si="2"/>
        <v/>
      </c>
      <c r="X48" s="16" t="str">
        <f t="shared" si="3"/>
        <v/>
      </c>
      <c r="Y48" s="28" t="str">
        <f t="shared" si="4"/>
        <v/>
      </c>
    </row>
    <row r="49" spans="2:25">
      <c r="B49" s="9"/>
      <c r="C49" s="95"/>
      <c r="D49" s="96"/>
      <c r="E49" s="97"/>
      <c r="F49" s="153"/>
      <c r="H49" s="9"/>
      <c r="I49" s="95"/>
      <c r="J49" s="96"/>
      <c r="K49" s="96"/>
      <c r="L49" s="96"/>
      <c r="M49" s="168"/>
      <c r="N49" s="168"/>
      <c r="O49" s="168"/>
      <c r="P49" s="96"/>
      <c r="Q49" s="96"/>
      <c r="R49" s="97"/>
      <c r="S49" s="104"/>
      <c r="T49" s="105"/>
      <c r="U49" s="30" t="str">
        <f t="shared" si="1"/>
        <v/>
      </c>
      <c r="V49" s="31" t="str">
        <f t="shared" si="0"/>
        <v/>
      </c>
      <c r="W49" s="14" t="str">
        <f t="shared" si="2"/>
        <v/>
      </c>
      <c r="X49" s="16" t="str">
        <f t="shared" si="3"/>
        <v/>
      </c>
      <c r="Y49" s="28" t="str">
        <f t="shared" si="4"/>
        <v/>
      </c>
    </row>
    <row r="50" spans="2:25">
      <c r="B50" s="9"/>
      <c r="C50" s="95"/>
      <c r="D50" s="96"/>
      <c r="E50" s="97"/>
      <c r="F50" s="153"/>
      <c r="H50" s="9"/>
      <c r="I50" s="95"/>
      <c r="J50" s="96"/>
      <c r="K50" s="96"/>
      <c r="L50" s="96"/>
      <c r="M50" s="168"/>
      <c r="N50" s="168"/>
      <c r="O50" s="168"/>
      <c r="P50" s="96"/>
      <c r="Q50" s="96"/>
      <c r="R50" s="97"/>
      <c r="S50" s="104"/>
      <c r="T50" s="105"/>
      <c r="U50" s="30" t="str">
        <f t="shared" si="1"/>
        <v/>
      </c>
      <c r="V50" s="31" t="str">
        <f t="shared" si="0"/>
        <v/>
      </c>
      <c r="W50" s="14" t="str">
        <f t="shared" si="2"/>
        <v/>
      </c>
      <c r="X50" s="16" t="str">
        <f t="shared" si="3"/>
        <v/>
      </c>
      <c r="Y50" s="28" t="str">
        <f t="shared" si="4"/>
        <v/>
      </c>
    </row>
    <row r="51" spans="2:25">
      <c r="B51" s="9"/>
      <c r="C51" s="95"/>
      <c r="D51" s="96"/>
      <c r="E51" s="97"/>
      <c r="F51" s="153"/>
      <c r="H51" s="9"/>
      <c r="I51" s="95"/>
      <c r="J51" s="96"/>
      <c r="K51" s="96"/>
      <c r="L51" s="96"/>
      <c r="M51" s="168"/>
      <c r="N51" s="168"/>
      <c r="O51" s="168"/>
      <c r="P51" s="96"/>
      <c r="Q51" s="96"/>
      <c r="R51" s="97"/>
      <c r="S51" s="104"/>
      <c r="T51" s="105"/>
      <c r="U51" s="30" t="str">
        <f t="shared" si="1"/>
        <v/>
      </c>
      <c r="V51" s="31" t="str">
        <f t="shared" si="0"/>
        <v/>
      </c>
      <c r="W51" s="14" t="str">
        <f t="shared" si="2"/>
        <v/>
      </c>
      <c r="X51" s="16" t="str">
        <f t="shared" si="3"/>
        <v/>
      </c>
      <c r="Y51" s="28" t="str">
        <f t="shared" si="4"/>
        <v/>
      </c>
    </row>
    <row r="52" spans="2:25">
      <c r="B52" s="9"/>
      <c r="C52" s="95"/>
      <c r="D52" s="96"/>
      <c r="E52" s="97"/>
      <c r="F52" s="153"/>
      <c r="H52" s="9"/>
      <c r="I52" s="95"/>
      <c r="J52" s="96"/>
      <c r="K52" s="96"/>
      <c r="L52" s="96"/>
      <c r="M52" s="168"/>
      <c r="N52" s="168"/>
      <c r="O52" s="168"/>
      <c r="P52" s="96"/>
      <c r="Q52" s="96"/>
      <c r="R52" s="97"/>
      <c r="S52" s="104"/>
      <c r="T52" s="105"/>
      <c r="U52" s="30" t="str">
        <f t="shared" si="1"/>
        <v/>
      </c>
      <c r="V52" s="31" t="str">
        <f t="shared" si="0"/>
        <v/>
      </c>
      <c r="W52" s="14" t="str">
        <f t="shared" si="2"/>
        <v/>
      </c>
      <c r="X52" s="16" t="str">
        <f t="shared" si="3"/>
        <v/>
      </c>
      <c r="Y52" s="28" t="str">
        <f t="shared" si="4"/>
        <v/>
      </c>
    </row>
    <row r="53" spans="2:25">
      <c r="B53" s="9"/>
      <c r="C53" s="95"/>
      <c r="D53" s="96"/>
      <c r="E53" s="97"/>
      <c r="F53" s="153"/>
      <c r="H53" s="9"/>
      <c r="I53" s="95"/>
      <c r="J53" s="96"/>
      <c r="K53" s="96"/>
      <c r="L53" s="96"/>
      <c r="M53" s="168"/>
      <c r="N53" s="168"/>
      <c r="O53" s="168"/>
      <c r="P53" s="96"/>
      <c r="Q53" s="96"/>
      <c r="R53" s="97"/>
      <c r="S53" s="104"/>
      <c r="T53" s="105"/>
      <c r="U53" s="30" t="str">
        <f t="shared" si="1"/>
        <v/>
      </c>
      <c r="V53" s="31" t="str">
        <f t="shared" si="0"/>
        <v/>
      </c>
      <c r="W53" s="14" t="str">
        <f t="shared" si="2"/>
        <v/>
      </c>
      <c r="X53" s="16" t="str">
        <f t="shared" si="3"/>
        <v/>
      </c>
      <c r="Y53" s="28" t="str">
        <f t="shared" si="4"/>
        <v/>
      </c>
    </row>
    <row r="54" spans="2:25">
      <c r="B54" s="9"/>
      <c r="C54" s="95"/>
      <c r="D54" s="96"/>
      <c r="E54" s="97"/>
      <c r="F54" s="153"/>
      <c r="H54" s="9"/>
      <c r="I54" s="95"/>
      <c r="J54" s="96"/>
      <c r="K54" s="96"/>
      <c r="L54" s="96"/>
      <c r="M54" s="168"/>
      <c r="N54" s="168"/>
      <c r="O54" s="168"/>
      <c r="P54" s="96"/>
      <c r="Q54" s="96"/>
      <c r="R54" s="97"/>
      <c r="S54" s="104"/>
      <c r="T54" s="105"/>
      <c r="U54" s="30" t="str">
        <f t="shared" si="1"/>
        <v/>
      </c>
      <c r="V54" s="31" t="str">
        <f t="shared" si="0"/>
        <v/>
      </c>
      <c r="W54" s="14" t="str">
        <f t="shared" si="2"/>
        <v/>
      </c>
      <c r="X54" s="16" t="str">
        <f t="shared" si="3"/>
        <v/>
      </c>
      <c r="Y54" s="28" t="str">
        <f t="shared" si="4"/>
        <v/>
      </c>
    </row>
    <row r="55" spans="2:25">
      <c r="B55" s="9"/>
      <c r="C55" s="95"/>
      <c r="D55" s="96"/>
      <c r="E55" s="97"/>
      <c r="F55" s="153"/>
      <c r="H55" s="9"/>
      <c r="I55" s="95"/>
      <c r="J55" s="96"/>
      <c r="K55" s="96"/>
      <c r="L55" s="96"/>
      <c r="M55" s="168"/>
      <c r="N55" s="168"/>
      <c r="O55" s="168"/>
      <c r="P55" s="96"/>
      <c r="Q55" s="96"/>
      <c r="R55" s="97"/>
      <c r="S55" s="104"/>
      <c r="T55" s="105"/>
      <c r="U55" s="30" t="str">
        <f t="shared" si="1"/>
        <v/>
      </c>
      <c r="V55" s="31" t="str">
        <f t="shared" si="0"/>
        <v/>
      </c>
      <c r="W55" s="14" t="str">
        <f t="shared" si="2"/>
        <v/>
      </c>
      <c r="X55" s="16" t="str">
        <f t="shared" si="3"/>
        <v/>
      </c>
      <c r="Y55" s="28" t="str">
        <f t="shared" si="4"/>
        <v/>
      </c>
    </row>
    <row r="56" spans="2:25">
      <c r="B56" s="9"/>
      <c r="C56" s="95"/>
      <c r="D56" s="96"/>
      <c r="E56" s="97"/>
      <c r="F56" s="153"/>
      <c r="H56" s="9"/>
      <c r="I56" s="95"/>
      <c r="J56" s="96"/>
      <c r="K56" s="96"/>
      <c r="L56" s="96"/>
      <c r="M56" s="168"/>
      <c r="N56" s="168"/>
      <c r="O56" s="168"/>
      <c r="P56" s="96"/>
      <c r="Q56" s="96"/>
      <c r="R56" s="97"/>
      <c r="S56" s="104"/>
      <c r="T56" s="105"/>
      <c r="U56" s="30" t="str">
        <f t="shared" si="1"/>
        <v/>
      </c>
      <c r="V56" s="31" t="str">
        <f t="shared" si="0"/>
        <v/>
      </c>
      <c r="W56" s="14" t="str">
        <f t="shared" si="2"/>
        <v/>
      </c>
      <c r="X56" s="16" t="str">
        <f t="shared" si="3"/>
        <v/>
      </c>
      <c r="Y56" s="28" t="str">
        <f t="shared" si="4"/>
        <v/>
      </c>
    </row>
    <row r="57" spans="2:25">
      <c r="B57" s="9"/>
      <c r="C57" s="95"/>
      <c r="D57" s="96"/>
      <c r="E57" s="97"/>
      <c r="F57" s="153"/>
      <c r="H57" s="9"/>
      <c r="I57" s="95"/>
      <c r="J57" s="96"/>
      <c r="K57" s="96"/>
      <c r="L57" s="96"/>
      <c r="M57" s="168"/>
      <c r="N57" s="168"/>
      <c r="O57" s="168"/>
      <c r="P57" s="96"/>
      <c r="Q57" s="96"/>
      <c r="R57" s="97"/>
      <c r="S57" s="104"/>
      <c r="T57" s="105"/>
      <c r="U57" s="30" t="str">
        <f t="shared" si="1"/>
        <v/>
      </c>
      <c r="V57" s="31" t="str">
        <f t="shared" si="0"/>
        <v/>
      </c>
      <c r="W57" s="14" t="str">
        <f t="shared" si="2"/>
        <v/>
      </c>
      <c r="X57" s="16" t="str">
        <f t="shared" si="3"/>
        <v/>
      </c>
      <c r="Y57" s="28" t="str">
        <f t="shared" si="4"/>
        <v/>
      </c>
    </row>
    <row r="58" spans="2:25">
      <c r="B58" s="9"/>
      <c r="C58" s="95"/>
      <c r="D58" s="96"/>
      <c r="E58" s="97"/>
      <c r="F58" s="153"/>
      <c r="H58" s="9"/>
      <c r="I58" s="95"/>
      <c r="J58" s="96"/>
      <c r="K58" s="96"/>
      <c r="L58" s="96"/>
      <c r="M58" s="168"/>
      <c r="N58" s="168"/>
      <c r="O58" s="168"/>
      <c r="P58" s="96"/>
      <c r="Q58" s="96"/>
      <c r="R58" s="97"/>
      <c r="S58" s="104"/>
      <c r="T58" s="105"/>
      <c r="U58" s="30" t="str">
        <f t="shared" si="1"/>
        <v/>
      </c>
      <c r="V58" s="31" t="str">
        <f t="shared" si="0"/>
        <v/>
      </c>
      <c r="W58" s="14" t="str">
        <f t="shared" si="2"/>
        <v/>
      </c>
      <c r="X58" s="16" t="str">
        <f t="shared" si="3"/>
        <v/>
      </c>
      <c r="Y58" s="28" t="str">
        <f t="shared" si="4"/>
        <v/>
      </c>
    </row>
    <row r="59" spans="2:25">
      <c r="B59" s="9"/>
      <c r="C59" s="95"/>
      <c r="D59" s="96"/>
      <c r="E59" s="97"/>
      <c r="F59" s="153"/>
      <c r="H59" s="9"/>
      <c r="I59" s="95"/>
      <c r="J59" s="96"/>
      <c r="K59" s="96"/>
      <c r="L59" s="96"/>
      <c r="M59" s="168"/>
      <c r="N59" s="168"/>
      <c r="O59" s="168"/>
      <c r="P59" s="96"/>
      <c r="Q59" s="96"/>
      <c r="R59" s="97"/>
      <c r="S59" s="104"/>
      <c r="T59" s="105"/>
      <c r="U59" s="30" t="str">
        <f t="shared" si="1"/>
        <v/>
      </c>
      <c r="V59" s="31" t="str">
        <f t="shared" si="0"/>
        <v/>
      </c>
      <c r="W59" s="14" t="str">
        <f t="shared" si="2"/>
        <v/>
      </c>
      <c r="X59" s="16" t="str">
        <f t="shared" si="3"/>
        <v/>
      </c>
      <c r="Y59" s="28" t="str">
        <f t="shared" si="4"/>
        <v/>
      </c>
    </row>
    <row r="60" spans="2:25">
      <c r="B60" s="9"/>
      <c r="C60" s="95"/>
      <c r="D60" s="96"/>
      <c r="E60" s="97"/>
      <c r="F60" s="153"/>
      <c r="H60" s="9"/>
      <c r="I60" s="95"/>
      <c r="J60" s="96"/>
      <c r="K60" s="96"/>
      <c r="L60" s="96"/>
      <c r="M60" s="168"/>
      <c r="N60" s="168"/>
      <c r="O60" s="168"/>
      <c r="P60" s="96"/>
      <c r="Q60" s="96"/>
      <c r="R60" s="97"/>
      <c r="S60" s="104"/>
      <c r="T60" s="105"/>
      <c r="U60" s="30" t="str">
        <f t="shared" si="1"/>
        <v/>
      </c>
      <c r="V60" s="31" t="str">
        <f t="shared" si="0"/>
        <v/>
      </c>
      <c r="W60" s="14" t="str">
        <f t="shared" si="2"/>
        <v/>
      </c>
      <c r="X60" s="16" t="str">
        <f t="shared" si="3"/>
        <v/>
      </c>
      <c r="Y60" s="28" t="str">
        <f t="shared" si="4"/>
        <v/>
      </c>
    </row>
    <row r="61" spans="2:25">
      <c r="B61" s="9"/>
      <c r="C61" s="95"/>
      <c r="D61" s="96"/>
      <c r="E61" s="97"/>
      <c r="F61" s="153"/>
      <c r="H61" s="9"/>
      <c r="I61" s="95"/>
      <c r="J61" s="96"/>
      <c r="K61" s="96"/>
      <c r="L61" s="96"/>
      <c r="M61" s="168"/>
      <c r="N61" s="168"/>
      <c r="O61" s="168"/>
      <c r="P61" s="96"/>
      <c r="Q61" s="96"/>
      <c r="R61" s="97"/>
      <c r="S61" s="104"/>
      <c r="T61" s="105"/>
      <c r="U61" s="30" t="str">
        <f t="shared" si="1"/>
        <v/>
      </c>
      <c r="V61" s="31" t="str">
        <f t="shared" si="0"/>
        <v/>
      </c>
      <c r="W61" s="14" t="str">
        <f t="shared" si="2"/>
        <v/>
      </c>
      <c r="X61" s="16" t="str">
        <f t="shared" si="3"/>
        <v/>
      </c>
      <c r="Y61" s="28" t="str">
        <f t="shared" si="4"/>
        <v/>
      </c>
    </row>
    <row r="62" spans="2:25">
      <c r="B62" s="9"/>
      <c r="C62" s="95"/>
      <c r="D62" s="96"/>
      <c r="E62" s="97"/>
      <c r="F62" s="153"/>
      <c r="H62" s="9"/>
      <c r="I62" s="95"/>
      <c r="J62" s="96"/>
      <c r="K62" s="96"/>
      <c r="L62" s="96"/>
      <c r="M62" s="168"/>
      <c r="N62" s="168"/>
      <c r="O62" s="168"/>
      <c r="P62" s="96"/>
      <c r="Q62" s="96"/>
      <c r="R62" s="97"/>
      <c r="S62" s="104"/>
      <c r="T62" s="105"/>
      <c r="U62" s="30" t="str">
        <f t="shared" si="1"/>
        <v/>
      </c>
      <c r="V62" s="31" t="str">
        <f t="shared" si="0"/>
        <v/>
      </c>
      <c r="W62" s="14" t="str">
        <f t="shared" si="2"/>
        <v/>
      </c>
      <c r="X62" s="16" t="str">
        <f t="shared" si="3"/>
        <v/>
      </c>
      <c r="Y62" s="28" t="str">
        <f t="shared" si="4"/>
        <v/>
      </c>
    </row>
    <row r="63" spans="2:25">
      <c r="B63" s="9"/>
      <c r="C63" s="95"/>
      <c r="D63" s="96"/>
      <c r="E63" s="97"/>
      <c r="F63" s="153"/>
      <c r="H63" s="9"/>
      <c r="I63" s="95"/>
      <c r="J63" s="96"/>
      <c r="K63" s="96"/>
      <c r="L63" s="96"/>
      <c r="M63" s="168"/>
      <c r="N63" s="168"/>
      <c r="O63" s="168"/>
      <c r="P63" s="96"/>
      <c r="Q63" s="96"/>
      <c r="R63" s="97"/>
      <c r="S63" s="104"/>
      <c r="T63" s="105"/>
      <c r="U63" s="30" t="str">
        <f t="shared" si="1"/>
        <v/>
      </c>
      <c r="V63" s="31" t="str">
        <f t="shared" si="0"/>
        <v/>
      </c>
      <c r="W63" s="14" t="str">
        <f t="shared" si="2"/>
        <v/>
      </c>
      <c r="X63" s="16" t="str">
        <f t="shared" si="3"/>
        <v/>
      </c>
      <c r="Y63" s="28" t="str">
        <f t="shared" si="4"/>
        <v/>
      </c>
    </row>
    <row r="64" spans="2:25">
      <c r="B64" s="9"/>
      <c r="C64" s="95"/>
      <c r="D64" s="96"/>
      <c r="E64" s="97"/>
      <c r="F64" s="153"/>
      <c r="H64" s="9"/>
      <c r="I64" s="95"/>
      <c r="J64" s="96"/>
      <c r="K64" s="96"/>
      <c r="L64" s="96"/>
      <c r="M64" s="168"/>
      <c r="N64" s="168"/>
      <c r="O64" s="168"/>
      <c r="P64" s="96"/>
      <c r="Q64" s="96"/>
      <c r="R64" s="97"/>
      <c r="S64" s="104"/>
      <c r="T64" s="105"/>
      <c r="U64" s="30" t="str">
        <f t="shared" si="1"/>
        <v/>
      </c>
      <c r="V64" s="31" t="str">
        <f t="shared" si="0"/>
        <v/>
      </c>
      <c r="W64" s="14" t="str">
        <f t="shared" si="2"/>
        <v/>
      </c>
      <c r="X64" s="16" t="str">
        <f t="shared" si="3"/>
        <v/>
      </c>
      <c r="Y64" s="28" t="str">
        <f t="shared" si="4"/>
        <v/>
      </c>
    </row>
    <row r="65" spans="2:25">
      <c r="B65" s="9"/>
      <c r="C65" s="95"/>
      <c r="D65" s="96"/>
      <c r="E65" s="97"/>
      <c r="F65" s="153"/>
      <c r="H65" s="9"/>
      <c r="I65" s="95"/>
      <c r="J65" s="96"/>
      <c r="K65" s="96"/>
      <c r="L65" s="96"/>
      <c r="M65" s="168"/>
      <c r="N65" s="168"/>
      <c r="O65" s="168"/>
      <c r="P65" s="96"/>
      <c r="Q65" s="96"/>
      <c r="R65" s="97"/>
      <c r="S65" s="104"/>
      <c r="T65" s="105"/>
      <c r="U65" s="30" t="str">
        <f t="shared" si="1"/>
        <v/>
      </c>
      <c r="V65" s="31" t="str">
        <f t="shared" si="0"/>
        <v/>
      </c>
      <c r="W65" s="14" t="str">
        <f t="shared" si="2"/>
        <v/>
      </c>
      <c r="X65" s="16" t="str">
        <f t="shared" si="3"/>
        <v/>
      </c>
      <c r="Y65" s="28" t="str">
        <f t="shared" si="4"/>
        <v/>
      </c>
    </row>
    <row r="66" spans="2:25">
      <c r="B66" s="9"/>
      <c r="C66" s="95"/>
      <c r="D66" s="96"/>
      <c r="E66" s="97"/>
      <c r="F66" s="153"/>
      <c r="H66" s="9"/>
      <c r="I66" s="95"/>
      <c r="J66" s="96"/>
      <c r="K66" s="96"/>
      <c r="L66" s="96"/>
      <c r="M66" s="168"/>
      <c r="N66" s="168"/>
      <c r="O66" s="168"/>
      <c r="P66" s="96"/>
      <c r="Q66" s="96"/>
      <c r="R66" s="97"/>
      <c r="S66" s="104"/>
      <c r="T66" s="105"/>
      <c r="U66" s="30" t="str">
        <f t="shared" si="1"/>
        <v/>
      </c>
      <c r="V66" s="31" t="str">
        <f t="shared" si="0"/>
        <v/>
      </c>
      <c r="W66" s="14" t="str">
        <f t="shared" si="2"/>
        <v/>
      </c>
      <c r="X66" s="16" t="str">
        <f t="shared" si="3"/>
        <v/>
      </c>
      <c r="Y66" s="28" t="str">
        <f t="shared" si="4"/>
        <v/>
      </c>
    </row>
    <row r="67" spans="2:25">
      <c r="B67" s="9"/>
      <c r="C67" s="95"/>
      <c r="D67" s="96"/>
      <c r="E67" s="97"/>
      <c r="F67" s="153"/>
      <c r="H67" s="9"/>
      <c r="I67" s="95"/>
      <c r="J67" s="96"/>
      <c r="K67" s="96"/>
      <c r="L67" s="96"/>
      <c r="M67" s="168"/>
      <c r="N67" s="168"/>
      <c r="O67" s="168"/>
      <c r="P67" s="96"/>
      <c r="Q67" s="96"/>
      <c r="R67" s="97"/>
      <c r="S67" s="104"/>
      <c r="T67" s="105"/>
      <c r="U67" s="30" t="str">
        <f t="shared" si="1"/>
        <v/>
      </c>
      <c r="V67" s="31" t="str">
        <f t="shared" ref="V67:V130" si="5">IF(U67="",
    "",
    IF(ISERROR(MATCH(U67,C:C,0)),
        "NO",
        "YES"
    )
)</f>
        <v/>
      </c>
      <c r="W67" s="14" t="str">
        <f t="shared" si="2"/>
        <v/>
      </c>
      <c r="X67" s="16" t="str">
        <f t="shared" si="3"/>
        <v/>
      </c>
      <c r="Y67" s="28" t="str">
        <f t="shared" si="4"/>
        <v/>
      </c>
    </row>
    <row r="68" spans="2:25">
      <c r="B68" s="9"/>
      <c r="C68" s="95"/>
      <c r="D68" s="96"/>
      <c r="E68" s="97"/>
      <c r="F68" s="153"/>
      <c r="H68" s="9"/>
      <c r="I68" s="95"/>
      <c r="J68" s="96"/>
      <c r="K68" s="96"/>
      <c r="L68" s="96"/>
      <c r="M68" s="168"/>
      <c r="N68" s="168"/>
      <c r="O68" s="168"/>
      <c r="P68" s="96"/>
      <c r="Q68" s="96"/>
      <c r="R68" s="97"/>
      <c r="S68" s="104"/>
      <c r="T68" s="105"/>
      <c r="U68" s="30" t="str">
        <f t="shared" ref="U68:U131" si="6">SUBSTITUTE(I68," ","")</f>
        <v/>
      </c>
      <c r="V68" s="31" t="str">
        <f t="shared" si="5"/>
        <v/>
      </c>
      <c r="W68" s="14" t="str">
        <f t="shared" ref="W68:W131" si="7">IF(ISBLANK(T68),
    "",
    SUBSTITUTE(SUBSTITUTE(SUBSTITUTE(SUBSTITUTE(T68,",",""),".",""),"?","")," ","")
)</f>
        <v/>
      </c>
      <c r="X68" s="16" t="str">
        <f t="shared" ref="X68:X131" si="8">IF(ISBLANK(T68),
    "",
    IF(ISERROR(_xlfn.NUMBERVALUE(W68)),
        IF(NOT(ISERROR(FIND("k",LOWER(W68)))),
            _xlfn.NUMBERVALUE(LEFT(W68,FIND("k",LOWER(W68))-1))*1000,
            IF(NOT(ISERROR(FIND("g",LOWER(W68)))),
                _xlfn.NUMBERVALUE(LEFT(W68,FIND("g",LOWER(W68))-1)),
                "N/A"
            )
        ),
        _xlfn.NUMBERVALUE(W68)
    )
)</f>
        <v/>
      </c>
      <c r="Y68" s="28" t="str">
        <f t="shared" ref="Y68:Y131" si="9">IF(I68="",
    "",
    IF(AND(NOT(I68=""),X68=""),
        "NONE",
        IF(ISNUMBER(X68),
            IF(X68&gt;15000,
                15000,
                X68
            ),
            "ERROR"
            )
    )
)</f>
        <v/>
      </c>
    </row>
    <row r="69" spans="2:25">
      <c r="B69" s="9"/>
      <c r="C69" s="95"/>
      <c r="D69" s="96"/>
      <c r="E69" s="97"/>
      <c r="F69" s="153"/>
      <c r="H69" s="9"/>
      <c r="I69" s="95"/>
      <c r="J69" s="96"/>
      <c r="K69" s="96"/>
      <c r="L69" s="96"/>
      <c r="M69" s="168"/>
      <c r="N69" s="168"/>
      <c r="O69" s="168"/>
      <c r="P69" s="96"/>
      <c r="Q69" s="96"/>
      <c r="R69" s="97"/>
      <c r="S69" s="104"/>
      <c r="T69" s="105"/>
      <c r="U69" s="30" t="str">
        <f t="shared" si="6"/>
        <v/>
      </c>
      <c r="V69" s="31" t="str">
        <f t="shared" si="5"/>
        <v/>
      </c>
      <c r="W69" s="14" t="str">
        <f t="shared" si="7"/>
        <v/>
      </c>
      <c r="X69" s="16" t="str">
        <f t="shared" si="8"/>
        <v/>
      </c>
      <c r="Y69" s="28" t="str">
        <f t="shared" si="9"/>
        <v/>
      </c>
    </row>
    <row r="70" spans="2:25">
      <c r="B70" s="9"/>
      <c r="C70" s="95"/>
      <c r="D70" s="96"/>
      <c r="E70" s="97"/>
      <c r="F70" s="153"/>
      <c r="H70" s="9"/>
      <c r="I70" s="95"/>
      <c r="J70" s="96"/>
      <c r="K70" s="96"/>
      <c r="L70" s="96"/>
      <c r="M70" s="168"/>
      <c r="N70" s="168"/>
      <c r="O70" s="168"/>
      <c r="P70" s="96"/>
      <c r="Q70" s="96"/>
      <c r="R70" s="97"/>
      <c r="S70" s="104"/>
      <c r="T70" s="105"/>
      <c r="U70" s="30" t="str">
        <f t="shared" si="6"/>
        <v/>
      </c>
      <c r="V70" s="31" t="str">
        <f t="shared" si="5"/>
        <v/>
      </c>
      <c r="W70" s="14" t="str">
        <f t="shared" si="7"/>
        <v/>
      </c>
      <c r="X70" s="16" t="str">
        <f t="shared" si="8"/>
        <v/>
      </c>
      <c r="Y70" s="28" t="str">
        <f t="shared" si="9"/>
        <v/>
      </c>
    </row>
    <row r="71" spans="2:25">
      <c r="B71" s="9"/>
      <c r="C71" s="95"/>
      <c r="D71" s="96"/>
      <c r="E71" s="97"/>
      <c r="F71" s="153"/>
      <c r="H71" s="9"/>
      <c r="I71" s="95"/>
      <c r="J71" s="96"/>
      <c r="K71" s="96"/>
      <c r="L71" s="96"/>
      <c r="M71" s="168"/>
      <c r="N71" s="168"/>
      <c r="O71" s="168"/>
      <c r="P71" s="96"/>
      <c r="Q71" s="96"/>
      <c r="R71" s="97"/>
      <c r="S71" s="104"/>
      <c r="T71" s="105"/>
      <c r="U71" s="30" t="str">
        <f t="shared" si="6"/>
        <v/>
      </c>
      <c r="V71" s="31" t="str">
        <f t="shared" si="5"/>
        <v/>
      </c>
      <c r="W71" s="14" t="str">
        <f t="shared" si="7"/>
        <v/>
      </c>
      <c r="X71" s="16" t="str">
        <f t="shared" si="8"/>
        <v/>
      </c>
      <c r="Y71" s="28" t="str">
        <f t="shared" si="9"/>
        <v/>
      </c>
    </row>
    <row r="72" spans="2:25">
      <c r="B72" s="9"/>
      <c r="C72" s="95"/>
      <c r="D72" s="96"/>
      <c r="E72" s="97"/>
      <c r="F72" s="153"/>
      <c r="H72" s="9"/>
      <c r="I72" s="95"/>
      <c r="J72" s="96"/>
      <c r="K72" s="96"/>
      <c r="L72" s="96"/>
      <c r="M72" s="168"/>
      <c r="N72" s="168"/>
      <c r="O72" s="168"/>
      <c r="P72" s="96"/>
      <c r="Q72" s="96"/>
      <c r="R72" s="97"/>
      <c r="S72" s="104"/>
      <c r="T72" s="105"/>
      <c r="U72" s="30" t="str">
        <f t="shared" si="6"/>
        <v/>
      </c>
      <c r="V72" s="31" t="str">
        <f t="shared" si="5"/>
        <v/>
      </c>
      <c r="W72" s="14" t="str">
        <f t="shared" si="7"/>
        <v/>
      </c>
      <c r="X72" s="16" t="str">
        <f t="shared" si="8"/>
        <v/>
      </c>
      <c r="Y72" s="28" t="str">
        <f t="shared" si="9"/>
        <v/>
      </c>
    </row>
    <row r="73" spans="2:25">
      <c r="B73" s="9"/>
      <c r="C73" s="95"/>
      <c r="D73" s="96"/>
      <c r="E73" s="97"/>
      <c r="F73" s="153"/>
      <c r="H73" s="9"/>
      <c r="I73" s="95"/>
      <c r="J73" s="96"/>
      <c r="K73" s="96"/>
      <c r="L73" s="96"/>
      <c r="M73" s="168"/>
      <c r="N73" s="168"/>
      <c r="O73" s="168"/>
      <c r="P73" s="96"/>
      <c r="Q73" s="96"/>
      <c r="R73" s="97"/>
      <c r="S73" s="104"/>
      <c r="T73" s="105"/>
      <c r="U73" s="30" t="str">
        <f t="shared" si="6"/>
        <v/>
      </c>
      <c r="V73" s="31" t="str">
        <f t="shared" si="5"/>
        <v/>
      </c>
      <c r="W73" s="14" t="str">
        <f t="shared" si="7"/>
        <v/>
      </c>
      <c r="X73" s="16" t="str">
        <f t="shared" si="8"/>
        <v/>
      </c>
      <c r="Y73" s="28" t="str">
        <f t="shared" si="9"/>
        <v/>
      </c>
    </row>
    <row r="74" spans="2:25">
      <c r="B74" s="9"/>
      <c r="C74" s="95"/>
      <c r="D74" s="96"/>
      <c r="E74" s="97"/>
      <c r="F74" s="153"/>
      <c r="H74" s="9"/>
      <c r="I74" s="95"/>
      <c r="J74" s="96"/>
      <c r="K74" s="96"/>
      <c r="L74" s="96"/>
      <c r="M74" s="168"/>
      <c r="N74" s="168"/>
      <c r="O74" s="168"/>
      <c r="P74" s="96"/>
      <c r="Q74" s="96"/>
      <c r="R74" s="97"/>
      <c r="S74" s="104"/>
      <c r="T74" s="105"/>
      <c r="U74" s="30" t="str">
        <f t="shared" si="6"/>
        <v/>
      </c>
      <c r="V74" s="31" t="str">
        <f t="shared" si="5"/>
        <v/>
      </c>
      <c r="W74" s="14" t="str">
        <f t="shared" si="7"/>
        <v/>
      </c>
      <c r="X74" s="16" t="str">
        <f t="shared" si="8"/>
        <v/>
      </c>
      <c r="Y74" s="28" t="str">
        <f t="shared" si="9"/>
        <v/>
      </c>
    </row>
    <row r="75" spans="2:25">
      <c r="B75" s="9"/>
      <c r="C75" s="95"/>
      <c r="D75" s="96"/>
      <c r="E75" s="97"/>
      <c r="F75" s="153"/>
      <c r="H75" s="9"/>
      <c r="I75" s="95"/>
      <c r="J75" s="96"/>
      <c r="K75" s="96"/>
      <c r="L75" s="96"/>
      <c r="M75" s="168"/>
      <c r="N75" s="168"/>
      <c r="O75" s="168"/>
      <c r="P75" s="96"/>
      <c r="Q75" s="96"/>
      <c r="R75" s="97"/>
      <c r="S75" s="104"/>
      <c r="T75" s="105"/>
      <c r="U75" s="30" t="str">
        <f t="shared" si="6"/>
        <v/>
      </c>
      <c r="V75" s="31" t="str">
        <f t="shared" si="5"/>
        <v/>
      </c>
      <c r="W75" s="14" t="str">
        <f t="shared" si="7"/>
        <v/>
      </c>
      <c r="X75" s="16" t="str">
        <f t="shared" si="8"/>
        <v/>
      </c>
      <c r="Y75" s="28" t="str">
        <f t="shared" si="9"/>
        <v/>
      </c>
    </row>
    <row r="76" spans="2:25">
      <c r="B76" s="9"/>
      <c r="C76" s="95"/>
      <c r="D76" s="96"/>
      <c r="E76" s="97"/>
      <c r="F76" s="153"/>
      <c r="H76" s="9"/>
      <c r="I76" s="95"/>
      <c r="J76" s="96"/>
      <c r="K76" s="96"/>
      <c r="L76" s="96"/>
      <c r="M76" s="168"/>
      <c r="N76" s="168"/>
      <c r="O76" s="168"/>
      <c r="P76" s="96"/>
      <c r="Q76" s="96"/>
      <c r="R76" s="97"/>
      <c r="S76" s="104"/>
      <c r="T76" s="105"/>
      <c r="U76" s="30" t="str">
        <f t="shared" si="6"/>
        <v/>
      </c>
      <c r="V76" s="31" t="str">
        <f t="shared" si="5"/>
        <v/>
      </c>
      <c r="W76" s="14" t="str">
        <f t="shared" si="7"/>
        <v/>
      </c>
      <c r="X76" s="16" t="str">
        <f t="shared" si="8"/>
        <v/>
      </c>
      <c r="Y76" s="28" t="str">
        <f t="shared" si="9"/>
        <v/>
      </c>
    </row>
    <row r="77" spans="2:25">
      <c r="B77" s="9"/>
      <c r="C77" s="95"/>
      <c r="D77" s="96"/>
      <c r="E77" s="97"/>
      <c r="F77" s="153"/>
      <c r="H77" s="9"/>
      <c r="I77" s="95"/>
      <c r="J77" s="96"/>
      <c r="K77" s="96"/>
      <c r="L77" s="96"/>
      <c r="M77" s="168"/>
      <c r="N77" s="168"/>
      <c r="O77" s="168"/>
      <c r="P77" s="96"/>
      <c r="Q77" s="96"/>
      <c r="R77" s="97"/>
      <c r="S77" s="104"/>
      <c r="T77" s="105"/>
      <c r="U77" s="30" t="str">
        <f t="shared" si="6"/>
        <v/>
      </c>
      <c r="V77" s="31" t="str">
        <f t="shared" si="5"/>
        <v/>
      </c>
      <c r="W77" s="14" t="str">
        <f t="shared" si="7"/>
        <v/>
      </c>
      <c r="X77" s="16" t="str">
        <f t="shared" si="8"/>
        <v/>
      </c>
      <c r="Y77" s="28" t="str">
        <f t="shared" si="9"/>
        <v/>
      </c>
    </row>
    <row r="78" spans="2:25">
      <c r="B78" s="9"/>
      <c r="C78" s="95"/>
      <c r="D78" s="96"/>
      <c r="E78" s="97"/>
      <c r="F78" s="153"/>
      <c r="H78" s="9"/>
      <c r="I78" s="95"/>
      <c r="J78" s="96"/>
      <c r="K78" s="96"/>
      <c r="L78" s="96"/>
      <c r="M78" s="168"/>
      <c r="N78" s="168"/>
      <c r="O78" s="168"/>
      <c r="P78" s="96"/>
      <c r="Q78" s="96"/>
      <c r="R78" s="97"/>
      <c r="S78" s="104"/>
      <c r="T78" s="105"/>
      <c r="U78" s="30" t="str">
        <f t="shared" si="6"/>
        <v/>
      </c>
      <c r="V78" s="31" t="str">
        <f t="shared" si="5"/>
        <v/>
      </c>
      <c r="W78" s="14" t="str">
        <f t="shared" si="7"/>
        <v/>
      </c>
      <c r="X78" s="16" t="str">
        <f t="shared" si="8"/>
        <v/>
      </c>
      <c r="Y78" s="28" t="str">
        <f t="shared" si="9"/>
        <v/>
      </c>
    </row>
    <row r="79" spans="2:25">
      <c r="B79" s="9"/>
      <c r="C79" s="95"/>
      <c r="D79" s="96"/>
      <c r="E79" s="97"/>
      <c r="F79" s="153"/>
      <c r="H79" s="9"/>
      <c r="I79" s="95"/>
      <c r="J79" s="96"/>
      <c r="K79" s="96"/>
      <c r="L79" s="96"/>
      <c r="M79" s="168"/>
      <c r="N79" s="168"/>
      <c r="O79" s="168"/>
      <c r="P79" s="96"/>
      <c r="Q79" s="96"/>
      <c r="R79" s="97"/>
      <c r="S79" s="104"/>
      <c r="T79" s="105"/>
      <c r="U79" s="30" t="str">
        <f t="shared" si="6"/>
        <v/>
      </c>
      <c r="V79" s="31" t="str">
        <f t="shared" si="5"/>
        <v/>
      </c>
      <c r="W79" s="14" t="str">
        <f t="shared" si="7"/>
        <v/>
      </c>
      <c r="X79" s="16" t="str">
        <f t="shared" si="8"/>
        <v/>
      </c>
      <c r="Y79" s="28" t="str">
        <f t="shared" si="9"/>
        <v/>
      </c>
    </row>
    <row r="80" spans="2:25">
      <c r="B80" s="9"/>
      <c r="C80" s="95"/>
      <c r="D80" s="96"/>
      <c r="E80" s="97"/>
      <c r="F80" s="153"/>
      <c r="H80" s="9"/>
      <c r="I80" s="95"/>
      <c r="J80" s="96"/>
      <c r="K80" s="96"/>
      <c r="L80" s="96"/>
      <c r="M80" s="168"/>
      <c r="N80" s="168"/>
      <c r="O80" s="168"/>
      <c r="P80" s="96"/>
      <c r="Q80" s="96"/>
      <c r="R80" s="97"/>
      <c r="S80" s="104"/>
      <c r="T80" s="105"/>
      <c r="U80" s="30" t="str">
        <f t="shared" si="6"/>
        <v/>
      </c>
      <c r="V80" s="31" t="str">
        <f t="shared" si="5"/>
        <v/>
      </c>
      <c r="W80" s="14" t="str">
        <f t="shared" si="7"/>
        <v/>
      </c>
      <c r="X80" s="16" t="str">
        <f t="shared" si="8"/>
        <v/>
      </c>
      <c r="Y80" s="28" t="str">
        <f t="shared" si="9"/>
        <v/>
      </c>
    </row>
    <row r="81" spans="2:25">
      <c r="B81" s="9"/>
      <c r="C81" s="95"/>
      <c r="D81" s="96"/>
      <c r="E81" s="97"/>
      <c r="F81" s="153"/>
      <c r="H81" s="9"/>
      <c r="I81" s="95"/>
      <c r="J81" s="96"/>
      <c r="K81" s="96"/>
      <c r="L81" s="96"/>
      <c r="M81" s="168"/>
      <c r="N81" s="168"/>
      <c r="O81" s="168"/>
      <c r="P81" s="96"/>
      <c r="Q81" s="96"/>
      <c r="R81" s="97"/>
      <c r="S81" s="104"/>
      <c r="T81" s="105"/>
      <c r="U81" s="30" t="str">
        <f t="shared" si="6"/>
        <v/>
      </c>
      <c r="V81" s="31" t="str">
        <f t="shared" si="5"/>
        <v/>
      </c>
      <c r="W81" s="14" t="str">
        <f t="shared" si="7"/>
        <v/>
      </c>
      <c r="X81" s="16" t="str">
        <f t="shared" si="8"/>
        <v/>
      </c>
      <c r="Y81" s="28" t="str">
        <f t="shared" si="9"/>
        <v/>
      </c>
    </row>
    <row r="82" spans="2:25">
      <c r="B82" s="9"/>
      <c r="C82" s="95"/>
      <c r="D82" s="96"/>
      <c r="E82" s="97"/>
      <c r="F82" s="153"/>
      <c r="H82" s="9"/>
      <c r="I82" s="95"/>
      <c r="J82" s="96"/>
      <c r="K82" s="96"/>
      <c r="L82" s="96"/>
      <c r="M82" s="168"/>
      <c r="N82" s="168"/>
      <c r="O82" s="168"/>
      <c r="P82" s="96"/>
      <c r="Q82" s="96"/>
      <c r="R82" s="97"/>
      <c r="S82" s="104"/>
      <c r="T82" s="105"/>
      <c r="U82" s="30" t="str">
        <f t="shared" si="6"/>
        <v/>
      </c>
      <c r="V82" s="31" t="str">
        <f t="shared" si="5"/>
        <v/>
      </c>
      <c r="W82" s="14" t="str">
        <f t="shared" si="7"/>
        <v/>
      </c>
      <c r="X82" s="16" t="str">
        <f t="shared" si="8"/>
        <v/>
      </c>
      <c r="Y82" s="28" t="str">
        <f t="shared" si="9"/>
        <v/>
      </c>
    </row>
    <row r="83" spans="2:25">
      <c r="B83" s="9"/>
      <c r="C83" s="95"/>
      <c r="D83" s="96"/>
      <c r="E83" s="97"/>
      <c r="F83" s="153"/>
      <c r="H83" s="9"/>
      <c r="I83" s="95"/>
      <c r="J83" s="96"/>
      <c r="K83" s="96"/>
      <c r="L83" s="96"/>
      <c r="M83" s="168"/>
      <c r="N83" s="168"/>
      <c r="O83" s="168"/>
      <c r="P83" s="96"/>
      <c r="Q83" s="96"/>
      <c r="R83" s="97"/>
      <c r="S83" s="104"/>
      <c r="T83" s="105"/>
      <c r="U83" s="30" t="str">
        <f t="shared" si="6"/>
        <v/>
      </c>
      <c r="V83" s="31" t="str">
        <f t="shared" si="5"/>
        <v/>
      </c>
      <c r="W83" s="14" t="str">
        <f t="shared" si="7"/>
        <v/>
      </c>
      <c r="X83" s="16" t="str">
        <f t="shared" si="8"/>
        <v/>
      </c>
      <c r="Y83" s="28" t="str">
        <f t="shared" si="9"/>
        <v/>
      </c>
    </row>
    <row r="84" spans="2:25">
      <c r="B84" s="9"/>
      <c r="C84" s="95"/>
      <c r="D84" s="96"/>
      <c r="E84" s="97"/>
      <c r="F84" s="153"/>
      <c r="H84" s="9"/>
      <c r="I84" s="95"/>
      <c r="J84" s="96"/>
      <c r="K84" s="96"/>
      <c r="L84" s="96"/>
      <c r="M84" s="168"/>
      <c r="N84" s="168"/>
      <c r="O84" s="168"/>
      <c r="P84" s="96"/>
      <c r="Q84" s="96"/>
      <c r="R84" s="97"/>
      <c r="S84" s="104"/>
      <c r="T84" s="105"/>
      <c r="U84" s="30" t="str">
        <f t="shared" si="6"/>
        <v/>
      </c>
      <c r="V84" s="31" t="str">
        <f t="shared" si="5"/>
        <v/>
      </c>
      <c r="W84" s="14" t="str">
        <f t="shared" si="7"/>
        <v/>
      </c>
      <c r="X84" s="16" t="str">
        <f t="shared" si="8"/>
        <v/>
      </c>
      <c r="Y84" s="28" t="str">
        <f t="shared" si="9"/>
        <v/>
      </c>
    </row>
    <row r="85" spans="2:25">
      <c r="B85" s="9"/>
      <c r="C85" s="95"/>
      <c r="D85" s="96"/>
      <c r="E85" s="97"/>
      <c r="F85" s="153"/>
      <c r="H85" s="9"/>
      <c r="I85" s="95"/>
      <c r="J85" s="96"/>
      <c r="K85" s="96"/>
      <c r="L85" s="96"/>
      <c r="M85" s="168"/>
      <c r="N85" s="168"/>
      <c r="O85" s="168"/>
      <c r="P85" s="96"/>
      <c r="Q85" s="96"/>
      <c r="R85" s="97"/>
      <c r="S85" s="104"/>
      <c r="T85" s="105"/>
      <c r="U85" s="30" t="str">
        <f t="shared" si="6"/>
        <v/>
      </c>
      <c r="V85" s="31" t="str">
        <f t="shared" si="5"/>
        <v/>
      </c>
      <c r="W85" s="14" t="str">
        <f t="shared" si="7"/>
        <v/>
      </c>
      <c r="X85" s="16" t="str">
        <f t="shared" si="8"/>
        <v/>
      </c>
      <c r="Y85" s="28" t="str">
        <f t="shared" si="9"/>
        <v/>
      </c>
    </row>
    <row r="86" spans="2:25">
      <c r="B86" s="9"/>
      <c r="C86" s="95"/>
      <c r="D86" s="96"/>
      <c r="E86" s="97"/>
      <c r="F86" s="153"/>
      <c r="H86" s="9"/>
      <c r="I86" s="95"/>
      <c r="J86" s="96"/>
      <c r="K86" s="96"/>
      <c r="L86" s="96"/>
      <c r="M86" s="168"/>
      <c r="N86" s="168"/>
      <c r="O86" s="168"/>
      <c r="P86" s="96"/>
      <c r="Q86" s="96"/>
      <c r="R86" s="97"/>
      <c r="S86" s="104"/>
      <c r="T86" s="105"/>
      <c r="U86" s="30" t="str">
        <f t="shared" si="6"/>
        <v/>
      </c>
      <c r="V86" s="31" t="str">
        <f t="shared" si="5"/>
        <v/>
      </c>
      <c r="W86" s="14" t="str">
        <f t="shared" si="7"/>
        <v/>
      </c>
      <c r="X86" s="16" t="str">
        <f t="shared" si="8"/>
        <v/>
      </c>
      <c r="Y86" s="28" t="str">
        <f t="shared" si="9"/>
        <v/>
      </c>
    </row>
    <row r="87" spans="2:25">
      <c r="B87" s="9"/>
      <c r="C87" s="95"/>
      <c r="D87" s="96"/>
      <c r="E87" s="97"/>
      <c r="F87" s="153"/>
      <c r="H87" s="9"/>
      <c r="I87" s="95"/>
      <c r="J87" s="96"/>
      <c r="K87" s="96"/>
      <c r="L87" s="96"/>
      <c r="M87" s="168"/>
      <c r="N87" s="168"/>
      <c r="O87" s="168"/>
      <c r="P87" s="96"/>
      <c r="Q87" s="96"/>
      <c r="R87" s="97"/>
      <c r="S87" s="104"/>
      <c r="T87" s="105"/>
      <c r="U87" s="30" t="str">
        <f t="shared" si="6"/>
        <v/>
      </c>
      <c r="V87" s="31" t="str">
        <f t="shared" si="5"/>
        <v/>
      </c>
      <c r="W87" s="14" t="str">
        <f t="shared" si="7"/>
        <v/>
      </c>
      <c r="X87" s="16" t="str">
        <f t="shared" si="8"/>
        <v/>
      </c>
      <c r="Y87" s="28" t="str">
        <f t="shared" si="9"/>
        <v/>
      </c>
    </row>
    <row r="88" spans="2:25">
      <c r="B88" s="9"/>
      <c r="C88" s="95"/>
      <c r="D88" s="96"/>
      <c r="E88" s="97"/>
      <c r="F88" s="153"/>
      <c r="H88" s="9"/>
      <c r="I88" s="95"/>
      <c r="J88" s="96"/>
      <c r="K88" s="96"/>
      <c r="L88" s="96"/>
      <c r="M88" s="168"/>
      <c r="N88" s="168"/>
      <c r="O88" s="168"/>
      <c r="P88" s="96"/>
      <c r="Q88" s="96"/>
      <c r="R88" s="97"/>
      <c r="S88" s="104"/>
      <c r="T88" s="105"/>
      <c r="U88" s="30" t="str">
        <f t="shared" si="6"/>
        <v/>
      </c>
      <c r="V88" s="31" t="str">
        <f t="shared" si="5"/>
        <v/>
      </c>
      <c r="W88" s="14" t="str">
        <f t="shared" si="7"/>
        <v/>
      </c>
      <c r="X88" s="16" t="str">
        <f t="shared" si="8"/>
        <v/>
      </c>
      <c r="Y88" s="28" t="str">
        <f t="shared" si="9"/>
        <v/>
      </c>
    </row>
    <row r="89" spans="2:25">
      <c r="B89" s="9"/>
      <c r="C89" s="95"/>
      <c r="D89" s="96"/>
      <c r="E89" s="97"/>
      <c r="F89" s="153"/>
      <c r="H89" s="9"/>
      <c r="I89" s="95"/>
      <c r="J89" s="96"/>
      <c r="K89" s="96"/>
      <c r="L89" s="96"/>
      <c r="M89" s="168"/>
      <c r="N89" s="168"/>
      <c r="O89" s="168"/>
      <c r="P89" s="96"/>
      <c r="Q89" s="96"/>
      <c r="R89" s="97"/>
      <c r="S89" s="104"/>
      <c r="T89" s="105"/>
      <c r="U89" s="30" t="str">
        <f t="shared" si="6"/>
        <v/>
      </c>
      <c r="V89" s="31" t="str">
        <f t="shared" si="5"/>
        <v/>
      </c>
      <c r="W89" s="14" t="str">
        <f t="shared" si="7"/>
        <v/>
      </c>
      <c r="X89" s="16" t="str">
        <f t="shared" si="8"/>
        <v/>
      </c>
      <c r="Y89" s="28" t="str">
        <f t="shared" si="9"/>
        <v/>
      </c>
    </row>
    <row r="90" spans="2:25">
      <c r="B90" s="9"/>
      <c r="C90" s="95"/>
      <c r="D90" s="96"/>
      <c r="E90" s="97"/>
      <c r="F90" s="153"/>
      <c r="H90" s="9"/>
      <c r="I90" s="95"/>
      <c r="J90" s="96"/>
      <c r="K90" s="96"/>
      <c r="L90" s="96"/>
      <c r="M90" s="168"/>
      <c r="N90" s="168"/>
      <c r="O90" s="168"/>
      <c r="P90" s="96"/>
      <c r="Q90" s="96"/>
      <c r="R90" s="97"/>
      <c r="S90" s="104"/>
      <c r="T90" s="105"/>
      <c r="U90" s="30" t="str">
        <f t="shared" si="6"/>
        <v/>
      </c>
      <c r="V90" s="31" t="str">
        <f t="shared" si="5"/>
        <v/>
      </c>
      <c r="W90" s="14" t="str">
        <f t="shared" si="7"/>
        <v/>
      </c>
      <c r="X90" s="16" t="str">
        <f t="shared" si="8"/>
        <v/>
      </c>
      <c r="Y90" s="28" t="str">
        <f t="shared" si="9"/>
        <v/>
      </c>
    </row>
    <row r="91" spans="2:25">
      <c r="B91" s="9"/>
      <c r="C91" s="95"/>
      <c r="D91" s="96"/>
      <c r="E91" s="97"/>
      <c r="F91" s="153"/>
      <c r="H91" s="9"/>
      <c r="I91" s="95"/>
      <c r="J91" s="96"/>
      <c r="K91" s="96"/>
      <c r="L91" s="96"/>
      <c r="M91" s="168"/>
      <c r="N91" s="168"/>
      <c r="O91" s="168"/>
      <c r="P91" s="96"/>
      <c r="Q91" s="96"/>
      <c r="R91" s="97"/>
      <c r="S91" s="104"/>
      <c r="T91" s="105"/>
      <c r="U91" s="30" t="str">
        <f t="shared" si="6"/>
        <v/>
      </c>
      <c r="V91" s="31" t="str">
        <f t="shared" si="5"/>
        <v/>
      </c>
      <c r="W91" s="14" t="str">
        <f t="shared" si="7"/>
        <v/>
      </c>
      <c r="X91" s="16" t="str">
        <f t="shared" si="8"/>
        <v/>
      </c>
      <c r="Y91" s="28" t="str">
        <f t="shared" si="9"/>
        <v/>
      </c>
    </row>
    <row r="92" spans="2:25">
      <c r="B92" s="9"/>
      <c r="C92" s="95"/>
      <c r="D92" s="96"/>
      <c r="E92" s="97"/>
      <c r="F92" s="153"/>
      <c r="H92" s="9"/>
      <c r="I92" s="95"/>
      <c r="J92" s="96"/>
      <c r="K92" s="96"/>
      <c r="L92" s="96"/>
      <c r="M92" s="168"/>
      <c r="N92" s="168"/>
      <c r="O92" s="168"/>
      <c r="P92" s="96"/>
      <c r="Q92" s="96"/>
      <c r="R92" s="97"/>
      <c r="S92" s="104"/>
      <c r="T92" s="105"/>
      <c r="U92" s="30" t="str">
        <f t="shared" si="6"/>
        <v/>
      </c>
      <c r="V92" s="31" t="str">
        <f t="shared" si="5"/>
        <v/>
      </c>
      <c r="W92" s="14" t="str">
        <f t="shared" si="7"/>
        <v/>
      </c>
      <c r="X92" s="16" t="str">
        <f t="shared" si="8"/>
        <v/>
      </c>
      <c r="Y92" s="28" t="str">
        <f t="shared" si="9"/>
        <v/>
      </c>
    </row>
    <row r="93" spans="2:25">
      <c r="B93" s="9"/>
      <c r="C93" s="95"/>
      <c r="D93" s="96"/>
      <c r="E93" s="97"/>
      <c r="F93" s="153"/>
      <c r="H93" s="9"/>
      <c r="I93" s="95"/>
      <c r="J93" s="96"/>
      <c r="K93" s="96"/>
      <c r="L93" s="96"/>
      <c r="M93" s="168"/>
      <c r="N93" s="168"/>
      <c r="O93" s="168"/>
      <c r="P93" s="96"/>
      <c r="Q93" s="96"/>
      <c r="R93" s="97"/>
      <c r="S93" s="104"/>
      <c r="T93" s="105"/>
      <c r="U93" s="30" t="str">
        <f t="shared" si="6"/>
        <v/>
      </c>
      <c r="V93" s="31" t="str">
        <f t="shared" si="5"/>
        <v/>
      </c>
      <c r="W93" s="14" t="str">
        <f t="shared" si="7"/>
        <v/>
      </c>
      <c r="X93" s="16" t="str">
        <f t="shared" si="8"/>
        <v/>
      </c>
      <c r="Y93" s="28" t="str">
        <f t="shared" si="9"/>
        <v/>
      </c>
    </row>
    <row r="94" spans="2:25">
      <c r="B94" s="9"/>
      <c r="C94" s="95"/>
      <c r="D94" s="96"/>
      <c r="E94" s="97"/>
      <c r="F94" s="153"/>
      <c r="H94" s="9"/>
      <c r="I94" s="95"/>
      <c r="J94" s="96"/>
      <c r="K94" s="96"/>
      <c r="L94" s="96"/>
      <c r="M94" s="168"/>
      <c r="N94" s="168"/>
      <c r="O94" s="168"/>
      <c r="P94" s="96"/>
      <c r="Q94" s="96"/>
      <c r="R94" s="97"/>
      <c r="S94" s="104"/>
      <c r="T94" s="105"/>
      <c r="U94" s="30" t="str">
        <f t="shared" si="6"/>
        <v/>
      </c>
      <c r="V94" s="31" t="str">
        <f t="shared" si="5"/>
        <v/>
      </c>
      <c r="W94" s="14" t="str">
        <f t="shared" si="7"/>
        <v/>
      </c>
      <c r="X94" s="16" t="str">
        <f t="shared" si="8"/>
        <v/>
      </c>
      <c r="Y94" s="28" t="str">
        <f t="shared" si="9"/>
        <v/>
      </c>
    </row>
    <row r="95" spans="2:25">
      <c r="B95" s="9"/>
      <c r="C95" s="95"/>
      <c r="D95" s="96"/>
      <c r="E95" s="97"/>
      <c r="F95" s="153"/>
      <c r="H95" s="9"/>
      <c r="I95" s="95"/>
      <c r="J95" s="96"/>
      <c r="K95" s="96"/>
      <c r="L95" s="96"/>
      <c r="M95" s="168"/>
      <c r="N95" s="168"/>
      <c r="O95" s="168"/>
      <c r="P95" s="96"/>
      <c r="Q95" s="96"/>
      <c r="R95" s="97"/>
      <c r="S95" s="104"/>
      <c r="T95" s="105"/>
      <c r="U95" s="30" t="str">
        <f t="shared" si="6"/>
        <v/>
      </c>
      <c r="V95" s="31" t="str">
        <f t="shared" si="5"/>
        <v/>
      </c>
      <c r="W95" s="14" t="str">
        <f t="shared" si="7"/>
        <v/>
      </c>
      <c r="X95" s="16" t="str">
        <f t="shared" si="8"/>
        <v/>
      </c>
      <c r="Y95" s="28" t="str">
        <f t="shared" si="9"/>
        <v/>
      </c>
    </row>
    <row r="96" spans="2:25">
      <c r="B96" s="9"/>
      <c r="C96" s="95"/>
      <c r="D96" s="96"/>
      <c r="E96" s="97"/>
      <c r="F96" s="153"/>
      <c r="H96" s="9"/>
      <c r="I96" s="95"/>
      <c r="J96" s="96"/>
      <c r="K96" s="96"/>
      <c r="L96" s="96"/>
      <c r="M96" s="168"/>
      <c r="N96" s="168"/>
      <c r="O96" s="168"/>
      <c r="P96" s="96"/>
      <c r="Q96" s="96"/>
      <c r="R96" s="97"/>
      <c r="S96" s="104"/>
      <c r="T96" s="105"/>
      <c r="U96" s="30" t="str">
        <f t="shared" si="6"/>
        <v/>
      </c>
      <c r="V96" s="31" t="str">
        <f t="shared" si="5"/>
        <v/>
      </c>
      <c r="W96" s="14" t="str">
        <f t="shared" si="7"/>
        <v/>
      </c>
      <c r="X96" s="16" t="str">
        <f t="shared" si="8"/>
        <v/>
      </c>
      <c r="Y96" s="28" t="str">
        <f t="shared" si="9"/>
        <v/>
      </c>
    </row>
    <row r="97" spans="2:25">
      <c r="B97" s="9"/>
      <c r="C97" s="95"/>
      <c r="D97" s="96"/>
      <c r="E97" s="97"/>
      <c r="F97" s="153"/>
      <c r="H97" s="9"/>
      <c r="I97" s="95"/>
      <c r="J97" s="96"/>
      <c r="K97" s="96"/>
      <c r="L97" s="96"/>
      <c r="M97" s="168"/>
      <c r="N97" s="168"/>
      <c r="O97" s="168"/>
      <c r="P97" s="96"/>
      <c r="Q97" s="96"/>
      <c r="R97" s="97"/>
      <c r="S97" s="104"/>
      <c r="T97" s="105"/>
      <c r="U97" s="30" t="str">
        <f t="shared" si="6"/>
        <v/>
      </c>
      <c r="V97" s="31" t="str">
        <f t="shared" si="5"/>
        <v/>
      </c>
      <c r="W97" s="14" t="str">
        <f t="shared" si="7"/>
        <v/>
      </c>
      <c r="X97" s="16" t="str">
        <f t="shared" si="8"/>
        <v/>
      </c>
      <c r="Y97" s="28" t="str">
        <f t="shared" si="9"/>
        <v/>
      </c>
    </row>
    <row r="98" spans="2:25">
      <c r="B98" s="9"/>
      <c r="C98" s="95"/>
      <c r="D98" s="96"/>
      <c r="E98" s="97"/>
      <c r="F98" s="153"/>
      <c r="H98" s="9"/>
      <c r="I98" s="95"/>
      <c r="J98" s="96"/>
      <c r="K98" s="96"/>
      <c r="L98" s="96"/>
      <c r="M98" s="168"/>
      <c r="N98" s="168"/>
      <c r="O98" s="168"/>
      <c r="P98" s="96"/>
      <c r="Q98" s="96"/>
      <c r="R98" s="97"/>
      <c r="S98" s="104"/>
      <c r="T98" s="105"/>
      <c r="U98" s="30" t="str">
        <f t="shared" si="6"/>
        <v/>
      </c>
      <c r="V98" s="31" t="str">
        <f t="shared" si="5"/>
        <v/>
      </c>
      <c r="W98" s="14" t="str">
        <f t="shared" si="7"/>
        <v/>
      </c>
      <c r="X98" s="16" t="str">
        <f t="shared" si="8"/>
        <v/>
      </c>
      <c r="Y98" s="28" t="str">
        <f t="shared" si="9"/>
        <v/>
      </c>
    </row>
    <row r="99" spans="2:25">
      <c r="B99" s="9"/>
      <c r="C99" s="95"/>
      <c r="D99" s="96"/>
      <c r="E99" s="97"/>
      <c r="F99" s="153"/>
      <c r="H99" s="9"/>
      <c r="I99" s="95"/>
      <c r="J99" s="96"/>
      <c r="K99" s="96"/>
      <c r="L99" s="96"/>
      <c r="M99" s="168"/>
      <c r="N99" s="168"/>
      <c r="O99" s="168"/>
      <c r="P99" s="96"/>
      <c r="Q99" s="96"/>
      <c r="R99" s="97"/>
      <c r="S99" s="104"/>
      <c r="T99" s="105"/>
      <c r="U99" s="30" t="str">
        <f t="shared" si="6"/>
        <v/>
      </c>
      <c r="V99" s="31" t="str">
        <f t="shared" si="5"/>
        <v/>
      </c>
      <c r="W99" s="14" t="str">
        <f t="shared" si="7"/>
        <v/>
      </c>
      <c r="X99" s="16" t="str">
        <f t="shared" si="8"/>
        <v/>
      </c>
      <c r="Y99" s="28" t="str">
        <f t="shared" si="9"/>
        <v/>
      </c>
    </row>
    <row r="100" spans="2:25">
      <c r="B100" s="9"/>
      <c r="C100" s="95"/>
      <c r="D100" s="96"/>
      <c r="E100" s="97"/>
      <c r="F100" s="153"/>
      <c r="H100" s="9"/>
      <c r="I100" s="95"/>
      <c r="J100" s="96"/>
      <c r="K100" s="96"/>
      <c r="L100" s="96"/>
      <c r="M100" s="168"/>
      <c r="N100" s="168"/>
      <c r="O100" s="168"/>
      <c r="P100" s="96"/>
      <c r="Q100" s="96"/>
      <c r="R100" s="97"/>
      <c r="S100" s="104"/>
      <c r="T100" s="105"/>
      <c r="U100" s="30" t="str">
        <f t="shared" si="6"/>
        <v/>
      </c>
      <c r="V100" s="31" t="str">
        <f t="shared" si="5"/>
        <v/>
      </c>
      <c r="W100" s="14" t="str">
        <f t="shared" si="7"/>
        <v/>
      </c>
      <c r="X100" s="16" t="str">
        <f t="shared" si="8"/>
        <v/>
      </c>
      <c r="Y100" s="28" t="str">
        <f t="shared" si="9"/>
        <v/>
      </c>
    </row>
    <row r="101" spans="2:25">
      <c r="B101" s="9"/>
      <c r="C101" s="95"/>
      <c r="D101" s="96"/>
      <c r="E101" s="97"/>
      <c r="F101" s="153"/>
      <c r="H101" s="9"/>
      <c r="I101" s="95"/>
      <c r="J101" s="96"/>
      <c r="K101" s="96"/>
      <c r="L101" s="96"/>
      <c r="M101" s="168"/>
      <c r="N101" s="168"/>
      <c r="O101" s="168"/>
      <c r="P101" s="96"/>
      <c r="Q101" s="96"/>
      <c r="R101" s="97"/>
      <c r="S101" s="104"/>
      <c r="T101" s="105"/>
      <c r="U101" s="30" t="str">
        <f t="shared" si="6"/>
        <v/>
      </c>
      <c r="V101" s="31" t="str">
        <f t="shared" si="5"/>
        <v/>
      </c>
      <c r="W101" s="14" t="str">
        <f t="shared" si="7"/>
        <v/>
      </c>
      <c r="X101" s="16" t="str">
        <f t="shared" si="8"/>
        <v/>
      </c>
      <c r="Y101" s="28" t="str">
        <f t="shared" si="9"/>
        <v/>
      </c>
    </row>
    <row r="102" spans="2:25">
      <c r="B102" s="9"/>
      <c r="C102" s="95"/>
      <c r="D102" s="96"/>
      <c r="E102" s="97"/>
      <c r="F102" s="153"/>
      <c r="H102" s="9"/>
      <c r="I102" s="95"/>
      <c r="J102" s="96"/>
      <c r="K102" s="96"/>
      <c r="L102" s="96"/>
      <c r="M102" s="168"/>
      <c r="N102" s="168"/>
      <c r="O102" s="168"/>
      <c r="P102" s="96"/>
      <c r="Q102" s="96"/>
      <c r="R102" s="97"/>
      <c r="S102" s="104"/>
      <c r="T102" s="105"/>
      <c r="U102" s="30" t="str">
        <f t="shared" si="6"/>
        <v/>
      </c>
      <c r="V102" s="31" t="str">
        <f t="shared" si="5"/>
        <v/>
      </c>
      <c r="W102" s="14" t="str">
        <f t="shared" si="7"/>
        <v/>
      </c>
      <c r="X102" s="16" t="str">
        <f t="shared" si="8"/>
        <v/>
      </c>
      <c r="Y102" s="28" t="str">
        <f t="shared" si="9"/>
        <v/>
      </c>
    </row>
    <row r="103" spans="2:25">
      <c r="B103" s="9"/>
      <c r="C103" s="95"/>
      <c r="D103" s="96"/>
      <c r="E103" s="97"/>
      <c r="F103" s="153"/>
      <c r="H103" s="9"/>
      <c r="I103" s="95"/>
      <c r="J103" s="96"/>
      <c r="K103" s="96"/>
      <c r="L103" s="96"/>
      <c r="M103" s="168"/>
      <c r="N103" s="168"/>
      <c r="O103" s="168"/>
      <c r="P103" s="96"/>
      <c r="Q103" s="96"/>
      <c r="R103" s="97"/>
      <c r="S103" s="104"/>
      <c r="T103" s="105"/>
      <c r="U103" s="30" t="str">
        <f t="shared" si="6"/>
        <v/>
      </c>
      <c r="V103" s="31" t="str">
        <f t="shared" si="5"/>
        <v/>
      </c>
      <c r="W103" s="14" t="str">
        <f t="shared" si="7"/>
        <v/>
      </c>
      <c r="X103" s="16" t="str">
        <f t="shared" si="8"/>
        <v/>
      </c>
      <c r="Y103" s="28" t="str">
        <f t="shared" si="9"/>
        <v/>
      </c>
    </row>
    <row r="104" spans="2:25">
      <c r="B104" s="9"/>
      <c r="C104" s="95"/>
      <c r="D104" s="96"/>
      <c r="E104" s="97"/>
      <c r="F104" s="153"/>
      <c r="H104" s="9"/>
      <c r="I104" s="95"/>
      <c r="J104" s="96"/>
      <c r="K104" s="96"/>
      <c r="L104" s="96"/>
      <c r="M104" s="168"/>
      <c r="N104" s="168"/>
      <c r="O104" s="168"/>
      <c r="P104" s="96"/>
      <c r="Q104" s="96"/>
      <c r="R104" s="97"/>
      <c r="S104" s="104"/>
      <c r="T104" s="105"/>
      <c r="U104" s="30" t="str">
        <f t="shared" si="6"/>
        <v/>
      </c>
      <c r="V104" s="31" t="str">
        <f t="shared" si="5"/>
        <v/>
      </c>
      <c r="W104" s="14" t="str">
        <f t="shared" si="7"/>
        <v/>
      </c>
      <c r="X104" s="16" t="str">
        <f t="shared" si="8"/>
        <v/>
      </c>
      <c r="Y104" s="28" t="str">
        <f t="shared" si="9"/>
        <v/>
      </c>
    </row>
    <row r="105" spans="2:25">
      <c r="B105" s="9"/>
      <c r="C105" s="95"/>
      <c r="D105" s="96"/>
      <c r="E105" s="97"/>
      <c r="F105" s="153"/>
      <c r="H105" s="9"/>
      <c r="I105" s="95"/>
      <c r="J105" s="96"/>
      <c r="K105" s="96"/>
      <c r="L105" s="96"/>
      <c r="M105" s="168"/>
      <c r="N105" s="168"/>
      <c r="O105" s="168"/>
      <c r="P105" s="96"/>
      <c r="Q105" s="96"/>
      <c r="R105" s="97"/>
      <c r="S105" s="104"/>
      <c r="T105" s="105"/>
      <c r="U105" s="30" t="str">
        <f t="shared" si="6"/>
        <v/>
      </c>
      <c r="V105" s="31" t="str">
        <f t="shared" si="5"/>
        <v/>
      </c>
      <c r="W105" s="14" t="str">
        <f t="shared" si="7"/>
        <v/>
      </c>
      <c r="X105" s="16" t="str">
        <f t="shared" si="8"/>
        <v/>
      </c>
      <c r="Y105" s="28" t="str">
        <f t="shared" si="9"/>
        <v/>
      </c>
    </row>
    <row r="106" spans="2:25">
      <c r="B106" s="9"/>
      <c r="C106" s="95"/>
      <c r="D106" s="96"/>
      <c r="E106" s="97"/>
      <c r="F106" s="153"/>
      <c r="H106" s="9"/>
      <c r="I106" s="95"/>
      <c r="J106" s="96"/>
      <c r="K106" s="96"/>
      <c r="L106" s="96"/>
      <c r="M106" s="168"/>
      <c r="N106" s="168"/>
      <c r="O106" s="168"/>
      <c r="P106" s="96"/>
      <c r="Q106" s="96"/>
      <c r="R106" s="97"/>
      <c r="S106" s="104"/>
      <c r="T106" s="105"/>
      <c r="U106" s="30" t="str">
        <f t="shared" si="6"/>
        <v/>
      </c>
      <c r="V106" s="31" t="str">
        <f t="shared" si="5"/>
        <v/>
      </c>
      <c r="W106" s="14" t="str">
        <f t="shared" si="7"/>
        <v/>
      </c>
      <c r="X106" s="16" t="str">
        <f t="shared" si="8"/>
        <v/>
      </c>
      <c r="Y106" s="28" t="str">
        <f t="shared" si="9"/>
        <v/>
      </c>
    </row>
    <row r="107" spans="2:25">
      <c r="B107" s="9"/>
      <c r="C107" s="95"/>
      <c r="D107" s="96"/>
      <c r="E107" s="97"/>
      <c r="F107" s="153"/>
      <c r="H107" s="9"/>
      <c r="I107" s="95"/>
      <c r="J107" s="96"/>
      <c r="K107" s="96"/>
      <c r="L107" s="96"/>
      <c r="M107" s="168"/>
      <c r="N107" s="168"/>
      <c r="O107" s="168"/>
      <c r="P107" s="96"/>
      <c r="Q107" s="96"/>
      <c r="R107" s="97"/>
      <c r="S107" s="104"/>
      <c r="T107" s="105"/>
      <c r="U107" s="30" t="str">
        <f t="shared" si="6"/>
        <v/>
      </c>
      <c r="V107" s="31" t="str">
        <f t="shared" si="5"/>
        <v/>
      </c>
      <c r="W107" s="14" t="str">
        <f t="shared" si="7"/>
        <v/>
      </c>
      <c r="X107" s="16" t="str">
        <f t="shared" si="8"/>
        <v/>
      </c>
      <c r="Y107" s="28" t="str">
        <f t="shared" si="9"/>
        <v/>
      </c>
    </row>
    <row r="108" spans="2:25">
      <c r="B108" s="9"/>
      <c r="C108" s="95"/>
      <c r="D108" s="96"/>
      <c r="E108" s="97"/>
      <c r="F108" s="153"/>
      <c r="H108" s="9"/>
      <c r="I108" s="95"/>
      <c r="J108" s="96"/>
      <c r="K108" s="96"/>
      <c r="L108" s="96"/>
      <c r="M108" s="168"/>
      <c r="N108" s="168"/>
      <c r="O108" s="168"/>
      <c r="P108" s="96"/>
      <c r="Q108" s="96"/>
      <c r="R108" s="97"/>
      <c r="S108" s="104"/>
      <c r="T108" s="105"/>
      <c r="U108" s="30" t="str">
        <f t="shared" si="6"/>
        <v/>
      </c>
      <c r="V108" s="31" t="str">
        <f t="shared" si="5"/>
        <v/>
      </c>
      <c r="W108" s="14" t="str">
        <f t="shared" si="7"/>
        <v/>
      </c>
      <c r="X108" s="16" t="str">
        <f t="shared" si="8"/>
        <v/>
      </c>
      <c r="Y108" s="28" t="str">
        <f t="shared" si="9"/>
        <v/>
      </c>
    </row>
    <row r="109" spans="2:25">
      <c r="B109" s="9"/>
      <c r="C109" s="95"/>
      <c r="D109" s="96"/>
      <c r="E109" s="97"/>
      <c r="F109" s="153"/>
      <c r="H109" s="9"/>
      <c r="I109" s="95"/>
      <c r="J109" s="96"/>
      <c r="K109" s="96"/>
      <c r="L109" s="96"/>
      <c r="M109" s="168"/>
      <c r="N109" s="168"/>
      <c r="O109" s="168"/>
      <c r="P109" s="96"/>
      <c r="Q109" s="96"/>
      <c r="R109" s="97"/>
      <c r="S109" s="104"/>
      <c r="T109" s="105"/>
      <c r="U109" s="30" t="str">
        <f t="shared" si="6"/>
        <v/>
      </c>
      <c r="V109" s="31" t="str">
        <f t="shared" si="5"/>
        <v/>
      </c>
      <c r="W109" s="14" t="str">
        <f t="shared" si="7"/>
        <v/>
      </c>
      <c r="X109" s="16" t="str">
        <f t="shared" si="8"/>
        <v/>
      </c>
      <c r="Y109" s="28" t="str">
        <f t="shared" si="9"/>
        <v/>
      </c>
    </row>
    <row r="110" spans="2:25">
      <c r="B110" s="9"/>
      <c r="C110" s="95"/>
      <c r="D110" s="96"/>
      <c r="E110" s="97"/>
      <c r="F110" s="153"/>
      <c r="H110" s="9"/>
      <c r="I110" s="95"/>
      <c r="J110" s="96"/>
      <c r="K110" s="96"/>
      <c r="L110" s="96"/>
      <c r="M110" s="168"/>
      <c r="N110" s="168"/>
      <c r="O110" s="168"/>
      <c r="P110" s="96"/>
      <c r="Q110" s="96"/>
      <c r="R110" s="97"/>
      <c r="S110" s="104"/>
      <c r="T110" s="105"/>
      <c r="U110" s="30" t="str">
        <f t="shared" si="6"/>
        <v/>
      </c>
      <c r="V110" s="31" t="str">
        <f t="shared" si="5"/>
        <v/>
      </c>
      <c r="W110" s="14" t="str">
        <f t="shared" si="7"/>
        <v/>
      </c>
      <c r="X110" s="16" t="str">
        <f t="shared" si="8"/>
        <v/>
      </c>
      <c r="Y110" s="28" t="str">
        <f t="shared" si="9"/>
        <v/>
      </c>
    </row>
    <row r="111" spans="2:25">
      <c r="B111" s="9"/>
      <c r="C111" s="95"/>
      <c r="D111" s="96"/>
      <c r="E111" s="97"/>
      <c r="F111" s="153"/>
      <c r="H111" s="9"/>
      <c r="I111" s="95"/>
      <c r="J111" s="96"/>
      <c r="K111" s="96"/>
      <c r="L111" s="96"/>
      <c r="M111" s="168"/>
      <c r="N111" s="168"/>
      <c r="O111" s="168"/>
      <c r="P111" s="96"/>
      <c r="Q111" s="96"/>
      <c r="R111" s="97"/>
      <c r="S111" s="104"/>
      <c r="T111" s="105"/>
      <c r="U111" s="30" t="str">
        <f t="shared" si="6"/>
        <v/>
      </c>
      <c r="V111" s="31" t="str">
        <f t="shared" si="5"/>
        <v/>
      </c>
      <c r="W111" s="14" t="str">
        <f t="shared" si="7"/>
        <v/>
      </c>
      <c r="X111" s="16" t="str">
        <f t="shared" si="8"/>
        <v/>
      </c>
      <c r="Y111" s="28" t="str">
        <f t="shared" si="9"/>
        <v/>
      </c>
    </row>
    <row r="112" spans="2:25">
      <c r="B112" s="9"/>
      <c r="C112" s="95"/>
      <c r="D112" s="96"/>
      <c r="E112" s="97"/>
      <c r="F112" s="153"/>
      <c r="H112" s="9"/>
      <c r="I112" s="95"/>
      <c r="J112" s="96"/>
      <c r="K112" s="96"/>
      <c r="L112" s="96"/>
      <c r="M112" s="168"/>
      <c r="N112" s="168"/>
      <c r="O112" s="168"/>
      <c r="P112" s="96"/>
      <c r="Q112" s="96"/>
      <c r="R112" s="97"/>
      <c r="S112" s="104"/>
      <c r="T112" s="105"/>
      <c r="U112" s="30" t="str">
        <f t="shared" si="6"/>
        <v/>
      </c>
      <c r="V112" s="31" t="str">
        <f t="shared" si="5"/>
        <v/>
      </c>
      <c r="W112" s="14" t="str">
        <f t="shared" si="7"/>
        <v/>
      </c>
      <c r="X112" s="16" t="str">
        <f t="shared" si="8"/>
        <v/>
      </c>
      <c r="Y112" s="28" t="str">
        <f t="shared" si="9"/>
        <v/>
      </c>
    </row>
    <row r="113" spans="2:25">
      <c r="B113" s="9"/>
      <c r="C113" s="95"/>
      <c r="D113" s="96"/>
      <c r="E113" s="97"/>
      <c r="F113" s="153"/>
      <c r="H113" s="9"/>
      <c r="I113" s="95"/>
      <c r="J113" s="96"/>
      <c r="K113" s="96"/>
      <c r="L113" s="96"/>
      <c r="M113" s="168"/>
      <c r="N113" s="168"/>
      <c r="O113" s="168"/>
      <c r="P113" s="96"/>
      <c r="Q113" s="96"/>
      <c r="R113" s="97"/>
      <c r="S113" s="104"/>
      <c r="T113" s="105"/>
      <c r="U113" s="30" t="str">
        <f t="shared" si="6"/>
        <v/>
      </c>
      <c r="V113" s="31" t="str">
        <f t="shared" si="5"/>
        <v/>
      </c>
      <c r="W113" s="14" t="str">
        <f t="shared" si="7"/>
        <v/>
      </c>
      <c r="X113" s="16" t="str">
        <f t="shared" si="8"/>
        <v/>
      </c>
      <c r="Y113" s="28" t="str">
        <f t="shared" si="9"/>
        <v/>
      </c>
    </row>
    <row r="114" spans="2:25">
      <c r="B114" s="9"/>
      <c r="C114" s="95"/>
      <c r="D114" s="96"/>
      <c r="E114" s="97"/>
      <c r="F114" s="153"/>
      <c r="H114" s="9"/>
      <c r="I114" s="95"/>
      <c r="J114" s="96"/>
      <c r="K114" s="96"/>
      <c r="L114" s="96"/>
      <c r="M114" s="168"/>
      <c r="N114" s="168"/>
      <c r="O114" s="168"/>
      <c r="P114" s="96"/>
      <c r="Q114" s="96"/>
      <c r="R114" s="97"/>
      <c r="S114" s="104"/>
      <c r="T114" s="105"/>
      <c r="U114" s="30" t="str">
        <f t="shared" si="6"/>
        <v/>
      </c>
      <c r="V114" s="31" t="str">
        <f t="shared" si="5"/>
        <v/>
      </c>
      <c r="W114" s="14" t="str">
        <f t="shared" si="7"/>
        <v/>
      </c>
      <c r="X114" s="16" t="str">
        <f t="shared" si="8"/>
        <v/>
      </c>
      <c r="Y114" s="28" t="str">
        <f t="shared" si="9"/>
        <v/>
      </c>
    </row>
    <row r="115" spans="2:25">
      <c r="B115" s="9"/>
      <c r="C115" s="95"/>
      <c r="D115" s="96"/>
      <c r="E115" s="97"/>
      <c r="F115" s="153"/>
      <c r="H115" s="9"/>
      <c r="I115" s="95"/>
      <c r="J115" s="96"/>
      <c r="K115" s="96"/>
      <c r="L115" s="96"/>
      <c r="M115" s="168"/>
      <c r="N115" s="168"/>
      <c r="O115" s="168"/>
      <c r="P115" s="96"/>
      <c r="Q115" s="96"/>
      <c r="R115" s="97"/>
      <c r="S115" s="104"/>
      <c r="T115" s="105"/>
      <c r="U115" s="30" t="str">
        <f t="shared" si="6"/>
        <v/>
      </c>
      <c r="V115" s="31" t="str">
        <f t="shared" si="5"/>
        <v/>
      </c>
      <c r="W115" s="14" t="str">
        <f t="shared" si="7"/>
        <v/>
      </c>
      <c r="X115" s="16" t="str">
        <f t="shared" si="8"/>
        <v/>
      </c>
      <c r="Y115" s="28" t="str">
        <f t="shared" si="9"/>
        <v/>
      </c>
    </row>
    <row r="116" spans="2:25">
      <c r="B116" s="9"/>
      <c r="C116" s="95"/>
      <c r="D116" s="96"/>
      <c r="E116" s="97"/>
      <c r="F116" s="153"/>
      <c r="H116" s="9"/>
      <c r="I116" s="95"/>
      <c r="J116" s="96"/>
      <c r="K116" s="96"/>
      <c r="L116" s="96"/>
      <c r="M116" s="168"/>
      <c r="N116" s="168"/>
      <c r="O116" s="168"/>
      <c r="P116" s="96"/>
      <c r="Q116" s="96"/>
      <c r="R116" s="97"/>
      <c r="S116" s="104"/>
      <c r="T116" s="105"/>
      <c r="U116" s="30" t="str">
        <f t="shared" si="6"/>
        <v/>
      </c>
      <c r="V116" s="31" t="str">
        <f t="shared" si="5"/>
        <v/>
      </c>
      <c r="W116" s="14" t="str">
        <f t="shared" si="7"/>
        <v/>
      </c>
      <c r="X116" s="16" t="str">
        <f t="shared" si="8"/>
        <v/>
      </c>
      <c r="Y116" s="28" t="str">
        <f t="shared" si="9"/>
        <v/>
      </c>
    </row>
    <row r="117" spans="2:25">
      <c r="B117" s="9"/>
      <c r="C117" s="95"/>
      <c r="D117" s="96"/>
      <c r="E117" s="97"/>
      <c r="F117" s="153"/>
      <c r="H117" s="9"/>
      <c r="I117" s="95"/>
      <c r="J117" s="96"/>
      <c r="K117" s="96"/>
      <c r="L117" s="96"/>
      <c r="M117" s="168"/>
      <c r="N117" s="168"/>
      <c r="O117" s="168"/>
      <c r="P117" s="96"/>
      <c r="Q117" s="96"/>
      <c r="R117" s="97"/>
      <c r="S117" s="104"/>
      <c r="T117" s="105"/>
      <c r="U117" s="30" t="str">
        <f t="shared" si="6"/>
        <v/>
      </c>
      <c r="V117" s="31" t="str">
        <f t="shared" si="5"/>
        <v/>
      </c>
      <c r="W117" s="14" t="str">
        <f t="shared" si="7"/>
        <v/>
      </c>
      <c r="X117" s="16" t="str">
        <f t="shared" si="8"/>
        <v/>
      </c>
      <c r="Y117" s="28" t="str">
        <f t="shared" si="9"/>
        <v/>
      </c>
    </row>
    <row r="118" spans="2:25">
      <c r="B118" s="9"/>
      <c r="C118" s="95"/>
      <c r="D118" s="96"/>
      <c r="E118" s="97"/>
      <c r="F118" s="153"/>
      <c r="H118" s="9"/>
      <c r="I118" s="95"/>
      <c r="J118" s="96"/>
      <c r="K118" s="96"/>
      <c r="L118" s="96"/>
      <c r="M118" s="168"/>
      <c r="N118" s="168"/>
      <c r="O118" s="168"/>
      <c r="P118" s="96"/>
      <c r="Q118" s="96"/>
      <c r="R118" s="97"/>
      <c r="S118" s="104"/>
      <c r="T118" s="105"/>
      <c r="U118" s="30" t="str">
        <f t="shared" si="6"/>
        <v/>
      </c>
      <c r="V118" s="31" t="str">
        <f t="shared" si="5"/>
        <v/>
      </c>
      <c r="W118" s="14" t="str">
        <f t="shared" si="7"/>
        <v/>
      </c>
      <c r="X118" s="16" t="str">
        <f t="shared" si="8"/>
        <v/>
      </c>
      <c r="Y118" s="28" t="str">
        <f t="shared" si="9"/>
        <v/>
      </c>
    </row>
    <row r="119" spans="2:25">
      <c r="B119" s="9"/>
      <c r="C119" s="95"/>
      <c r="D119" s="96"/>
      <c r="E119" s="97"/>
      <c r="F119" s="153"/>
      <c r="H119" s="9"/>
      <c r="I119" s="95"/>
      <c r="J119" s="96"/>
      <c r="K119" s="96"/>
      <c r="L119" s="96"/>
      <c r="M119" s="168"/>
      <c r="N119" s="168"/>
      <c r="O119" s="168"/>
      <c r="P119" s="96"/>
      <c r="Q119" s="96"/>
      <c r="R119" s="97"/>
      <c r="S119" s="104"/>
      <c r="T119" s="105"/>
      <c r="U119" s="30" t="str">
        <f t="shared" si="6"/>
        <v/>
      </c>
      <c r="V119" s="31" t="str">
        <f t="shared" si="5"/>
        <v/>
      </c>
      <c r="W119" s="14" t="str">
        <f t="shared" si="7"/>
        <v/>
      </c>
      <c r="X119" s="16" t="str">
        <f t="shared" si="8"/>
        <v/>
      </c>
      <c r="Y119" s="28" t="str">
        <f t="shared" si="9"/>
        <v/>
      </c>
    </row>
    <row r="120" spans="2:25">
      <c r="B120" s="9"/>
      <c r="C120" s="95"/>
      <c r="D120" s="96"/>
      <c r="E120" s="97"/>
      <c r="F120" s="153"/>
      <c r="H120" s="9"/>
      <c r="I120" s="95"/>
      <c r="J120" s="96"/>
      <c r="K120" s="96"/>
      <c r="L120" s="96"/>
      <c r="M120" s="168"/>
      <c r="N120" s="168"/>
      <c r="O120" s="168"/>
      <c r="P120" s="96"/>
      <c r="Q120" s="96"/>
      <c r="R120" s="97"/>
      <c r="S120" s="104"/>
      <c r="T120" s="105"/>
      <c r="U120" s="30" t="str">
        <f t="shared" si="6"/>
        <v/>
      </c>
      <c r="V120" s="31" t="str">
        <f t="shared" si="5"/>
        <v/>
      </c>
      <c r="W120" s="14" t="str">
        <f t="shared" si="7"/>
        <v/>
      </c>
      <c r="X120" s="16" t="str">
        <f t="shared" si="8"/>
        <v/>
      </c>
      <c r="Y120" s="28" t="str">
        <f t="shared" si="9"/>
        <v/>
      </c>
    </row>
    <row r="121" spans="2:25">
      <c r="B121" s="9"/>
      <c r="C121" s="95"/>
      <c r="D121" s="96"/>
      <c r="E121" s="97"/>
      <c r="F121" s="153"/>
      <c r="H121" s="9"/>
      <c r="I121" s="95"/>
      <c r="J121" s="96"/>
      <c r="K121" s="96"/>
      <c r="L121" s="96"/>
      <c r="M121" s="168"/>
      <c r="N121" s="168"/>
      <c r="O121" s="168"/>
      <c r="P121" s="96"/>
      <c r="Q121" s="96"/>
      <c r="R121" s="97"/>
      <c r="S121" s="104"/>
      <c r="T121" s="105"/>
      <c r="U121" s="30" t="str">
        <f t="shared" si="6"/>
        <v/>
      </c>
      <c r="V121" s="31" t="str">
        <f t="shared" si="5"/>
        <v/>
      </c>
      <c r="W121" s="14" t="str">
        <f t="shared" si="7"/>
        <v/>
      </c>
      <c r="X121" s="16" t="str">
        <f t="shared" si="8"/>
        <v/>
      </c>
      <c r="Y121" s="28" t="str">
        <f t="shared" si="9"/>
        <v/>
      </c>
    </row>
    <row r="122" spans="2:25">
      <c r="B122" s="9"/>
      <c r="C122" s="95"/>
      <c r="D122" s="96"/>
      <c r="E122" s="97"/>
      <c r="F122" s="153"/>
      <c r="H122" s="9"/>
      <c r="I122" s="95"/>
      <c r="J122" s="96"/>
      <c r="K122" s="96"/>
      <c r="L122" s="96"/>
      <c r="M122" s="168"/>
      <c r="N122" s="168"/>
      <c r="O122" s="168"/>
      <c r="P122" s="96"/>
      <c r="Q122" s="96"/>
      <c r="R122" s="97"/>
      <c r="S122" s="104"/>
      <c r="T122" s="105"/>
      <c r="U122" s="30" t="str">
        <f t="shared" si="6"/>
        <v/>
      </c>
      <c r="V122" s="31" t="str">
        <f t="shared" si="5"/>
        <v/>
      </c>
      <c r="W122" s="14" t="str">
        <f t="shared" si="7"/>
        <v/>
      </c>
      <c r="X122" s="16" t="str">
        <f t="shared" si="8"/>
        <v/>
      </c>
      <c r="Y122" s="28" t="str">
        <f t="shared" si="9"/>
        <v/>
      </c>
    </row>
    <row r="123" spans="2:25">
      <c r="B123" s="9"/>
      <c r="C123" s="95"/>
      <c r="D123" s="96"/>
      <c r="E123" s="97"/>
      <c r="F123" s="153"/>
      <c r="H123" s="9"/>
      <c r="I123" s="95"/>
      <c r="J123" s="96"/>
      <c r="K123" s="96"/>
      <c r="L123" s="96"/>
      <c r="M123" s="168"/>
      <c r="N123" s="168"/>
      <c r="O123" s="168"/>
      <c r="P123" s="96"/>
      <c r="Q123" s="96"/>
      <c r="R123" s="97"/>
      <c r="S123" s="104"/>
      <c r="T123" s="105"/>
      <c r="U123" s="30" t="str">
        <f t="shared" si="6"/>
        <v/>
      </c>
      <c r="V123" s="31" t="str">
        <f t="shared" si="5"/>
        <v/>
      </c>
      <c r="W123" s="14" t="str">
        <f t="shared" si="7"/>
        <v/>
      </c>
      <c r="X123" s="16" t="str">
        <f t="shared" si="8"/>
        <v/>
      </c>
      <c r="Y123" s="28" t="str">
        <f t="shared" si="9"/>
        <v/>
      </c>
    </row>
    <row r="124" spans="2:25">
      <c r="B124" s="9"/>
      <c r="C124" s="95"/>
      <c r="D124" s="96"/>
      <c r="E124" s="97"/>
      <c r="F124" s="153"/>
      <c r="H124" s="9"/>
      <c r="I124" s="95"/>
      <c r="J124" s="96"/>
      <c r="K124" s="96"/>
      <c r="L124" s="96"/>
      <c r="M124" s="168"/>
      <c r="N124" s="168"/>
      <c r="O124" s="168"/>
      <c r="P124" s="96"/>
      <c r="Q124" s="96"/>
      <c r="R124" s="97"/>
      <c r="S124" s="104"/>
      <c r="T124" s="105"/>
      <c r="U124" s="30" t="str">
        <f t="shared" si="6"/>
        <v/>
      </c>
      <c r="V124" s="31" t="str">
        <f t="shared" si="5"/>
        <v/>
      </c>
      <c r="W124" s="14" t="str">
        <f t="shared" si="7"/>
        <v/>
      </c>
      <c r="X124" s="16" t="str">
        <f t="shared" si="8"/>
        <v/>
      </c>
      <c r="Y124" s="28" t="str">
        <f t="shared" si="9"/>
        <v/>
      </c>
    </row>
    <row r="125" spans="2:25">
      <c r="B125" s="9"/>
      <c r="C125" s="95"/>
      <c r="D125" s="96"/>
      <c r="E125" s="97"/>
      <c r="F125" s="153"/>
      <c r="H125" s="9"/>
      <c r="I125" s="95"/>
      <c r="J125" s="96"/>
      <c r="K125" s="96"/>
      <c r="L125" s="96"/>
      <c r="M125" s="168"/>
      <c r="N125" s="168"/>
      <c r="O125" s="168"/>
      <c r="P125" s="96"/>
      <c r="Q125" s="96"/>
      <c r="R125" s="97"/>
      <c r="S125" s="104"/>
      <c r="T125" s="105"/>
      <c r="U125" s="30" t="str">
        <f t="shared" si="6"/>
        <v/>
      </c>
      <c r="V125" s="31" t="str">
        <f t="shared" si="5"/>
        <v/>
      </c>
      <c r="W125" s="14" t="str">
        <f t="shared" si="7"/>
        <v/>
      </c>
      <c r="X125" s="16" t="str">
        <f t="shared" si="8"/>
        <v/>
      </c>
      <c r="Y125" s="28" t="str">
        <f t="shared" si="9"/>
        <v/>
      </c>
    </row>
    <row r="126" spans="2:25">
      <c r="B126" s="9"/>
      <c r="C126" s="95"/>
      <c r="D126" s="96"/>
      <c r="E126" s="97"/>
      <c r="F126" s="153"/>
      <c r="H126" s="9"/>
      <c r="I126" s="95"/>
      <c r="J126" s="96"/>
      <c r="K126" s="96"/>
      <c r="L126" s="96"/>
      <c r="M126" s="168"/>
      <c r="N126" s="168"/>
      <c r="O126" s="168"/>
      <c r="P126" s="96"/>
      <c r="Q126" s="96"/>
      <c r="R126" s="97"/>
      <c r="S126" s="104"/>
      <c r="T126" s="105"/>
      <c r="U126" s="30" t="str">
        <f t="shared" si="6"/>
        <v/>
      </c>
      <c r="V126" s="31" t="str">
        <f t="shared" si="5"/>
        <v/>
      </c>
      <c r="W126" s="14" t="str">
        <f t="shared" si="7"/>
        <v/>
      </c>
      <c r="X126" s="16" t="str">
        <f t="shared" si="8"/>
        <v/>
      </c>
      <c r="Y126" s="28" t="str">
        <f t="shared" si="9"/>
        <v/>
      </c>
    </row>
    <row r="127" spans="2:25">
      <c r="B127" s="9"/>
      <c r="C127" s="95"/>
      <c r="D127" s="96"/>
      <c r="E127" s="97"/>
      <c r="F127" s="153"/>
      <c r="H127" s="9"/>
      <c r="I127" s="95"/>
      <c r="J127" s="96"/>
      <c r="K127" s="96"/>
      <c r="L127" s="96"/>
      <c r="M127" s="168"/>
      <c r="N127" s="168"/>
      <c r="O127" s="168"/>
      <c r="P127" s="96"/>
      <c r="Q127" s="96"/>
      <c r="R127" s="97"/>
      <c r="S127" s="104"/>
      <c r="T127" s="105"/>
      <c r="U127" s="30" t="str">
        <f t="shared" si="6"/>
        <v/>
      </c>
      <c r="V127" s="31" t="str">
        <f t="shared" si="5"/>
        <v/>
      </c>
      <c r="W127" s="14" t="str">
        <f t="shared" si="7"/>
        <v/>
      </c>
      <c r="X127" s="16" t="str">
        <f t="shared" si="8"/>
        <v/>
      </c>
      <c r="Y127" s="28" t="str">
        <f t="shared" si="9"/>
        <v/>
      </c>
    </row>
    <row r="128" spans="2:25">
      <c r="B128" s="9"/>
      <c r="C128" s="95"/>
      <c r="D128" s="96"/>
      <c r="E128" s="97"/>
      <c r="F128" s="153"/>
      <c r="H128" s="9"/>
      <c r="I128" s="95"/>
      <c r="J128" s="96"/>
      <c r="K128" s="96"/>
      <c r="L128" s="96"/>
      <c r="M128" s="168"/>
      <c r="N128" s="168"/>
      <c r="O128" s="168"/>
      <c r="P128" s="96"/>
      <c r="Q128" s="96"/>
      <c r="R128" s="97"/>
      <c r="S128" s="104"/>
      <c r="T128" s="105"/>
      <c r="U128" s="30" t="str">
        <f t="shared" si="6"/>
        <v/>
      </c>
      <c r="V128" s="31" t="str">
        <f t="shared" si="5"/>
        <v/>
      </c>
      <c r="W128" s="14" t="str">
        <f t="shared" si="7"/>
        <v/>
      </c>
      <c r="X128" s="16" t="str">
        <f t="shared" si="8"/>
        <v/>
      </c>
      <c r="Y128" s="28" t="str">
        <f t="shared" si="9"/>
        <v/>
      </c>
    </row>
    <row r="129" spans="2:25">
      <c r="B129" s="9"/>
      <c r="C129" s="95"/>
      <c r="D129" s="96"/>
      <c r="E129" s="97"/>
      <c r="F129" s="153"/>
      <c r="H129" s="9"/>
      <c r="I129" s="95"/>
      <c r="J129" s="96"/>
      <c r="K129" s="96"/>
      <c r="L129" s="96"/>
      <c r="M129" s="168"/>
      <c r="N129" s="168"/>
      <c r="O129" s="168"/>
      <c r="P129" s="96"/>
      <c r="Q129" s="96"/>
      <c r="R129" s="97"/>
      <c r="S129" s="104"/>
      <c r="T129" s="105"/>
      <c r="U129" s="30" t="str">
        <f t="shared" si="6"/>
        <v/>
      </c>
      <c r="V129" s="31" t="str">
        <f t="shared" si="5"/>
        <v/>
      </c>
      <c r="W129" s="14" t="str">
        <f t="shared" si="7"/>
        <v/>
      </c>
      <c r="X129" s="16" t="str">
        <f t="shared" si="8"/>
        <v/>
      </c>
      <c r="Y129" s="28" t="str">
        <f t="shared" si="9"/>
        <v/>
      </c>
    </row>
    <row r="130" spans="2:25">
      <c r="B130" s="9"/>
      <c r="C130" s="95"/>
      <c r="D130" s="96"/>
      <c r="E130" s="97"/>
      <c r="F130" s="153"/>
      <c r="H130" s="9"/>
      <c r="I130" s="95"/>
      <c r="J130" s="96"/>
      <c r="K130" s="96"/>
      <c r="L130" s="96"/>
      <c r="M130" s="168"/>
      <c r="N130" s="168"/>
      <c r="O130" s="168"/>
      <c r="P130" s="96"/>
      <c r="Q130" s="96"/>
      <c r="R130" s="97"/>
      <c r="S130" s="104"/>
      <c r="T130" s="105"/>
      <c r="U130" s="30" t="str">
        <f t="shared" si="6"/>
        <v/>
      </c>
      <c r="V130" s="31" t="str">
        <f t="shared" si="5"/>
        <v/>
      </c>
      <c r="W130" s="14" t="str">
        <f t="shared" si="7"/>
        <v/>
      </c>
      <c r="X130" s="16" t="str">
        <f t="shared" si="8"/>
        <v/>
      </c>
      <c r="Y130" s="28" t="str">
        <f t="shared" si="9"/>
        <v/>
      </c>
    </row>
    <row r="131" spans="2:25">
      <c r="B131" s="9"/>
      <c r="C131" s="95"/>
      <c r="D131" s="96"/>
      <c r="E131" s="97"/>
      <c r="F131" s="153"/>
      <c r="H131" s="9"/>
      <c r="I131" s="95"/>
      <c r="J131" s="96"/>
      <c r="K131" s="96"/>
      <c r="L131" s="96"/>
      <c r="M131" s="168"/>
      <c r="N131" s="168"/>
      <c r="O131" s="168"/>
      <c r="P131" s="96"/>
      <c r="Q131" s="96"/>
      <c r="R131" s="97"/>
      <c r="S131" s="104"/>
      <c r="T131" s="105"/>
      <c r="U131" s="30" t="str">
        <f t="shared" si="6"/>
        <v/>
      </c>
      <c r="V131" s="31" t="str">
        <f t="shared" ref="V131:V194" si="10">IF(U131="",
    "",
    IF(ISERROR(MATCH(U131,C:C,0)),
        "NO",
        "YES"
    )
)</f>
        <v/>
      </c>
      <c r="W131" s="14" t="str">
        <f t="shared" si="7"/>
        <v/>
      </c>
      <c r="X131" s="16" t="str">
        <f t="shared" si="8"/>
        <v/>
      </c>
      <c r="Y131" s="28" t="str">
        <f t="shared" si="9"/>
        <v/>
      </c>
    </row>
    <row r="132" spans="2:25">
      <c r="B132" s="9"/>
      <c r="C132" s="95"/>
      <c r="D132" s="96"/>
      <c r="E132" s="97"/>
      <c r="F132" s="153"/>
      <c r="H132" s="9"/>
      <c r="I132" s="95"/>
      <c r="J132" s="96"/>
      <c r="K132" s="96"/>
      <c r="L132" s="96"/>
      <c r="M132" s="168"/>
      <c r="N132" s="168"/>
      <c r="O132" s="168"/>
      <c r="P132" s="96"/>
      <c r="Q132" s="96"/>
      <c r="R132" s="97"/>
      <c r="S132" s="104"/>
      <c r="T132" s="105"/>
      <c r="U132" s="30" t="str">
        <f t="shared" ref="U132:U195" si="11">SUBSTITUTE(I132," ","")</f>
        <v/>
      </c>
      <c r="V132" s="31" t="str">
        <f t="shared" si="10"/>
        <v/>
      </c>
      <c r="W132" s="14" t="str">
        <f t="shared" ref="W132:W195" si="12">IF(ISBLANK(T132),
    "",
    SUBSTITUTE(SUBSTITUTE(SUBSTITUTE(SUBSTITUTE(T132,",",""),".",""),"?","")," ","")
)</f>
        <v/>
      </c>
      <c r="X132" s="16" t="str">
        <f t="shared" ref="X132:X195" si="13">IF(ISBLANK(T132),
    "",
    IF(ISERROR(_xlfn.NUMBERVALUE(W132)),
        IF(NOT(ISERROR(FIND("k",LOWER(W132)))),
            _xlfn.NUMBERVALUE(LEFT(W132,FIND("k",LOWER(W132))-1))*1000,
            IF(NOT(ISERROR(FIND("g",LOWER(W132)))),
                _xlfn.NUMBERVALUE(LEFT(W132,FIND("g",LOWER(W132))-1)),
                "N/A"
            )
        ),
        _xlfn.NUMBERVALUE(W132)
    )
)</f>
        <v/>
      </c>
      <c r="Y132" s="28" t="str">
        <f t="shared" ref="Y132:Y195" si="14">IF(I132="",
    "",
    IF(AND(NOT(I132=""),X132=""),
        "NONE",
        IF(ISNUMBER(X132),
            IF(X132&gt;15000,
                15000,
                X132
            ),
            "ERROR"
            )
    )
)</f>
        <v/>
      </c>
    </row>
    <row r="133" spans="2:25">
      <c r="B133" s="9"/>
      <c r="C133" s="95"/>
      <c r="D133" s="96"/>
      <c r="E133" s="97"/>
      <c r="F133" s="153"/>
      <c r="H133" s="9"/>
      <c r="I133" s="95"/>
      <c r="J133" s="96"/>
      <c r="K133" s="96"/>
      <c r="L133" s="96"/>
      <c r="M133" s="168"/>
      <c r="N133" s="168"/>
      <c r="O133" s="168"/>
      <c r="P133" s="96"/>
      <c r="Q133" s="96"/>
      <c r="R133" s="97"/>
      <c r="S133" s="104"/>
      <c r="T133" s="105"/>
      <c r="U133" s="30" t="str">
        <f t="shared" si="11"/>
        <v/>
      </c>
      <c r="V133" s="31" t="str">
        <f t="shared" si="10"/>
        <v/>
      </c>
      <c r="W133" s="14" t="str">
        <f t="shared" si="12"/>
        <v/>
      </c>
      <c r="X133" s="16" t="str">
        <f t="shared" si="13"/>
        <v/>
      </c>
      <c r="Y133" s="28" t="str">
        <f t="shared" si="14"/>
        <v/>
      </c>
    </row>
    <row r="134" spans="2:25">
      <c r="B134" s="9"/>
      <c r="C134" s="95"/>
      <c r="D134" s="96"/>
      <c r="E134" s="97"/>
      <c r="F134" s="153"/>
      <c r="H134" s="9"/>
      <c r="I134" s="95"/>
      <c r="J134" s="96"/>
      <c r="K134" s="96"/>
      <c r="L134" s="96"/>
      <c r="M134" s="168"/>
      <c r="N134" s="168"/>
      <c r="O134" s="168"/>
      <c r="P134" s="96"/>
      <c r="Q134" s="96"/>
      <c r="R134" s="97"/>
      <c r="S134" s="104"/>
      <c r="T134" s="105"/>
      <c r="U134" s="30" t="str">
        <f t="shared" si="11"/>
        <v/>
      </c>
      <c r="V134" s="31" t="str">
        <f t="shared" si="10"/>
        <v/>
      </c>
      <c r="W134" s="14" t="str">
        <f t="shared" si="12"/>
        <v/>
      </c>
      <c r="X134" s="16" t="str">
        <f t="shared" si="13"/>
        <v/>
      </c>
      <c r="Y134" s="28" t="str">
        <f t="shared" si="14"/>
        <v/>
      </c>
    </row>
    <row r="135" spans="2:25">
      <c r="B135" s="9"/>
      <c r="C135" s="95"/>
      <c r="D135" s="96"/>
      <c r="E135" s="97"/>
      <c r="F135" s="153"/>
      <c r="H135" s="9"/>
      <c r="I135" s="95"/>
      <c r="J135" s="96"/>
      <c r="K135" s="96"/>
      <c r="L135" s="96"/>
      <c r="M135" s="168"/>
      <c r="N135" s="168"/>
      <c r="O135" s="168"/>
      <c r="P135" s="96"/>
      <c r="Q135" s="96"/>
      <c r="R135" s="97"/>
      <c r="S135" s="104"/>
      <c r="T135" s="105"/>
      <c r="U135" s="30" t="str">
        <f t="shared" si="11"/>
        <v/>
      </c>
      <c r="V135" s="31" t="str">
        <f t="shared" si="10"/>
        <v/>
      </c>
      <c r="W135" s="14" t="str">
        <f t="shared" si="12"/>
        <v/>
      </c>
      <c r="X135" s="16" t="str">
        <f t="shared" si="13"/>
        <v/>
      </c>
      <c r="Y135" s="28" t="str">
        <f t="shared" si="14"/>
        <v/>
      </c>
    </row>
    <row r="136" spans="2:25">
      <c r="B136" s="9"/>
      <c r="C136" s="95"/>
      <c r="D136" s="96"/>
      <c r="E136" s="97"/>
      <c r="F136" s="153"/>
      <c r="H136" s="9"/>
      <c r="I136" s="95"/>
      <c r="J136" s="96"/>
      <c r="K136" s="96"/>
      <c r="L136" s="96"/>
      <c r="M136" s="168"/>
      <c r="N136" s="168"/>
      <c r="O136" s="168"/>
      <c r="P136" s="96"/>
      <c r="Q136" s="96"/>
      <c r="R136" s="97"/>
      <c r="S136" s="104"/>
      <c r="T136" s="105"/>
      <c r="U136" s="30" t="str">
        <f t="shared" si="11"/>
        <v/>
      </c>
      <c r="V136" s="31" t="str">
        <f t="shared" si="10"/>
        <v/>
      </c>
      <c r="W136" s="14" t="str">
        <f t="shared" si="12"/>
        <v/>
      </c>
      <c r="X136" s="16" t="str">
        <f t="shared" si="13"/>
        <v/>
      </c>
      <c r="Y136" s="28" t="str">
        <f t="shared" si="14"/>
        <v/>
      </c>
    </row>
    <row r="137" spans="2:25">
      <c r="B137" s="9"/>
      <c r="C137" s="95"/>
      <c r="D137" s="96"/>
      <c r="E137" s="97"/>
      <c r="F137" s="153"/>
      <c r="H137" s="9"/>
      <c r="I137" s="95"/>
      <c r="J137" s="96"/>
      <c r="K137" s="96"/>
      <c r="L137" s="96"/>
      <c r="M137" s="168"/>
      <c r="N137" s="168"/>
      <c r="O137" s="168"/>
      <c r="P137" s="96"/>
      <c r="Q137" s="96"/>
      <c r="R137" s="97"/>
      <c r="S137" s="104"/>
      <c r="T137" s="105"/>
      <c r="U137" s="30" t="str">
        <f t="shared" si="11"/>
        <v/>
      </c>
      <c r="V137" s="31" t="str">
        <f t="shared" si="10"/>
        <v/>
      </c>
      <c r="W137" s="14" t="str">
        <f t="shared" si="12"/>
        <v/>
      </c>
      <c r="X137" s="16" t="str">
        <f t="shared" si="13"/>
        <v/>
      </c>
      <c r="Y137" s="28" t="str">
        <f t="shared" si="14"/>
        <v/>
      </c>
    </row>
    <row r="138" spans="2:25">
      <c r="B138" s="9"/>
      <c r="C138" s="95"/>
      <c r="D138" s="96"/>
      <c r="E138" s="97"/>
      <c r="F138" s="153"/>
      <c r="H138" s="9"/>
      <c r="I138" s="95"/>
      <c r="J138" s="96"/>
      <c r="K138" s="96"/>
      <c r="L138" s="96"/>
      <c r="M138" s="168"/>
      <c r="N138" s="168"/>
      <c r="O138" s="168"/>
      <c r="P138" s="96"/>
      <c r="Q138" s="96"/>
      <c r="R138" s="97"/>
      <c r="S138" s="104"/>
      <c r="T138" s="105"/>
      <c r="U138" s="30" t="str">
        <f t="shared" si="11"/>
        <v/>
      </c>
      <c r="V138" s="31" t="str">
        <f t="shared" si="10"/>
        <v/>
      </c>
      <c r="W138" s="14" t="str">
        <f t="shared" si="12"/>
        <v/>
      </c>
      <c r="X138" s="16" t="str">
        <f t="shared" si="13"/>
        <v/>
      </c>
      <c r="Y138" s="28" t="str">
        <f t="shared" si="14"/>
        <v/>
      </c>
    </row>
    <row r="139" spans="2:25">
      <c r="B139" s="9"/>
      <c r="C139" s="95"/>
      <c r="D139" s="96"/>
      <c r="E139" s="97"/>
      <c r="F139" s="153"/>
      <c r="H139" s="9"/>
      <c r="I139" s="95"/>
      <c r="J139" s="96"/>
      <c r="K139" s="96"/>
      <c r="L139" s="96"/>
      <c r="M139" s="168"/>
      <c r="N139" s="168"/>
      <c r="O139" s="168"/>
      <c r="P139" s="96"/>
      <c r="Q139" s="96"/>
      <c r="R139" s="97"/>
      <c r="S139" s="104"/>
      <c r="T139" s="105"/>
      <c r="U139" s="30" t="str">
        <f t="shared" si="11"/>
        <v/>
      </c>
      <c r="V139" s="31" t="str">
        <f t="shared" si="10"/>
        <v/>
      </c>
      <c r="W139" s="14" t="str">
        <f t="shared" si="12"/>
        <v/>
      </c>
      <c r="X139" s="16" t="str">
        <f t="shared" si="13"/>
        <v/>
      </c>
      <c r="Y139" s="28" t="str">
        <f t="shared" si="14"/>
        <v/>
      </c>
    </row>
    <row r="140" spans="2:25">
      <c r="B140" s="9"/>
      <c r="C140" s="95"/>
      <c r="D140" s="96"/>
      <c r="E140" s="97"/>
      <c r="F140" s="153"/>
      <c r="H140" s="9"/>
      <c r="I140" s="95"/>
      <c r="J140" s="96"/>
      <c r="K140" s="96"/>
      <c r="L140" s="96"/>
      <c r="M140" s="168"/>
      <c r="N140" s="168"/>
      <c r="O140" s="168"/>
      <c r="P140" s="96"/>
      <c r="Q140" s="96"/>
      <c r="R140" s="97"/>
      <c r="S140" s="104"/>
      <c r="T140" s="105"/>
      <c r="U140" s="30" t="str">
        <f t="shared" si="11"/>
        <v/>
      </c>
      <c r="V140" s="31" t="str">
        <f t="shared" si="10"/>
        <v/>
      </c>
      <c r="W140" s="14" t="str">
        <f t="shared" si="12"/>
        <v/>
      </c>
      <c r="X140" s="16" t="str">
        <f t="shared" si="13"/>
        <v/>
      </c>
      <c r="Y140" s="28" t="str">
        <f t="shared" si="14"/>
        <v/>
      </c>
    </row>
    <row r="141" spans="2:25">
      <c r="B141" s="9"/>
      <c r="C141" s="95"/>
      <c r="D141" s="96"/>
      <c r="E141" s="97"/>
      <c r="F141" s="153"/>
      <c r="H141" s="9"/>
      <c r="I141" s="95"/>
      <c r="J141" s="96"/>
      <c r="K141" s="96"/>
      <c r="L141" s="96"/>
      <c r="M141" s="168"/>
      <c r="N141" s="168"/>
      <c r="O141" s="168"/>
      <c r="P141" s="96"/>
      <c r="Q141" s="96"/>
      <c r="R141" s="97"/>
      <c r="S141" s="104"/>
      <c r="T141" s="105"/>
      <c r="U141" s="30" t="str">
        <f t="shared" si="11"/>
        <v/>
      </c>
      <c r="V141" s="31" t="str">
        <f t="shared" si="10"/>
        <v/>
      </c>
      <c r="W141" s="14" t="str">
        <f t="shared" si="12"/>
        <v/>
      </c>
      <c r="X141" s="16" t="str">
        <f t="shared" si="13"/>
        <v/>
      </c>
      <c r="Y141" s="28" t="str">
        <f t="shared" si="14"/>
        <v/>
      </c>
    </row>
    <row r="142" spans="2:25">
      <c r="B142" s="9"/>
      <c r="C142" s="95"/>
      <c r="D142" s="96"/>
      <c r="E142" s="97"/>
      <c r="F142" s="153"/>
      <c r="H142" s="9"/>
      <c r="I142" s="95"/>
      <c r="J142" s="96"/>
      <c r="K142" s="96"/>
      <c r="L142" s="96"/>
      <c r="M142" s="168"/>
      <c r="N142" s="168"/>
      <c r="O142" s="168"/>
      <c r="P142" s="96"/>
      <c r="Q142" s="96"/>
      <c r="R142" s="97"/>
      <c r="S142" s="104"/>
      <c r="T142" s="105"/>
      <c r="U142" s="30" t="str">
        <f t="shared" si="11"/>
        <v/>
      </c>
      <c r="V142" s="31" t="str">
        <f t="shared" si="10"/>
        <v/>
      </c>
      <c r="W142" s="14" t="str">
        <f t="shared" si="12"/>
        <v/>
      </c>
      <c r="X142" s="16" t="str">
        <f t="shared" si="13"/>
        <v/>
      </c>
      <c r="Y142" s="28" t="str">
        <f t="shared" si="14"/>
        <v/>
      </c>
    </row>
    <row r="143" spans="2:25">
      <c r="B143" s="9"/>
      <c r="C143" s="95"/>
      <c r="D143" s="96"/>
      <c r="E143" s="97"/>
      <c r="F143" s="153"/>
      <c r="H143" s="9"/>
      <c r="I143" s="95"/>
      <c r="J143" s="96"/>
      <c r="K143" s="96"/>
      <c r="L143" s="96"/>
      <c r="M143" s="168"/>
      <c r="N143" s="168"/>
      <c r="O143" s="168"/>
      <c r="P143" s="96"/>
      <c r="Q143" s="96"/>
      <c r="R143" s="97"/>
      <c r="S143" s="104"/>
      <c r="T143" s="105"/>
      <c r="U143" s="30" t="str">
        <f t="shared" si="11"/>
        <v/>
      </c>
      <c r="V143" s="31" t="str">
        <f t="shared" si="10"/>
        <v/>
      </c>
      <c r="W143" s="14" t="str">
        <f t="shared" si="12"/>
        <v/>
      </c>
      <c r="X143" s="16" t="str">
        <f t="shared" si="13"/>
        <v/>
      </c>
      <c r="Y143" s="28" t="str">
        <f t="shared" si="14"/>
        <v/>
      </c>
    </row>
    <row r="144" spans="2:25">
      <c r="B144" s="9"/>
      <c r="C144" s="95"/>
      <c r="D144" s="96"/>
      <c r="E144" s="97"/>
      <c r="F144" s="153"/>
      <c r="H144" s="9"/>
      <c r="I144" s="95"/>
      <c r="J144" s="96"/>
      <c r="K144" s="96"/>
      <c r="L144" s="96"/>
      <c r="M144" s="168"/>
      <c r="N144" s="168"/>
      <c r="O144" s="168"/>
      <c r="P144" s="96"/>
      <c r="Q144" s="96"/>
      <c r="R144" s="97"/>
      <c r="S144" s="104"/>
      <c r="T144" s="105"/>
      <c r="U144" s="30" t="str">
        <f t="shared" si="11"/>
        <v/>
      </c>
      <c r="V144" s="31" t="str">
        <f t="shared" si="10"/>
        <v/>
      </c>
      <c r="W144" s="14" t="str">
        <f t="shared" si="12"/>
        <v/>
      </c>
      <c r="X144" s="16" t="str">
        <f t="shared" si="13"/>
        <v/>
      </c>
      <c r="Y144" s="28" t="str">
        <f t="shared" si="14"/>
        <v/>
      </c>
    </row>
    <row r="145" spans="2:25">
      <c r="B145" s="9"/>
      <c r="C145" s="95"/>
      <c r="D145" s="96"/>
      <c r="E145" s="97"/>
      <c r="F145" s="153"/>
      <c r="H145" s="9"/>
      <c r="I145" s="95"/>
      <c r="J145" s="96"/>
      <c r="K145" s="96"/>
      <c r="L145" s="96"/>
      <c r="M145" s="168"/>
      <c r="N145" s="168"/>
      <c r="O145" s="168"/>
      <c r="P145" s="96"/>
      <c r="Q145" s="96"/>
      <c r="R145" s="97"/>
      <c r="S145" s="104"/>
      <c r="T145" s="105"/>
      <c r="U145" s="30" t="str">
        <f t="shared" si="11"/>
        <v/>
      </c>
      <c r="V145" s="31" t="str">
        <f t="shared" si="10"/>
        <v/>
      </c>
      <c r="W145" s="14" t="str">
        <f t="shared" si="12"/>
        <v/>
      </c>
      <c r="X145" s="16" t="str">
        <f t="shared" si="13"/>
        <v/>
      </c>
      <c r="Y145" s="28" t="str">
        <f t="shared" si="14"/>
        <v/>
      </c>
    </row>
    <row r="146" spans="2:25">
      <c r="B146" s="9"/>
      <c r="C146" s="95"/>
      <c r="D146" s="96"/>
      <c r="E146" s="97"/>
      <c r="F146" s="153"/>
      <c r="H146" s="9"/>
      <c r="I146" s="95"/>
      <c r="J146" s="96"/>
      <c r="K146" s="96"/>
      <c r="L146" s="96"/>
      <c r="M146" s="168"/>
      <c r="N146" s="168"/>
      <c r="O146" s="168"/>
      <c r="P146" s="96"/>
      <c r="Q146" s="96"/>
      <c r="R146" s="97"/>
      <c r="S146" s="104"/>
      <c r="T146" s="105"/>
      <c r="U146" s="30" t="str">
        <f t="shared" si="11"/>
        <v/>
      </c>
      <c r="V146" s="31" t="str">
        <f t="shared" si="10"/>
        <v/>
      </c>
      <c r="W146" s="14" t="str">
        <f t="shared" si="12"/>
        <v/>
      </c>
      <c r="X146" s="16" t="str">
        <f t="shared" si="13"/>
        <v/>
      </c>
      <c r="Y146" s="28" t="str">
        <f t="shared" si="14"/>
        <v/>
      </c>
    </row>
    <row r="147" spans="2:25">
      <c r="B147" s="9"/>
      <c r="C147" s="95"/>
      <c r="D147" s="96"/>
      <c r="E147" s="97"/>
      <c r="F147" s="153"/>
      <c r="H147" s="9"/>
      <c r="I147" s="95"/>
      <c r="J147" s="96"/>
      <c r="K147" s="96"/>
      <c r="L147" s="96"/>
      <c r="M147" s="168"/>
      <c r="N147" s="168"/>
      <c r="O147" s="168"/>
      <c r="P147" s="96"/>
      <c r="Q147" s="96"/>
      <c r="R147" s="97"/>
      <c r="S147" s="104"/>
      <c r="T147" s="105"/>
      <c r="U147" s="30" t="str">
        <f t="shared" si="11"/>
        <v/>
      </c>
      <c r="V147" s="31" t="str">
        <f t="shared" si="10"/>
        <v/>
      </c>
      <c r="W147" s="14" t="str">
        <f t="shared" si="12"/>
        <v/>
      </c>
      <c r="X147" s="16" t="str">
        <f t="shared" si="13"/>
        <v/>
      </c>
      <c r="Y147" s="28" t="str">
        <f t="shared" si="14"/>
        <v/>
      </c>
    </row>
    <row r="148" spans="2:25">
      <c r="B148" s="9"/>
      <c r="C148" s="95"/>
      <c r="D148" s="96"/>
      <c r="E148" s="97"/>
      <c r="F148" s="153"/>
      <c r="H148" s="9"/>
      <c r="I148" s="95"/>
      <c r="J148" s="96"/>
      <c r="K148" s="96"/>
      <c r="L148" s="96"/>
      <c r="M148" s="168"/>
      <c r="N148" s="168"/>
      <c r="O148" s="168"/>
      <c r="P148" s="96"/>
      <c r="Q148" s="96"/>
      <c r="R148" s="97"/>
      <c r="S148" s="104"/>
      <c r="T148" s="105"/>
      <c r="U148" s="30" t="str">
        <f t="shared" si="11"/>
        <v/>
      </c>
      <c r="V148" s="31" t="str">
        <f t="shared" si="10"/>
        <v/>
      </c>
      <c r="W148" s="14" t="str">
        <f t="shared" si="12"/>
        <v/>
      </c>
      <c r="X148" s="16" t="str">
        <f t="shared" si="13"/>
        <v/>
      </c>
      <c r="Y148" s="28" t="str">
        <f t="shared" si="14"/>
        <v/>
      </c>
    </row>
    <row r="149" spans="2:25">
      <c r="B149" s="9"/>
      <c r="C149" s="95"/>
      <c r="D149" s="96"/>
      <c r="E149" s="97"/>
      <c r="F149" s="153"/>
      <c r="H149" s="9"/>
      <c r="I149" s="95"/>
      <c r="J149" s="96"/>
      <c r="K149" s="96"/>
      <c r="L149" s="96"/>
      <c r="M149" s="168"/>
      <c r="N149" s="168"/>
      <c r="O149" s="168"/>
      <c r="P149" s="96"/>
      <c r="Q149" s="96"/>
      <c r="R149" s="97"/>
      <c r="S149" s="104"/>
      <c r="T149" s="105"/>
      <c r="U149" s="30" t="str">
        <f t="shared" si="11"/>
        <v/>
      </c>
      <c r="V149" s="31" t="str">
        <f t="shared" si="10"/>
        <v/>
      </c>
      <c r="W149" s="14" t="str">
        <f t="shared" si="12"/>
        <v/>
      </c>
      <c r="X149" s="16" t="str">
        <f t="shared" si="13"/>
        <v/>
      </c>
      <c r="Y149" s="28" t="str">
        <f t="shared" si="14"/>
        <v/>
      </c>
    </row>
    <row r="150" spans="2:25">
      <c r="B150" s="9"/>
      <c r="C150" s="95"/>
      <c r="D150" s="96"/>
      <c r="E150" s="97"/>
      <c r="F150" s="153"/>
      <c r="H150" s="9"/>
      <c r="I150" s="95"/>
      <c r="J150" s="96"/>
      <c r="K150" s="96"/>
      <c r="L150" s="96"/>
      <c r="M150" s="168"/>
      <c r="N150" s="168"/>
      <c r="O150" s="168"/>
      <c r="P150" s="96"/>
      <c r="Q150" s="96"/>
      <c r="R150" s="97"/>
      <c r="S150" s="104"/>
      <c r="T150" s="105"/>
      <c r="U150" s="30" t="str">
        <f t="shared" si="11"/>
        <v/>
      </c>
      <c r="V150" s="31" t="str">
        <f t="shared" si="10"/>
        <v/>
      </c>
      <c r="W150" s="14" t="str">
        <f t="shared" si="12"/>
        <v/>
      </c>
      <c r="X150" s="16" t="str">
        <f t="shared" si="13"/>
        <v/>
      </c>
      <c r="Y150" s="28" t="str">
        <f t="shared" si="14"/>
        <v/>
      </c>
    </row>
    <row r="151" spans="2:25">
      <c r="B151" s="9"/>
      <c r="C151" s="95"/>
      <c r="D151" s="96"/>
      <c r="E151" s="97"/>
      <c r="F151" s="153"/>
      <c r="H151" s="9"/>
      <c r="I151" s="95"/>
      <c r="J151" s="96"/>
      <c r="K151" s="96"/>
      <c r="L151" s="96"/>
      <c r="M151" s="168"/>
      <c r="N151" s="168"/>
      <c r="O151" s="168"/>
      <c r="P151" s="96"/>
      <c r="Q151" s="96"/>
      <c r="R151" s="97"/>
      <c r="S151" s="104"/>
      <c r="T151" s="105"/>
      <c r="U151" s="30" t="str">
        <f t="shared" si="11"/>
        <v/>
      </c>
      <c r="V151" s="31" t="str">
        <f t="shared" si="10"/>
        <v/>
      </c>
      <c r="W151" s="14" t="str">
        <f t="shared" si="12"/>
        <v/>
      </c>
      <c r="X151" s="16" t="str">
        <f t="shared" si="13"/>
        <v/>
      </c>
      <c r="Y151" s="28" t="str">
        <f t="shared" si="14"/>
        <v/>
      </c>
    </row>
    <row r="152" spans="2:25">
      <c r="B152" s="9"/>
      <c r="C152" s="95"/>
      <c r="D152" s="96"/>
      <c r="E152" s="97"/>
      <c r="F152" s="153"/>
      <c r="H152" s="9"/>
      <c r="I152" s="95"/>
      <c r="J152" s="96"/>
      <c r="K152" s="96"/>
      <c r="L152" s="96"/>
      <c r="M152" s="168"/>
      <c r="N152" s="168"/>
      <c r="O152" s="168"/>
      <c r="P152" s="96"/>
      <c r="Q152" s="96"/>
      <c r="R152" s="97"/>
      <c r="S152" s="104"/>
      <c r="T152" s="105"/>
      <c r="U152" s="30" t="str">
        <f t="shared" si="11"/>
        <v/>
      </c>
      <c r="V152" s="31" t="str">
        <f t="shared" si="10"/>
        <v/>
      </c>
      <c r="W152" s="14" t="str">
        <f t="shared" si="12"/>
        <v/>
      </c>
      <c r="X152" s="16" t="str">
        <f t="shared" si="13"/>
        <v/>
      </c>
      <c r="Y152" s="28" t="str">
        <f t="shared" si="14"/>
        <v/>
      </c>
    </row>
    <row r="153" spans="2:25">
      <c r="B153" s="9"/>
      <c r="C153" s="95"/>
      <c r="D153" s="96"/>
      <c r="E153" s="97"/>
      <c r="F153" s="153"/>
      <c r="H153" s="9"/>
      <c r="I153" s="95"/>
      <c r="J153" s="96"/>
      <c r="K153" s="96"/>
      <c r="L153" s="96"/>
      <c r="M153" s="168"/>
      <c r="N153" s="168"/>
      <c r="O153" s="168"/>
      <c r="P153" s="96"/>
      <c r="Q153" s="96"/>
      <c r="R153" s="97"/>
      <c r="S153" s="104"/>
      <c r="T153" s="105"/>
      <c r="U153" s="30" t="str">
        <f t="shared" si="11"/>
        <v/>
      </c>
      <c r="V153" s="31" t="str">
        <f t="shared" si="10"/>
        <v/>
      </c>
      <c r="W153" s="14" t="str">
        <f t="shared" si="12"/>
        <v/>
      </c>
      <c r="X153" s="16" t="str">
        <f t="shared" si="13"/>
        <v/>
      </c>
      <c r="Y153" s="28" t="str">
        <f t="shared" si="14"/>
        <v/>
      </c>
    </row>
    <row r="154" spans="2:25">
      <c r="B154" s="9"/>
      <c r="C154" s="95"/>
      <c r="D154" s="96"/>
      <c r="E154" s="97"/>
      <c r="F154" s="153"/>
      <c r="H154" s="9"/>
      <c r="I154" s="95"/>
      <c r="J154" s="96"/>
      <c r="K154" s="96"/>
      <c r="L154" s="96"/>
      <c r="M154" s="168"/>
      <c r="N154" s="168"/>
      <c r="O154" s="168"/>
      <c r="P154" s="96"/>
      <c r="Q154" s="96"/>
      <c r="R154" s="97"/>
      <c r="S154" s="104"/>
      <c r="T154" s="105"/>
      <c r="U154" s="30" t="str">
        <f t="shared" si="11"/>
        <v/>
      </c>
      <c r="V154" s="31" t="str">
        <f t="shared" si="10"/>
        <v/>
      </c>
      <c r="W154" s="14" t="str">
        <f t="shared" si="12"/>
        <v/>
      </c>
      <c r="X154" s="16" t="str">
        <f t="shared" si="13"/>
        <v/>
      </c>
      <c r="Y154" s="28" t="str">
        <f t="shared" si="14"/>
        <v/>
      </c>
    </row>
    <row r="155" spans="2:25">
      <c r="B155" s="9"/>
      <c r="C155" s="95"/>
      <c r="D155" s="96"/>
      <c r="E155" s="97"/>
      <c r="F155" s="153"/>
      <c r="H155" s="9"/>
      <c r="I155" s="95"/>
      <c r="J155" s="96"/>
      <c r="K155" s="96"/>
      <c r="L155" s="96"/>
      <c r="M155" s="168"/>
      <c r="N155" s="168"/>
      <c r="O155" s="168"/>
      <c r="P155" s="96"/>
      <c r="Q155" s="96"/>
      <c r="R155" s="97"/>
      <c r="S155" s="104"/>
      <c r="T155" s="105"/>
      <c r="U155" s="30" t="str">
        <f t="shared" si="11"/>
        <v/>
      </c>
      <c r="V155" s="31" t="str">
        <f t="shared" si="10"/>
        <v/>
      </c>
      <c r="W155" s="14" t="str">
        <f t="shared" si="12"/>
        <v/>
      </c>
      <c r="X155" s="16" t="str">
        <f t="shared" si="13"/>
        <v/>
      </c>
      <c r="Y155" s="28" t="str">
        <f t="shared" si="14"/>
        <v/>
      </c>
    </row>
    <row r="156" spans="2:25">
      <c r="B156" s="9"/>
      <c r="C156" s="95"/>
      <c r="D156" s="96"/>
      <c r="E156" s="97"/>
      <c r="F156" s="153"/>
      <c r="H156" s="9"/>
      <c r="I156" s="95"/>
      <c r="J156" s="96"/>
      <c r="K156" s="96"/>
      <c r="L156" s="96"/>
      <c r="M156" s="168"/>
      <c r="N156" s="168"/>
      <c r="O156" s="168"/>
      <c r="P156" s="96"/>
      <c r="Q156" s="96"/>
      <c r="R156" s="97"/>
      <c r="S156" s="104"/>
      <c r="T156" s="105"/>
      <c r="U156" s="30" t="str">
        <f t="shared" si="11"/>
        <v/>
      </c>
      <c r="V156" s="31" t="str">
        <f t="shared" si="10"/>
        <v/>
      </c>
      <c r="W156" s="14" t="str">
        <f t="shared" si="12"/>
        <v/>
      </c>
      <c r="X156" s="16" t="str">
        <f t="shared" si="13"/>
        <v/>
      </c>
      <c r="Y156" s="28" t="str">
        <f t="shared" si="14"/>
        <v/>
      </c>
    </row>
    <row r="157" spans="2:25">
      <c r="B157" s="9"/>
      <c r="C157" s="95"/>
      <c r="D157" s="96"/>
      <c r="E157" s="97"/>
      <c r="F157" s="153"/>
      <c r="H157" s="9"/>
      <c r="I157" s="95"/>
      <c r="J157" s="96"/>
      <c r="K157" s="96"/>
      <c r="L157" s="96"/>
      <c r="M157" s="168"/>
      <c r="N157" s="168"/>
      <c r="O157" s="168"/>
      <c r="P157" s="96"/>
      <c r="Q157" s="96"/>
      <c r="R157" s="97"/>
      <c r="S157" s="104"/>
      <c r="T157" s="105"/>
      <c r="U157" s="30" t="str">
        <f t="shared" si="11"/>
        <v/>
      </c>
      <c r="V157" s="31" t="str">
        <f t="shared" si="10"/>
        <v/>
      </c>
      <c r="W157" s="14" t="str">
        <f t="shared" si="12"/>
        <v/>
      </c>
      <c r="X157" s="16" t="str">
        <f t="shared" si="13"/>
        <v/>
      </c>
      <c r="Y157" s="28" t="str">
        <f t="shared" si="14"/>
        <v/>
      </c>
    </row>
    <row r="158" spans="2:25">
      <c r="B158" s="9"/>
      <c r="C158" s="95"/>
      <c r="D158" s="96"/>
      <c r="E158" s="97"/>
      <c r="F158" s="153"/>
      <c r="H158" s="9"/>
      <c r="I158" s="95"/>
      <c r="J158" s="96"/>
      <c r="K158" s="96"/>
      <c r="L158" s="96"/>
      <c r="M158" s="168"/>
      <c r="N158" s="168"/>
      <c r="O158" s="168"/>
      <c r="P158" s="96"/>
      <c r="Q158" s="96"/>
      <c r="R158" s="97"/>
      <c r="S158" s="104"/>
      <c r="T158" s="105"/>
      <c r="U158" s="30" t="str">
        <f t="shared" si="11"/>
        <v/>
      </c>
      <c r="V158" s="31" t="str">
        <f t="shared" si="10"/>
        <v/>
      </c>
      <c r="W158" s="14" t="str">
        <f t="shared" si="12"/>
        <v/>
      </c>
      <c r="X158" s="16" t="str">
        <f t="shared" si="13"/>
        <v/>
      </c>
      <c r="Y158" s="28" t="str">
        <f t="shared" si="14"/>
        <v/>
      </c>
    </row>
    <row r="159" spans="2:25">
      <c r="B159" s="9"/>
      <c r="C159" s="95"/>
      <c r="D159" s="96"/>
      <c r="E159" s="97"/>
      <c r="F159" s="153"/>
      <c r="H159" s="9"/>
      <c r="I159" s="95"/>
      <c r="J159" s="96"/>
      <c r="K159" s="96"/>
      <c r="L159" s="96"/>
      <c r="M159" s="168"/>
      <c r="N159" s="168"/>
      <c r="O159" s="168"/>
      <c r="P159" s="96"/>
      <c r="Q159" s="96"/>
      <c r="R159" s="97"/>
      <c r="S159" s="104"/>
      <c r="T159" s="105"/>
      <c r="U159" s="30" t="str">
        <f t="shared" si="11"/>
        <v/>
      </c>
      <c r="V159" s="31" t="str">
        <f t="shared" si="10"/>
        <v/>
      </c>
      <c r="W159" s="14" t="str">
        <f t="shared" si="12"/>
        <v/>
      </c>
      <c r="X159" s="16" t="str">
        <f t="shared" si="13"/>
        <v/>
      </c>
      <c r="Y159" s="28" t="str">
        <f t="shared" si="14"/>
        <v/>
      </c>
    </row>
    <row r="160" spans="2:25">
      <c r="B160" s="9"/>
      <c r="C160" s="95"/>
      <c r="D160" s="96"/>
      <c r="E160" s="97"/>
      <c r="F160" s="153"/>
      <c r="H160" s="9"/>
      <c r="I160" s="95"/>
      <c r="J160" s="96"/>
      <c r="K160" s="96"/>
      <c r="L160" s="96"/>
      <c r="M160" s="168"/>
      <c r="N160" s="168"/>
      <c r="O160" s="168"/>
      <c r="P160" s="96"/>
      <c r="Q160" s="96"/>
      <c r="R160" s="97"/>
      <c r="S160" s="104"/>
      <c r="T160" s="105"/>
      <c r="U160" s="30" t="str">
        <f t="shared" si="11"/>
        <v/>
      </c>
      <c r="V160" s="31" t="str">
        <f t="shared" si="10"/>
        <v/>
      </c>
      <c r="W160" s="14" t="str">
        <f t="shared" si="12"/>
        <v/>
      </c>
      <c r="X160" s="16" t="str">
        <f t="shared" si="13"/>
        <v/>
      </c>
      <c r="Y160" s="28" t="str">
        <f t="shared" si="14"/>
        <v/>
      </c>
    </row>
    <row r="161" spans="2:25">
      <c r="B161" s="9"/>
      <c r="C161" s="95"/>
      <c r="D161" s="96"/>
      <c r="E161" s="97"/>
      <c r="F161" s="153"/>
      <c r="H161" s="9"/>
      <c r="I161" s="95"/>
      <c r="J161" s="96"/>
      <c r="K161" s="96"/>
      <c r="L161" s="96"/>
      <c r="M161" s="168"/>
      <c r="N161" s="168"/>
      <c r="O161" s="168"/>
      <c r="P161" s="96"/>
      <c r="Q161" s="96"/>
      <c r="R161" s="97"/>
      <c r="S161" s="104"/>
      <c r="T161" s="105"/>
      <c r="U161" s="30" t="str">
        <f t="shared" si="11"/>
        <v/>
      </c>
      <c r="V161" s="31" t="str">
        <f t="shared" si="10"/>
        <v/>
      </c>
      <c r="W161" s="14" t="str">
        <f t="shared" si="12"/>
        <v/>
      </c>
      <c r="X161" s="16" t="str">
        <f t="shared" si="13"/>
        <v/>
      </c>
      <c r="Y161" s="28" t="str">
        <f t="shared" si="14"/>
        <v/>
      </c>
    </row>
    <row r="162" spans="2:25">
      <c r="B162" s="9"/>
      <c r="C162" s="95"/>
      <c r="D162" s="96"/>
      <c r="E162" s="97"/>
      <c r="F162" s="153"/>
      <c r="H162" s="9"/>
      <c r="I162" s="95"/>
      <c r="J162" s="96"/>
      <c r="K162" s="96"/>
      <c r="L162" s="96"/>
      <c r="M162" s="168"/>
      <c r="N162" s="168"/>
      <c r="O162" s="168"/>
      <c r="P162" s="96"/>
      <c r="Q162" s="96"/>
      <c r="R162" s="97"/>
      <c r="S162" s="104"/>
      <c r="T162" s="105"/>
      <c r="U162" s="30" t="str">
        <f t="shared" si="11"/>
        <v/>
      </c>
      <c r="V162" s="31" t="str">
        <f t="shared" si="10"/>
        <v/>
      </c>
      <c r="W162" s="14" t="str">
        <f t="shared" si="12"/>
        <v/>
      </c>
      <c r="X162" s="16" t="str">
        <f t="shared" si="13"/>
        <v/>
      </c>
      <c r="Y162" s="28" t="str">
        <f t="shared" si="14"/>
        <v/>
      </c>
    </row>
    <row r="163" spans="2:25">
      <c r="B163" s="9"/>
      <c r="C163" s="95"/>
      <c r="D163" s="96"/>
      <c r="E163" s="97"/>
      <c r="F163" s="153"/>
      <c r="H163" s="9"/>
      <c r="I163" s="95"/>
      <c r="J163" s="96"/>
      <c r="K163" s="96"/>
      <c r="L163" s="96"/>
      <c r="M163" s="168"/>
      <c r="N163" s="168"/>
      <c r="O163" s="168"/>
      <c r="P163" s="96"/>
      <c r="Q163" s="96"/>
      <c r="R163" s="97"/>
      <c r="S163" s="104"/>
      <c r="T163" s="105"/>
      <c r="U163" s="30" t="str">
        <f t="shared" si="11"/>
        <v/>
      </c>
      <c r="V163" s="31" t="str">
        <f t="shared" si="10"/>
        <v/>
      </c>
      <c r="W163" s="14" t="str">
        <f t="shared" si="12"/>
        <v/>
      </c>
      <c r="X163" s="16" t="str">
        <f t="shared" si="13"/>
        <v/>
      </c>
      <c r="Y163" s="28" t="str">
        <f t="shared" si="14"/>
        <v/>
      </c>
    </row>
    <row r="164" spans="2:25">
      <c r="B164" s="9"/>
      <c r="C164" s="95"/>
      <c r="D164" s="96"/>
      <c r="E164" s="97"/>
      <c r="F164" s="153"/>
      <c r="H164" s="9"/>
      <c r="I164" s="95"/>
      <c r="J164" s="96"/>
      <c r="K164" s="96"/>
      <c r="L164" s="96"/>
      <c r="M164" s="168"/>
      <c r="N164" s="168"/>
      <c r="O164" s="168"/>
      <c r="P164" s="96"/>
      <c r="Q164" s="96"/>
      <c r="R164" s="97"/>
      <c r="S164" s="104"/>
      <c r="T164" s="105"/>
      <c r="U164" s="30" t="str">
        <f t="shared" si="11"/>
        <v/>
      </c>
      <c r="V164" s="31" t="str">
        <f t="shared" si="10"/>
        <v/>
      </c>
      <c r="W164" s="14" t="str">
        <f t="shared" si="12"/>
        <v/>
      </c>
      <c r="X164" s="16" t="str">
        <f t="shared" si="13"/>
        <v/>
      </c>
      <c r="Y164" s="28" t="str">
        <f t="shared" si="14"/>
        <v/>
      </c>
    </row>
    <row r="165" spans="2:25">
      <c r="B165" s="9"/>
      <c r="C165" s="95"/>
      <c r="D165" s="96"/>
      <c r="E165" s="97"/>
      <c r="F165" s="153"/>
      <c r="H165" s="9"/>
      <c r="I165" s="95"/>
      <c r="J165" s="96"/>
      <c r="K165" s="96"/>
      <c r="L165" s="96"/>
      <c r="M165" s="168"/>
      <c r="N165" s="168"/>
      <c r="O165" s="168"/>
      <c r="P165" s="96"/>
      <c r="Q165" s="96"/>
      <c r="R165" s="97"/>
      <c r="S165" s="104"/>
      <c r="T165" s="105"/>
      <c r="U165" s="30" t="str">
        <f t="shared" si="11"/>
        <v/>
      </c>
      <c r="V165" s="31" t="str">
        <f t="shared" si="10"/>
        <v/>
      </c>
      <c r="W165" s="14" t="str">
        <f t="shared" si="12"/>
        <v/>
      </c>
      <c r="X165" s="16" t="str">
        <f t="shared" si="13"/>
        <v/>
      </c>
      <c r="Y165" s="28" t="str">
        <f t="shared" si="14"/>
        <v/>
      </c>
    </row>
    <row r="166" spans="2:25">
      <c r="B166" s="9"/>
      <c r="C166" s="95"/>
      <c r="D166" s="96"/>
      <c r="E166" s="97"/>
      <c r="F166" s="153"/>
      <c r="H166" s="9"/>
      <c r="I166" s="95"/>
      <c r="J166" s="96"/>
      <c r="K166" s="96"/>
      <c r="L166" s="96"/>
      <c r="M166" s="168"/>
      <c r="N166" s="168"/>
      <c r="O166" s="168"/>
      <c r="P166" s="96"/>
      <c r="Q166" s="96"/>
      <c r="R166" s="97"/>
      <c r="S166" s="104"/>
      <c r="T166" s="105"/>
      <c r="U166" s="30" t="str">
        <f t="shared" si="11"/>
        <v/>
      </c>
      <c r="V166" s="31" t="str">
        <f t="shared" si="10"/>
        <v/>
      </c>
      <c r="W166" s="14" t="str">
        <f t="shared" si="12"/>
        <v/>
      </c>
      <c r="X166" s="16" t="str">
        <f t="shared" si="13"/>
        <v/>
      </c>
      <c r="Y166" s="28" t="str">
        <f t="shared" si="14"/>
        <v/>
      </c>
    </row>
    <row r="167" spans="2:25">
      <c r="B167" s="9"/>
      <c r="C167" s="95"/>
      <c r="D167" s="96"/>
      <c r="E167" s="97"/>
      <c r="F167" s="153"/>
      <c r="H167" s="9"/>
      <c r="I167" s="95"/>
      <c r="J167" s="96"/>
      <c r="K167" s="96"/>
      <c r="L167" s="96"/>
      <c r="M167" s="168"/>
      <c r="N167" s="168"/>
      <c r="O167" s="168"/>
      <c r="P167" s="96"/>
      <c r="Q167" s="96"/>
      <c r="R167" s="97"/>
      <c r="S167" s="104"/>
      <c r="T167" s="105"/>
      <c r="U167" s="30" t="str">
        <f t="shared" si="11"/>
        <v/>
      </c>
      <c r="V167" s="31" t="str">
        <f t="shared" si="10"/>
        <v/>
      </c>
      <c r="W167" s="14" t="str">
        <f t="shared" si="12"/>
        <v/>
      </c>
      <c r="X167" s="16" t="str">
        <f t="shared" si="13"/>
        <v/>
      </c>
      <c r="Y167" s="28" t="str">
        <f t="shared" si="14"/>
        <v/>
      </c>
    </row>
    <row r="168" spans="2:25">
      <c r="B168" s="9"/>
      <c r="C168" s="95"/>
      <c r="D168" s="96"/>
      <c r="E168" s="97"/>
      <c r="F168" s="153"/>
      <c r="H168" s="9"/>
      <c r="I168" s="95"/>
      <c r="J168" s="96"/>
      <c r="K168" s="96"/>
      <c r="L168" s="96"/>
      <c r="M168" s="168"/>
      <c r="N168" s="168"/>
      <c r="O168" s="168"/>
      <c r="P168" s="96"/>
      <c r="Q168" s="96"/>
      <c r="R168" s="97"/>
      <c r="S168" s="104"/>
      <c r="T168" s="105"/>
      <c r="U168" s="30" t="str">
        <f t="shared" si="11"/>
        <v/>
      </c>
      <c r="V168" s="31" t="str">
        <f t="shared" si="10"/>
        <v/>
      </c>
      <c r="W168" s="14" t="str">
        <f t="shared" si="12"/>
        <v/>
      </c>
      <c r="X168" s="16" t="str">
        <f t="shared" si="13"/>
        <v/>
      </c>
      <c r="Y168" s="28" t="str">
        <f t="shared" si="14"/>
        <v/>
      </c>
    </row>
    <row r="169" spans="2:25">
      <c r="B169" s="9"/>
      <c r="C169" s="95"/>
      <c r="D169" s="96"/>
      <c r="E169" s="97"/>
      <c r="F169" s="153"/>
      <c r="H169" s="9"/>
      <c r="I169" s="95"/>
      <c r="J169" s="96"/>
      <c r="K169" s="96"/>
      <c r="L169" s="96"/>
      <c r="M169" s="168"/>
      <c r="N169" s="168"/>
      <c r="O169" s="168"/>
      <c r="P169" s="96"/>
      <c r="Q169" s="96"/>
      <c r="R169" s="97"/>
      <c r="S169" s="104"/>
      <c r="T169" s="105"/>
      <c r="U169" s="30" t="str">
        <f t="shared" si="11"/>
        <v/>
      </c>
      <c r="V169" s="31" t="str">
        <f t="shared" si="10"/>
        <v/>
      </c>
      <c r="W169" s="14" t="str">
        <f t="shared" si="12"/>
        <v/>
      </c>
      <c r="X169" s="16" t="str">
        <f t="shared" si="13"/>
        <v/>
      </c>
      <c r="Y169" s="28" t="str">
        <f t="shared" si="14"/>
        <v/>
      </c>
    </row>
    <row r="170" spans="2:25">
      <c r="B170" s="9"/>
      <c r="C170" s="95"/>
      <c r="D170" s="96"/>
      <c r="E170" s="97"/>
      <c r="F170" s="153"/>
      <c r="H170" s="9"/>
      <c r="I170" s="95"/>
      <c r="J170" s="96"/>
      <c r="K170" s="96"/>
      <c r="L170" s="96"/>
      <c r="M170" s="168"/>
      <c r="N170" s="168"/>
      <c r="O170" s="168"/>
      <c r="P170" s="96"/>
      <c r="Q170" s="96"/>
      <c r="R170" s="97"/>
      <c r="S170" s="104"/>
      <c r="T170" s="105"/>
      <c r="U170" s="30" t="str">
        <f t="shared" si="11"/>
        <v/>
      </c>
      <c r="V170" s="31" t="str">
        <f t="shared" si="10"/>
        <v/>
      </c>
      <c r="W170" s="14" t="str">
        <f t="shared" si="12"/>
        <v/>
      </c>
      <c r="X170" s="16" t="str">
        <f t="shared" si="13"/>
        <v/>
      </c>
      <c r="Y170" s="28" t="str">
        <f t="shared" si="14"/>
        <v/>
      </c>
    </row>
    <row r="171" spans="2:25">
      <c r="B171" s="9"/>
      <c r="C171" s="95"/>
      <c r="D171" s="96"/>
      <c r="E171" s="97"/>
      <c r="F171" s="153"/>
      <c r="H171" s="9"/>
      <c r="I171" s="95"/>
      <c r="J171" s="96"/>
      <c r="K171" s="96"/>
      <c r="L171" s="96"/>
      <c r="M171" s="168"/>
      <c r="N171" s="168"/>
      <c r="O171" s="168"/>
      <c r="P171" s="96"/>
      <c r="Q171" s="96"/>
      <c r="R171" s="97"/>
      <c r="S171" s="104"/>
      <c r="T171" s="105"/>
      <c r="U171" s="30" t="str">
        <f t="shared" si="11"/>
        <v/>
      </c>
      <c r="V171" s="31" t="str">
        <f t="shared" si="10"/>
        <v/>
      </c>
      <c r="W171" s="14" t="str">
        <f t="shared" si="12"/>
        <v/>
      </c>
      <c r="X171" s="16" t="str">
        <f t="shared" si="13"/>
        <v/>
      </c>
      <c r="Y171" s="28" t="str">
        <f t="shared" si="14"/>
        <v/>
      </c>
    </row>
    <row r="172" spans="2:25">
      <c r="B172" s="9"/>
      <c r="C172" s="95"/>
      <c r="D172" s="96"/>
      <c r="E172" s="97"/>
      <c r="F172" s="153"/>
      <c r="H172" s="9"/>
      <c r="I172" s="95"/>
      <c r="J172" s="96"/>
      <c r="K172" s="96"/>
      <c r="L172" s="96"/>
      <c r="M172" s="168"/>
      <c r="N172" s="168"/>
      <c r="O172" s="168"/>
      <c r="P172" s="96"/>
      <c r="Q172" s="96"/>
      <c r="R172" s="97"/>
      <c r="S172" s="104"/>
      <c r="T172" s="105"/>
      <c r="U172" s="30" t="str">
        <f t="shared" si="11"/>
        <v/>
      </c>
      <c r="V172" s="31" t="str">
        <f t="shared" si="10"/>
        <v/>
      </c>
      <c r="W172" s="14" t="str">
        <f t="shared" si="12"/>
        <v/>
      </c>
      <c r="X172" s="16" t="str">
        <f t="shared" si="13"/>
        <v/>
      </c>
      <c r="Y172" s="28" t="str">
        <f t="shared" si="14"/>
        <v/>
      </c>
    </row>
    <row r="173" spans="2:25">
      <c r="B173" s="9"/>
      <c r="C173" s="95"/>
      <c r="D173" s="96"/>
      <c r="E173" s="97"/>
      <c r="F173" s="153"/>
      <c r="H173" s="9"/>
      <c r="I173" s="95"/>
      <c r="J173" s="96"/>
      <c r="K173" s="96"/>
      <c r="L173" s="96"/>
      <c r="M173" s="168"/>
      <c r="N173" s="168"/>
      <c r="O173" s="168"/>
      <c r="P173" s="96"/>
      <c r="Q173" s="96"/>
      <c r="R173" s="97"/>
      <c r="S173" s="104"/>
      <c r="T173" s="105"/>
      <c r="U173" s="30" t="str">
        <f t="shared" si="11"/>
        <v/>
      </c>
      <c r="V173" s="31" t="str">
        <f t="shared" si="10"/>
        <v/>
      </c>
      <c r="W173" s="14" t="str">
        <f t="shared" si="12"/>
        <v/>
      </c>
      <c r="X173" s="16" t="str">
        <f t="shared" si="13"/>
        <v/>
      </c>
      <c r="Y173" s="28" t="str">
        <f t="shared" si="14"/>
        <v/>
      </c>
    </row>
    <row r="174" spans="2:25">
      <c r="B174" s="9"/>
      <c r="C174" s="95"/>
      <c r="D174" s="96"/>
      <c r="E174" s="97"/>
      <c r="F174" s="153"/>
      <c r="H174" s="9"/>
      <c r="I174" s="95"/>
      <c r="J174" s="96"/>
      <c r="K174" s="96"/>
      <c r="L174" s="96"/>
      <c r="M174" s="168"/>
      <c r="N174" s="168"/>
      <c r="O174" s="168"/>
      <c r="P174" s="96"/>
      <c r="Q174" s="96"/>
      <c r="R174" s="97"/>
      <c r="S174" s="104"/>
      <c r="T174" s="105"/>
      <c r="U174" s="30" t="str">
        <f t="shared" si="11"/>
        <v/>
      </c>
      <c r="V174" s="31" t="str">
        <f t="shared" si="10"/>
        <v/>
      </c>
      <c r="W174" s="14" t="str">
        <f t="shared" si="12"/>
        <v/>
      </c>
      <c r="X174" s="16" t="str">
        <f t="shared" si="13"/>
        <v/>
      </c>
      <c r="Y174" s="28" t="str">
        <f t="shared" si="14"/>
        <v/>
      </c>
    </row>
    <row r="175" spans="2:25">
      <c r="B175" s="9"/>
      <c r="C175" s="95"/>
      <c r="D175" s="96"/>
      <c r="E175" s="97"/>
      <c r="F175" s="153"/>
      <c r="H175" s="9"/>
      <c r="I175" s="95"/>
      <c r="J175" s="96"/>
      <c r="K175" s="96"/>
      <c r="L175" s="96"/>
      <c r="M175" s="168"/>
      <c r="N175" s="168"/>
      <c r="O175" s="168"/>
      <c r="P175" s="96"/>
      <c r="Q175" s="96"/>
      <c r="R175" s="97"/>
      <c r="S175" s="104"/>
      <c r="T175" s="105"/>
      <c r="U175" s="30" t="str">
        <f t="shared" si="11"/>
        <v/>
      </c>
      <c r="V175" s="31" t="str">
        <f t="shared" si="10"/>
        <v/>
      </c>
      <c r="W175" s="14" t="str">
        <f t="shared" si="12"/>
        <v/>
      </c>
      <c r="X175" s="16" t="str">
        <f t="shared" si="13"/>
        <v/>
      </c>
      <c r="Y175" s="28" t="str">
        <f t="shared" si="14"/>
        <v/>
      </c>
    </row>
    <row r="176" spans="2:25">
      <c r="B176" s="9"/>
      <c r="C176" s="95"/>
      <c r="D176" s="96"/>
      <c r="E176" s="97"/>
      <c r="F176" s="153"/>
      <c r="H176" s="9"/>
      <c r="I176" s="95"/>
      <c r="J176" s="96"/>
      <c r="K176" s="96"/>
      <c r="L176" s="96"/>
      <c r="M176" s="168"/>
      <c r="N176" s="168"/>
      <c r="O176" s="168"/>
      <c r="P176" s="96"/>
      <c r="Q176" s="96"/>
      <c r="R176" s="97"/>
      <c r="S176" s="104"/>
      <c r="T176" s="105"/>
      <c r="U176" s="30" t="str">
        <f t="shared" si="11"/>
        <v/>
      </c>
      <c r="V176" s="31" t="str">
        <f t="shared" si="10"/>
        <v/>
      </c>
      <c r="W176" s="14" t="str">
        <f t="shared" si="12"/>
        <v/>
      </c>
      <c r="X176" s="16" t="str">
        <f t="shared" si="13"/>
        <v/>
      </c>
      <c r="Y176" s="28" t="str">
        <f t="shared" si="14"/>
        <v/>
      </c>
    </row>
    <row r="177" spans="2:25">
      <c r="B177" s="9"/>
      <c r="C177" s="95"/>
      <c r="D177" s="96"/>
      <c r="E177" s="97"/>
      <c r="F177" s="153"/>
      <c r="H177" s="9"/>
      <c r="I177" s="95"/>
      <c r="J177" s="96"/>
      <c r="K177" s="96"/>
      <c r="L177" s="96"/>
      <c r="M177" s="168"/>
      <c r="N177" s="168"/>
      <c r="O177" s="168"/>
      <c r="P177" s="96"/>
      <c r="Q177" s="96"/>
      <c r="R177" s="97"/>
      <c r="S177" s="104"/>
      <c r="T177" s="105"/>
      <c r="U177" s="30" t="str">
        <f t="shared" si="11"/>
        <v/>
      </c>
      <c r="V177" s="31" t="str">
        <f t="shared" si="10"/>
        <v/>
      </c>
      <c r="W177" s="14" t="str">
        <f t="shared" si="12"/>
        <v/>
      </c>
      <c r="X177" s="16" t="str">
        <f t="shared" si="13"/>
        <v/>
      </c>
      <c r="Y177" s="28" t="str">
        <f t="shared" si="14"/>
        <v/>
      </c>
    </row>
    <row r="178" spans="2:25">
      <c r="B178" s="9"/>
      <c r="C178" s="95"/>
      <c r="D178" s="96"/>
      <c r="E178" s="97"/>
      <c r="F178" s="153"/>
      <c r="H178" s="9"/>
      <c r="I178" s="95"/>
      <c r="J178" s="96"/>
      <c r="K178" s="96"/>
      <c r="L178" s="96"/>
      <c r="M178" s="168"/>
      <c r="N178" s="168"/>
      <c r="O178" s="168"/>
      <c r="P178" s="96"/>
      <c r="Q178" s="96"/>
      <c r="R178" s="97"/>
      <c r="S178" s="104"/>
      <c r="T178" s="105"/>
      <c r="U178" s="30" t="str">
        <f t="shared" si="11"/>
        <v/>
      </c>
      <c r="V178" s="31" t="str">
        <f t="shared" si="10"/>
        <v/>
      </c>
      <c r="W178" s="14" t="str">
        <f t="shared" si="12"/>
        <v/>
      </c>
      <c r="X178" s="16" t="str">
        <f t="shared" si="13"/>
        <v/>
      </c>
      <c r="Y178" s="28" t="str">
        <f t="shared" si="14"/>
        <v/>
      </c>
    </row>
    <row r="179" spans="2:25">
      <c r="B179" s="9"/>
      <c r="C179" s="95"/>
      <c r="D179" s="96"/>
      <c r="E179" s="97"/>
      <c r="F179" s="153"/>
      <c r="H179" s="9"/>
      <c r="I179" s="95"/>
      <c r="J179" s="96"/>
      <c r="K179" s="96"/>
      <c r="L179" s="96"/>
      <c r="M179" s="168"/>
      <c r="N179" s="168"/>
      <c r="O179" s="168"/>
      <c r="P179" s="96"/>
      <c r="Q179" s="96"/>
      <c r="R179" s="97"/>
      <c r="S179" s="104"/>
      <c r="T179" s="105"/>
      <c r="U179" s="30" t="str">
        <f t="shared" si="11"/>
        <v/>
      </c>
      <c r="V179" s="31" t="str">
        <f t="shared" si="10"/>
        <v/>
      </c>
      <c r="W179" s="14" t="str">
        <f t="shared" si="12"/>
        <v/>
      </c>
      <c r="X179" s="16" t="str">
        <f t="shared" si="13"/>
        <v/>
      </c>
      <c r="Y179" s="28" t="str">
        <f t="shared" si="14"/>
        <v/>
      </c>
    </row>
    <row r="180" spans="2:25">
      <c r="B180" s="9"/>
      <c r="C180" s="95"/>
      <c r="D180" s="96"/>
      <c r="E180" s="97"/>
      <c r="F180" s="153"/>
      <c r="H180" s="9"/>
      <c r="I180" s="95"/>
      <c r="J180" s="96"/>
      <c r="K180" s="96"/>
      <c r="L180" s="96"/>
      <c r="M180" s="168"/>
      <c r="N180" s="168"/>
      <c r="O180" s="168"/>
      <c r="P180" s="96"/>
      <c r="Q180" s="96"/>
      <c r="R180" s="97"/>
      <c r="S180" s="104"/>
      <c r="T180" s="105"/>
      <c r="U180" s="30" t="str">
        <f t="shared" si="11"/>
        <v/>
      </c>
      <c r="V180" s="31" t="str">
        <f t="shared" si="10"/>
        <v/>
      </c>
      <c r="W180" s="14" t="str">
        <f t="shared" si="12"/>
        <v/>
      </c>
      <c r="X180" s="16" t="str">
        <f t="shared" si="13"/>
        <v/>
      </c>
      <c r="Y180" s="28" t="str">
        <f t="shared" si="14"/>
        <v/>
      </c>
    </row>
    <row r="181" spans="2:25">
      <c r="B181" s="9"/>
      <c r="C181" s="95"/>
      <c r="D181" s="96"/>
      <c r="E181" s="97"/>
      <c r="F181" s="153"/>
      <c r="H181" s="9"/>
      <c r="I181" s="95"/>
      <c r="J181" s="96"/>
      <c r="K181" s="96"/>
      <c r="L181" s="96"/>
      <c r="M181" s="168"/>
      <c r="N181" s="168"/>
      <c r="O181" s="168"/>
      <c r="P181" s="96"/>
      <c r="Q181" s="96"/>
      <c r="R181" s="97"/>
      <c r="S181" s="104"/>
      <c r="T181" s="105"/>
      <c r="U181" s="30" t="str">
        <f t="shared" si="11"/>
        <v/>
      </c>
      <c r="V181" s="31" t="str">
        <f t="shared" si="10"/>
        <v/>
      </c>
      <c r="W181" s="14" t="str">
        <f t="shared" si="12"/>
        <v/>
      </c>
      <c r="X181" s="16" t="str">
        <f t="shared" si="13"/>
        <v/>
      </c>
      <c r="Y181" s="28" t="str">
        <f t="shared" si="14"/>
        <v/>
      </c>
    </row>
    <row r="182" spans="2:25">
      <c r="B182" s="9"/>
      <c r="C182" s="95"/>
      <c r="D182" s="96"/>
      <c r="E182" s="97"/>
      <c r="F182" s="153"/>
      <c r="H182" s="9"/>
      <c r="I182" s="95"/>
      <c r="J182" s="96"/>
      <c r="K182" s="96"/>
      <c r="L182" s="96"/>
      <c r="M182" s="168"/>
      <c r="N182" s="168"/>
      <c r="O182" s="168"/>
      <c r="P182" s="96"/>
      <c r="Q182" s="96"/>
      <c r="R182" s="97"/>
      <c r="S182" s="104"/>
      <c r="T182" s="105"/>
      <c r="U182" s="30" t="str">
        <f t="shared" si="11"/>
        <v/>
      </c>
      <c r="V182" s="31" t="str">
        <f t="shared" si="10"/>
        <v/>
      </c>
      <c r="W182" s="14" t="str">
        <f t="shared" si="12"/>
        <v/>
      </c>
      <c r="X182" s="16" t="str">
        <f t="shared" si="13"/>
        <v/>
      </c>
      <c r="Y182" s="28" t="str">
        <f t="shared" si="14"/>
        <v/>
      </c>
    </row>
    <row r="183" spans="2:25">
      <c r="B183" s="9"/>
      <c r="C183" s="95"/>
      <c r="D183" s="96"/>
      <c r="E183" s="97"/>
      <c r="F183" s="153"/>
      <c r="H183" s="9"/>
      <c r="I183" s="95"/>
      <c r="J183" s="96"/>
      <c r="K183" s="96"/>
      <c r="L183" s="96"/>
      <c r="M183" s="168"/>
      <c r="N183" s="168"/>
      <c r="O183" s="168"/>
      <c r="P183" s="96"/>
      <c r="Q183" s="96"/>
      <c r="R183" s="97"/>
      <c r="S183" s="104"/>
      <c r="T183" s="105"/>
      <c r="U183" s="30" t="str">
        <f t="shared" si="11"/>
        <v/>
      </c>
      <c r="V183" s="31" t="str">
        <f t="shared" si="10"/>
        <v/>
      </c>
      <c r="W183" s="14" t="str">
        <f t="shared" si="12"/>
        <v/>
      </c>
      <c r="X183" s="16" t="str">
        <f t="shared" si="13"/>
        <v/>
      </c>
      <c r="Y183" s="28" t="str">
        <f t="shared" si="14"/>
        <v/>
      </c>
    </row>
    <row r="184" spans="2:25">
      <c r="B184" s="9"/>
      <c r="C184" s="95"/>
      <c r="D184" s="96"/>
      <c r="E184" s="97"/>
      <c r="F184" s="153"/>
      <c r="H184" s="9"/>
      <c r="I184" s="95"/>
      <c r="J184" s="96"/>
      <c r="K184" s="96"/>
      <c r="L184" s="96"/>
      <c r="M184" s="168"/>
      <c r="N184" s="168"/>
      <c r="O184" s="168"/>
      <c r="P184" s="96"/>
      <c r="Q184" s="96"/>
      <c r="R184" s="97"/>
      <c r="S184" s="104"/>
      <c r="T184" s="105"/>
      <c r="U184" s="30" t="str">
        <f t="shared" si="11"/>
        <v/>
      </c>
      <c r="V184" s="31" t="str">
        <f t="shared" si="10"/>
        <v/>
      </c>
      <c r="W184" s="14" t="str">
        <f t="shared" si="12"/>
        <v/>
      </c>
      <c r="X184" s="16" t="str">
        <f t="shared" si="13"/>
        <v/>
      </c>
      <c r="Y184" s="28" t="str">
        <f t="shared" si="14"/>
        <v/>
      </c>
    </row>
    <row r="185" spans="2:25">
      <c r="B185" s="9"/>
      <c r="C185" s="95"/>
      <c r="D185" s="96"/>
      <c r="E185" s="97"/>
      <c r="F185" s="153"/>
      <c r="H185" s="9"/>
      <c r="I185" s="95"/>
      <c r="J185" s="96"/>
      <c r="K185" s="96"/>
      <c r="L185" s="96"/>
      <c r="M185" s="168"/>
      <c r="N185" s="168"/>
      <c r="O185" s="168"/>
      <c r="P185" s="96"/>
      <c r="Q185" s="96"/>
      <c r="R185" s="97"/>
      <c r="S185" s="104"/>
      <c r="T185" s="105"/>
      <c r="U185" s="30" t="str">
        <f t="shared" si="11"/>
        <v/>
      </c>
      <c r="V185" s="31" t="str">
        <f t="shared" si="10"/>
        <v/>
      </c>
      <c r="W185" s="14" t="str">
        <f t="shared" si="12"/>
        <v/>
      </c>
      <c r="X185" s="16" t="str">
        <f t="shared" si="13"/>
        <v/>
      </c>
      <c r="Y185" s="28" t="str">
        <f t="shared" si="14"/>
        <v/>
      </c>
    </row>
    <row r="186" spans="2:25">
      <c r="B186" s="9"/>
      <c r="C186" s="95"/>
      <c r="D186" s="96"/>
      <c r="E186" s="97"/>
      <c r="F186" s="153"/>
      <c r="H186" s="9"/>
      <c r="I186" s="95"/>
      <c r="J186" s="96"/>
      <c r="K186" s="96"/>
      <c r="L186" s="96"/>
      <c r="M186" s="168"/>
      <c r="N186" s="168"/>
      <c r="O186" s="168"/>
      <c r="P186" s="96"/>
      <c r="Q186" s="96"/>
      <c r="R186" s="97"/>
      <c r="S186" s="104"/>
      <c r="T186" s="105"/>
      <c r="U186" s="30" t="str">
        <f t="shared" si="11"/>
        <v/>
      </c>
      <c r="V186" s="31" t="str">
        <f t="shared" si="10"/>
        <v/>
      </c>
      <c r="W186" s="14" t="str">
        <f t="shared" si="12"/>
        <v/>
      </c>
      <c r="X186" s="16" t="str">
        <f t="shared" si="13"/>
        <v/>
      </c>
      <c r="Y186" s="28" t="str">
        <f t="shared" si="14"/>
        <v/>
      </c>
    </row>
    <row r="187" spans="2:25">
      <c r="B187" s="9"/>
      <c r="C187" s="95"/>
      <c r="D187" s="96"/>
      <c r="E187" s="97"/>
      <c r="F187" s="153"/>
      <c r="H187" s="9"/>
      <c r="I187" s="95"/>
      <c r="J187" s="96"/>
      <c r="K187" s="96"/>
      <c r="L187" s="96"/>
      <c r="M187" s="168"/>
      <c r="N187" s="168"/>
      <c r="O187" s="168"/>
      <c r="P187" s="96"/>
      <c r="Q187" s="96"/>
      <c r="R187" s="97"/>
      <c r="S187" s="104"/>
      <c r="T187" s="105"/>
      <c r="U187" s="30" t="str">
        <f t="shared" si="11"/>
        <v/>
      </c>
      <c r="V187" s="31" t="str">
        <f t="shared" si="10"/>
        <v/>
      </c>
      <c r="W187" s="14" t="str">
        <f t="shared" si="12"/>
        <v/>
      </c>
      <c r="X187" s="16" t="str">
        <f t="shared" si="13"/>
        <v/>
      </c>
      <c r="Y187" s="28" t="str">
        <f t="shared" si="14"/>
        <v/>
      </c>
    </row>
    <row r="188" spans="2:25">
      <c r="B188" s="9"/>
      <c r="C188" s="95"/>
      <c r="D188" s="96"/>
      <c r="E188" s="97"/>
      <c r="F188" s="153"/>
      <c r="H188" s="9"/>
      <c r="I188" s="95"/>
      <c r="J188" s="96"/>
      <c r="K188" s="96"/>
      <c r="L188" s="96"/>
      <c r="M188" s="168"/>
      <c r="N188" s="168"/>
      <c r="O188" s="168"/>
      <c r="P188" s="96"/>
      <c r="Q188" s="96"/>
      <c r="R188" s="97"/>
      <c r="S188" s="104"/>
      <c r="T188" s="105"/>
      <c r="U188" s="30" t="str">
        <f t="shared" si="11"/>
        <v/>
      </c>
      <c r="V188" s="31" t="str">
        <f t="shared" si="10"/>
        <v/>
      </c>
      <c r="W188" s="14" t="str">
        <f t="shared" si="12"/>
        <v/>
      </c>
      <c r="X188" s="16" t="str">
        <f t="shared" si="13"/>
        <v/>
      </c>
      <c r="Y188" s="28" t="str">
        <f t="shared" si="14"/>
        <v/>
      </c>
    </row>
    <row r="189" spans="2:25">
      <c r="B189" s="9"/>
      <c r="C189" s="95"/>
      <c r="D189" s="96"/>
      <c r="E189" s="97"/>
      <c r="F189" s="153"/>
      <c r="H189" s="9"/>
      <c r="I189" s="95"/>
      <c r="J189" s="96"/>
      <c r="K189" s="96"/>
      <c r="L189" s="96"/>
      <c r="M189" s="168"/>
      <c r="N189" s="168"/>
      <c r="O189" s="168"/>
      <c r="P189" s="96"/>
      <c r="Q189" s="96"/>
      <c r="R189" s="97"/>
      <c r="S189" s="104"/>
      <c r="T189" s="105"/>
      <c r="U189" s="30" t="str">
        <f t="shared" si="11"/>
        <v/>
      </c>
      <c r="V189" s="31" t="str">
        <f t="shared" si="10"/>
        <v/>
      </c>
      <c r="W189" s="14" t="str">
        <f t="shared" si="12"/>
        <v/>
      </c>
      <c r="X189" s="16" t="str">
        <f t="shared" si="13"/>
        <v/>
      </c>
      <c r="Y189" s="28" t="str">
        <f t="shared" si="14"/>
        <v/>
      </c>
    </row>
    <row r="190" spans="2:25">
      <c r="B190" s="9"/>
      <c r="C190" s="95"/>
      <c r="D190" s="96"/>
      <c r="E190" s="97"/>
      <c r="F190" s="153"/>
      <c r="H190" s="9"/>
      <c r="I190" s="95"/>
      <c r="J190" s="96"/>
      <c r="K190" s="96"/>
      <c r="L190" s="96"/>
      <c r="M190" s="168"/>
      <c r="N190" s="168"/>
      <c r="O190" s="168"/>
      <c r="P190" s="96"/>
      <c r="Q190" s="96"/>
      <c r="R190" s="97"/>
      <c r="S190" s="104"/>
      <c r="T190" s="105"/>
      <c r="U190" s="30" t="str">
        <f t="shared" si="11"/>
        <v/>
      </c>
      <c r="V190" s="31" t="str">
        <f t="shared" si="10"/>
        <v/>
      </c>
      <c r="W190" s="14" t="str">
        <f t="shared" si="12"/>
        <v/>
      </c>
      <c r="X190" s="16" t="str">
        <f t="shared" si="13"/>
        <v/>
      </c>
      <c r="Y190" s="28" t="str">
        <f t="shared" si="14"/>
        <v/>
      </c>
    </row>
    <row r="191" spans="2:25">
      <c r="B191" s="9"/>
      <c r="C191" s="95"/>
      <c r="D191" s="96"/>
      <c r="E191" s="97"/>
      <c r="F191" s="153"/>
      <c r="H191" s="9"/>
      <c r="I191" s="95"/>
      <c r="J191" s="96"/>
      <c r="K191" s="96"/>
      <c r="L191" s="96"/>
      <c r="M191" s="168"/>
      <c r="N191" s="168"/>
      <c r="O191" s="168"/>
      <c r="P191" s="96"/>
      <c r="Q191" s="96"/>
      <c r="R191" s="97"/>
      <c r="S191" s="104"/>
      <c r="T191" s="105"/>
      <c r="U191" s="30" t="str">
        <f t="shared" si="11"/>
        <v/>
      </c>
      <c r="V191" s="31" t="str">
        <f t="shared" si="10"/>
        <v/>
      </c>
      <c r="W191" s="14" t="str">
        <f t="shared" si="12"/>
        <v/>
      </c>
      <c r="X191" s="16" t="str">
        <f t="shared" si="13"/>
        <v/>
      </c>
      <c r="Y191" s="28" t="str">
        <f t="shared" si="14"/>
        <v/>
      </c>
    </row>
    <row r="192" spans="2:25">
      <c r="B192" s="9"/>
      <c r="C192" s="95"/>
      <c r="D192" s="96"/>
      <c r="E192" s="97"/>
      <c r="F192" s="153"/>
      <c r="H192" s="9"/>
      <c r="I192" s="95"/>
      <c r="J192" s="96"/>
      <c r="K192" s="96"/>
      <c r="L192" s="96"/>
      <c r="M192" s="168"/>
      <c r="N192" s="168"/>
      <c r="O192" s="168"/>
      <c r="P192" s="96"/>
      <c r="Q192" s="96"/>
      <c r="R192" s="97"/>
      <c r="S192" s="104"/>
      <c r="T192" s="105"/>
      <c r="U192" s="30" t="str">
        <f t="shared" si="11"/>
        <v/>
      </c>
      <c r="V192" s="31" t="str">
        <f t="shared" si="10"/>
        <v/>
      </c>
      <c r="W192" s="14" t="str">
        <f t="shared" si="12"/>
        <v/>
      </c>
      <c r="X192" s="16" t="str">
        <f t="shared" si="13"/>
        <v/>
      </c>
      <c r="Y192" s="28" t="str">
        <f t="shared" si="14"/>
        <v/>
      </c>
    </row>
    <row r="193" spans="2:25">
      <c r="B193" s="9"/>
      <c r="C193" s="95"/>
      <c r="D193" s="96"/>
      <c r="E193" s="97"/>
      <c r="F193" s="153"/>
      <c r="H193" s="9"/>
      <c r="I193" s="95"/>
      <c r="J193" s="96"/>
      <c r="K193" s="96"/>
      <c r="L193" s="96"/>
      <c r="M193" s="168"/>
      <c r="N193" s="168"/>
      <c r="O193" s="168"/>
      <c r="P193" s="96"/>
      <c r="Q193" s="96"/>
      <c r="R193" s="97"/>
      <c r="S193" s="104"/>
      <c r="T193" s="105"/>
      <c r="U193" s="30" t="str">
        <f t="shared" si="11"/>
        <v/>
      </c>
      <c r="V193" s="31" t="str">
        <f t="shared" si="10"/>
        <v/>
      </c>
      <c r="W193" s="14" t="str">
        <f t="shared" si="12"/>
        <v/>
      </c>
      <c r="X193" s="16" t="str">
        <f t="shared" si="13"/>
        <v/>
      </c>
      <c r="Y193" s="28" t="str">
        <f t="shared" si="14"/>
        <v/>
      </c>
    </row>
    <row r="194" spans="2:25">
      <c r="B194" s="9"/>
      <c r="C194" s="95"/>
      <c r="D194" s="96"/>
      <c r="E194" s="97"/>
      <c r="F194" s="153"/>
      <c r="H194" s="9"/>
      <c r="I194" s="95"/>
      <c r="J194" s="96"/>
      <c r="K194" s="96"/>
      <c r="L194" s="96"/>
      <c r="M194" s="168"/>
      <c r="N194" s="168"/>
      <c r="O194" s="168"/>
      <c r="P194" s="96"/>
      <c r="Q194" s="96"/>
      <c r="R194" s="97"/>
      <c r="S194" s="104"/>
      <c r="T194" s="105"/>
      <c r="U194" s="30" t="str">
        <f t="shared" si="11"/>
        <v/>
      </c>
      <c r="V194" s="31" t="str">
        <f t="shared" si="10"/>
        <v/>
      </c>
      <c r="W194" s="14" t="str">
        <f t="shared" si="12"/>
        <v/>
      </c>
      <c r="X194" s="16" t="str">
        <f t="shared" si="13"/>
        <v/>
      </c>
      <c r="Y194" s="28" t="str">
        <f t="shared" si="14"/>
        <v/>
      </c>
    </row>
    <row r="195" spans="2:25">
      <c r="B195" s="9"/>
      <c r="C195" s="95"/>
      <c r="D195" s="96"/>
      <c r="E195" s="97"/>
      <c r="F195" s="153"/>
      <c r="H195" s="9"/>
      <c r="I195" s="95"/>
      <c r="J195" s="96"/>
      <c r="K195" s="96"/>
      <c r="L195" s="96"/>
      <c r="M195" s="168"/>
      <c r="N195" s="168"/>
      <c r="O195" s="168"/>
      <c r="P195" s="96"/>
      <c r="Q195" s="96"/>
      <c r="R195" s="97"/>
      <c r="S195" s="104"/>
      <c r="T195" s="105"/>
      <c r="U195" s="30" t="str">
        <f t="shared" si="11"/>
        <v/>
      </c>
      <c r="V195" s="31" t="str">
        <f t="shared" ref="V195:V258" si="15">IF(U195="",
    "",
    IF(ISERROR(MATCH(U195,C:C,0)),
        "NO",
        "YES"
    )
)</f>
        <v/>
      </c>
      <c r="W195" s="14" t="str">
        <f t="shared" si="12"/>
        <v/>
      </c>
      <c r="X195" s="16" t="str">
        <f t="shared" si="13"/>
        <v/>
      </c>
      <c r="Y195" s="28" t="str">
        <f t="shared" si="14"/>
        <v/>
      </c>
    </row>
    <row r="196" spans="2:25">
      <c r="B196" s="9"/>
      <c r="C196" s="95"/>
      <c r="D196" s="96"/>
      <c r="E196" s="97"/>
      <c r="F196" s="153"/>
      <c r="H196" s="9"/>
      <c r="I196" s="95"/>
      <c r="J196" s="96"/>
      <c r="K196" s="96"/>
      <c r="L196" s="96"/>
      <c r="M196" s="168"/>
      <c r="N196" s="168"/>
      <c r="O196" s="168"/>
      <c r="P196" s="96"/>
      <c r="Q196" s="96"/>
      <c r="R196" s="97"/>
      <c r="S196" s="104"/>
      <c r="T196" s="105"/>
      <c r="U196" s="30" t="str">
        <f t="shared" ref="U196:U259" si="16">SUBSTITUTE(I196," ","")</f>
        <v/>
      </c>
      <c r="V196" s="31" t="str">
        <f t="shared" si="15"/>
        <v/>
      </c>
      <c r="W196" s="14" t="str">
        <f t="shared" ref="W196:W259" si="17">IF(ISBLANK(T196),
    "",
    SUBSTITUTE(SUBSTITUTE(SUBSTITUTE(SUBSTITUTE(T196,",",""),".",""),"?","")," ","")
)</f>
        <v/>
      </c>
      <c r="X196" s="16" t="str">
        <f t="shared" ref="X196:X259" si="18">IF(ISBLANK(T196),
    "",
    IF(ISERROR(_xlfn.NUMBERVALUE(W196)),
        IF(NOT(ISERROR(FIND("k",LOWER(W196)))),
            _xlfn.NUMBERVALUE(LEFT(W196,FIND("k",LOWER(W196))-1))*1000,
            IF(NOT(ISERROR(FIND("g",LOWER(W196)))),
                _xlfn.NUMBERVALUE(LEFT(W196,FIND("g",LOWER(W196))-1)),
                "N/A"
            )
        ),
        _xlfn.NUMBERVALUE(W196)
    )
)</f>
        <v/>
      </c>
      <c r="Y196" s="28" t="str">
        <f t="shared" ref="Y196:Y259" si="19">IF(I196="",
    "",
    IF(AND(NOT(I196=""),X196=""),
        "NONE",
        IF(ISNUMBER(X196),
            IF(X196&gt;15000,
                15000,
                X196
            ),
            "ERROR"
            )
    )
)</f>
        <v/>
      </c>
    </row>
    <row r="197" spans="2:25">
      <c r="B197" s="9"/>
      <c r="C197" s="95"/>
      <c r="D197" s="96"/>
      <c r="E197" s="97"/>
      <c r="F197" s="153"/>
      <c r="H197" s="9"/>
      <c r="I197" s="95"/>
      <c r="J197" s="96"/>
      <c r="K197" s="96"/>
      <c r="L197" s="96"/>
      <c r="M197" s="168"/>
      <c r="N197" s="168"/>
      <c r="O197" s="168"/>
      <c r="P197" s="96"/>
      <c r="Q197" s="96"/>
      <c r="R197" s="97"/>
      <c r="S197" s="104"/>
      <c r="T197" s="105"/>
      <c r="U197" s="30" t="str">
        <f t="shared" si="16"/>
        <v/>
      </c>
      <c r="V197" s="31" t="str">
        <f t="shared" si="15"/>
        <v/>
      </c>
      <c r="W197" s="14" t="str">
        <f t="shared" si="17"/>
        <v/>
      </c>
      <c r="X197" s="16" t="str">
        <f t="shared" si="18"/>
        <v/>
      </c>
      <c r="Y197" s="28" t="str">
        <f t="shared" si="19"/>
        <v/>
      </c>
    </row>
    <row r="198" spans="2:25">
      <c r="B198" s="9"/>
      <c r="C198" s="95"/>
      <c r="D198" s="96"/>
      <c r="E198" s="97"/>
      <c r="F198" s="153"/>
      <c r="H198" s="9"/>
      <c r="I198" s="95"/>
      <c r="J198" s="96"/>
      <c r="K198" s="96"/>
      <c r="L198" s="96"/>
      <c r="M198" s="168"/>
      <c r="N198" s="168"/>
      <c r="O198" s="168"/>
      <c r="P198" s="96"/>
      <c r="Q198" s="96"/>
      <c r="R198" s="97"/>
      <c r="S198" s="104"/>
      <c r="T198" s="105"/>
      <c r="U198" s="30" t="str">
        <f t="shared" si="16"/>
        <v/>
      </c>
      <c r="V198" s="31" t="str">
        <f t="shared" si="15"/>
        <v/>
      </c>
      <c r="W198" s="14" t="str">
        <f t="shared" si="17"/>
        <v/>
      </c>
      <c r="X198" s="16" t="str">
        <f t="shared" si="18"/>
        <v/>
      </c>
      <c r="Y198" s="28" t="str">
        <f t="shared" si="19"/>
        <v/>
      </c>
    </row>
    <row r="199" spans="2:25">
      <c r="B199" s="9"/>
      <c r="C199" s="95"/>
      <c r="D199" s="96"/>
      <c r="E199" s="97"/>
      <c r="F199" s="153"/>
      <c r="H199" s="9"/>
      <c r="I199" s="95"/>
      <c r="J199" s="96"/>
      <c r="K199" s="96"/>
      <c r="L199" s="96"/>
      <c r="M199" s="168"/>
      <c r="N199" s="168"/>
      <c r="O199" s="168"/>
      <c r="P199" s="96"/>
      <c r="Q199" s="96"/>
      <c r="R199" s="97"/>
      <c r="S199" s="104"/>
      <c r="T199" s="105"/>
      <c r="U199" s="30" t="str">
        <f t="shared" si="16"/>
        <v/>
      </c>
      <c r="V199" s="31" t="str">
        <f t="shared" si="15"/>
        <v/>
      </c>
      <c r="W199" s="14" t="str">
        <f t="shared" si="17"/>
        <v/>
      </c>
      <c r="X199" s="16" t="str">
        <f t="shared" si="18"/>
        <v/>
      </c>
      <c r="Y199" s="28" t="str">
        <f t="shared" si="19"/>
        <v/>
      </c>
    </row>
    <row r="200" spans="2:25">
      <c r="B200" s="9"/>
      <c r="C200" s="95"/>
      <c r="D200" s="96"/>
      <c r="E200" s="97"/>
      <c r="F200" s="153"/>
      <c r="H200" s="9"/>
      <c r="I200" s="95"/>
      <c r="J200" s="96"/>
      <c r="K200" s="96"/>
      <c r="L200" s="96"/>
      <c r="M200" s="168"/>
      <c r="N200" s="168"/>
      <c r="O200" s="168"/>
      <c r="P200" s="96"/>
      <c r="Q200" s="96"/>
      <c r="R200" s="97"/>
      <c r="S200" s="104"/>
      <c r="T200" s="105"/>
      <c r="U200" s="30" t="str">
        <f t="shared" si="16"/>
        <v/>
      </c>
      <c r="V200" s="31" t="str">
        <f t="shared" si="15"/>
        <v/>
      </c>
      <c r="W200" s="14" t="str">
        <f t="shared" si="17"/>
        <v/>
      </c>
      <c r="X200" s="16" t="str">
        <f t="shared" si="18"/>
        <v/>
      </c>
      <c r="Y200" s="28" t="str">
        <f t="shared" si="19"/>
        <v/>
      </c>
    </row>
    <row r="201" spans="2:25">
      <c r="B201" s="9"/>
      <c r="C201" s="95"/>
      <c r="D201" s="96"/>
      <c r="E201" s="97"/>
      <c r="F201" s="153"/>
      <c r="H201" s="9"/>
      <c r="I201" s="95"/>
      <c r="J201" s="96"/>
      <c r="K201" s="96"/>
      <c r="L201" s="96"/>
      <c r="M201" s="168"/>
      <c r="N201" s="168"/>
      <c r="O201" s="168"/>
      <c r="P201" s="96"/>
      <c r="Q201" s="96"/>
      <c r="R201" s="97"/>
      <c r="S201" s="104"/>
      <c r="T201" s="105"/>
      <c r="U201" s="30" t="str">
        <f t="shared" si="16"/>
        <v/>
      </c>
      <c r="V201" s="31" t="str">
        <f t="shared" si="15"/>
        <v/>
      </c>
      <c r="W201" s="14" t="str">
        <f t="shared" si="17"/>
        <v/>
      </c>
      <c r="X201" s="16" t="str">
        <f t="shared" si="18"/>
        <v/>
      </c>
      <c r="Y201" s="28" t="str">
        <f t="shared" si="19"/>
        <v/>
      </c>
    </row>
    <row r="202" spans="2:25">
      <c r="B202" s="9"/>
      <c r="C202" s="95"/>
      <c r="D202" s="96"/>
      <c r="E202" s="97"/>
      <c r="F202" s="153"/>
      <c r="H202" s="9"/>
      <c r="I202" s="95"/>
      <c r="J202" s="96"/>
      <c r="K202" s="96"/>
      <c r="L202" s="96"/>
      <c r="M202" s="168"/>
      <c r="N202" s="168"/>
      <c r="O202" s="168"/>
      <c r="P202" s="96"/>
      <c r="Q202" s="96"/>
      <c r="R202" s="97"/>
      <c r="S202" s="104"/>
      <c r="T202" s="105"/>
      <c r="U202" s="30" t="str">
        <f t="shared" si="16"/>
        <v/>
      </c>
      <c r="V202" s="31" t="str">
        <f t="shared" si="15"/>
        <v/>
      </c>
      <c r="W202" s="14" t="str">
        <f t="shared" si="17"/>
        <v/>
      </c>
      <c r="X202" s="16" t="str">
        <f t="shared" si="18"/>
        <v/>
      </c>
      <c r="Y202" s="28" t="str">
        <f t="shared" si="19"/>
        <v/>
      </c>
    </row>
    <row r="203" spans="2:25">
      <c r="B203" s="9"/>
      <c r="C203" s="95"/>
      <c r="D203" s="96"/>
      <c r="E203" s="97"/>
      <c r="F203" s="153"/>
      <c r="H203" s="9"/>
      <c r="I203" s="95"/>
      <c r="J203" s="96"/>
      <c r="K203" s="96"/>
      <c r="L203" s="96"/>
      <c r="M203" s="168"/>
      <c r="N203" s="168"/>
      <c r="O203" s="168"/>
      <c r="P203" s="96"/>
      <c r="Q203" s="96"/>
      <c r="R203" s="97"/>
      <c r="S203" s="104"/>
      <c r="T203" s="105"/>
      <c r="U203" s="30" t="str">
        <f t="shared" si="16"/>
        <v/>
      </c>
      <c r="V203" s="31" t="str">
        <f t="shared" si="15"/>
        <v/>
      </c>
      <c r="W203" s="14" t="str">
        <f t="shared" si="17"/>
        <v/>
      </c>
      <c r="X203" s="16" t="str">
        <f t="shared" si="18"/>
        <v/>
      </c>
      <c r="Y203" s="28" t="str">
        <f t="shared" si="19"/>
        <v/>
      </c>
    </row>
    <row r="204" spans="2:25">
      <c r="B204" s="9"/>
      <c r="C204" s="95"/>
      <c r="D204" s="96"/>
      <c r="E204" s="97"/>
      <c r="F204" s="153"/>
      <c r="H204" s="9"/>
      <c r="I204" s="95"/>
      <c r="J204" s="96"/>
      <c r="K204" s="96"/>
      <c r="L204" s="96"/>
      <c r="M204" s="168"/>
      <c r="N204" s="168"/>
      <c r="O204" s="168"/>
      <c r="P204" s="96"/>
      <c r="Q204" s="96"/>
      <c r="R204" s="97"/>
      <c r="S204" s="104"/>
      <c r="T204" s="105"/>
      <c r="U204" s="30" t="str">
        <f t="shared" si="16"/>
        <v/>
      </c>
      <c r="V204" s="31" t="str">
        <f t="shared" si="15"/>
        <v/>
      </c>
      <c r="W204" s="14" t="str">
        <f t="shared" si="17"/>
        <v/>
      </c>
      <c r="X204" s="16" t="str">
        <f t="shared" si="18"/>
        <v/>
      </c>
      <c r="Y204" s="28" t="str">
        <f t="shared" si="19"/>
        <v/>
      </c>
    </row>
    <row r="205" spans="2:25">
      <c r="B205" s="9"/>
      <c r="C205" s="95"/>
      <c r="D205" s="96"/>
      <c r="E205" s="97"/>
      <c r="F205" s="153"/>
      <c r="H205" s="9"/>
      <c r="I205" s="95"/>
      <c r="J205" s="96"/>
      <c r="K205" s="96"/>
      <c r="L205" s="96"/>
      <c r="M205" s="168"/>
      <c r="N205" s="168"/>
      <c r="O205" s="168"/>
      <c r="P205" s="96"/>
      <c r="Q205" s="96"/>
      <c r="R205" s="97"/>
      <c r="S205" s="104"/>
      <c r="T205" s="105"/>
      <c r="U205" s="30" t="str">
        <f t="shared" si="16"/>
        <v/>
      </c>
      <c r="V205" s="31" t="str">
        <f t="shared" si="15"/>
        <v/>
      </c>
      <c r="W205" s="14" t="str">
        <f t="shared" si="17"/>
        <v/>
      </c>
      <c r="X205" s="16" t="str">
        <f t="shared" si="18"/>
        <v/>
      </c>
      <c r="Y205" s="28" t="str">
        <f t="shared" si="19"/>
        <v/>
      </c>
    </row>
    <row r="206" spans="2:25">
      <c r="B206" s="9"/>
      <c r="C206" s="95"/>
      <c r="D206" s="96"/>
      <c r="E206" s="97"/>
      <c r="F206" s="153"/>
      <c r="H206" s="9"/>
      <c r="I206" s="95"/>
      <c r="J206" s="96"/>
      <c r="K206" s="96"/>
      <c r="L206" s="96"/>
      <c r="M206" s="168"/>
      <c r="N206" s="168"/>
      <c r="O206" s="168"/>
      <c r="P206" s="96"/>
      <c r="Q206" s="96"/>
      <c r="R206" s="97"/>
      <c r="S206" s="104"/>
      <c r="T206" s="105"/>
      <c r="U206" s="30" t="str">
        <f t="shared" si="16"/>
        <v/>
      </c>
      <c r="V206" s="31" t="str">
        <f t="shared" si="15"/>
        <v/>
      </c>
      <c r="W206" s="14" t="str">
        <f t="shared" si="17"/>
        <v/>
      </c>
      <c r="X206" s="16" t="str">
        <f t="shared" si="18"/>
        <v/>
      </c>
      <c r="Y206" s="28" t="str">
        <f t="shared" si="19"/>
        <v/>
      </c>
    </row>
    <row r="207" spans="2:25">
      <c r="B207" s="9"/>
      <c r="C207" s="95"/>
      <c r="D207" s="96"/>
      <c r="E207" s="97"/>
      <c r="F207" s="153"/>
      <c r="H207" s="9"/>
      <c r="I207" s="95"/>
      <c r="J207" s="96"/>
      <c r="K207" s="96"/>
      <c r="L207" s="96"/>
      <c r="M207" s="168"/>
      <c r="N207" s="168"/>
      <c r="O207" s="168"/>
      <c r="P207" s="96"/>
      <c r="Q207" s="96"/>
      <c r="R207" s="97"/>
      <c r="S207" s="104"/>
      <c r="T207" s="105"/>
      <c r="U207" s="30" t="str">
        <f t="shared" si="16"/>
        <v/>
      </c>
      <c r="V207" s="31" t="str">
        <f t="shared" si="15"/>
        <v/>
      </c>
      <c r="W207" s="14" t="str">
        <f t="shared" si="17"/>
        <v/>
      </c>
      <c r="X207" s="16" t="str">
        <f t="shared" si="18"/>
        <v/>
      </c>
      <c r="Y207" s="28" t="str">
        <f t="shared" si="19"/>
        <v/>
      </c>
    </row>
    <row r="208" spans="2:25">
      <c r="B208" s="9"/>
      <c r="C208" s="95"/>
      <c r="D208" s="96"/>
      <c r="E208" s="97"/>
      <c r="F208" s="153"/>
      <c r="H208" s="9"/>
      <c r="I208" s="95"/>
      <c r="J208" s="96"/>
      <c r="K208" s="96"/>
      <c r="L208" s="96"/>
      <c r="M208" s="168"/>
      <c r="N208" s="168"/>
      <c r="O208" s="168"/>
      <c r="P208" s="96"/>
      <c r="Q208" s="96"/>
      <c r="R208" s="97"/>
      <c r="S208" s="104"/>
      <c r="T208" s="105"/>
      <c r="U208" s="30" t="str">
        <f t="shared" si="16"/>
        <v/>
      </c>
      <c r="V208" s="31" t="str">
        <f t="shared" si="15"/>
        <v/>
      </c>
      <c r="W208" s="14" t="str">
        <f t="shared" si="17"/>
        <v/>
      </c>
      <c r="X208" s="16" t="str">
        <f t="shared" si="18"/>
        <v/>
      </c>
      <c r="Y208" s="28" t="str">
        <f t="shared" si="19"/>
        <v/>
      </c>
    </row>
    <row r="209" spans="2:25">
      <c r="B209" s="9"/>
      <c r="C209" s="95"/>
      <c r="D209" s="96"/>
      <c r="E209" s="97"/>
      <c r="F209" s="153"/>
      <c r="H209" s="9"/>
      <c r="I209" s="95"/>
      <c r="J209" s="96"/>
      <c r="K209" s="96"/>
      <c r="L209" s="96"/>
      <c r="M209" s="168"/>
      <c r="N209" s="168"/>
      <c r="O209" s="168"/>
      <c r="P209" s="96"/>
      <c r="Q209" s="96"/>
      <c r="R209" s="97"/>
      <c r="S209" s="104"/>
      <c r="T209" s="105"/>
      <c r="U209" s="30" t="str">
        <f t="shared" si="16"/>
        <v/>
      </c>
      <c r="V209" s="31" t="str">
        <f t="shared" si="15"/>
        <v/>
      </c>
      <c r="W209" s="14" t="str">
        <f t="shared" si="17"/>
        <v/>
      </c>
      <c r="X209" s="16" t="str">
        <f t="shared" si="18"/>
        <v/>
      </c>
      <c r="Y209" s="28" t="str">
        <f t="shared" si="19"/>
        <v/>
      </c>
    </row>
    <row r="210" spans="2:25">
      <c r="B210" s="9"/>
      <c r="C210" s="95"/>
      <c r="D210" s="96"/>
      <c r="E210" s="97"/>
      <c r="F210" s="153"/>
      <c r="H210" s="9"/>
      <c r="I210" s="95"/>
      <c r="J210" s="96"/>
      <c r="K210" s="96"/>
      <c r="L210" s="96"/>
      <c r="M210" s="168"/>
      <c r="N210" s="168"/>
      <c r="O210" s="168"/>
      <c r="P210" s="96"/>
      <c r="Q210" s="96"/>
      <c r="R210" s="97"/>
      <c r="S210" s="104"/>
      <c r="T210" s="105"/>
      <c r="U210" s="30" t="str">
        <f t="shared" si="16"/>
        <v/>
      </c>
      <c r="V210" s="31" t="str">
        <f t="shared" si="15"/>
        <v/>
      </c>
      <c r="W210" s="14" t="str">
        <f t="shared" si="17"/>
        <v/>
      </c>
      <c r="X210" s="16" t="str">
        <f t="shared" si="18"/>
        <v/>
      </c>
      <c r="Y210" s="28" t="str">
        <f t="shared" si="19"/>
        <v/>
      </c>
    </row>
    <row r="211" spans="2:25">
      <c r="B211" s="9"/>
      <c r="C211" s="95"/>
      <c r="D211" s="96"/>
      <c r="E211" s="97"/>
      <c r="F211" s="153"/>
      <c r="H211" s="9"/>
      <c r="I211" s="95"/>
      <c r="J211" s="96"/>
      <c r="K211" s="96"/>
      <c r="L211" s="96"/>
      <c r="M211" s="168"/>
      <c r="N211" s="168"/>
      <c r="O211" s="168"/>
      <c r="P211" s="96"/>
      <c r="Q211" s="96"/>
      <c r="R211" s="97"/>
      <c r="S211" s="104"/>
      <c r="T211" s="105"/>
      <c r="U211" s="30" t="str">
        <f t="shared" si="16"/>
        <v/>
      </c>
      <c r="V211" s="31" t="str">
        <f t="shared" si="15"/>
        <v/>
      </c>
      <c r="W211" s="14" t="str">
        <f t="shared" si="17"/>
        <v/>
      </c>
      <c r="X211" s="16" t="str">
        <f t="shared" si="18"/>
        <v/>
      </c>
      <c r="Y211" s="28" t="str">
        <f t="shared" si="19"/>
        <v/>
      </c>
    </row>
    <row r="212" spans="2:25">
      <c r="B212" s="9"/>
      <c r="C212" s="95"/>
      <c r="D212" s="96"/>
      <c r="E212" s="97"/>
      <c r="F212" s="153"/>
      <c r="H212" s="9"/>
      <c r="I212" s="95"/>
      <c r="J212" s="96"/>
      <c r="K212" s="96"/>
      <c r="L212" s="96"/>
      <c r="M212" s="168"/>
      <c r="N212" s="168"/>
      <c r="O212" s="168"/>
      <c r="P212" s="96"/>
      <c r="Q212" s="96"/>
      <c r="R212" s="97"/>
      <c r="S212" s="104"/>
      <c r="T212" s="105"/>
      <c r="U212" s="30" t="str">
        <f t="shared" si="16"/>
        <v/>
      </c>
      <c r="V212" s="31" t="str">
        <f t="shared" si="15"/>
        <v/>
      </c>
      <c r="W212" s="14" t="str">
        <f t="shared" si="17"/>
        <v/>
      </c>
      <c r="X212" s="16" t="str">
        <f t="shared" si="18"/>
        <v/>
      </c>
      <c r="Y212" s="28" t="str">
        <f t="shared" si="19"/>
        <v/>
      </c>
    </row>
    <row r="213" spans="2:25">
      <c r="B213" s="9"/>
      <c r="C213" s="95"/>
      <c r="D213" s="96"/>
      <c r="E213" s="97"/>
      <c r="F213" s="153"/>
      <c r="H213" s="9"/>
      <c r="I213" s="95"/>
      <c r="J213" s="96"/>
      <c r="K213" s="96"/>
      <c r="L213" s="96"/>
      <c r="M213" s="168"/>
      <c r="N213" s="168"/>
      <c r="O213" s="168"/>
      <c r="P213" s="96"/>
      <c r="Q213" s="96"/>
      <c r="R213" s="97"/>
      <c r="S213" s="104"/>
      <c r="T213" s="105"/>
      <c r="U213" s="30" t="str">
        <f t="shared" si="16"/>
        <v/>
      </c>
      <c r="V213" s="31" t="str">
        <f t="shared" si="15"/>
        <v/>
      </c>
      <c r="W213" s="14" t="str">
        <f t="shared" si="17"/>
        <v/>
      </c>
      <c r="X213" s="16" t="str">
        <f t="shared" si="18"/>
        <v/>
      </c>
      <c r="Y213" s="28" t="str">
        <f t="shared" si="19"/>
        <v/>
      </c>
    </row>
    <row r="214" spans="2:25">
      <c r="B214" s="9"/>
      <c r="C214" s="95"/>
      <c r="D214" s="96"/>
      <c r="E214" s="97"/>
      <c r="F214" s="153"/>
      <c r="H214" s="9"/>
      <c r="I214" s="95"/>
      <c r="J214" s="96"/>
      <c r="K214" s="96"/>
      <c r="L214" s="96"/>
      <c r="M214" s="168"/>
      <c r="N214" s="168"/>
      <c r="O214" s="168"/>
      <c r="P214" s="96"/>
      <c r="Q214" s="96"/>
      <c r="R214" s="97"/>
      <c r="S214" s="104"/>
      <c r="T214" s="105"/>
      <c r="U214" s="30" t="str">
        <f t="shared" si="16"/>
        <v/>
      </c>
      <c r="V214" s="31" t="str">
        <f t="shared" si="15"/>
        <v/>
      </c>
      <c r="W214" s="14" t="str">
        <f t="shared" si="17"/>
        <v/>
      </c>
      <c r="X214" s="16" t="str">
        <f t="shared" si="18"/>
        <v/>
      </c>
      <c r="Y214" s="28" t="str">
        <f t="shared" si="19"/>
        <v/>
      </c>
    </row>
    <row r="215" spans="2:25">
      <c r="B215" s="9"/>
      <c r="C215" s="95"/>
      <c r="D215" s="96"/>
      <c r="E215" s="97"/>
      <c r="F215" s="153"/>
      <c r="H215" s="9"/>
      <c r="I215" s="95"/>
      <c r="J215" s="96"/>
      <c r="K215" s="96"/>
      <c r="L215" s="96"/>
      <c r="M215" s="168"/>
      <c r="N215" s="168"/>
      <c r="O215" s="168"/>
      <c r="P215" s="96"/>
      <c r="Q215" s="96"/>
      <c r="R215" s="97"/>
      <c r="S215" s="104"/>
      <c r="T215" s="105"/>
      <c r="U215" s="30" t="str">
        <f t="shared" si="16"/>
        <v/>
      </c>
      <c r="V215" s="31" t="str">
        <f t="shared" si="15"/>
        <v/>
      </c>
      <c r="W215" s="14" t="str">
        <f t="shared" si="17"/>
        <v/>
      </c>
      <c r="X215" s="16" t="str">
        <f t="shared" si="18"/>
        <v/>
      </c>
      <c r="Y215" s="28" t="str">
        <f t="shared" si="19"/>
        <v/>
      </c>
    </row>
    <row r="216" spans="2:25">
      <c r="B216" s="9"/>
      <c r="C216" s="95"/>
      <c r="D216" s="96"/>
      <c r="E216" s="97"/>
      <c r="F216" s="153"/>
      <c r="H216" s="9"/>
      <c r="I216" s="95"/>
      <c r="J216" s="96"/>
      <c r="K216" s="96"/>
      <c r="L216" s="96"/>
      <c r="M216" s="168"/>
      <c r="N216" s="168"/>
      <c r="O216" s="168"/>
      <c r="P216" s="96"/>
      <c r="Q216" s="96"/>
      <c r="R216" s="97"/>
      <c r="S216" s="104"/>
      <c r="T216" s="105"/>
      <c r="U216" s="30" t="str">
        <f t="shared" si="16"/>
        <v/>
      </c>
      <c r="V216" s="31" t="str">
        <f t="shared" si="15"/>
        <v/>
      </c>
      <c r="W216" s="14" t="str">
        <f t="shared" si="17"/>
        <v/>
      </c>
      <c r="X216" s="16" t="str">
        <f t="shared" si="18"/>
        <v/>
      </c>
      <c r="Y216" s="28" t="str">
        <f t="shared" si="19"/>
        <v/>
      </c>
    </row>
    <row r="217" spans="2:25">
      <c r="B217" s="9"/>
      <c r="C217" s="95"/>
      <c r="D217" s="96"/>
      <c r="E217" s="97"/>
      <c r="F217" s="153"/>
      <c r="H217" s="9"/>
      <c r="I217" s="95"/>
      <c r="J217" s="96"/>
      <c r="K217" s="96"/>
      <c r="L217" s="96"/>
      <c r="M217" s="168"/>
      <c r="N217" s="168"/>
      <c r="O217" s="168"/>
      <c r="P217" s="96"/>
      <c r="Q217" s="96"/>
      <c r="R217" s="97"/>
      <c r="S217" s="104"/>
      <c r="T217" s="105"/>
      <c r="U217" s="30" t="str">
        <f t="shared" si="16"/>
        <v/>
      </c>
      <c r="V217" s="31" t="str">
        <f t="shared" si="15"/>
        <v/>
      </c>
      <c r="W217" s="14" t="str">
        <f t="shared" si="17"/>
        <v/>
      </c>
      <c r="X217" s="16" t="str">
        <f t="shared" si="18"/>
        <v/>
      </c>
      <c r="Y217" s="28" t="str">
        <f t="shared" si="19"/>
        <v/>
      </c>
    </row>
    <row r="218" spans="2:25">
      <c r="B218" s="9"/>
      <c r="C218" s="95"/>
      <c r="D218" s="96"/>
      <c r="E218" s="97"/>
      <c r="F218" s="153"/>
      <c r="H218" s="9"/>
      <c r="I218" s="95"/>
      <c r="J218" s="96"/>
      <c r="K218" s="96"/>
      <c r="L218" s="96"/>
      <c r="M218" s="168"/>
      <c r="N218" s="168"/>
      <c r="O218" s="168"/>
      <c r="P218" s="96"/>
      <c r="Q218" s="96"/>
      <c r="R218" s="97"/>
      <c r="S218" s="104"/>
      <c r="T218" s="105"/>
      <c r="U218" s="30" t="str">
        <f t="shared" si="16"/>
        <v/>
      </c>
      <c r="V218" s="31" t="str">
        <f t="shared" si="15"/>
        <v/>
      </c>
      <c r="W218" s="14" t="str">
        <f t="shared" si="17"/>
        <v/>
      </c>
      <c r="X218" s="16" t="str">
        <f t="shared" si="18"/>
        <v/>
      </c>
      <c r="Y218" s="28" t="str">
        <f t="shared" si="19"/>
        <v/>
      </c>
    </row>
    <row r="219" spans="2:25">
      <c r="B219" s="9"/>
      <c r="C219" s="95"/>
      <c r="D219" s="96"/>
      <c r="E219" s="97"/>
      <c r="F219" s="153"/>
      <c r="H219" s="9"/>
      <c r="I219" s="95"/>
      <c r="J219" s="96"/>
      <c r="K219" s="96"/>
      <c r="L219" s="96"/>
      <c r="M219" s="168"/>
      <c r="N219" s="168"/>
      <c r="O219" s="168"/>
      <c r="P219" s="96"/>
      <c r="Q219" s="96"/>
      <c r="R219" s="97"/>
      <c r="S219" s="104"/>
      <c r="T219" s="105"/>
      <c r="U219" s="30" t="str">
        <f t="shared" si="16"/>
        <v/>
      </c>
      <c r="V219" s="31" t="str">
        <f t="shared" si="15"/>
        <v/>
      </c>
      <c r="W219" s="14" t="str">
        <f t="shared" si="17"/>
        <v/>
      </c>
      <c r="X219" s="16" t="str">
        <f t="shared" si="18"/>
        <v/>
      </c>
      <c r="Y219" s="28" t="str">
        <f t="shared" si="19"/>
        <v/>
      </c>
    </row>
    <row r="220" spans="2:25">
      <c r="B220" s="9"/>
      <c r="C220" s="95"/>
      <c r="D220" s="96"/>
      <c r="E220" s="97"/>
      <c r="F220" s="153"/>
      <c r="H220" s="9"/>
      <c r="I220" s="95"/>
      <c r="J220" s="96"/>
      <c r="K220" s="96"/>
      <c r="L220" s="96"/>
      <c r="M220" s="168"/>
      <c r="N220" s="168"/>
      <c r="O220" s="168"/>
      <c r="P220" s="96"/>
      <c r="Q220" s="96"/>
      <c r="R220" s="97"/>
      <c r="S220" s="104"/>
      <c r="T220" s="105"/>
      <c r="U220" s="30" t="str">
        <f t="shared" si="16"/>
        <v/>
      </c>
      <c r="V220" s="31" t="str">
        <f t="shared" si="15"/>
        <v/>
      </c>
      <c r="W220" s="14" t="str">
        <f t="shared" si="17"/>
        <v/>
      </c>
      <c r="X220" s="16" t="str">
        <f t="shared" si="18"/>
        <v/>
      </c>
      <c r="Y220" s="28" t="str">
        <f t="shared" si="19"/>
        <v/>
      </c>
    </row>
    <row r="221" spans="2:25">
      <c r="B221" s="9"/>
      <c r="C221" s="95"/>
      <c r="D221" s="96"/>
      <c r="E221" s="97"/>
      <c r="F221" s="153"/>
      <c r="H221" s="9"/>
      <c r="I221" s="95"/>
      <c r="J221" s="96"/>
      <c r="K221" s="96"/>
      <c r="L221" s="96"/>
      <c r="M221" s="168"/>
      <c r="N221" s="168"/>
      <c r="O221" s="168"/>
      <c r="P221" s="96"/>
      <c r="Q221" s="96"/>
      <c r="R221" s="97"/>
      <c r="S221" s="104"/>
      <c r="T221" s="105"/>
      <c r="U221" s="30" t="str">
        <f t="shared" si="16"/>
        <v/>
      </c>
      <c r="V221" s="31" t="str">
        <f t="shared" si="15"/>
        <v/>
      </c>
      <c r="W221" s="14" t="str">
        <f t="shared" si="17"/>
        <v/>
      </c>
      <c r="X221" s="16" t="str">
        <f t="shared" si="18"/>
        <v/>
      </c>
      <c r="Y221" s="28" t="str">
        <f t="shared" si="19"/>
        <v/>
      </c>
    </row>
    <row r="222" spans="2:25">
      <c r="B222" s="9"/>
      <c r="C222" s="95"/>
      <c r="D222" s="96"/>
      <c r="E222" s="97"/>
      <c r="F222" s="153"/>
      <c r="H222" s="9"/>
      <c r="I222" s="95"/>
      <c r="J222" s="96"/>
      <c r="K222" s="96"/>
      <c r="L222" s="96"/>
      <c r="M222" s="168"/>
      <c r="N222" s="168"/>
      <c r="O222" s="168"/>
      <c r="P222" s="96"/>
      <c r="Q222" s="96"/>
      <c r="R222" s="97"/>
      <c r="S222" s="104"/>
      <c r="T222" s="105"/>
      <c r="U222" s="30" t="str">
        <f t="shared" si="16"/>
        <v/>
      </c>
      <c r="V222" s="31" t="str">
        <f t="shared" si="15"/>
        <v/>
      </c>
      <c r="W222" s="14" t="str">
        <f t="shared" si="17"/>
        <v/>
      </c>
      <c r="X222" s="16" t="str">
        <f t="shared" si="18"/>
        <v/>
      </c>
      <c r="Y222" s="28" t="str">
        <f t="shared" si="19"/>
        <v/>
      </c>
    </row>
    <row r="223" spans="2:25">
      <c r="B223" s="9"/>
      <c r="C223" s="95"/>
      <c r="D223" s="96"/>
      <c r="E223" s="97"/>
      <c r="F223" s="153"/>
      <c r="H223" s="9"/>
      <c r="I223" s="95"/>
      <c r="J223" s="96"/>
      <c r="K223" s="96"/>
      <c r="L223" s="96"/>
      <c r="M223" s="168"/>
      <c r="N223" s="168"/>
      <c r="O223" s="168"/>
      <c r="P223" s="96"/>
      <c r="Q223" s="96"/>
      <c r="R223" s="97"/>
      <c r="S223" s="104"/>
      <c r="T223" s="105"/>
      <c r="U223" s="30" t="str">
        <f t="shared" si="16"/>
        <v/>
      </c>
      <c r="V223" s="31" t="str">
        <f t="shared" si="15"/>
        <v/>
      </c>
      <c r="W223" s="14" t="str">
        <f t="shared" si="17"/>
        <v/>
      </c>
      <c r="X223" s="16" t="str">
        <f t="shared" si="18"/>
        <v/>
      </c>
      <c r="Y223" s="28" t="str">
        <f t="shared" si="19"/>
        <v/>
      </c>
    </row>
    <row r="224" spans="2:25">
      <c r="B224" s="9"/>
      <c r="C224" s="95"/>
      <c r="D224" s="96"/>
      <c r="E224" s="97"/>
      <c r="F224" s="153"/>
      <c r="H224" s="9"/>
      <c r="I224" s="95"/>
      <c r="J224" s="96"/>
      <c r="K224" s="96"/>
      <c r="L224" s="96"/>
      <c r="M224" s="168"/>
      <c r="N224" s="168"/>
      <c r="O224" s="168"/>
      <c r="P224" s="96"/>
      <c r="Q224" s="96"/>
      <c r="R224" s="97"/>
      <c r="S224" s="104"/>
      <c r="T224" s="105"/>
      <c r="U224" s="30" t="str">
        <f t="shared" si="16"/>
        <v/>
      </c>
      <c r="V224" s="31" t="str">
        <f t="shared" si="15"/>
        <v/>
      </c>
      <c r="W224" s="14" t="str">
        <f t="shared" si="17"/>
        <v/>
      </c>
      <c r="X224" s="16" t="str">
        <f t="shared" si="18"/>
        <v/>
      </c>
      <c r="Y224" s="28" t="str">
        <f t="shared" si="19"/>
        <v/>
      </c>
    </row>
    <row r="225" spans="2:25">
      <c r="B225" s="9"/>
      <c r="C225" s="95"/>
      <c r="D225" s="96"/>
      <c r="E225" s="97"/>
      <c r="F225" s="153"/>
      <c r="H225" s="9"/>
      <c r="I225" s="95"/>
      <c r="J225" s="96"/>
      <c r="K225" s="96"/>
      <c r="L225" s="96"/>
      <c r="M225" s="168"/>
      <c r="N225" s="168"/>
      <c r="O225" s="168"/>
      <c r="P225" s="96"/>
      <c r="Q225" s="96"/>
      <c r="R225" s="97"/>
      <c r="S225" s="104"/>
      <c r="T225" s="105"/>
      <c r="U225" s="30" t="str">
        <f t="shared" si="16"/>
        <v/>
      </c>
      <c r="V225" s="31" t="str">
        <f t="shared" si="15"/>
        <v/>
      </c>
      <c r="W225" s="14" t="str">
        <f t="shared" si="17"/>
        <v/>
      </c>
      <c r="X225" s="16" t="str">
        <f t="shared" si="18"/>
        <v/>
      </c>
      <c r="Y225" s="28" t="str">
        <f t="shared" si="19"/>
        <v/>
      </c>
    </row>
    <row r="226" spans="2:25">
      <c r="B226" s="9"/>
      <c r="C226" s="95"/>
      <c r="D226" s="96"/>
      <c r="E226" s="97"/>
      <c r="F226" s="153"/>
      <c r="H226" s="9"/>
      <c r="I226" s="95"/>
      <c r="J226" s="96"/>
      <c r="K226" s="96"/>
      <c r="L226" s="96"/>
      <c r="M226" s="168"/>
      <c r="N226" s="168"/>
      <c r="O226" s="168"/>
      <c r="P226" s="96"/>
      <c r="Q226" s="96"/>
      <c r="R226" s="97"/>
      <c r="S226" s="104"/>
      <c r="T226" s="105"/>
      <c r="U226" s="30" t="str">
        <f t="shared" si="16"/>
        <v/>
      </c>
      <c r="V226" s="31" t="str">
        <f t="shared" si="15"/>
        <v/>
      </c>
      <c r="W226" s="14" t="str">
        <f t="shared" si="17"/>
        <v/>
      </c>
      <c r="X226" s="16" t="str">
        <f t="shared" si="18"/>
        <v/>
      </c>
      <c r="Y226" s="28" t="str">
        <f t="shared" si="19"/>
        <v/>
      </c>
    </row>
    <row r="227" spans="2:25">
      <c r="B227" s="9"/>
      <c r="C227" s="95"/>
      <c r="D227" s="96"/>
      <c r="E227" s="97"/>
      <c r="F227" s="153"/>
      <c r="H227" s="9"/>
      <c r="I227" s="95"/>
      <c r="J227" s="96"/>
      <c r="K227" s="96"/>
      <c r="L227" s="96"/>
      <c r="M227" s="168"/>
      <c r="N227" s="168"/>
      <c r="O227" s="168"/>
      <c r="P227" s="96"/>
      <c r="Q227" s="96"/>
      <c r="R227" s="97"/>
      <c r="S227" s="104"/>
      <c r="T227" s="105"/>
      <c r="U227" s="30" t="str">
        <f t="shared" si="16"/>
        <v/>
      </c>
      <c r="V227" s="31" t="str">
        <f t="shared" si="15"/>
        <v/>
      </c>
      <c r="W227" s="14" t="str">
        <f t="shared" si="17"/>
        <v/>
      </c>
      <c r="X227" s="16" t="str">
        <f t="shared" si="18"/>
        <v/>
      </c>
      <c r="Y227" s="28" t="str">
        <f t="shared" si="19"/>
        <v/>
      </c>
    </row>
    <row r="228" spans="2:25">
      <c r="B228" s="9"/>
      <c r="C228" s="95"/>
      <c r="D228" s="96"/>
      <c r="E228" s="97"/>
      <c r="F228" s="153"/>
      <c r="H228" s="9"/>
      <c r="I228" s="95"/>
      <c r="J228" s="96"/>
      <c r="K228" s="96"/>
      <c r="L228" s="96"/>
      <c r="M228" s="168"/>
      <c r="N228" s="168"/>
      <c r="O228" s="168"/>
      <c r="P228" s="96"/>
      <c r="Q228" s="96"/>
      <c r="R228" s="97"/>
      <c r="S228" s="104"/>
      <c r="T228" s="105"/>
      <c r="U228" s="30" t="str">
        <f t="shared" si="16"/>
        <v/>
      </c>
      <c r="V228" s="30" t="str">
        <f t="shared" si="15"/>
        <v/>
      </c>
      <c r="W228" s="14" t="str">
        <f t="shared" si="17"/>
        <v/>
      </c>
      <c r="X228" s="16" t="str">
        <f t="shared" si="18"/>
        <v/>
      </c>
      <c r="Y228" s="28" t="str">
        <f t="shared" si="19"/>
        <v/>
      </c>
    </row>
    <row r="229" spans="2:25">
      <c r="B229" s="9"/>
      <c r="C229" s="95"/>
      <c r="D229" s="96"/>
      <c r="E229" s="97"/>
      <c r="F229" s="153"/>
      <c r="H229" s="9"/>
      <c r="I229" s="95"/>
      <c r="J229" s="96"/>
      <c r="K229" s="96"/>
      <c r="L229" s="96"/>
      <c r="M229" s="168"/>
      <c r="N229" s="168"/>
      <c r="O229" s="168"/>
      <c r="P229" s="96"/>
      <c r="Q229" s="96"/>
      <c r="R229" s="97"/>
      <c r="S229" s="104"/>
      <c r="T229" s="105"/>
      <c r="U229" s="30" t="str">
        <f t="shared" si="16"/>
        <v/>
      </c>
      <c r="V229" s="30" t="str">
        <f t="shared" si="15"/>
        <v/>
      </c>
      <c r="W229" s="14" t="str">
        <f t="shared" si="17"/>
        <v/>
      </c>
      <c r="X229" s="16" t="str">
        <f t="shared" si="18"/>
        <v/>
      </c>
      <c r="Y229" s="28" t="str">
        <f t="shared" si="19"/>
        <v/>
      </c>
    </row>
    <row r="230" spans="2:25">
      <c r="B230" s="9"/>
      <c r="C230" s="95"/>
      <c r="D230" s="96"/>
      <c r="E230" s="97"/>
      <c r="F230" s="153"/>
      <c r="H230" s="9"/>
      <c r="I230" s="95"/>
      <c r="J230" s="96"/>
      <c r="K230" s="96"/>
      <c r="L230" s="96"/>
      <c r="M230" s="168"/>
      <c r="N230" s="168"/>
      <c r="O230" s="168"/>
      <c r="P230" s="96"/>
      <c r="Q230" s="96"/>
      <c r="R230" s="97"/>
      <c r="S230" s="104"/>
      <c r="T230" s="105"/>
      <c r="U230" s="30" t="str">
        <f t="shared" si="16"/>
        <v/>
      </c>
      <c r="V230" s="30" t="str">
        <f t="shared" si="15"/>
        <v/>
      </c>
      <c r="W230" s="14" t="str">
        <f t="shared" si="17"/>
        <v/>
      </c>
      <c r="X230" s="16" t="str">
        <f t="shared" si="18"/>
        <v/>
      </c>
      <c r="Y230" s="28" t="str">
        <f t="shared" si="19"/>
        <v/>
      </c>
    </row>
    <row r="231" spans="2:25">
      <c r="B231" s="9"/>
      <c r="C231" s="95"/>
      <c r="D231" s="96"/>
      <c r="E231" s="97"/>
      <c r="F231" s="153"/>
      <c r="H231" s="9"/>
      <c r="I231" s="95"/>
      <c r="J231" s="96"/>
      <c r="K231" s="96"/>
      <c r="L231" s="96"/>
      <c r="M231" s="168"/>
      <c r="N231" s="168"/>
      <c r="O231" s="168"/>
      <c r="P231" s="96"/>
      <c r="Q231" s="96"/>
      <c r="R231" s="97"/>
      <c r="S231" s="104"/>
      <c r="T231" s="105"/>
      <c r="U231" s="30" t="str">
        <f t="shared" si="16"/>
        <v/>
      </c>
      <c r="V231" s="30" t="str">
        <f t="shared" si="15"/>
        <v/>
      </c>
      <c r="W231" s="14" t="str">
        <f t="shared" si="17"/>
        <v/>
      </c>
      <c r="X231" s="16" t="str">
        <f t="shared" si="18"/>
        <v/>
      </c>
      <c r="Y231" s="28" t="str">
        <f t="shared" si="19"/>
        <v/>
      </c>
    </row>
    <row r="232" spans="2:25">
      <c r="B232" s="9"/>
      <c r="C232" s="95"/>
      <c r="D232" s="96"/>
      <c r="E232" s="97"/>
      <c r="F232" s="153"/>
      <c r="H232" s="9"/>
      <c r="I232" s="95"/>
      <c r="J232" s="96"/>
      <c r="K232" s="96"/>
      <c r="L232" s="96"/>
      <c r="M232" s="168"/>
      <c r="N232" s="168"/>
      <c r="O232" s="168"/>
      <c r="P232" s="96"/>
      <c r="Q232" s="96"/>
      <c r="R232" s="97"/>
      <c r="S232" s="104"/>
      <c r="T232" s="105"/>
      <c r="U232" s="30" t="str">
        <f t="shared" si="16"/>
        <v/>
      </c>
      <c r="V232" s="30" t="str">
        <f t="shared" si="15"/>
        <v/>
      </c>
      <c r="W232" s="14" t="str">
        <f t="shared" si="17"/>
        <v/>
      </c>
      <c r="X232" s="16" t="str">
        <f t="shared" si="18"/>
        <v/>
      </c>
      <c r="Y232" s="28" t="str">
        <f t="shared" si="19"/>
        <v/>
      </c>
    </row>
    <row r="233" spans="2:25">
      <c r="B233" s="9"/>
      <c r="C233" s="95"/>
      <c r="D233" s="96"/>
      <c r="E233" s="97"/>
      <c r="F233" s="153"/>
      <c r="H233" s="9"/>
      <c r="I233" s="95"/>
      <c r="J233" s="96"/>
      <c r="K233" s="96"/>
      <c r="L233" s="96"/>
      <c r="M233" s="168"/>
      <c r="N233" s="168"/>
      <c r="O233" s="168"/>
      <c r="P233" s="96"/>
      <c r="Q233" s="96"/>
      <c r="R233" s="97"/>
      <c r="S233" s="104"/>
      <c r="T233" s="105"/>
      <c r="U233" s="30" t="str">
        <f t="shared" si="16"/>
        <v/>
      </c>
      <c r="V233" s="30" t="str">
        <f t="shared" si="15"/>
        <v/>
      </c>
      <c r="W233" s="14" t="str">
        <f t="shared" si="17"/>
        <v/>
      </c>
      <c r="X233" s="16" t="str">
        <f t="shared" si="18"/>
        <v/>
      </c>
      <c r="Y233" s="28" t="str">
        <f t="shared" si="19"/>
        <v/>
      </c>
    </row>
    <row r="234" spans="2:25">
      <c r="B234" s="9"/>
      <c r="C234" s="95"/>
      <c r="D234" s="96"/>
      <c r="E234" s="97"/>
      <c r="F234" s="153"/>
      <c r="H234" s="9"/>
      <c r="I234" s="95"/>
      <c r="J234" s="96"/>
      <c r="K234" s="96"/>
      <c r="L234" s="96"/>
      <c r="M234" s="168"/>
      <c r="N234" s="168"/>
      <c r="O234" s="168"/>
      <c r="P234" s="96"/>
      <c r="Q234" s="96"/>
      <c r="R234" s="97"/>
      <c r="S234" s="104"/>
      <c r="T234" s="105"/>
      <c r="U234" s="30" t="str">
        <f t="shared" si="16"/>
        <v/>
      </c>
      <c r="V234" s="30" t="str">
        <f t="shared" si="15"/>
        <v/>
      </c>
      <c r="W234" s="14" t="str">
        <f t="shared" si="17"/>
        <v/>
      </c>
      <c r="X234" s="16" t="str">
        <f t="shared" si="18"/>
        <v/>
      </c>
      <c r="Y234" s="28" t="str">
        <f t="shared" si="19"/>
        <v/>
      </c>
    </row>
    <row r="235" spans="2:25">
      <c r="B235" s="9"/>
      <c r="C235" s="95"/>
      <c r="D235" s="96"/>
      <c r="E235" s="97"/>
      <c r="F235" s="153"/>
      <c r="H235" s="9"/>
      <c r="I235" s="95"/>
      <c r="J235" s="96"/>
      <c r="K235" s="96"/>
      <c r="L235" s="96"/>
      <c r="M235" s="168"/>
      <c r="N235" s="168"/>
      <c r="O235" s="168"/>
      <c r="P235" s="96"/>
      <c r="Q235" s="96"/>
      <c r="R235" s="97"/>
      <c r="S235" s="104"/>
      <c r="T235" s="105"/>
      <c r="U235" s="30" t="str">
        <f t="shared" si="16"/>
        <v/>
      </c>
      <c r="V235" s="30" t="str">
        <f t="shared" si="15"/>
        <v/>
      </c>
      <c r="W235" s="14" t="str">
        <f t="shared" si="17"/>
        <v/>
      </c>
      <c r="X235" s="16" t="str">
        <f t="shared" si="18"/>
        <v/>
      </c>
      <c r="Y235" s="28" t="str">
        <f t="shared" si="19"/>
        <v/>
      </c>
    </row>
    <row r="236" spans="2:25">
      <c r="B236" s="9"/>
      <c r="C236" s="95"/>
      <c r="D236" s="96"/>
      <c r="E236" s="97"/>
      <c r="F236" s="153"/>
      <c r="H236" s="9"/>
      <c r="I236" s="95"/>
      <c r="J236" s="96"/>
      <c r="K236" s="96"/>
      <c r="L236" s="96"/>
      <c r="M236" s="168"/>
      <c r="N236" s="168"/>
      <c r="O236" s="168"/>
      <c r="P236" s="96"/>
      <c r="Q236" s="96"/>
      <c r="R236" s="97"/>
      <c r="S236" s="104"/>
      <c r="T236" s="105"/>
      <c r="U236" s="30" t="str">
        <f t="shared" si="16"/>
        <v/>
      </c>
      <c r="V236" s="30" t="str">
        <f t="shared" si="15"/>
        <v/>
      </c>
      <c r="W236" s="14" t="str">
        <f t="shared" si="17"/>
        <v/>
      </c>
      <c r="X236" s="16" t="str">
        <f t="shared" si="18"/>
        <v/>
      </c>
      <c r="Y236" s="28" t="str">
        <f t="shared" si="19"/>
        <v/>
      </c>
    </row>
    <row r="237" spans="2:25">
      <c r="B237" s="9"/>
      <c r="C237" s="95"/>
      <c r="D237" s="96"/>
      <c r="E237" s="97"/>
      <c r="F237" s="153"/>
      <c r="H237" s="9"/>
      <c r="I237" s="95"/>
      <c r="J237" s="96"/>
      <c r="K237" s="96"/>
      <c r="L237" s="96"/>
      <c r="M237" s="168"/>
      <c r="N237" s="168"/>
      <c r="O237" s="168"/>
      <c r="P237" s="96"/>
      <c r="Q237" s="96"/>
      <c r="R237" s="97"/>
      <c r="S237" s="104"/>
      <c r="T237" s="105"/>
      <c r="U237" s="30" t="str">
        <f t="shared" si="16"/>
        <v/>
      </c>
      <c r="V237" s="30" t="str">
        <f t="shared" si="15"/>
        <v/>
      </c>
      <c r="W237" s="14" t="str">
        <f t="shared" si="17"/>
        <v/>
      </c>
      <c r="X237" s="16" t="str">
        <f t="shared" si="18"/>
        <v/>
      </c>
      <c r="Y237" s="28" t="str">
        <f t="shared" si="19"/>
        <v/>
      </c>
    </row>
    <row r="238" spans="2:25">
      <c r="B238" s="9"/>
      <c r="C238" s="95"/>
      <c r="D238" s="96"/>
      <c r="E238" s="97"/>
      <c r="F238" s="153"/>
      <c r="H238" s="9"/>
      <c r="I238" s="95"/>
      <c r="J238" s="96"/>
      <c r="K238" s="96"/>
      <c r="L238" s="96"/>
      <c r="M238" s="168"/>
      <c r="N238" s="168"/>
      <c r="O238" s="168"/>
      <c r="P238" s="96"/>
      <c r="Q238" s="96"/>
      <c r="R238" s="97"/>
      <c r="S238" s="104"/>
      <c r="T238" s="105"/>
      <c r="U238" s="30" t="str">
        <f t="shared" si="16"/>
        <v/>
      </c>
      <c r="V238" s="30" t="str">
        <f t="shared" si="15"/>
        <v/>
      </c>
      <c r="W238" s="14" t="str">
        <f t="shared" si="17"/>
        <v/>
      </c>
      <c r="X238" s="16" t="str">
        <f t="shared" si="18"/>
        <v/>
      </c>
      <c r="Y238" s="28" t="str">
        <f t="shared" si="19"/>
        <v/>
      </c>
    </row>
    <row r="239" spans="2:25">
      <c r="B239" s="9"/>
      <c r="C239" s="95"/>
      <c r="D239" s="96"/>
      <c r="E239" s="97"/>
      <c r="F239" s="153"/>
      <c r="H239" s="9"/>
      <c r="I239" s="95"/>
      <c r="J239" s="96"/>
      <c r="K239" s="96"/>
      <c r="L239" s="96"/>
      <c r="M239" s="168"/>
      <c r="N239" s="168"/>
      <c r="O239" s="168"/>
      <c r="P239" s="96"/>
      <c r="Q239" s="96"/>
      <c r="R239" s="97"/>
      <c r="S239" s="104"/>
      <c r="T239" s="105"/>
      <c r="U239" s="30" t="str">
        <f t="shared" si="16"/>
        <v/>
      </c>
      <c r="V239" s="30" t="str">
        <f t="shared" si="15"/>
        <v/>
      </c>
      <c r="W239" s="14" t="str">
        <f t="shared" si="17"/>
        <v/>
      </c>
      <c r="X239" s="16" t="str">
        <f t="shared" si="18"/>
        <v/>
      </c>
      <c r="Y239" s="28" t="str">
        <f t="shared" si="19"/>
        <v/>
      </c>
    </row>
    <row r="240" spans="2:25">
      <c r="B240" s="9"/>
      <c r="C240" s="95"/>
      <c r="D240" s="96"/>
      <c r="E240" s="97"/>
      <c r="F240" s="153"/>
      <c r="H240" s="9"/>
      <c r="I240" s="95"/>
      <c r="J240" s="96"/>
      <c r="K240" s="96"/>
      <c r="L240" s="96"/>
      <c r="M240" s="168"/>
      <c r="N240" s="168"/>
      <c r="O240" s="168"/>
      <c r="P240" s="96"/>
      <c r="Q240" s="96"/>
      <c r="R240" s="97"/>
      <c r="S240" s="104"/>
      <c r="T240" s="105"/>
      <c r="U240" s="30" t="str">
        <f t="shared" si="16"/>
        <v/>
      </c>
      <c r="V240" s="30" t="str">
        <f t="shared" si="15"/>
        <v/>
      </c>
      <c r="W240" s="14" t="str">
        <f t="shared" si="17"/>
        <v/>
      </c>
      <c r="X240" s="16" t="str">
        <f t="shared" si="18"/>
        <v/>
      </c>
      <c r="Y240" s="28" t="str">
        <f t="shared" si="19"/>
        <v/>
      </c>
    </row>
    <row r="241" spans="2:25">
      <c r="B241" s="9"/>
      <c r="C241" s="95"/>
      <c r="D241" s="96"/>
      <c r="E241" s="97"/>
      <c r="F241" s="153"/>
      <c r="H241" s="9"/>
      <c r="I241" s="95"/>
      <c r="J241" s="96"/>
      <c r="K241" s="96"/>
      <c r="L241" s="96"/>
      <c r="M241" s="168"/>
      <c r="N241" s="168"/>
      <c r="O241" s="168"/>
      <c r="P241" s="96"/>
      <c r="Q241" s="96"/>
      <c r="R241" s="97"/>
      <c r="S241" s="104"/>
      <c r="T241" s="105"/>
      <c r="U241" s="30" t="str">
        <f t="shared" si="16"/>
        <v/>
      </c>
      <c r="V241" s="30" t="str">
        <f t="shared" si="15"/>
        <v/>
      </c>
      <c r="W241" s="14" t="str">
        <f t="shared" si="17"/>
        <v/>
      </c>
      <c r="X241" s="16" t="str">
        <f t="shared" si="18"/>
        <v/>
      </c>
      <c r="Y241" s="28" t="str">
        <f t="shared" si="19"/>
        <v/>
      </c>
    </row>
    <row r="242" spans="2:25">
      <c r="B242" s="9"/>
      <c r="C242" s="95"/>
      <c r="D242" s="96"/>
      <c r="E242" s="97"/>
      <c r="F242" s="153"/>
      <c r="H242" s="9"/>
      <c r="I242" s="95"/>
      <c r="J242" s="96"/>
      <c r="K242" s="96"/>
      <c r="L242" s="96"/>
      <c r="M242" s="168"/>
      <c r="N242" s="168"/>
      <c r="O242" s="168"/>
      <c r="P242" s="96"/>
      <c r="Q242" s="96"/>
      <c r="R242" s="97"/>
      <c r="S242" s="104"/>
      <c r="T242" s="105"/>
      <c r="U242" s="30" t="str">
        <f t="shared" si="16"/>
        <v/>
      </c>
      <c r="V242" s="30" t="str">
        <f t="shared" si="15"/>
        <v/>
      </c>
      <c r="W242" s="14" t="str">
        <f t="shared" si="17"/>
        <v/>
      </c>
      <c r="X242" s="16" t="str">
        <f t="shared" si="18"/>
        <v/>
      </c>
      <c r="Y242" s="28" t="str">
        <f t="shared" si="19"/>
        <v/>
      </c>
    </row>
    <row r="243" spans="2:25">
      <c r="B243" s="9"/>
      <c r="C243" s="95"/>
      <c r="D243" s="96"/>
      <c r="E243" s="97"/>
      <c r="F243" s="153"/>
      <c r="H243" s="9"/>
      <c r="I243" s="95"/>
      <c r="J243" s="96"/>
      <c r="K243" s="96"/>
      <c r="L243" s="96"/>
      <c r="M243" s="168"/>
      <c r="N243" s="168"/>
      <c r="O243" s="168"/>
      <c r="P243" s="96"/>
      <c r="Q243" s="96"/>
      <c r="R243" s="97"/>
      <c r="S243" s="104"/>
      <c r="T243" s="105"/>
      <c r="U243" s="30" t="str">
        <f t="shared" si="16"/>
        <v/>
      </c>
      <c r="V243" s="30" t="str">
        <f t="shared" si="15"/>
        <v/>
      </c>
      <c r="W243" s="14" t="str">
        <f t="shared" si="17"/>
        <v/>
      </c>
      <c r="X243" s="16" t="str">
        <f t="shared" si="18"/>
        <v/>
      </c>
      <c r="Y243" s="28" t="str">
        <f t="shared" si="19"/>
        <v/>
      </c>
    </row>
    <row r="244" spans="2:25">
      <c r="B244" s="9"/>
      <c r="C244" s="95"/>
      <c r="D244" s="96"/>
      <c r="E244" s="97"/>
      <c r="F244" s="153"/>
      <c r="H244" s="9"/>
      <c r="I244" s="95"/>
      <c r="J244" s="96"/>
      <c r="K244" s="96"/>
      <c r="L244" s="96"/>
      <c r="M244" s="168"/>
      <c r="N244" s="168"/>
      <c r="O244" s="168"/>
      <c r="P244" s="96"/>
      <c r="Q244" s="96"/>
      <c r="R244" s="97"/>
      <c r="S244" s="104"/>
      <c r="T244" s="105"/>
      <c r="U244" s="30" t="str">
        <f t="shared" si="16"/>
        <v/>
      </c>
      <c r="V244" s="30" t="str">
        <f t="shared" si="15"/>
        <v/>
      </c>
      <c r="W244" s="14" t="str">
        <f t="shared" si="17"/>
        <v/>
      </c>
      <c r="X244" s="16" t="str">
        <f t="shared" si="18"/>
        <v/>
      </c>
      <c r="Y244" s="28" t="str">
        <f t="shared" si="19"/>
        <v/>
      </c>
    </row>
    <row r="245" spans="2:25">
      <c r="B245" s="9"/>
      <c r="C245" s="95"/>
      <c r="D245" s="96"/>
      <c r="E245" s="97"/>
      <c r="F245" s="153"/>
      <c r="H245" s="9"/>
      <c r="I245" s="95"/>
      <c r="J245" s="96"/>
      <c r="K245" s="96"/>
      <c r="L245" s="96"/>
      <c r="M245" s="168"/>
      <c r="N245" s="168"/>
      <c r="O245" s="168"/>
      <c r="P245" s="96"/>
      <c r="Q245" s="96"/>
      <c r="R245" s="97"/>
      <c r="S245" s="104"/>
      <c r="T245" s="105"/>
      <c r="U245" s="30" t="str">
        <f t="shared" si="16"/>
        <v/>
      </c>
      <c r="V245" s="30" t="str">
        <f t="shared" si="15"/>
        <v/>
      </c>
      <c r="W245" s="14" t="str">
        <f t="shared" si="17"/>
        <v/>
      </c>
      <c r="X245" s="16" t="str">
        <f t="shared" si="18"/>
        <v/>
      </c>
      <c r="Y245" s="28" t="str">
        <f t="shared" si="19"/>
        <v/>
      </c>
    </row>
    <row r="246" spans="2:25">
      <c r="B246" s="9"/>
      <c r="C246" s="95"/>
      <c r="D246" s="96"/>
      <c r="E246" s="97"/>
      <c r="F246" s="153"/>
      <c r="H246" s="9"/>
      <c r="I246" s="95"/>
      <c r="J246" s="96"/>
      <c r="K246" s="96"/>
      <c r="L246" s="96"/>
      <c r="M246" s="168"/>
      <c r="N246" s="168"/>
      <c r="O246" s="168"/>
      <c r="P246" s="96"/>
      <c r="Q246" s="96"/>
      <c r="R246" s="97"/>
      <c r="S246" s="104"/>
      <c r="T246" s="105"/>
      <c r="U246" s="30" t="str">
        <f t="shared" si="16"/>
        <v/>
      </c>
      <c r="V246" s="30" t="str">
        <f t="shared" si="15"/>
        <v/>
      </c>
      <c r="W246" s="14" t="str">
        <f t="shared" si="17"/>
        <v/>
      </c>
      <c r="X246" s="16" t="str">
        <f t="shared" si="18"/>
        <v/>
      </c>
      <c r="Y246" s="28" t="str">
        <f t="shared" si="19"/>
        <v/>
      </c>
    </row>
    <row r="247" spans="2:25">
      <c r="B247" s="9"/>
      <c r="C247" s="95"/>
      <c r="D247" s="96"/>
      <c r="E247" s="97"/>
      <c r="F247" s="153"/>
      <c r="H247" s="9"/>
      <c r="I247" s="95"/>
      <c r="J247" s="96"/>
      <c r="K247" s="96"/>
      <c r="L247" s="96"/>
      <c r="M247" s="168"/>
      <c r="N247" s="168"/>
      <c r="O247" s="168"/>
      <c r="P247" s="96"/>
      <c r="Q247" s="96"/>
      <c r="R247" s="97"/>
      <c r="S247" s="104"/>
      <c r="T247" s="105"/>
      <c r="U247" s="30" t="str">
        <f t="shared" si="16"/>
        <v/>
      </c>
      <c r="V247" s="30" t="str">
        <f t="shared" si="15"/>
        <v/>
      </c>
      <c r="W247" s="14" t="str">
        <f t="shared" si="17"/>
        <v/>
      </c>
      <c r="X247" s="16" t="str">
        <f t="shared" si="18"/>
        <v/>
      </c>
      <c r="Y247" s="28" t="str">
        <f t="shared" si="19"/>
        <v/>
      </c>
    </row>
    <row r="248" spans="2:25">
      <c r="B248" s="9"/>
      <c r="C248" s="95"/>
      <c r="D248" s="96"/>
      <c r="E248" s="97"/>
      <c r="F248" s="153"/>
      <c r="H248" s="9"/>
      <c r="I248" s="95"/>
      <c r="J248" s="96"/>
      <c r="K248" s="96"/>
      <c r="L248" s="96"/>
      <c r="M248" s="168"/>
      <c r="N248" s="168"/>
      <c r="O248" s="168"/>
      <c r="P248" s="96"/>
      <c r="Q248" s="96"/>
      <c r="R248" s="97"/>
      <c r="S248" s="104"/>
      <c r="T248" s="105"/>
      <c r="U248" s="30" t="str">
        <f t="shared" si="16"/>
        <v/>
      </c>
      <c r="V248" s="30" t="str">
        <f t="shared" si="15"/>
        <v/>
      </c>
      <c r="W248" s="14" t="str">
        <f t="shared" si="17"/>
        <v/>
      </c>
      <c r="X248" s="16" t="str">
        <f t="shared" si="18"/>
        <v/>
      </c>
      <c r="Y248" s="28" t="str">
        <f t="shared" si="19"/>
        <v/>
      </c>
    </row>
    <row r="249" spans="2:25">
      <c r="B249" s="9"/>
      <c r="C249" s="95"/>
      <c r="D249" s="96"/>
      <c r="E249" s="97"/>
      <c r="F249" s="153"/>
      <c r="H249" s="9"/>
      <c r="I249" s="95"/>
      <c r="J249" s="96"/>
      <c r="K249" s="96"/>
      <c r="L249" s="96"/>
      <c r="M249" s="168"/>
      <c r="N249" s="168"/>
      <c r="O249" s="168"/>
      <c r="P249" s="96"/>
      <c r="Q249" s="96"/>
      <c r="R249" s="97"/>
      <c r="S249" s="104"/>
      <c r="T249" s="105"/>
      <c r="U249" s="30" t="str">
        <f t="shared" si="16"/>
        <v/>
      </c>
      <c r="V249" s="30" t="str">
        <f t="shared" si="15"/>
        <v/>
      </c>
      <c r="W249" s="14" t="str">
        <f t="shared" si="17"/>
        <v/>
      </c>
      <c r="X249" s="16" t="str">
        <f t="shared" si="18"/>
        <v/>
      </c>
      <c r="Y249" s="28" t="str">
        <f t="shared" si="19"/>
        <v/>
      </c>
    </row>
    <row r="250" spans="2:25">
      <c r="B250" s="9"/>
      <c r="C250" s="95"/>
      <c r="D250" s="96"/>
      <c r="E250" s="97"/>
      <c r="F250" s="153"/>
      <c r="H250" s="9"/>
      <c r="I250" s="95"/>
      <c r="J250" s="96"/>
      <c r="K250" s="96"/>
      <c r="L250" s="96"/>
      <c r="M250" s="168"/>
      <c r="N250" s="168"/>
      <c r="O250" s="168"/>
      <c r="P250" s="96"/>
      <c r="Q250" s="96"/>
      <c r="R250" s="97"/>
      <c r="S250" s="104"/>
      <c r="T250" s="105"/>
      <c r="U250" s="30" t="str">
        <f t="shared" si="16"/>
        <v/>
      </c>
      <c r="V250" s="30" t="str">
        <f t="shared" si="15"/>
        <v/>
      </c>
      <c r="W250" s="14" t="str">
        <f t="shared" si="17"/>
        <v/>
      </c>
      <c r="X250" s="16" t="str">
        <f t="shared" si="18"/>
        <v/>
      </c>
      <c r="Y250" s="28" t="str">
        <f t="shared" si="19"/>
        <v/>
      </c>
    </row>
    <row r="251" spans="2:25">
      <c r="B251" s="9"/>
      <c r="C251" s="95"/>
      <c r="D251" s="96"/>
      <c r="E251" s="97"/>
      <c r="F251" s="153"/>
      <c r="H251" s="9"/>
      <c r="I251" s="95"/>
      <c r="J251" s="96"/>
      <c r="K251" s="96"/>
      <c r="L251" s="96"/>
      <c r="M251" s="168"/>
      <c r="N251" s="168"/>
      <c r="O251" s="168"/>
      <c r="P251" s="96"/>
      <c r="Q251" s="96"/>
      <c r="R251" s="97"/>
      <c r="S251" s="104"/>
      <c r="T251" s="105"/>
      <c r="U251" s="30" t="str">
        <f t="shared" si="16"/>
        <v/>
      </c>
      <c r="V251" s="30" t="str">
        <f t="shared" si="15"/>
        <v/>
      </c>
      <c r="W251" s="14" t="str">
        <f t="shared" si="17"/>
        <v/>
      </c>
      <c r="X251" s="16" t="str">
        <f t="shared" si="18"/>
        <v/>
      </c>
      <c r="Y251" s="28" t="str">
        <f t="shared" si="19"/>
        <v/>
      </c>
    </row>
    <row r="252" spans="2:25">
      <c r="B252" s="9"/>
      <c r="C252" s="95"/>
      <c r="D252" s="96"/>
      <c r="E252" s="97"/>
      <c r="F252" s="153"/>
      <c r="H252" s="9"/>
      <c r="I252" s="95"/>
      <c r="J252" s="96"/>
      <c r="K252" s="96"/>
      <c r="L252" s="96"/>
      <c r="M252" s="168"/>
      <c r="N252" s="168"/>
      <c r="O252" s="168"/>
      <c r="P252" s="96"/>
      <c r="Q252" s="96"/>
      <c r="R252" s="97"/>
      <c r="S252" s="104"/>
      <c r="T252" s="105"/>
      <c r="U252" s="30" t="str">
        <f t="shared" si="16"/>
        <v/>
      </c>
      <c r="V252" s="30" t="str">
        <f t="shared" si="15"/>
        <v/>
      </c>
      <c r="W252" s="14" t="str">
        <f t="shared" si="17"/>
        <v/>
      </c>
      <c r="X252" s="16" t="str">
        <f t="shared" si="18"/>
        <v/>
      </c>
      <c r="Y252" s="28" t="str">
        <f t="shared" si="19"/>
        <v/>
      </c>
    </row>
    <row r="253" spans="2:25">
      <c r="B253" s="9"/>
      <c r="C253" s="95"/>
      <c r="D253" s="96"/>
      <c r="E253" s="97"/>
      <c r="F253" s="153"/>
      <c r="H253" s="9"/>
      <c r="I253" s="95"/>
      <c r="J253" s="96"/>
      <c r="K253" s="96"/>
      <c r="L253" s="96"/>
      <c r="M253" s="168"/>
      <c r="N253" s="168"/>
      <c r="O253" s="168"/>
      <c r="P253" s="96"/>
      <c r="Q253" s="96"/>
      <c r="R253" s="97"/>
      <c r="S253" s="104"/>
      <c r="T253" s="105"/>
      <c r="U253" s="30" t="str">
        <f t="shared" si="16"/>
        <v/>
      </c>
      <c r="V253" s="30" t="str">
        <f t="shared" si="15"/>
        <v/>
      </c>
      <c r="W253" s="14" t="str">
        <f t="shared" si="17"/>
        <v/>
      </c>
      <c r="X253" s="16" t="str">
        <f t="shared" si="18"/>
        <v/>
      </c>
      <c r="Y253" s="28" t="str">
        <f t="shared" si="19"/>
        <v/>
      </c>
    </row>
    <row r="254" spans="2:25">
      <c r="B254" s="9"/>
      <c r="C254" s="95"/>
      <c r="D254" s="96"/>
      <c r="E254" s="97"/>
      <c r="F254" s="153"/>
      <c r="H254" s="9"/>
      <c r="I254" s="95"/>
      <c r="J254" s="96"/>
      <c r="K254" s="96"/>
      <c r="L254" s="96"/>
      <c r="M254" s="168"/>
      <c r="N254" s="168"/>
      <c r="O254" s="168"/>
      <c r="P254" s="96"/>
      <c r="Q254" s="96"/>
      <c r="R254" s="97"/>
      <c r="S254" s="104"/>
      <c r="T254" s="105"/>
      <c r="U254" s="30" t="str">
        <f t="shared" si="16"/>
        <v/>
      </c>
      <c r="V254" s="30" t="str">
        <f t="shared" si="15"/>
        <v/>
      </c>
      <c r="W254" s="14" t="str">
        <f t="shared" si="17"/>
        <v/>
      </c>
      <c r="X254" s="16" t="str">
        <f t="shared" si="18"/>
        <v/>
      </c>
      <c r="Y254" s="28" t="str">
        <f t="shared" si="19"/>
        <v/>
      </c>
    </row>
    <row r="255" spans="2:25">
      <c r="B255" s="9"/>
      <c r="C255" s="95"/>
      <c r="D255" s="96"/>
      <c r="E255" s="97"/>
      <c r="F255" s="153"/>
      <c r="H255" s="9"/>
      <c r="I255" s="95"/>
      <c r="J255" s="96"/>
      <c r="K255" s="96"/>
      <c r="L255" s="96"/>
      <c r="M255" s="168"/>
      <c r="N255" s="168"/>
      <c r="O255" s="168"/>
      <c r="P255" s="96"/>
      <c r="Q255" s="96"/>
      <c r="R255" s="97"/>
      <c r="S255" s="104"/>
      <c r="T255" s="105"/>
      <c r="U255" s="30" t="str">
        <f t="shared" si="16"/>
        <v/>
      </c>
      <c r="V255" s="30" t="str">
        <f t="shared" si="15"/>
        <v/>
      </c>
      <c r="W255" s="14" t="str">
        <f t="shared" si="17"/>
        <v/>
      </c>
      <c r="X255" s="16" t="str">
        <f t="shared" si="18"/>
        <v/>
      </c>
      <c r="Y255" s="28" t="str">
        <f t="shared" si="19"/>
        <v/>
      </c>
    </row>
    <row r="256" spans="2:25">
      <c r="B256" s="9"/>
      <c r="C256" s="95"/>
      <c r="D256" s="96"/>
      <c r="E256" s="97"/>
      <c r="F256" s="153"/>
      <c r="H256" s="9"/>
      <c r="I256" s="95"/>
      <c r="J256" s="96"/>
      <c r="K256" s="96"/>
      <c r="L256" s="96"/>
      <c r="M256" s="168"/>
      <c r="N256" s="168"/>
      <c r="O256" s="168"/>
      <c r="P256" s="96"/>
      <c r="Q256" s="96"/>
      <c r="R256" s="97"/>
      <c r="S256" s="104"/>
      <c r="T256" s="105"/>
      <c r="U256" s="30" t="str">
        <f t="shared" si="16"/>
        <v/>
      </c>
      <c r="V256" s="30" t="str">
        <f t="shared" si="15"/>
        <v/>
      </c>
      <c r="W256" s="14" t="str">
        <f t="shared" si="17"/>
        <v/>
      </c>
      <c r="X256" s="16" t="str">
        <f t="shared" si="18"/>
        <v/>
      </c>
      <c r="Y256" s="28" t="str">
        <f t="shared" si="19"/>
        <v/>
      </c>
    </row>
    <row r="257" spans="2:25">
      <c r="B257" s="9"/>
      <c r="C257" s="95"/>
      <c r="D257" s="96"/>
      <c r="E257" s="97"/>
      <c r="F257" s="153"/>
      <c r="H257" s="9"/>
      <c r="I257" s="95"/>
      <c r="J257" s="96"/>
      <c r="K257" s="96"/>
      <c r="L257" s="96"/>
      <c r="M257" s="168"/>
      <c r="N257" s="168"/>
      <c r="O257" s="168"/>
      <c r="P257" s="96"/>
      <c r="Q257" s="96"/>
      <c r="R257" s="97"/>
      <c r="S257" s="104"/>
      <c r="T257" s="105"/>
      <c r="U257" s="30" t="str">
        <f t="shared" si="16"/>
        <v/>
      </c>
      <c r="V257" s="30" t="str">
        <f t="shared" si="15"/>
        <v/>
      </c>
      <c r="W257" s="14" t="str">
        <f t="shared" si="17"/>
        <v/>
      </c>
      <c r="X257" s="16" t="str">
        <f t="shared" si="18"/>
        <v/>
      </c>
      <c r="Y257" s="28" t="str">
        <f t="shared" si="19"/>
        <v/>
      </c>
    </row>
    <row r="258" spans="2:25">
      <c r="B258" s="9"/>
      <c r="C258" s="95"/>
      <c r="D258" s="96"/>
      <c r="E258" s="97"/>
      <c r="F258" s="153"/>
      <c r="H258" s="9"/>
      <c r="I258" s="95"/>
      <c r="J258" s="96"/>
      <c r="K258" s="96"/>
      <c r="L258" s="96"/>
      <c r="M258" s="168"/>
      <c r="N258" s="168"/>
      <c r="O258" s="168"/>
      <c r="P258" s="96"/>
      <c r="Q258" s="96"/>
      <c r="R258" s="97"/>
      <c r="S258" s="104"/>
      <c r="T258" s="105"/>
      <c r="U258" s="30" t="str">
        <f t="shared" si="16"/>
        <v/>
      </c>
      <c r="V258" s="30" t="str">
        <f t="shared" si="15"/>
        <v/>
      </c>
      <c r="W258" s="14" t="str">
        <f t="shared" si="17"/>
        <v/>
      </c>
      <c r="X258" s="16" t="str">
        <f t="shared" si="18"/>
        <v/>
      </c>
      <c r="Y258" s="28" t="str">
        <f t="shared" si="19"/>
        <v/>
      </c>
    </row>
    <row r="259" spans="2:25">
      <c r="B259" s="9"/>
      <c r="C259" s="95"/>
      <c r="D259" s="96"/>
      <c r="E259" s="97"/>
      <c r="F259" s="153"/>
      <c r="H259" s="9"/>
      <c r="I259" s="95"/>
      <c r="J259" s="96"/>
      <c r="K259" s="96"/>
      <c r="L259" s="96"/>
      <c r="M259" s="168"/>
      <c r="N259" s="168"/>
      <c r="O259" s="168"/>
      <c r="P259" s="96"/>
      <c r="Q259" s="96"/>
      <c r="R259" s="97"/>
      <c r="S259" s="104"/>
      <c r="T259" s="105"/>
      <c r="U259" s="30" t="str">
        <f t="shared" si="16"/>
        <v/>
      </c>
      <c r="V259" s="30" t="str">
        <f t="shared" ref="V259:V322" si="20">IF(U259="",
    "",
    IF(ISERROR(MATCH(U259,C:C,0)),
        "NO",
        "YES"
    )
)</f>
        <v/>
      </c>
      <c r="W259" s="14" t="str">
        <f t="shared" si="17"/>
        <v/>
      </c>
      <c r="X259" s="16" t="str">
        <f t="shared" si="18"/>
        <v/>
      </c>
      <c r="Y259" s="28" t="str">
        <f t="shared" si="19"/>
        <v/>
      </c>
    </row>
    <row r="260" spans="2:25">
      <c r="B260" s="9"/>
      <c r="C260" s="95"/>
      <c r="D260" s="96"/>
      <c r="E260" s="97"/>
      <c r="F260" s="153"/>
      <c r="H260" s="9"/>
      <c r="I260" s="95"/>
      <c r="J260" s="96"/>
      <c r="K260" s="96"/>
      <c r="L260" s="96"/>
      <c r="M260" s="168"/>
      <c r="N260" s="168"/>
      <c r="O260" s="168"/>
      <c r="P260" s="96"/>
      <c r="Q260" s="96"/>
      <c r="R260" s="97"/>
      <c r="S260" s="104"/>
      <c r="T260" s="105"/>
      <c r="U260" s="30" t="str">
        <f t="shared" ref="U260:U323" si="21">SUBSTITUTE(I260," ","")</f>
        <v/>
      </c>
      <c r="V260" s="30" t="str">
        <f t="shared" si="20"/>
        <v/>
      </c>
      <c r="W260" s="14" t="str">
        <f t="shared" ref="W260:W323" si="22">IF(ISBLANK(T260),
    "",
    SUBSTITUTE(SUBSTITUTE(SUBSTITUTE(SUBSTITUTE(T260,",",""),".",""),"?","")," ","")
)</f>
        <v/>
      </c>
      <c r="X260" s="16" t="str">
        <f t="shared" ref="X260:X323" si="23">IF(ISBLANK(T260),
    "",
    IF(ISERROR(_xlfn.NUMBERVALUE(W260)),
        IF(NOT(ISERROR(FIND("k",LOWER(W260)))),
            _xlfn.NUMBERVALUE(LEFT(W260,FIND("k",LOWER(W260))-1))*1000,
            IF(NOT(ISERROR(FIND("g",LOWER(W260)))),
                _xlfn.NUMBERVALUE(LEFT(W260,FIND("g",LOWER(W260))-1)),
                "N/A"
            )
        ),
        _xlfn.NUMBERVALUE(W260)
    )
)</f>
        <v/>
      </c>
      <c r="Y260" s="28" t="str">
        <f t="shared" ref="Y260:Y323" si="24">IF(I260="",
    "",
    IF(AND(NOT(I260=""),X260=""),
        "NONE",
        IF(ISNUMBER(X260),
            IF(X260&gt;15000,
                15000,
                X260
            ),
            "ERROR"
            )
    )
)</f>
        <v/>
      </c>
    </row>
    <row r="261" spans="2:25">
      <c r="B261" s="9"/>
      <c r="C261" s="95"/>
      <c r="D261" s="96"/>
      <c r="E261" s="97"/>
      <c r="F261" s="153"/>
      <c r="H261" s="9"/>
      <c r="I261" s="95"/>
      <c r="J261" s="96"/>
      <c r="K261" s="96"/>
      <c r="L261" s="96"/>
      <c r="M261" s="168"/>
      <c r="N261" s="168"/>
      <c r="O261" s="168"/>
      <c r="P261" s="96"/>
      <c r="Q261" s="96"/>
      <c r="R261" s="97"/>
      <c r="S261" s="104"/>
      <c r="T261" s="105"/>
      <c r="U261" s="30" t="str">
        <f t="shared" si="21"/>
        <v/>
      </c>
      <c r="V261" s="30" t="str">
        <f t="shared" si="20"/>
        <v/>
      </c>
      <c r="W261" s="14" t="str">
        <f t="shared" si="22"/>
        <v/>
      </c>
      <c r="X261" s="16" t="str">
        <f t="shared" si="23"/>
        <v/>
      </c>
      <c r="Y261" s="28" t="str">
        <f t="shared" si="24"/>
        <v/>
      </c>
    </row>
    <row r="262" spans="2:25">
      <c r="B262" s="9"/>
      <c r="C262" s="95"/>
      <c r="D262" s="96"/>
      <c r="E262" s="97"/>
      <c r="F262" s="153"/>
      <c r="H262" s="9"/>
      <c r="I262" s="95"/>
      <c r="J262" s="96"/>
      <c r="K262" s="96"/>
      <c r="L262" s="96"/>
      <c r="M262" s="168"/>
      <c r="N262" s="168"/>
      <c r="O262" s="168"/>
      <c r="P262" s="96"/>
      <c r="Q262" s="96"/>
      <c r="R262" s="97"/>
      <c r="S262" s="104"/>
      <c r="T262" s="105"/>
      <c r="U262" s="30" t="str">
        <f t="shared" si="21"/>
        <v/>
      </c>
      <c r="V262" s="30" t="str">
        <f t="shared" si="20"/>
        <v/>
      </c>
      <c r="W262" s="14" t="str">
        <f t="shared" si="22"/>
        <v/>
      </c>
      <c r="X262" s="16" t="str">
        <f t="shared" si="23"/>
        <v/>
      </c>
      <c r="Y262" s="28" t="str">
        <f t="shared" si="24"/>
        <v/>
      </c>
    </row>
    <row r="263" spans="2:25">
      <c r="B263" s="9"/>
      <c r="C263" s="95"/>
      <c r="D263" s="96"/>
      <c r="E263" s="97"/>
      <c r="F263" s="153"/>
      <c r="H263" s="9"/>
      <c r="I263" s="95"/>
      <c r="J263" s="96"/>
      <c r="K263" s="96"/>
      <c r="L263" s="96"/>
      <c r="M263" s="168"/>
      <c r="N263" s="168"/>
      <c r="O263" s="168"/>
      <c r="P263" s="96"/>
      <c r="Q263" s="96"/>
      <c r="R263" s="97"/>
      <c r="S263" s="104"/>
      <c r="T263" s="105"/>
      <c r="U263" s="30" t="str">
        <f t="shared" si="21"/>
        <v/>
      </c>
      <c r="V263" s="30" t="str">
        <f t="shared" si="20"/>
        <v/>
      </c>
      <c r="W263" s="14" t="str">
        <f t="shared" si="22"/>
        <v/>
      </c>
      <c r="X263" s="16" t="str">
        <f t="shared" si="23"/>
        <v/>
      </c>
      <c r="Y263" s="28" t="str">
        <f t="shared" si="24"/>
        <v/>
      </c>
    </row>
    <row r="264" spans="2:25">
      <c r="B264" s="9"/>
      <c r="C264" s="95"/>
      <c r="D264" s="96"/>
      <c r="E264" s="97"/>
      <c r="F264" s="153"/>
      <c r="H264" s="9"/>
      <c r="I264" s="95"/>
      <c r="J264" s="96"/>
      <c r="K264" s="96"/>
      <c r="L264" s="96"/>
      <c r="M264" s="168"/>
      <c r="N264" s="168"/>
      <c r="O264" s="168"/>
      <c r="P264" s="96"/>
      <c r="Q264" s="96"/>
      <c r="R264" s="97"/>
      <c r="S264" s="104"/>
      <c r="T264" s="105"/>
      <c r="U264" s="30" t="str">
        <f t="shared" si="21"/>
        <v/>
      </c>
      <c r="V264" s="30" t="str">
        <f t="shared" si="20"/>
        <v/>
      </c>
      <c r="W264" s="14" t="str">
        <f t="shared" si="22"/>
        <v/>
      </c>
      <c r="X264" s="16" t="str">
        <f t="shared" si="23"/>
        <v/>
      </c>
      <c r="Y264" s="28" t="str">
        <f t="shared" si="24"/>
        <v/>
      </c>
    </row>
    <row r="265" spans="2:25">
      <c r="B265" s="9"/>
      <c r="C265" s="95"/>
      <c r="D265" s="96"/>
      <c r="E265" s="97"/>
      <c r="F265" s="153"/>
      <c r="H265" s="9"/>
      <c r="I265" s="95"/>
      <c r="J265" s="96"/>
      <c r="K265" s="96"/>
      <c r="L265" s="96"/>
      <c r="M265" s="168"/>
      <c r="N265" s="168"/>
      <c r="O265" s="168"/>
      <c r="P265" s="96"/>
      <c r="Q265" s="96"/>
      <c r="R265" s="97"/>
      <c r="S265" s="104"/>
      <c r="T265" s="105"/>
      <c r="U265" s="30" t="str">
        <f t="shared" si="21"/>
        <v/>
      </c>
      <c r="V265" s="30" t="str">
        <f t="shared" si="20"/>
        <v/>
      </c>
      <c r="W265" s="14" t="str">
        <f t="shared" si="22"/>
        <v/>
      </c>
      <c r="X265" s="16" t="str">
        <f t="shared" si="23"/>
        <v/>
      </c>
      <c r="Y265" s="28" t="str">
        <f t="shared" si="24"/>
        <v/>
      </c>
    </row>
    <row r="266" spans="2:25">
      <c r="B266" s="9"/>
      <c r="C266" s="95"/>
      <c r="D266" s="96"/>
      <c r="E266" s="97"/>
      <c r="F266" s="153"/>
      <c r="H266" s="9"/>
      <c r="I266" s="95"/>
      <c r="J266" s="96"/>
      <c r="K266" s="96"/>
      <c r="L266" s="96"/>
      <c r="M266" s="168"/>
      <c r="N266" s="168"/>
      <c r="O266" s="168"/>
      <c r="P266" s="96"/>
      <c r="Q266" s="96"/>
      <c r="R266" s="97"/>
      <c r="S266" s="104"/>
      <c r="T266" s="105"/>
      <c r="U266" s="30" t="str">
        <f t="shared" si="21"/>
        <v/>
      </c>
      <c r="V266" s="30" t="str">
        <f t="shared" si="20"/>
        <v/>
      </c>
      <c r="W266" s="14" t="str">
        <f t="shared" si="22"/>
        <v/>
      </c>
      <c r="X266" s="16" t="str">
        <f t="shared" si="23"/>
        <v/>
      </c>
      <c r="Y266" s="28" t="str">
        <f t="shared" si="24"/>
        <v/>
      </c>
    </row>
    <row r="267" spans="2:25">
      <c r="B267" s="9"/>
      <c r="C267" s="95"/>
      <c r="D267" s="96"/>
      <c r="E267" s="97"/>
      <c r="F267" s="153"/>
      <c r="H267" s="9"/>
      <c r="I267" s="95"/>
      <c r="J267" s="96"/>
      <c r="K267" s="96"/>
      <c r="L267" s="96"/>
      <c r="M267" s="168"/>
      <c r="N267" s="168"/>
      <c r="O267" s="168"/>
      <c r="P267" s="96"/>
      <c r="Q267" s="96"/>
      <c r="R267" s="97"/>
      <c r="S267" s="104"/>
      <c r="T267" s="105"/>
      <c r="U267" s="30" t="str">
        <f t="shared" si="21"/>
        <v/>
      </c>
      <c r="V267" s="30" t="str">
        <f t="shared" si="20"/>
        <v/>
      </c>
      <c r="W267" s="14" t="str">
        <f t="shared" si="22"/>
        <v/>
      </c>
      <c r="X267" s="16" t="str">
        <f t="shared" si="23"/>
        <v/>
      </c>
      <c r="Y267" s="28" t="str">
        <f t="shared" si="24"/>
        <v/>
      </c>
    </row>
    <row r="268" spans="2:25">
      <c r="B268" s="9"/>
      <c r="C268" s="95"/>
      <c r="D268" s="96"/>
      <c r="E268" s="97"/>
      <c r="F268" s="153"/>
      <c r="H268" s="9"/>
      <c r="I268" s="95"/>
      <c r="J268" s="96"/>
      <c r="K268" s="96"/>
      <c r="L268" s="96"/>
      <c r="M268" s="168"/>
      <c r="N268" s="168"/>
      <c r="O268" s="168"/>
      <c r="P268" s="96"/>
      <c r="Q268" s="96"/>
      <c r="R268" s="97"/>
      <c r="S268" s="104"/>
      <c r="T268" s="105"/>
      <c r="U268" s="30" t="str">
        <f t="shared" si="21"/>
        <v/>
      </c>
      <c r="V268" s="30" t="str">
        <f t="shared" si="20"/>
        <v/>
      </c>
      <c r="W268" s="14" t="str">
        <f t="shared" si="22"/>
        <v/>
      </c>
      <c r="X268" s="16" t="str">
        <f t="shared" si="23"/>
        <v/>
      </c>
      <c r="Y268" s="28" t="str">
        <f t="shared" si="24"/>
        <v/>
      </c>
    </row>
    <row r="269" spans="2:25">
      <c r="B269" s="9"/>
      <c r="C269" s="95"/>
      <c r="D269" s="96"/>
      <c r="E269" s="97"/>
      <c r="F269" s="153"/>
      <c r="H269" s="9"/>
      <c r="I269" s="95"/>
      <c r="J269" s="96"/>
      <c r="K269" s="96"/>
      <c r="L269" s="96"/>
      <c r="M269" s="168"/>
      <c r="N269" s="168"/>
      <c r="O269" s="168"/>
      <c r="P269" s="96"/>
      <c r="Q269" s="96"/>
      <c r="R269" s="97"/>
      <c r="S269" s="104"/>
      <c r="T269" s="105"/>
      <c r="U269" s="30" t="str">
        <f t="shared" si="21"/>
        <v/>
      </c>
      <c r="V269" s="30" t="str">
        <f t="shared" si="20"/>
        <v/>
      </c>
      <c r="W269" s="14" t="str">
        <f t="shared" si="22"/>
        <v/>
      </c>
      <c r="X269" s="16" t="str">
        <f t="shared" si="23"/>
        <v/>
      </c>
      <c r="Y269" s="28" t="str">
        <f t="shared" si="24"/>
        <v/>
      </c>
    </row>
    <row r="270" spans="2:25">
      <c r="B270" s="9"/>
      <c r="C270" s="95"/>
      <c r="D270" s="96"/>
      <c r="E270" s="97"/>
      <c r="F270" s="153"/>
      <c r="H270" s="9"/>
      <c r="I270" s="95"/>
      <c r="J270" s="96"/>
      <c r="K270" s="96"/>
      <c r="L270" s="96"/>
      <c r="M270" s="168"/>
      <c r="N270" s="168"/>
      <c r="O270" s="168"/>
      <c r="P270" s="96"/>
      <c r="Q270" s="96"/>
      <c r="R270" s="97"/>
      <c r="S270" s="104"/>
      <c r="T270" s="105"/>
      <c r="U270" s="30" t="str">
        <f t="shared" si="21"/>
        <v/>
      </c>
      <c r="V270" s="30" t="str">
        <f t="shared" si="20"/>
        <v/>
      </c>
      <c r="W270" s="14" t="str">
        <f t="shared" si="22"/>
        <v/>
      </c>
      <c r="X270" s="16" t="str">
        <f t="shared" si="23"/>
        <v/>
      </c>
      <c r="Y270" s="28" t="str">
        <f t="shared" si="24"/>
        <v/>
      </c>
    </row>
    <row r="271" spans="2:25">
      <c r="B271" s="9"/>
      <c r="C271" s="95"/>
      <c r="D271" s="96"/>
      <c r="E271" s="97"/>
      <c r="F271" s="153"/>
      <c r="H271" s="9"/>
      <c r="I271" s="95"/>
      <c r="J271" s="96"/>
      <c r="K271" s="96"/>
      <c r="L271" s="96"/>
      <c r="M271" s="168"/>
      <c r="N271" s="168"/>
      <c r="O271" s="168"/>
      <c r="P271" s="96"/>
      <c r="Q271" s="96"/>
      <c r="R271" s="97"/>
      <c r="S271" s="104"/>
      <c r="T271" s="105"/>
      <c r="U271" s="30" t="str">
        <f t="shared" si="21"/>
        <v/>
      </c>
      <c r="V271" s="30" t="str">
        <f t="shared" si="20"/>
        <v/>
      </c>
      <c r="W271" s="14" t="str">
        <f t="shared" si="22"/>
        <v/>
      </c>
      <c r="X271" s="16" t="str">
        <f t="shared" si="23"/>
        <v/>
      </c>
      <c r="Y271" s="28" t="str">
        <f t="shared" si="24"/>
        <v/>
      </c>
    </row>
    <row r="272" spans="2:25">
      <c r="B272" s="9"/>
      <c r="C272" s="95"/>
      <c r="D272" s="96"/>
      <c r="E272" s="97"/>
      <c r="F272" s="153"/>
      <c r="H272" s="9"/>
      <c r="I272" s="95"/>
      <c r="J272" s="96"/>
      <c r="K272" s="96"/>
      <c r="L272" s="96"/>
      <c r="M272" s="168"/>
      <c r="N272" s="168"/>
      <c r="O272" s="168"/>
      <c r="P272" s="96"/>
      <c r="Q272" s="96"/>
      <c r="R272" s="97"/>
      <c r="S272" s="104"/>
      <c r="T272" s="105"/>
      <c r="U272" s="30" t="str">
        <f t="shared" si="21"/>
        <v/>
      </c>
      <c r="V272" s="30" t="str">
        <f t="shared" si="20"/>
        <v/>
      </c>
      <c r="W272" s="14" t="str">
        <f t="shared" si="22"/>
        <v/>
      </c>
      <c r="X272" s="16" t="str">
        <f t="shared" si="23"/>
        <v/>
      </c>
      <c r="Y272" s="28" t="str">
        <f t="shared" si="24"/>
        <v/>
      </c>
    </row>
    <row r="273" spans="2:25">
      <c r="B273" s="9"/>
      <c r="C273" s="95"/>
      <c r="D273" s="96"/>
      <c r="E273" s="97"/>
      <c r="F273" s="153"/>
      <c r="H273" s="9"/>
      <c r="I273" s="95"/>
      <c r="J273" s="96"/>
      <c r="K273" s="96"/>
      <c r="L273" s="96"/>
      <c r="M273" s="168"/>
      <c r="N273" s="168"/>
      <c r="O273" s="168"/>
      <c r="P273" s="96"/>
      <c r="Q273" s="96"/>
      <c r="R273" s="97"/>
      <c r="S273" s="104"/>
      <c r="T273" s="105"/>
      <c r="U273" s="30" t="str">
        <f t="shared" si="21"/>
        <v/>
      </c>
      <c r="V273" s="30" t="str">
        <f t="shared" si="20"/>
        <v/>
      </c>
      <c r="W273" s="14" t="str">
        <f t="shared" si="22"/>
        <v/>
      </c>
      <c r="X273" s="16" t="str">
        <f t="shared" si="23"/>
        <v/>
      </c>
      <c r="Y273" s="28" t="str">
        <f t="shared" si="24"/>
        <v/>
      </c>
    </row>
    <row r="274" spans="2:25">
      <c r="B274" s="9"/>
      <c r="C274" s="95"/>
      <c r="D274" s="96"/>
      <c r="E274" s="97"/>
      <c r="F274" s="153"/>
      <c r="H274" s="9"/>
      <c r="I274" s="95"/>
      <c r="J274" s="96"/>
      <c r="K274" s="96"/>
      <c r="L274" s="96"/>
      <c r="M274" s="168"/>
      <c r="N274" s="168"/>
      <c r="O274" s="168"/>
      <c r="P274" s="96"/>
      <c r="Q274" s="96"/>
      <c r="R274" s="97"/>
      <c r="S274" s="104"/>
      <c r="T274" s="105"/>
      <c r="U274" s="30" t="str">
        <f t="shared" si="21"/>
        <v/>
      </c>
      <c r="V274" s="30" t="str">
        <f t="shared" si="20"/>
        <v/>
      </c>
      <c r="W274" s="14" t="str">
        <f t="shared" si="22"/>
        <v/>
      </c>
      <c r="X274" s="16" t="str">
        <f t="shared" si="23"/>
        <v/>
      </c>
      <c r="Y274" s="28" t="str">
        <f t="shared" si="24"/>
        <v/>
      </c>
    </row>
    <row r="275" spans="2:25">
      <c r="B275" s="9"/>
      <c r="C275" s="95"/>
      <c r="D275" s="96"/>
      <c r="E275" s="97"/>
      <c r="F275" s="153"/>
      <c r="H275" s="9"/>
      <c r="I275" s="95"/>
      <c r="J275" s="96"/>
      <c r="K275" s="96"/>
      <c r="L275" s="96"/>
      <c r="M275" s="168"/>
      <c r="N275" s="168"/>
      <c r="O275" s="168"/>
      <c r="P275" s="96"/>
      <c r="Q275" s="96"/>
      <c r="R275" s="97"/>
      <c r="S275" s="104"/>
      <c r="T275" s="105"/>
      <c r="U275" s="30" t="str">
        <f t="shared" si="21"/>
        <v/>
      </c>
      <c r="V275" s="30" t="str">
        <f t="shared" si="20"/>
        <v/>
      </c>
      <c r="W275" s="14" t="str">
        <f t="shared" si="22"/>
        <v/>
      </c>
      <c r="X275" s="16" t="str">
        <f t="shared" si="23"/>
        <v/>
      </c>
      <c r="Y275" s="28" t="str">
        <f t="shared" si="24"/>
        <v/>
      </c>
    </row>
    <row r="276" spans="2:25">
      <c r="B276" s="9"/>
      <c r="C276" s="95"/>
      <c r="D276" s="96"/>
      <c r="E276" s="97"/>
      <c r="F276" s="153"/>
      <c r="H276" s="9"/>
      <c r="I276" s="95"/>
      <c r="J276" s="96"/>
      <c r="K276" s="96"/>
      <c r="L276" s="96"/>
      <c r="M276" s="168"/>
      <c r="N276" s="168"/>
      <c r="O276" s="168"/>
      <c r="P276" s="96"/>
      <c r="Q276" s="96"/>
      <c r="R276" s="97"/>
      <c r="S276" s="104"/>
      <c r="T276" s="105"/>
      <c r="U276" s="30" t="str">
        <f t="shared" si="21"/>
        <v/>
      </c>
      <c r="V276" s="30" t="str">
        <f t="shared" si="20"/>
        <v/>
      </c>
      <c r="W276" s="14" t="str">
        <f t="shared" si="22"/>
        <v/>
      </c>
      <c r="X276" s="16" t="str">
        <f t="shared" si="23"/>
        <v/>
      </c>
      <c r="Y276" s="28" t="str">
        <f t="shared" si="24"/>
        <v/>
      </c>
    </row>
    <row r="277" spans="2:25">
      <c r="B277" s="9"/>
      <c r="C277" s="95"/>
      <c r="D277" s="96"/>
      <c r="E277" s="97"/>
      <c r="F277" s="153"/>
      <c r="H277" s="9"/>
      <c r="I277" s="95"/>
      <c r="J277" s="96"/>
      <c r="K277" s="96"/>
      <c r="L277" s="96"/>
      <c r="M277" s="168"/>
      <c r="N277" s="168"/>
      <c r="O277" s="168"/>
      <c r="P277" s="96"/>
      <c r="Q277" s="96"/>
      <c r="R277" s="97"/>
      <c r="S277" s="104"/>
      <c r="T277" s="105"/>
      <c r="U277" s="30" t="str">
        <f t="shared" si="21"/>
        <v/>
      </c>
      <c r="V277" s="30" t="str">
        <f t="shared" si="20"/>
        <v/>
      </c>
      <c r="W277" s="14" t="str">
        <f t="shared" si="22"/>
        <v/>
      </c>
      <c r="X277" s="16" t="str">
        <f t="shared" si="23"/>
        <v/>
      </c>
      <c r="Y277" s="28" t="str">
        <f t="shared" si="24"/>
        <v/>
      </c>
    </row>
    <row r="278" spans="2:25">
      <c r="B278" s="9"/>
      <c r="C278" s="95"/>
      <c r="D278" s="96"/>
      <c r="E278" s="97"/>
      <c r="F278" s="153"/>
      <c r="H278" s="9"/>
      <c r="I278" s="95"/>
      <c r="J278" s="96"/>
      <c r="K278" s="96"/>
      <c r="L278" s="96"/>
      <c r="M278" s="168"/>
      <c r="N278" s="168"/>
      <c r="O278" s="168"/>
      <c r="P278" s="96"/>
      <c r="Q278" s="96"/>
      <c r="R278" s="97"/>
      <c r="S278" s="104"/>
      <c r="T278" s="105"/>
      <c r="U278" s="30" t="str">
        <f t="shared" si="21"/>
        <v/>
      </c>
      <c r="V278" s="30" t="str">
        <f t="shared" si="20"/>
        <v/>
      </c>
      <c r="W278" s="14" t="str">
        <f t="shared" si="22"/>
        <v/>
      </c>
      <c r="X278" s="16" t="str">
        <f t="shared" si="23"/>
        <v/>
      </c>
      <c r="Y278" s="28" t="str">
        <f t="shared" si="24"/>
        <v/>
      </c>
    </row>
    <row r="279" spans="2:25">
      <c r="B279" s="9"/>
      <c r="C279" s="95"/>
      <c r="D279" s="96"/>
      <c r="E279" s="97"/>
      <c r="F279" s="153"/>
      <c r="H279" s="9"/>
      <c r="I279" s="95"/>
      <c r="J279" s="96"/>
      <c r="K279" s="96"/>
      <c r="L279" s="96"/>
      <c r="M279" s="168"/>
      <c r="N279" s="168"/>
      <c r="O279" s="168"/>
      <c r="P279" s="96"/>
      <c r="Q279" s="96"/>
      <c r="R279" s="97"/>
      <c r="S279" s="104"/>
      <c r="T279" s="105"/>
      <c r="U279" s="30" t="str">
        <f t="shared" si="21"/>
        <v/>
      </c>
      <c r="V279" s="30" t="str">
        <f t="shared" si="20"/>
        <v/>
      </c>
      <c r="W279" s="14" t="str">
        <f t="shared" si="22"/>
        <v/>
      </c>
      <c r="X279" s="16" t="str">
        <f t="shared" si="23"/>
        <v/>
      </c>
      <c r="Y279" s="28" t="str">
        <f t="shared" si="24"/>
        <v/>
      </c>
    </row>
    <row r="280" spans="2:25">
      <c r="B280" s="9"/>
      <c r="C280" s="95"/>
      <c r="D280" s="96"/>
      <c r="E280" s="97"/>
      <c r="F280" s="153"/>
      <c r="H280" s="9"/>
      <c r="I280" s="95"/>
      <c r="J280" s="96"/>
      <c r="K280" s="96"/>
      <c r="L280" s="96"/>
      <c r="M280" s="168"/>
      <c r="N280" s="168"/>
      <c r="O280" s="168"/>
      <c r="P280" s="96"/>
      <c r="Q280" s="96"/>
      <c r="R280" s="97"/>
      <c r="S280" s="104"/>
      <c r="T280" s="105"/>
      <c r="U280" s="30" t="str">
        <f t="shared" si="21"/>
        <v/>
      </c>
      <c r="V280" s="30" t="str">
        <f t="shared" si="20"/>
        <v/>
      </c>
      <c r="W280" s="14" t="str">
        <f t="shared" si="22"/>
        <v/>
      </c>
      <c r="X280" s="16" t="str">
        <f t="shared" si="23"/>
        <v/>
      </c>
      <c r="Y280" s="28" t="str">
        <f t="shared" si="24"/>
        <v/>
      </c>
    </row>
    <row r="281" spans="2:25">
      <c r="B281" s="9"/>
      <c r="C281" s="95"/>
      <c r="D281" s="96"/>
      <c r="E281" s="97"/>
      <c r="F281" s="153"/>
      <c r="H281" s="9"/>
      <c r="I281" s="95"/>
      <c r="J281" s="96"/>
      <c r="K281" s="96"/>
      <c r="L281" s="96"/>
      <c r="M281" s="168"/>
      <c r="N281" s="168"/>
      <c r="O281" s="168"/>
      <c r="P281" s="96"/>
      <c r="Q281" s="96"/>
      <c r="R281" s="97"/>
      <c r="S281" s="104"/>
      <c r="T281" s="105"/>
      <c r="U281" s="30" t="str">
        <f t="shared" si="21"/>
        <v/>
      </c>
      <c r="V281" s="30" t="str">
        <f t="shared" si="20"/>
        <v/>
      </c>
      <c r="W281" s="14" t="str">
        <f t="shared" si="22"/>
        <v/>
      </c>
      <c r="X281" s="16" t="str">
        <f t="shared" si="23"/>
        <v/>
      </c>
      <c r="Y281" s="28" t="str">
        <f t="shared" si="24"/>
        <v/>
      </c>
    </row>
    <row r="282" spans="2:25">
      <c r="B282" s="9"/>
      <c r="C282" s="95"/>
      <c r="D282" s="96"/>
      <c r="E282" s="97"/>
      <c r="F282" s="153"/>
      <c r="H282" s="9"/>
      <c r="I282" s="95"/>
      <c r="J282" s="96"/>
      <c r="K282" s="96"/>
      <c r="L282" s="96"/>
      <c r="M282" s="168"/>
      <c r="N282" s="168"/>
      <c r="O282" s="168"/>
      <c r="P282" s="96"/>
      <c r="Q282" s="96"/>
      <c r="R282" s="97"/>
      <c r="S282" s="104"/>
      <c r="T282" s="105"/>
      <c r="U282" s="30" t="str">
        <f t="shared" si="21"/>
        <v/>
      </c>
      <c r="V282" s="30" t="str">
        <f t="shared" si="20"/>
        <v/>
      </c>
      <c r="W282" s="14" t="str">
        <f t="shared" si="22"/>
        <v/>
      </c>
      <c r="X282" s="16" t="str">
        <f t="shared" si="23"/>
        <v/>
      </c>
      <c r="Y282" s="28" t="str">
        <f t="shared" si="24"/>
        <v/>
      </c>
    </row>
    <row r="283" spans="2:25">
      <c r="B283" s="9"/>
      <c r="C283" s="95"/>
      <c r="D283" s="96"/>
      <c r="E283" s="97"/>
      <c r="F283" s="153"/>
      <c r="H283" s="9"/>
      <c r="I283" s="95"/>
      <c r="J283" s="96"/>
      <c r="K283" s="96"/>
      <c r="L283" s="96"/>
      <c r="M283" s="168"/>
      <c r="N283" s="168"/>
      <c r="O283" s="168"/>
      <c r="P283" s="96"/>
      <c r="Q283" s="96"/>
      <c r="R283" s="97"/>
      <c r="S283" s="104"/>
      <c r="T283" s="105"/>
      <c r="U283" s="30" t="str">
        <f t="shared" si="21"/>
        <v/>
      </c>
      <c r="V283" s="30" t="str">
        <f t="shared" si="20"/>
        <v/>
      </c>
      <c r="W283" s="14" t="str">
        <f t="shared" si="22"/>
        <v/>
      </c>
      <c r="X283" s="16" t="str">
        <f t="shared" si="23"/>
        <v/>
      </c>
      <c r="Y283" s="28" t="str">
        <f t="shared" si="24"/>
        <v/>
      </c>
    </row>
    <row r="284" spans="2:25">
      <c r="B284" s="9"/>
      <c r="C284" s="95"/>
      <c r="D284" s="96"/>
      <c r="E284" s="97"/>
      <c r="F284" s="153"/>
      <c r="H284" s="9"/>
      <c r="I284" s="95"/>
      <c r="J284" s="96"/>
      <c r="K284" s="96"/>
      <c r="L284" s="96"/>
      <c r="M284" s="168"/>
      <c r="N284" s="168"/>
      <c r="O284" s="168"/>
      <c r="P284" s="96"/>
      <c r="Q284" s="96"/>
      <c r="R284" s="97"/>
      <c r="S284" s="104"/>
      <c r="T284" s="105"/>
      <c r="U284" s="30" t="str">
        <f t="shared" si="21"/>
        <v/>
      </c>
      <c r="V284" s="30" t="str">
        <f t="shared" si="20"/>
        <v/>
      </c>
      <c r="W284" s="14" t="str">
        <f t="shared" si="22"/>
        <v/>
      </c>
      <c r="X284" s="16" t="str">
        <f t="shared" si="23"/>
        <v/>
      </c>
      <c r="Y284" s="28" t="str">
        <f t="shared" si="24"/>
        <v/>
      </c>
    </row>
    <row r="285" spans="2:25">
      <c r="B285" s="9"/>
      <c r="C285" s="95"/>
      <c r="D285" s="96"/>
      <c r="E285" s="97"/>
      <c r="F285" s="153"/>
      <c r="H285" s="9"/>
      <c r="I285" s="95"/>
      <c r="J285" s="96"/>
      <c r="K285" s="96"/>
      <c r="L285" s="96"/>
      <c r="M285" s="168"/>
      <c r="N285" s="168"/>
      <c r="O285" s="168"/>
      <c r="P285" s="96"/>
      <c r="Q285" s="96"/>
      <c r="R285" s="97"/>
      <c r="S285" s="104"/>
      <c r="T285" s="105"/>
      <c r="U285" s="30" t="str">
        <f t="shared" si="21"/>
        <v/>
      </c>
      <c r="V285" s="30" t="str">
        <f t="shared" si="20"/>
        <v/>
      </c>
      <c r="W285" s="14" t="str">
        <f t="shared" si="22"/>
        <v/>
      </c>
      <c r="X285" s="16" t="str">
        <f t="shared" si="23"/>
        <v/>
      </c>
      <c r="Y285" s="28" t="str">
        <f t="shared" si="24"/>
        <v/>
      </c>
    </row>
    <row r="286" spans="2:25">
      <c r="B286" s="9"/>
      <c r="C286" s="95"/>
      <c r="D286" s="96"/>
      <c r="E286" s="97"/>
      <c r="F286" s="153"/>
      <c r="H286" s="9"/>
      <c r="I286" s="95"/>
      <c r="J286" s="96"/>
      <c r="K286" s="96"/>
      <c r="L286" s="96"/>
      <c r="M286" s="168"/>
      <c r="N286" s="168"/>
      <c r="O286" s="168"/>
      <c r="P286" s="96"/>
      <c r="Q286" s="96"/>
      <c r="R286" s="97"/>
      <c r="S286" s="104"/>
      <c r="T286" s="105"/>
      <c r="U286" s="30" t="str">
        <f t="shared" si="21"/>
        <v/>
      </c>
      <c r="V286" s="30" t="str">
        <f t="shared" si="20"/>
        <v/>
      </c>
      <c r="W286" s="14" t="str">
        <f t="shared" si="22"/>
        <v/>
      </c>
      <c r="X286" s="16" t="str">
        <f t="shared" si="23"/>
        <v/>
      </c>
      <c r="Y286" s="28" t="str">
        <f t="shared" si="24"/>
        <v/>
      </c>
    </row>
    <row r="287" spans="2:25">
      <c r="B287" s="9"/>
      <c r="C287" s="95"/>
      <c r="D287" s="96"/>
      <c r="E287" s="97"/>
      <c r="F287" s="153"/>
      <c r="H287" s="9"/>
      <c r="I287" s="95"/>
      <c r="J287" s="96"/>
      <c r="K287" s="96"/>
      <c r="L287" s="96"/>
      <c r="M287" s="168"/>
      <c r="N287" s="168"/>
      <c r="O287" s="168"/>
      <c r="P287" s="96"/>
      <c r="Q287" s="96"/>
      <c r="R287" s="97"/>
      <c r="S287" s="104"/>
      <c r="T287" s="105"/>
      <c r="U287" s="30" t="str">
        <f t="shared" si="21"/>
        <v/>
      </c>
      <c r="V287" s="30" t="str">
        <f t="shared" si="20"/>
        <v/>
      </c>
      <c r="W287" s="14" t="str">
        <f t="shared" si="22"/>
        <v/>
      </c>
      <c r="X287" s="16" t="str">
        <f t="shared" si="23"/>
        <v/>
      </c>
      <c r="Y287" s="28" t="str">
        <f t="shared" si="24"/>
        <v/>
      </c>
    </row>
    <row r="288" spans="2:25">
      <c r="B288" s="9"/>
      <c r="C288" s="95"/>
      <c r="D288" s="96"/>
      <c r="E288" s="97"/>
      <c r="F288" s="153"/>
      <c r="H288" s="9"/>
      <c r="I288" s="95"/>
      <c r="J288" s="96"/>
      <c r="K288" s="96"/>
      <c r="L288" s="96"/>
      <c r="M288" s="168"/>
      <c r="N288" s="168"/>
      <c r="O288" s="168"/>
      <c r="P288" s="96"/>
      <c r="Q288" s="96"/>
      <c r="R288" s="97"/>
      <c r="S288" s="104"/>
      <c r="T288" s="105"/>
      <c r="U288" s="30" t="str">
        <f t="shared" si="21"/>
        <v/>
      </c>
      <c r="V288" s="30" t="str">
        <f t="shared" si="20"/>
        <v/>
      </c>
      <c r="W288" s="14" t="str">
        <f t="shared" si="22"/>
        <v/>
      </c>
      <c r="X288" s="16" t="str">
        <f t="shared" si="23"/>
        <v/>
      </c>
      <c r="Y288" s="28" t="str">
        <f t="shared" si="24"/>
        <v/>
      </c>
    </row>
    <row r="289" spans="2:25">
      <c r="B289" s="9"/>
      <c r="C289" s="95"/>
      <c r="D289" s="96"/>
      <c r="E289" s="97"/>
      <c r="F289" s="153"/>
      <c r="H289" s="9"/>
      <c r="I289" s="95"/>
      <c r="J289" s="96"/>
      <c r="K289" s="96"/>
      <c r="L289" s="96"/>
      <c r="M289" s="168"/>
      <c r="N289" s="168"/>
      <c r="O289" s="168"/>
      <c r="P289" s="96"/>
      <c r="Q289" s="96"/>
      <c r="R289" s="97"/>
      <c r="S289" s="104"/>
      <c r="T289" s="105"/>
      <c r="U289" s="30" t="str">
        <f t="shared" si="21"/>
        <v/>
      </c>
      <c r="V289" s="30" t="str">
        <f t="shared" si="20"/>
        <v/>
      </c>
      <c r="W289" s="14" t="str">
        <f t="shared" si="22"/>
        <v/>
      </c>
      <c r="X289" s="16" t="str">
        <f t="shared" si="23"/>
        <v/>
      </c>
      <c r="Y289" s="28" t="str">
        <f t="shared" si="24"/>
        <v/>
      </c>
    </row>
    <row r="290" spans="2:25">
      <c r="B290" s="9"/>
      <c r="C290" s="95"/>
      <c r="D290" s="96"/>
      <c r="E290" s="97"/>
      <c r="F290" s="153"/>
      <c r="H290" s="9"/>
      <c r="I290" s="95"/>
      <c r="J290" s="96"/>
      <c r="K290" s="96"/>
      <c r="L290" s="96"/>
      <c r="M290" s="168"/>
      <c r="N290" s="168"/>
      <c r="O290" s="168"/>
      <c r="P290" s="96"/>
      <c r="Q290" s="96"/>
      <c r="R290" s="97"/>
      <c r="S290" s="104"/>
      <c r="T290" s="105"/>
      <c r="U290" s="30" t="str">
        <f t="shared" si="21"/>
        <v/>
      </c>
      <c r="V290" s="30" t="str">
        <f t="shared" si="20"/>
        <v/>
      </c>
      <c r="W290" s="14" t="str">
        <f t="shared" si="22"/>
        <v/>
      </c>
      <c r="X290" s="16" t="str">
        <f t="shared" si="23"/>
        <v/>
      </c>
      <c r="Y290" s="28" t="str">
        <f t="shared" si="24"/>
        <v/>
      </c>
    </row>
    <row r="291" spans="2:25">
      <c r="B291" s="9"/>
      <c r="C291" s="95"/>
      <c r="D291" s="96"/>
      <c r="E291" s="97"/>
      <c r="F291" s="153"/>
      <c r="H291" s="9"/>
      <c r="I291" s="95"/>
      <c r="J291" s="96"/>
      <c r="K291" s="96"/>
      <c r="L291" s="96"/>
      <c r="M291" s="168"/>
      <c r="N291" s="168"/>
      <c r="O291" s="168"/>
      <c r="P291" s="96"/>
      <c r="Q291" s="96"/>
      <c r="R291" s="97"/>
      <c r="S291" s="104"/>
      <c r="T291" s="105"/>
      <c r="U291" s="30" t="str">
        <f t="shared" si="21"/>
        <v/>
      </c>
      <c r="V291" s="30" t="str">
        <f t="shared" si="20"/>
        <v/>
      </c>
      <c r="W291" s="14" t="str">
        <f t="shared" si="22"/>
        <v/>
      </c>
      <c r="X291" s="16" t="str">
        <f t="shared" si="23"/>
        <v/>
      </c>
      <c r="Y291" s="28" t="str">
        <f t="shared" si="24"/>
        <v/>
      </c>
    </row>
    <row r="292" spans="2:25">
      <c r="B292" s="9"/>
      <c r="C292" s="95"/>
      <c r="D292" s="96"/>
      <c r="E292" s="97"/>
      <c r="F292" s="153"/>
      <c r="H292" s="9"/>
      <c r="I292" s="95"/>
      <c r="J292" s="96"/>
      <c r="K292" s="96"/>
      <c r="L292" s="96"/>
      <c r="M292" s="168"/>
      <c r="N292" s="168"/>
      <c r="O292" s="168"/>
      <c r="P292" s="96"/>
      <c r="Q292" s="96"/>
      <c r="R292" s="97"/>
      <c r="S292" s="104"/>
      <c r="T292" s="105"/>
      <c r="U292" s="30" t="str">
        <f t="shared" si="21"/>
        <v/>
      </c>
      <c r="V292" s="30" t="str">
        <f t="shared" si="20"/>
        <v/>
      </c>
      <c r="W292" s="14" t="str">
        <f t="shared" si="22"/>
        <v/>
      </c>
      <c r="X292" s="16" t="str">
        <f t="shared" si="23"/>
        <v/>
      </c>
      <c r="Y292" s="28" t="str">
        <f t="shared" si="24"/>
        <v/>
      </c>
    </row>
    <row r="293" spans="2:25">
      <c r="B293" s="9"/>
      <c r="C293" s="95"/>
      <c r="D293" s="96"/>
      <c r="E293" s="97"/>
      <c r="F293" s="153"/>
      <c r="H293" s="9"/>
      <c r="I293" s="95"/>
      <c r="J293" s="96"/>
      <c r="K293" s="96"/>
      <c r="L293" s="96"/>
      <c r="M293" s="168"/>
      <c r="N293" s="168"/>
      <c r="O293" s="168"/>
      <c r="P293" s="96"/>
      <c r="Q293" s="96"/>
      <c r="R293" s="97"/>
      <c r="S293" s="104"/>
      <c r="T293" s="105"/>
      <c r="U293" s="30" t="str">
        <f t="shared" si="21"/>
        <v/>
      </c>
      <c r="V293" s="30" t="str">
        <f t="shared" si="20"/>
        <v/>
      </c>
      <c r="W293" s="14" t="str">
        <f t="shared" si="22"/>
        <v/>
      </c>
      <c r="X293" s="16" t="str">
        <f t="shared" si="23"/>
        <v/>
      </c>
      <c r="Y293" s="28" t="str">
        <f t="shared" si="24"/>
        <v/>
      </c>
    </row>
    <row r="294" spans="2:25">
      <c r="B294" s="9"/>
      <c r="C294" s="95"/>
      <c r="D294" s="96"/>
      <c r="E294" s="97"/>
      <c r="F294" s="153"/>
      <c r="H294" s="9"/>
      <c r="I294" s="95"/>
      <c r="J294" s="96"/>
      <c r="K294" s="96"/>
      <c r="L294" s="96"/>
      <c r="M294" s="168"/>
      <c r="N294" s="168"/>
      <c r="O294" s="168"/>
      <c r="P294" s="96"/>
      <c r="Q294" s="96"/>
      <c r="R294" s="97"/>
      <c r="S294" s="104"/>
      <c r="T294" s="105"/>
      <c r="U294" s="30" t="str">
        <f t="shared" si="21"/>
        <v/>
      </c>
      <c r="V294" s="30" t="str">
        <f t="shared" si="20"/>
        <v/>
      </c>
      <c r="W294" s="14" t="str">
        <f t="shared" si="22"/>
        <v/>
      </c>
      <c r="X294" s="16" t="str">
        <f t="shared" si="23"/>
        <v/>
      </c>
      <c r="Y294" s="28" t="str">
        <f t="shared" si="24"/>
        <v/>
      </c>
    </row>
    <row r="295" spans="2:25">
      <c r="B295" s="9"/>
      <c r="C295" s="95"/>
      <c r="D295" s="96"/>
      <c r="E295" s="97"/>
      <c r="F295" s="153"/>
      <c r="H295" s="9"/>
      <c r="I295" s="95"/>
      <c r="J295" s="96"/>
      <c r="K295" s="96"/>
      <c r="L295" s="96"/>
      <c r="M295" s="168"/>
      <c r="N295" s="168"/>
      <c r="O295" s="168"/>
      <c r="P295" s="96"/>
      <c r="Q295" s="96"/>
      <c r="R295" s="97"/>
      <c r="S295" s="104"/>
      <c r="T295" s="105"/>
      <c r="U295" s="30" t="str">
        <f t="shared" si="21"/>
        <v/>
      </c>
      <c r="V295" s="30" t="str">
        <f t="shared" si="20"/>
        <v/>
      </c>
      <c r="W295" s="14" t="str">
        <f t="shared" si="22"/>
        <v/>
      </c>
      <c r="X295" s="16" t="str">
        <f t="shared" si="23"/>
        <v/>
      </c>
      <c r="Y295" s="28" t="str">
        <f t="shared" si="24"/>
        <v/>
      </c>
    </row>
    <row r="296" spans="2:25">
      <c r="B296" s="9"/>
      <c r="C296" s="95"/>
      <c r="D296" s="96"/>
      <c r="E296" s="97"/>
      <c r="F296" s="153"/>
      <c r="H296" s="9"/>
      <c r="I296" s="95"/>
      <c r="J296" s="96"/>
      <c r="K296" s="96"/>
      <c r="L296" s="96"/>
      <c r="M296" s="168"/>
      <c r="N296" s="168"/>
      <c r="O296" s="168"/>
      <c r="P296" s="96"/>
      <c r="Q296" s="96"/>
      <c r="R296" s="97"/>
      <c r="S296" s="104"/>
      <c r="T296" s="105"/>
      <c r="U296" s="30" t="str">
        <f t="shared" si="21"/>
        <v/>
      </c>
      <c r="V296" s="30" t="str">
        <f t="shared" si="20"/>
        <v/>
      </c>
      <c r="W296" s="14" t="str">
        <f t="shared" si="22"/>
        <v/>
      </c>
      <c r="X296" s="16" t="str">
        <f t="shared" si="23"/>
        <v/>
      </c>
      <c r="Y296" s="28" t="str">
        <f t="shared" si="24"/>
        <v/>
      </c>
    </row>
    <row r="297" spans="2:25">
      <c r="B297" s="9"/>
      <c r="C297" s="95"/>
      <c r="D297" s="96"/>
      <c r="E297" s="97"/>
      <c r="F297" s="153"/>
      <c r="H297" s="9"/>
      <c r="I297" s="95"/>
      <c r="J297" s="96"/>
      <c r="K297" s="96"/>
      <c r="L297" s="96"/>
      <c r="M297" s="168"/>
      <c r="N297" s="168"/>
      <c r="O297" s="168"/>
      <c r="P297" s="96"/>
      <c r="Q297" s="96"/>
      <c r="R297" s="97"/>
      <c r="S297" s="104"/>
      <c r="T297" s="105"/>
      <c r="U297" s="30" t="str">
        <f t="shared" si="21"/>
        <v/>
      </c>
      <c r="V297" s="30" t="str">
        <f t="shared" si="20"/>
        <v/>
      </c>
      <c r="W297" s="14" t="str">
        <f t="shared" si="22"/>
        <v/>
      </c>
      <c r="X297" s="16" t="str">
        <f t="shared" si="23"/>
        <v/>
      </c>
      <c r="Y297" s="28" t="str">
        <f t="shared" si="24"/>
        <v/>
      </c>
    </row>
    <row r="298" spans="2:25">
      <c r="B298" s="9"/>
      <c r="C298" s="95"/>
      <c r="D298" s="96"/>
      <c r="E298" s="97"/>
      <c r="F298" s="153"/>
      <c r="H298" s="9"/>
      <c r="I298" s="95"/>
      <c r="J298" s="96"/>
      <c r="K298" s="96"/>
      <c r="L298" s="96"/>
      <c r="M298" s="168"/>
      <c r="N298" s="168"/>
      <c r="O298" s="168"/>
      <c r="P298" s="96"/>
      <c r="Q298" s="96"/>
      <c r="R298" s="97"/>
      <c r="S298" s="104"/>
      <c r="T298" s="105"/>
      <c r="U298" s="30" t="str">
        <f t="shared" si="21"/>
        <v/>
      </c>
      <c r="V298" s="30" t="str">
        <f t="shared" si="20"/>
        <v/>
      </c>
      <c r="W298" s="14" t="str">
        <f t="shared" si="22"/>
        <v/>
      </c>
      <c r="X298" s="16" t="str">
        <f t="shared" si="23"/>
        <v/>
      </c>
      <c r="Y298" s="28" t="str">
        <f t="shared" si="24"/>
        <v/>
      </c>
    </row>
    <row r="299" spans="2:25">
      <c r="B299" s="9"/>
      <c r="C299" s="95"/>
      <c r="D299" s="96"/>
      <c r="E299" s="97"/>
      <c r="F299" s="153"/>
      <c r="H299" s="9"/>
      <c r="I299" s="95"/>
      <c r="J299" s="96"/>
      <c r="K299" s="96"/>
      <c r="L299" s="96"/>
      <c r="M299" s="168"/>
      <c r="N299" s="168"/>
      <c r="O299" s="168"/>
      <c r="P299" s="96"/>
      <c r="Q299" s="96"/>
      <c r="R299" s="97"/>
      <c r="S299" s="104"/>
      <c r="T299" s="105"/>
      <c r="U299" s="30" t="str">
        <f t="shared" si="21"/>
        <v/>
      </c>
      <c r="V299" s="30" t="str">
        <f t="shared" si="20"/>
        <v/>
      </c>
      <c r="W299" s="14" t="str">
        <f t="shared" si="22"/>
        <v/>
      </c>
      <c r="X299" s="16" t="str">
        <f t="shared" si="23"/>
        <v/>
      </c>
      <c r="Y299" s="28" t="str">
        <f t="shared" si="24"/>
        <v/>
      </c>
    </row>
    <row r="300" spans="2:25">
      <c r="B300" s="9"/>
      <c r="C300" s="95"/>
      <c r="D300" s="96"/>
      <c r="E300" s="97"/>
      <c r="F300" s="153"/>
      <c r="H300" s="9"/>
      <c r="I300" s="95"/>
      <c r="J300" s="96"/>
      <c r="K300" s="96"/>
      <c r="L300" s="96"/>
      <c r="M300" s="168"/>
      <c r="N300" s="168"/>
      <c r="O300" s="168"/>
      <c r="P300" s="96"/>
      <c r="Q300" s="96"/>
      <c r="R300" s="97"/>
      <c r="S300" s="104"/>
      <c r="T300" s="105"/>
      <c r="U300" s="30" t="str">
        <f t="shared" si="21"/>
        <v/>
      </c>
      <c r="V300" s="30" t="str">
        <f t="shared" si="20"/>
        <v/>
      </c>
      <c r="W300" s="14" t="str">
        <f t="shared" si="22"/>
        <v/>
      </c>
      <c r="X300" s="16" t="str">
        <f t="shared" si="23"/>
        <v/>
      </c>
      <c r="Y300" s="28" t="str">
        <f t="shared" si="24"/>
        <v/>
      </c>
    </row>
    <row r="301" spans="2:25">
      <c r="B301" s="9"/>
      <c r="C301" s="95"/>
      <c r="D301" s="96"/>
      <c r="E301" s="97"/>
      <c r="F301" s="153"/>
      <c r="H301" s="9"/>
      <c r="I301" s="95"/>
      <c r="J301" s="96"/>
      <c r="K301" s="96"/>
      <c r="L301" s="96"/>
      <c r="M301" s="168"/>
      <c r="N301" s="168"/>
      <c r="O301" s="168"/>
      <c r="P301" s="96"/>
      <c r="Q301" s="96"/>
      <c r="R301" s="97"/>
      <c r="S301" s="104"/>
      <c r="T301" s="105"/>
      <c r="U301" s="30" t="str">
        <f t="shared" si="21"/>
        <v/>
      </c>
      <c r="V301" s="30" t="str">
        <f t="shared" si="20"/>
        <v/>
      </c>
      <c r="W301" s="14" t="str">
        <f t="shared" si="22"/>
        <v/>
      </c>
      <c r="X301" s="16" t="str">
        <f t="shared" si="23"/>
        <v/>
      </c>
      <c r="Y301" s="28" t="str">
        <f t="shared" si="24"/>
        <v/>
      </c>
    </row>
    <row r="302" spans="2:25">
      <c r="B302" s="9"/>
      <c r="C302" s="95"/>
      <c r="D302" s="96"/>
      <c r="E302" s="97"/>
      <c r="F302" s="153"/>
      <c r="H302" s="9"/>
      <c r="I302" s="95"/>
      <c r="J302" s="96"/>
      <c r="K302" s="96"/>
      <c r="L302" s="96"/>
      <c r="M302" s="168"/>
      <c r="N302" s="168"/>
      <c r="O302" s="168"/>
      <c r="P302" s="96"/>
      <c r="Q302" s="96"/>
      <c r="R302" s="97"/>
      <c r="S302" s="104"/>
      <c r="T302" s="105"/>
      <c r="U302" s="30" t="str">
        <f t="shared" si="21"/>
        <v/>
      </c>
      <c r="V302" s="30" t="str">
        <f t="shared" si="20"/>
        <v/>
      </c>
      <c r="W302" s="14" t="str">
        <f t="shared" si="22"/>
        <v/>
      </c>
      <c r="X302" s="16" t="str">
        <f t="shared" si="23"/>
        <v/>
      </c>
      <c r="Y302" s="28" t="str">
        <f t="shared" si="24"/>
        <v/>
      </c>
    </row>
    <row r="303" spans="2:25">
      <c r="B303" s="9"/>
      <c r="C303" s="95"/>
      <c r="D303" s="96"/>
      <c r="E303" s="97"/>
      <c r="F303" s="153"/>
      <c r="H303" s="9"/>
      <c r="I303" s="95"/>
      <c r="J303" s="96"/>
      <c r="K303" s="96"/>
      <c r="L303" s="96"/>
      <c r="M303" s="168"/>
      <c r="N303" s="168"/>
      <c r="O303" s="168"/>
      <c r="P303" s="96"/>
      <c r="Q303" s="96"/>
      <c r="R303" s="97"/>
      <c r="S303" s="104"/>
      <c r="T303" s="105"/>
      <c r="U303" s="30" t="str">
        <f t="shared" si="21"/>
        <v/>
      </c>
      <c r="V303" s="30" t="str">
        <f t="shared" si="20"/>
        <v/>
      </c>
      <c r="W303" s="14" t="str">
        <f t="shared" si="22"/>
        <v/>
      </c>
      <c r="X303" s="16" t="str">
        <f t="shared" si="23"/>
        <v/>
      </c>
      <c r="Y303" s="28" t="str">
        <f t="shared" si="24"/>
        <v/>
      </c>
    </row>
    <row r="304" spans="2:25">
      <c r="B304" s="9"/>
      <c r="C304" s="95"/>
      <c r="D304" s="96"/>
      <c r="E304" s="97"/>
      <c r="F304" s="153"/>
      <c r="H304" s="9"/>
      <c r="I304" s="95"/>
      <c r="J304" s="96"/>
      <c r="K304" s="96"/>
      <c r="L304" s="96"/>
      <c r="M304" s="168"/>
      <c r="N304" s="168"/>
      <c r="O304" s="168"/>
      <c r="P304" s="96"/>
      <c r="Q304" s="96"/>
      <c r="R304" s="97"/>
      <c r="S304" s="104"/>
      <c r="T304" s="105"/>
      <c r="U304" s="30" t="str">
        <f t="shared" si="21"/>
        <v/>
      </c>
      <c r="V304" s="30" t="str">
        <f t="shared" si="20"/>
        <v/>
      </c>
      <c r="W304" s="14" t="str">
        <f t="shared" si="22"/>
        <v/>
      </c>
      <c r="X304" s="16" t="str">
        <f t="shared" si="23"/>
        <v/>
      </c>
      <c r="Y304" s="28" t="str">
        <f t="shared" si="24"/>
        <v/>
      </c>
    </row>
    <row r="305" spans="2:25">
      <c r="B305" s="9"/>
      <c r="C305" s="95"/>
      <c r="D305" s="96"/>
      <c r="E305" s="97"/>
      <c r="F305" s="153"/>
      <c r="H305" s="9"/>
      <c r="I305" s="95"/>
      <c r="J305" s="96"/>
      <c r="K305" s="96"/>
      <c r="L305" s="96"/>
      <c r="M305" s="168"/>
      <c r="N305" s="168"/>
      <c r="O305" s="168"/>
      <c r="P305" s="96"/>
      <c r="Q305" s="96"/>
      <c r="R305" s="97"/>
      <c r="S305" s="104"/>
      <c r="T305" s="105"/>
      <c r="U305" s="30" t="str">
        <f t="shared" si="21"/>
        <v/>
      </c>
      <c r="V305" s="30" t="str">
        <f t="shared" si="20"/>
        <v/>
      </c>
      <c r="W305" s="14" t="str">
        <f t="shared" si="22"/>
        <v/>
      </c>
      <c r="X305" s="16" t="str">
        <f t="shared" si="23"/>
        <v/>
      </c>
      <c r="Y305" s="28" t="str">
        <f t="shared" si="24"/>
        <v/>
      </c>
    </row>
    <row r="306" spans="2:25">
      <c r="B306" s="9"/>
      <c r="C306" s="95"/>
      <c r="D306" s="96"/>
      <c r="E306" s="97"/>
      <c r="F306" s="153"/>
      <c r="H306" s="9"/>
      <c r="I306" s="95"/>
      <c r="J306" s="96"/>
      <c r="K306" s="96"/>
      <c r="L306" s="96"/>
      <c r="M306" s="168"/>
      <c r="N306" s="168"/>
      <c r="O306" s="168"/>
      <c r="P306" s="96"/>
      <c r="Q306" s="96"/>
      <c r="R306" s="97"/>
      <c r="S306" s="104"/>
      <c r="T306" s="105"/>
      <c r="U306" s="30" t="str">
        <f t="shared" si="21"/>
        <v/>
      </c>
      <c r="V306" s="30" t="str">
        <f t="shared" si="20"/>
        <v/>
      </c>
      <c r="W306" s="14" t="str">
        <f t="shared" si="22"/>
        <v/>
      </c>
      <c r="X306" s="16" t="str">
        <f t="shared" si="23"/>
        <v/>
      </c>
      <c r="Y306" s="28" t="str">
        <f t="shared" si="24"/>
        <v/>
      </c>
    </row>
    <row r="307" spans="2:25">
      <c r="B307" s="9"/>
      <c r="C307" s="95"/>
      <c r="D307" s="96"/>
      <c r="E307" s="97"/>
      <c r="F307" s="153"/>
      <c r="H307" s="9"/>
      <c r="I307" s="95"/>
      <c r="J307" s="96"/>
      <c r="K307" s="96"/>
      <c r="L307" s="96"/>
      <c r="M307" s="168"/>
      <c r="N307" s="168"/>
      <c r="O307" s="168"/>
      <c r="P307" s="96"/>
      <c r="Q307" s="96"/>
      <c r="R307" s="97"/>
      <c r="S307" s="104"/>
      <c r="T307" s="105"/>
      <c r="U307" s="30" t="str">
        <f t="shared" si="21"/>
        <v/>
      </c>
      <c r="V307" s="30" t="str">
        <f t="shared" si="20"/>
        <v/>
      </c>
      <c r="W307" s="14" t="str">
        <f t="shared" si="22"/>
        <v/>
      </c>
      <c r="X307" s="16" t="str">
        <f t="shared" si="23"/>
        <v/>
      </c>
      <c r="Y307" s="28" t="str">
        <f t="shared" si="24"/>
        <v/>
      </c>
    </row>
    <row r="308" spans="2:25">
      <c r="B308" s="9"/>
      <c r="C308" s="95"/>
      <c r="D308" s="96"/>
      <c r="E308" s="97"/>
      <c r="F308" s="153"/>
      <c r="H308" s="9"/>
      <c r="I308" s="95"/>
      <c r="J308" s="96"/>
      <c r="K308" s="96"/>
      <c r="L308" s="96"/>
      <c r="M308" s="168"/>
      <c r="N308" s="168"/>
      <c r="O308" s="168"/>
      <c r="P308" s="96"/>
      <c r="Q308" s="96"/>
      <c r="R308" s="97"/>
      <c r="S308" s="104"/>
      <c r="T308" s="105"/>
      <c r="U308" s="30" t="str">
        <f t="shared" si="21"/>
        <v/>
      </c>
      <c r="V308" s="30" t="str">
        <f t="shared" si="20"/>
        <v/>
      </c>
      <c r="W308" s="14" t="str">
        <f t="shared" si="22"/>
        <v/>
      </c>
      <c r="X308" s="16" t="str">
        <f t="shared" si="23"/>
        <v/>
      </c>
      <c r="Y308" s="28" t="str">
        <f t="shared" si="24"/>
        <v/>
      </c>
    </row>
    <row r="309" spans="2:25">
      <c r="B309" s="9"/>
      <c r="C309" s="95"/>
      <c r="D309" s="96"/>
      <c r="E309" s="97"/>
      <c r="F309" s="153"/>
      <c r="H309" s="9"/>
      <c r="I309" s="95"/>
      <c r="J309" s="96"/>
      <c r="K309" s="96"/>
      <c r="L309" s="96"/>
      <c r="M309" s="168"/>
      <c r="N309" s="168"/>
      <c r="O309" s="168"/>
      <c r="P309" s="96"/>
      <c r="Q309" s="96"/>
      <c r="R309" s="97"/>
      <c r="S309" s="104"/>
      <c r="T309" s="105"/>
      <c r="U309" s="30" t="str">
        <f t="shared" si="21"/>
        <v/>
      </c>
      <c r="V309" s="30" t="str">
        <f t="shared" si="20"/>
        <v/>
      </c>
      <c r="W309" s="14" t="str">
        <f t="shared" si="22"/>
        <v/>
      </c>
      <c r="X309" s="16" t="str">
        <f t="shared" si="23"/>
        <v/>
      </c>
      <c r="Y309" s="28" t="str">
        <f t="shared" si="24"/>
        <v/>
      </c>
    </row>
    <row r="310" spans="2:25">
      <c r="B310" s="9"/>
      <c r="C310" s="95"/>
      <c r="D310" s="96"/>
      <c r="E310" s="97"/>
      <c r="F310" s="153"/>
      <c r="H310" s="9"/>
      <c r="I310" s="95"/>
      <c r="J310" s="96"/>
      <c r="K310" s="96"/>
      <c r="L310" s="96"/>
      <c r="M310" s="168"/>
      <c r="N310" s="168"/>
      <c r="O310" s="168"/>
      <c r="P310" s="96"/>
      <c r="Q310" s="96"/>
      <c r="R310" s="97"/>
      <c r="S310" s="104"/>
      <c r="T310" s="105"/>
      <c r="U310" s="30" t="str">
        <f t="shared" si="21"/>
        <v/>
      </c>
      <c r="V310" s="30" t="str">
        <f t="shared" si="20"/>
        <v/>
      </c>
      <c r="W310" s="14" t="str">
        <f t="shared" si="22"/>
        <v/>
      </c>
      <c r="X310" s="16" t="str">
        <f t="shared" si="23"/>
        <v/>
      </c>
      <c r="Y310" s="28" t="str">
        <f t="shared" si="24"/>
        <v/>
      </c>
    </row>
    <row r="311" spans="2:25">
      <c r="B311" s="9"/>
      <c r="C311" s="95"/>
      <c r="D311" s="96"/>
      <c r="E311" s="97"/>
      <c r="F311" s="153"/>
      <c r="H311" s="9"/>
      <c r="I311" s="95"/>
      <c r="J311" s="96"/>
      <c r="K311" s="96"/>
      <c r="L311" s="96"/>
      <c r="M311" s="168"/>
      <c r="N311" s="168"/>
      <c r="O311" s="168"/>
      <c r="P311" s="96"/>
      <c r="Q311" s="96"/>
      <c r="R311" s="97"/>
      <c r="S311" s="104"/>
      <c r="T311" s="105"/>
      <c r="U311" s="30" t="str">
        <f t="shared" si="21"/>
        <v/>
      </c>
      <c r="V311" s="30" t="str">
        <f t="shared" si="20"/>
        <v/>
      </c>
      <c r="W311" s="14" t="str">
        <f t="shared" si="22"/>
        <v/>
      </c>
      <c r="X311" s="16" t="str">
        <f t="shared" si="23"/>
        <v/>
      </c>
      <c r="Y311" s="28" t="str">
        <f t="shared" si="24"/>
        <v/>
      </c>
    </row>
    <row r="312" spans="2:25">
      <c r="B312" s="9"/>
      <c r="C312" s="95"/>
      <c r="D312" s="96"/>
      <c r="E312" s="97"/>
      <c r="F312" s="153"/>
      <c r="H312" s="9"/>
      <c r="I312" s="95"/>
      <c r="J312" s="96"/>
      <c r="K312" s="96"/>
      <c r="L312" s="96"/>
      <c r="M312" s="168"/>
      <c r="N312" s="168"/>
      <c r="O312" s="168"/>
      <c r="P312" s="96"/>
      <c r="Q312" s="96"/>
      <c r="R312" s="97"/>
      <c r="S312" s="104"/>
      <c r="T312" s="105"/>
      <c r="U312" s="30" t="str">
        <f t="shared" si="21"/>
        <v/>
      </c>
      <c r="V312" s="30" t="str">
        <f t="shared" si="20"/>
        <v/>
      </c>
      <c r="W312" s="14" t="str">
        <f t="shared" si="22"/>
        <v/>
      </c>
      <c r="X312" s="16" t="str">
        <f t="shared" si="23"/>
        <v/>
      </c>
      <c r="Y312" s="28" t="str">
        <f t="shared" si="24"/>
        <v/>
      </c>
    </row>
    <row r="313" spans="2:25">
      <c r="B313" s="9"/>
      <c r="C313" s="95"/>
      <c r="D313" s="96"/>
      <c r="E313" s="97"/>
      <c r="F313" s="153"/>
      <c r="H313" s="9"/>
      <c r="I313" s="95"/>
      <c r="J313" s="96"/>
      <c r="K313" s="96"/>
      <c r="L313" s="96"/>
      <c r="M313" s="168"/>
      <c r="N313" s="168"/>
      <c r="O313" s="168"/>
      <c r="P313" s="96"/>
      <c r="Q313" s="96"/>
      <c r="R313" s="97"/>
      <c r="S313" s="104"/>
      <c r="T313" s="105"/>
      <c r="U313" s="30" t="str">
        <f t="shared" si="21"/>
        <v/>
      </c>
      <c r="V313" s="30" t="str">
        <f t="shared" si="20"/>
        <v/>
      </c>
      <c r="W313" s="14" t="str">
        <f t="shared" si="22"/>
        <v/>
      </c>
      <c r="X313" s="16" t="str">
        <f t="shared" si="23"/>
        <v/>
      </c>
      <c r="Y313" s="28" t="str">
        <f t="shared" si="24"/>
        <v/>
      </c>
    </row>
    <row r="314" spans="2:25">
      <c r="B314" s="9"/>
      <c r="C314" s="95"/>
      <c r="D314" s="96"/>
      <c r="E314" s="97"/>
      <c r="F314" s="153"/>
      <c r="H314" s="9"/>
      <c r="I314" s="95"/>
      <c r="J314" s="96"/>
      <c r="K314" s="96"/>
      <c r="L314" s="96"/>
      <c r="M314" s="168"/>
      <c r="N314" s="168"/>
      <c r="O314" s="168"/>
      <c r="P314" s="96"/>
      <c r="Q314" s="96"/>
      <c r="R314" s="97"/>
      <c r="S314" s="104"/>
      <c r="T314" s="105"/>
      <c r="U314" s="30" t="str">
        <f t="shared" si="21"/>
        <v/>
      </c>
      <c r="V314" s="30" t="str">
        <f t="shared" si="20"/>
        <v/>
      </c>
      <c r="W314" s="14" t="str">
        <f t="shared" si="22"/>
        <v/>
      </c>
      <c r="X314" s="16" t="str">
        <f t="shared" si="23"/>
        <v/>
      </c>
      <c r="Y314" s="28" t="str">
        <f t="shared" si="24"/>
        <v/>
      </c>
    </row>
    <row r="315" spans="2:25">
      <c r="B315" s="9"/>
      <c r="C315" s="95"/>
      <c r="D315" s="96"/>
      <c r="E315" s="97"/>
      <c r="F315" s="153"/>
      <c r="H315" s="9"/>
      <c r="I315" s="95"/>
      <c r="J315" s="96"/>
      <c r="K315" s="96"/>
      <c r="L315" s="96"/>
      <c r="M315" s="168"/>
      <c r="N315" s="168"/>
      <c r="O315" s="168"/>
      <c r="P315" s="96"/>
      <c r="Q315" s="96"/>
      <c r="R315" s="97"/>
      <c r="S315" s="104"/>
      <c r="T315" s="105"/>
      <c r="U315" s="30" t="str">
        <f t="shared" si="21"/>
        <v/>
      </c>
      <c r="V315" s="30" t="str">
        <f t="shared" si="20"/>
        <v/>
      </c>
      <c r="W315" s="14" t="str">
        <f t="shared" si="22"/>
        <v/>
      </c>
      <c r="X315" s="16" t="str">
        <f t="shared" si="23"/>
        <v/>
      </c>
      <c r="Y315" s="28" t="str">
        <f t="shared" si="24"/>
        <v/>
      </c>
    </row>
    <row r="316" spans="2:25">
      <c r="B316" s="9"/>
      <c r="C316" s="95"/>
      <c r="D316" s="96"/>
      <c r="E316" s="97"/>
      <c r="F316" s="153"/>
      <c r="H316" s="9"/>
      <c r="I316" s="95"/>
      <c r="J316" s="96"/>
      <c r="K316" s="96"/>
      <c r="L316" s="96"/>
      <c r="M316" s="168"/>
      <c r="N316" s="168"/>
      <c r="O316" s="168"/>
      <c r="P316" s="96"/>
      <c r="Q316" s="96"/>
      <c r="R316" s="97"/>
      <c r="S316" s="104"/>
      <c r="T316" s="105"/>
      <c r="U316" s="30" t="str">
        <f t="shared" si="21"/>
        <v/>
      </c>
      <c r="V316" s="30" t="str">
        <f t="shared" si="20"/>
        <v/>
      </c>
      <c r="W316" s="14" t="str">
        <f t="shared" si="22"/>
        <v/>
      </c>
      <c r="X316" s="16" t="str">
        <f t="shared" si="23"/>
        <v/>
      </c>
      <c r="Y316" s="28" t="str">
        <f t="shared" si="24"/>
        <v/>
      </c>
    </row>
    <row r="317" spans="2:25">
      <c r="B317" s="9"/>
      <c r="C317" s="95"/>
      <c r="D317" s="96"/>
      <c r="E317" s="97"/>
      <c r="F317" s="153"/>
      <c r="H317" s="9"/>
      <c r="I317" s="95"/>
      <c r="J317" s="96"/>
      <c r="K317" s="96"/>
      <c r="L317" s="96"/>
      <c r="M317" s="168"/>
      <c r="N317" s="168"/>
      <c r="O317" s="168"/>
      <c r="P317" s="96"/>
      <c r="Q317" s="96"/>
      <c r="R317" s="97"/>
      <c r="S317" s="104"/>
      <c r="T317" s="105"/>
      <c r="U317" s="30" t="str">
        <f t="shared" si="21"/>
        <v/>
      </c>
      <c r="V317" s="30" t="str">
        <f t="shared" si="20"/>
        <v/>
      </c>
      <c r="W317" s="14" t="str">
        <f t="shared" si="22"/>
        <v/>
      </c>
      <c r="X317" s="16" t="str">
        <f t="shared" si="23"/>
        <v/>
      </c>
      <c r="Y317" s="28" t="str">
        <f t="shared" si="24"/>
        <v/>
      </c>
    </row>
    <row r="318" spans="2:25">
      <c r="B318" s="9"/>
      <c r="C318" s="95"/>
      <c r="D318" s="96"/>
      <c r="E318" s="97"/>
      <c r="F318" s="153"/>
      <c r="H318" s="9"/>
      <c r="I318" s="95"/>
      <c r="J318" s="96"/>
      <c r="K318" s="96"/>
      <c r="L318" s="96"/>
      <c r="M318" s="168"/>
      <c r="N318" s="168"/>
      <c r="O318" s="168"/>
      <c r="P318" s="96"/>
      <c r="Q318" s="96"/>
      <c r="R318" s="97"/>
      <c r="S318" s="104"/>
      <c r="T318" s="105"/>
      <c r="U318" s="30" t="str">
        <f t="shared" si="21"/>
        <v/>
      </c>
      <c r="V318" s="30" t="str">
        <f t="shared" si="20"/>
        <v/>
      </c>
      <c r="W318" s="14" t="str">
        <f t="shared" si="22"/>
        <v/>
      </c>
      <c r="X318" s="16" t="str">
        <f t="shared" si="23"/>
        <v/>
      </c>
      <c r="Y318" s="28" t="str">
        <f t="shared" si="24"/>
        <v/>
      </c>
    </row>
    <row r="319" spans="2:25">
      <c r="B319" s="9"/>
      <c r="C319" s="95"/>
      <c r="D319" s="96"/>
      <c r="E319" s="97"/>
      <c r="F319" s="153"/>
      <c r="H319" s="9"/>
      <c r="I319" s="95"/>
      <c r="J319" s="96"/>
      <c r="K319" s="96"/>
      <c r="L319" s="96"/>
      <c r="M319" s="168"/>
      <c r="N319" s="168"/>
      <c r="O319" s="168"/>
      <c r="P319" s="96"/>
      <c r="Q319" s="96"/>
      <c r="R319" s="97"/>
      <c r="S319" s="104"/>
      <c r="T319" s="105"/>
      <c r="U319" s="30" t="str">
        <f t="shared" si="21"/>
        <v/>
      </c>
      <c r="V319" s="30" t="str">
        <f t="shared" si="20"/>
        <v/>
      </c>
      <c r="W319" s="14" t="str">
        <f t="shared" si="22"/>
        <v/>
      </c>
      <c r="X319" s="16" t="str">
        <f t="shared" si="23"/>
        <v/>
      </c>
      <c r="Y319" s="28" t="str">
        <f t="shared" si="24"/>
        <v/>
      </c>
    </row>
    <row r="320" spans="2:25">
      <c r="B320" s="9"/>
      <c r="C320" s="95"/>
      <c r="D320" s="96"/>
      <c r="E320" s="97"/>
      <c r="F320" s="153"/>
      <c r="H320" s="9"/>
      <c r="I320" s="95"/>
      <c r="J320" s="96"/>
      <c r="K320" s="96"/>
      <c r="L320" s="96"/>
      <c r="M320" s="168"/>
      <c r="N320" s="168"/>
      <c r="O320" s="168"/>
      <c r="P320" s="96"/>
      <c r="Q320" s="96"/>
      <c r="R320" s="97"/>
      <c r="S320" s="104"/>
      <c r="T320" s="105"/>
      <c r="U320" s="30" t="str">
        <f t="shared" si="21"/>
        <v/>
      </c>
      <c r="V320" s="30" t="str">
        <f t="shared" si="20"/>
        <v/>
      </c>
      <c r="W320" s="14" t="str">
        <f t="shared" si="22"/>
        <v/>
      </c>
      <c r="X320" s="16" t="str">
        <f t="shared" si="23"/>
        <v/>
      </c>
      <c r="Y320" s="28" t="str">
        <f t="shared" si="24"/>
        <v/>
      </c>
    </row>
    <row r="321" spans="2:25">
      <c r="B321" s="9"/>
      <c r="C321" s="95"/>
      <c r="D321" s="96"/>
      <c r="E321" s="97"/>
      <c r="F321" s="153"/>
      <c r="H321" s="9"/>
      <c r="I321" s="95"/>
      <c r="J321" s="96"/>
      <c r="K321" s="96"/>
      <c r="L321" s="96"/>
      <c r="M321" s="168"/>
      <c r="N321" s="168"/>
      <c r="O321" s="168"/>
      <c r="P321" s="96"/>
      <c r="Q321" s="96"/>
      <c r="R321" s="97"/>
      <c r="S321" s="104"/>
      <c r="T321" s="105"/>
      <c r="U321" s="30" t="str">
        <f t="shared" si="21"/>
        <v/>
      </c>
      <c r="V321" s="30" t="str">
        <f t="shared" si="20"/>
        <v/>
      </c>
      <c r="W321" s="14" t="str">
        <f t="shared" si="22"/>
        <v/>
      </c>
      <c r="X321" s="16" t="str">
        <f t="shared" si="23"/>
        <v/>
      </c>
      <c r="Y321" s="28" t="str">
        <f t="shared" si="24"/>
        <v/>
      </c>
    </row>
    <row r="322" spans="2:25">
      <c r="B322" s="9"/>
      <c r="C322" s="95"/>
      <c r="D322" s="96"/>
      <c r="E322" s="97"/>
      <c r="F322" s="153"/>
      <c r="H322" s="9"/>
      <c r="I322" s="95"/>
      <c r="J322" s="96"/>
      <c r="K322" s="96"/>
      <c r="L322" s="96"/>
      <c r="M322" s="168"/>
      <c r="N322" s="168"/>
      <c r="O322" s="168"/>
      <c r="P322" s="96"/>
      <c r="Q322" s="96"/>
      <c r="R322" s="97"/>
      <c r="S322" s="104"/>
      <c r="T322" s="105"/>
      <c r="U322" s="30" t="str">
        <f t="shared" si="21"/>
        <v/>
      </c>
      <c r="V322" s="30" t="str">
        <f t="shared" si="20"/>
        <v/>
      </c>
      <c r="W322" s="14" t="str">
        <f t="shared" si="22"/>
        <v/>
      </c>
      <c r="X322" s="16" t="str">
        <f t="shared" si="23"/>
        <v/>
      </c>
      <c r="Y322" s="28" t="str">
        <f t="shared" si="24"/>
        <v/>
      </c>
    </row>
    <row r="323" spans="2:25">
      <c r="B323" s="9"/>
      <c r="C323" s="95"/>
      <c r="D323" s="96"/>
      <c r="E323" s="97"/>
      <c r="F323" s="153"/>
      <c r="H323" s="9"/>
      <c r="I323" s="95"/>
      <c r="J323" s="96"/>
      <c r="K323" s="96"/>
      <c r="L323" s="96"/>
      <c r="M323" s="168"/>
      <c r="N323" s="168"/>
      <c r="O323" s="168"/>
      <c r="P323" s="96"/>
      <c r="Q323" s="96"/>
      <c r="R323" s="97"/>
      <c r="S323" s="104"/>
      <c r="T323" s="105"/>
      <c r="U323" s="30" t="str">
        <f t="shared" si="21"/>
        <v/>
      </c>
      <c r="V323" s="30" t="str">
        <f t="shared" ref="V323:V386" si="25">IF(U323="",
    "",
    IF(ISERROR(MATCH(U323,C:C,0)),
        "NO",
        "YES"
    )
)</f>
        <v/>
      </c>
      <c r="W323" s="14" t="str">
        <f t="shared" si="22"/>
        <v/>
      </c>
      <c r="X323" s="16" t="str">
        <f t="shared" si="23"/>
        <v/>
      </c>
      <c r="Y323" s="28" t="str">
        <f t="shared" si="24"/>
        <v/>
      </c>
    </row>
    <row r="324" spans="2:25">
      <c r="B324" s="9"/>
      <c r="C324" s="95"/>
      <c r="D324" s="96"/>
      <c r="E324" s="97"/>
      <c r="F324" s="153"/>
      <c r="H324" s="9"/>
      <c r="I324" s="95"/>
      <c r="J324" s="96"/>
      <c r="K324" s="96"/>
      <c r="L324" s="96"/>
      <c r="M324" s="168"/>
      <c r="N324" s="168"/>
      <c r="O324" s="168"/>
      <c r="P324" s="96"/>
      <c r="Q324" s="96"/>
      <c r="R324" s="97"/>
      <c r="S324" s="104"/>
      <c r="T324" s="105"/>
      <c r="U324" s="30" t="str">
        <f t="shared" ref="U324:U387" si="26">SUBSTITUTE(I324," ","")</f>
        <v/>
      </c>
      <c r="V324" s="30" t="str">
        <f t="shared" si="25"/>
        <v/>
      </c>
      <c r="W324" s="14" t="str">
        <f t="shared" ref="W324:W387" si="27">IF(ISBLANK(T324),
    "",
    SUBSTITUTE(SUBSTITUTE(SUBSTITUTE(SUBSTITUTE(T324,",",""),".",""),"?","")," ","")
)</f>
        <v/>
      </c>
      <c r="X324" s="16" t="str">
        <f t="shared" ref="X324:X387" si="28">IF(ISBLANK(T324),
    "",
    IF(ISERROR(_xlfn.NUMBERVALUE(W324)),
        IF(NOT(ISERROR(FIND("k",LOWER(W324)))),
            _xlfn.NUMBERVALUE(LEFT(W324,FIND("k",LOWER(W324))-1))*1000,
            IF(NOT(ISERROR(FIND("g",LOWER(W324)))),
                _xlfn.NUMBERVALUE(LEFT(W324,FIND("g",LOWER(W324))-1)),
                "N/A"
            )
        ),
        _xlfn.NUMBERVALUE(W324)
    )
)</f>
        <v/>
      </c>
      <c r="Y324" s="28" t="str">
        <f t="shared" ref="Y324:Y387" si="29">IF(I324="",
    "",
    IF(AND(NOT(I324=""),X324=""),
        "NONE",
        IF(ISNUMBER(X324),
            IF(X324&gt;15000,
                15000,
                X324
            ),
            "ERROR"
            )
    )
)</f>
        <v/>
      </c>
    </row>
    <row r="325" spans="2:25">
      <c r="B325" s="9"/>
      <c r="C325" s="95"/>
      <c r="D325" s="96"/>
      <c r="E325" s="97"/>
      <c r="F325" s="153"/>
      <c r="H325" s="9"/>
      <c r="I325" s="95"/>
      <c r="J325" s="96"/>
      <c r="K325" s="96"/>
      <c r="L325" s="96"/>
      <c r="M325" s="168"/>
      <c r="N325" s="168"/>
      <c r="O325" s="168"/>
      <c r="P325" s="96"/>
      <c r="Q325" s="96"/>
      <c r="R325" s="97"/>
      <c r="S325" s="104"/>
      <c r="T325" s="105"/>
      <c r="U325" s="30" t="str">
        <f t="shared" si="26"/>
        <v/>
      </c>
      <c r="V325" s="30" t="str">
        <f t="shared" si="25"/>
        <v/>
      </c>
      <c r="W325" s="14" t="str">
        <f t="shared" si="27"/>
        <v/>
      </c>
      <c r="X325" s="16" t="str">
        <f t="shared" si="28"/>
        <v/>
      </c>
      <c r="Y325" s="28" t="str">
        <f t="shared" si="29"/>
        <v/>
      </c>
    </row>
    <row r="326" spans="2:25">
      <c r="B326" s="9"/>
      <c r="C326" s="95"/>
      <c r="D326" s="96"/>
      <c r="E326" s="97"/>
      <c r="F326" s="153"/>
      <c r="H326" s="9"/>
      <c r="I326" s="95"/>
      <c r="J326" s="96"/>
      <c r="K326" s="96"/>
      <c r="L326" s="96"/>
      <c r="M326" s="168"/>
      <c r="N326" s="168"/>
      <c r="O326" s="168"/>
      <c r="P326" s="96"/>
      <c r="Q326" s="96"/>
      <c r="R326" s="97"/>
      <c r="S326" s="104"/>
      <c r="T326" s="105"/>
      <c r="U326" s="30" t="str">
        <f t="shared" si="26"/>
        <v/>
      </c>
      <c r="V326" s="30" t="str">
        <f t="shared" si="25"/>
        <v/>
      </c>
      <c r="W326" s="14" t="str">
        <f t="shared" si="27"/>
        <v/>
      </c>
      <c r="X326" s="16" t="str">
        <f t="shared" si="28"/>
        <v/>
      </c>
      <c r="Y326" s="28" t="str">
        <f t="shared" si="29"/>
        <v/>
      </c>
    </row>
    <row r="327" spans="2:25">
      <c r="B327" s="9"/>
      <c r="C327" s="95"/>
      <c r="D327" s="96"/>
      <c r="E327" s="97"/>
      <c r="F327" s="153"/>
      <c r="H327" s="9"/>
      <c r="I327" s="95"/>
      <c r="J327" s="96"/>
      <c r="K327" s="96"/>
      <c r="L327" s="96"/>
      <c r="M327" s="168"/>
      <c r="N327" s="168"/>
      <c r="O327" s="168"/>
      <c r="P327" s="96"/>
      <c r="Q327" s="96"/>
      <c r="R327" s="97"/>
      <c r="S327" s="104"/>
      <c r="T327" s="105"/>
      <c r="U327" s="30" t="str">
        <f t="shared" si="26"/>
        <v/>
      </c>
      <c r="V327" s="30" t="str">
        <f t="shared" si="25"/>
        <v/>
      </c>
      <c r="W327" s="14" t="str">
        <f t="shared" si="27"/>
        <v/>
      </c>
      <c r="X327" s="16" t="str">
        <f t="shared" si="28"/>
        <v/>
      </c>
      <c r="Y327" s="28" t="str">
        <f t="shared" si="29"/>
        <v/>
      </c>
    </row>
    <row r="328" spans="2:25">
      <c r="B328" s="9"/>
      <c r="C328" s="95"/>
      <c r="D328" s="96"/>
      <c r="E328" s="97"/>
      <c r="F328" s="153"/>
      <c r="H328" s="9"/>
      <c r="I328" s="95"/>
      <c r="J328" s="96"/>
      <c r="K328" s="96"/>
      <c r="L328" s="96"/>
      <c r="M328" s="168"/>
      <c r="N328" s="168"/>
      <c r="O328" s="168"/>
      <c r="P328" s="96"/>
      <c r="Q328" s="96"/>
      <c r="R328" s="97"/>
      <c r="S328" s="104"/>
      <c r="T328" s="105"/>
      <c r="U328" s="30" t="str">
        <f t="shared" si="26"/>
        <v/>
      </c>
      <c r="V328" s="30" t="str">
        <f t="shared" si="25"/>
        <v/>
      </c>
      <c r="W328" s="14" t="str">
        <f t="shared" si="27"/>
        <v/>
      </c>
      <c r="X328" s="16" t="str">
        <f t="shared" si="28"/>
        <v/>
      </c>
      <c r="Y328" s="28" t="str">
        <f t="shared" si="29"/>
        <v/>
      </c>
    </row>
    <row r="329" spans="2:25">
      <c r="B329" s="9"/>
      <c r="C329" s="95"/>
      <c r="D329" s="96"/>
      <c r="E329" s="97"/>
      <c r="F329" s="153"/>
      <c r="H329" s="9"/>
      <c r="I329" s="95"/>
      <c r="J329" s="96"/>
      <c r="K329" s="96"/>
      <c r="L329" s="96"/>
      <c r="M329" s="168"/>
      <c r="N329" s="168"/>
      <c r="O329" s="168"/>
      <c r="P329" s="96"/>
      <c r="Q329" s="96"/>
      <c r="R329" s="97"/>
      <c r="S329" s="104"/>
      <c r="T329" s="105"/>
      <c r="U329" s="30" t="str">
        <f t="shared" si="26"/>
        <v/>
      </c>
      <c r="V329" s="30" t="str">
        <f t="shared" si="25"/>
        <v/>
      </c>
      <c r="W329" s="14" t="str">
        <f t="shared" si="27"/>
        <v/>
      </c>
      <c r="X329" s="16" t="str">
        <f t="shared" si="28"/>
        <v/>
      </c>
      <c r="Y329" s="28" t="str">
        <f t="shared" si="29"/>
        <v/>
      </c>
    </row>
    <row r="330" spans="2:25">
      <c r="B330" s="9"/>
      <c r="C330" s="95"/>
      <c r="D330" s="96"/>
      <c r="E330" s="97"/>
      <c r="F330" s="153"/>
      <c r="H330" s="9"/>
      <c r="I330" s="95"/>
      <c r="J330" s="96"/>
      <c r="K330" s="96"/>
      <c r="L330" s="96"/>
      <c r="M330" s="168"/>
      <c r="N330" s="168"/>
      <c r="O330" s="168"/>
      <c r="P330" s="96"/>
      <c r="Q330" s="96"/>
      <c r="R330" s="97"/>
      <c r="S330" s="104"/>
      <c r="T330" s="105"/>
      <c r="U330" s="30" t="str">
        <f t="shared" si="26"/>
        <v/>
      </c>
      <c r="V330" s="30" t="str">
        <f t="shared" si="25"/>
        <v/>
      </c>
      <c r="W330" s="14" t="str">
        <f t="shared" si="27"/>
        <v/>
      </c>
      <c r="X330" s="16" t="str">
        <f t="shared" si="28"/>
        <v/>
      </c>
      <c r="Y330" s="28" t="str">
        <f t="shared" si="29"/>
        <v/>
      </c>
    </row>
    <row r="331" spans="2:25">
      <c r="B331" s="9"/>
      <c r="C331" s="95"/>
      <c r="D331" s="96"/>
      <c r="E331" s="97"/>
      <c r="F331" s="153"/>
      <c r="H331" s="9"/>
      <c r="I331" s="95"/>
      <c r="J331" s="96"/>
      <c r="K331" s="96"/>
      <c r="L331" s="96"/>
      <c r="M331" s="168"/>
      <c r="N331" s="168"/>
      <c r="O331" s="168"/>
      <c r="P331" s="96"/>
      <c r="Q331" s="96"/>
      <c r="R331" s="97"/>
      <c r="S331" s="104"/>
      <c r="T331" s="105"/>
      <c r="U331" s="30" t="str">
        <f t="shared" si="26"/>
        <v/>
      </c>
      <c r="V331" s="30" t="str">
        <f t="shared" si="25"/>
        <v/>
      </c>
      <c r="W331" s="14" t="str">
        <f t="shared" si="27"/>
        <v/>
      </c>
      <c r="X331" s="16" t="str">
        <f t="shared" si="28"/>
        <v/>
      </c>
      <c r="Y331" s="28" t="str">
        <f t="shared" si="29"/>
        <v/>
      </c>
    </row>
    <row r="332" spans="2:25">
      <c r="B332" s="9"/>
      <c r="C332" s="95"/>
      <c r="D332" s="96"/>
      <c r="E332" s="97"/>
      <c r="F332" s="153"/>
      <c r="H332" s="9"/>
      <c r="I332" s="95"/>
      <c r="J332" s="96"/>
      <c r="K332" s="96"/>
      <c r="L332" s="96"/>
      <c r="M332" s="168"/>
      <c r="N332" s="168"/>
      <c r="O332" s="168"/>
      <c r="P332" s="96"/>
      <c r="Q332" s="96"/>
      <c r="R332" s="97"/>
      <c r="S332" s="104"/>
      <c r="T332" s="105"/>
      <c r="U332" s="30" t="str">
        <f t="shared" si="26"/>
        <v/>
      </c>
      <c r="V332" s="30" t="str">
        <f t="shared" si="25"/>
        <v/>
      </c>
      <c r="W332" s="14" t="str">
        <f t="shared" si="27"/>
        <v/>
      </c>
      <c r="X332" s="16" t="str">
        <f t="shared" si="28"/>
        <v/>
      </c>
      <c r="Y332" s="28" t="str">
        <f t="shared" si="29"/>
        <v/>
      </c>
    </row>
    <row r="333" spans="2:25">
      <c r="B333" s="9"/>
      <c r="C333" s="95"/>
      <c r="D333" s="96"/>
      <c r="E333" s="97"/>
      <c r="F333" s="153"/>
      <c r="H333" s="9"/>
      <c r="I333" s="95"/>
      <c r="J333" s="96"/>
      <c r="K333" s="96"/>
      <c r="L333" s="96"/>
      <c r="M333" s="168"/>
      <c r="N333" s="168"/>
      <c r="O333" s="168"/>
      <c r="P333" s="96"/>
      <c r="Q333" s="96"/>
      <c r="R333" s="97"/>
      <c r="S333" s="104"/>
      <c r="T333" s="105"/>
      <c r="U333" s="30" t="str">
        <f t="shared" si="26"/>
        <v/>
      </c>
      <c r="V333" s="30" t="str">
        <f t="shared" si="25"/>
        <v/>
      </c>
      <c r="W333" s="14" t="str">
        <f t="shared" si="27"/>
        <v/>
      </c>
      <c r="X333" s="16" t="str">
        <f t="shared" si="28"/>
        <v/>
      </c>
      <c r="Y333" s="28" t="str">
        <f t="shared" si="29"/>
        <v/>
      </c>
    </row>
    <row r="334" spans="2:25">
      <c r="B334" s="9"/>
      <c r="C334" s="95"/>
      <c r="D334" s="96"/>
      <c r="E334" s="97"/>
      <c r="F334" s="153"/>
      <c r="H334" s="9"/>
      <c r="I334" s="95"/>
      <c r="J334" s="96"/>
      <c r="K334" s="96"/>
      <c r="L334" s="96"/>
      <c r="M334" s="168"/>
      <c r="N334" s="168"/>
      <c r="O334" s="168"/>
      <c r="P334" s="96"/>
      <c r="Q334" s="96"/>
      <c r="R334" s="97"/>
      <c r="S334" s="104"/>
      <c r="T334" s="105"/>
      <c r="U334" s="30" t="str">
        <f t="shared" si="26"/>
        <v/>
      </c>
      <c r="V334" s="30" t="str">
        <f t="shared" si="25"/>
        <v/>
      </c>
      <c r="W334" s="14" t="str">
        <f t="shared" si="27"/>
        <v/>
      </c>
      <c r="X334" s="16" t="str">
        <f t="shared" si="28"/>
        <v/>
      </c>
      <c r="Y334" s="28" t="str">
        <f t="shared" si="29"/>
        <v/>
      </c>
    </row>
    <row r="335" spans="2:25">
      <c r="B335" s="9"/>
      <c r="C335" s="95"/>
      <c r="D335" s="96"/>
      <c r="E335" s="97"/>
      <c r="F335" s="153"/>
      <c r="H335" s="9"/>
      <c r="I335" s="95"/>
      <c r="J335" s="96"/>
      <c r="K335" s="96"/>
      <c r="L335" s="96"/>
      <c r="M335" s="168"/>
      <c r="N335" s="168"/>
      <c r="O335" s="168"/>
      <c r="P335" s="96"/>
      <c r="Q335" s="96"/>
      <c r="R335" s="97"/>
      <c r="S335" s="104"/>
      <c r="T335" s="105"/>
      <c r="U335" s="30" t="str">
        <f t="shared" si="26"/>
        <v/>
      </c>
      <c r="V335" s="30" t="str">
        <f t="shared" si="25"/>
        <v/>
      </c>
      <c r="W335" s="14" t="str">
        <f t="shared" si="27"/>
        <v/>
      </c>
      <c r="X335" s="16" t="str">
        <f t="shared" si="28"/>
        <v/>
      </c>
      <c r="Y335" s="28" t="str">
        <f t="shared" si="29"/>
        <v/>
      </c>
    </row>
    <row r="336" spans="2:25">
      <c r="B336" s="9"/>
      <c r="C336" s="95"/>
      <c r="D336" s="96"/>
      <c r="E336" s="97"/>
      <c r="F336" s="153"/>
      <c r="H336" s="9"/>
      <c r="I336" s="95"/>
      <c r="J336" s="96"/>
      <c r="K336" s="96"/>
      <c r="L336" s="96"/>
      <c r="M336" s="168"/>
      <c r="N336" s="168"/>
      <c r="O336" s="168"/>
      <c r="P336" s="96"/>
      <c r="Q336" s="96"/>
      <c r="R336" s="97"/>
      <c r="S336" s="104"/>
      <c r="T336" s="105"/>
      <c r="U336" s="30" t="str">
        <f t="shared" si="26"/>
        <v/>
      </c>
      <c r="V336" s="30" t="str">
        <f t="shared" si="25"/>
        <v/>
      </c>
      <c r="W336" s="14" t="str">
        <f t="shared" si="27"/>
        <v/>
      </c>
      <c r="X336" s="16" t="str">
        <f t="shared" si="28"/>
        <v/>
      </c>
      <c r="Y336" s="28" t="str">
        <f t="shared" si="29"/>
        <v/>
      </c>
    </row>
    <row r="337" spans="2:25">
      <c r="B337" s="9"/>
      <c r="C337" s="95"/>
      <c r="D337" s="96"/>
      <c r="E337" s="97"/>
      <c r="F337" s="153"/>
      <c r="H337" s="9"/>
      <c r="I337" s="95"/>
      <c r="J337" s="96"/>
      <c r="K337" s="96"/>
      <c r="L337" s="96"/>
      <c r="M337" s="168"/>
      <c r="N337" s="168"/>
      <c r="O337" s="168"/>
      <c r="P337" s="96"/>
      <c r="Q337" s="96"/>
      <c r="R337" s="97"/>
      <c r="S337" s="104"/>
      <c r="T337" s="105"/>
      <c r="U337" s="30" t="str">
        <f t="shared" si="26"/>
        <v/>
      </c>
      <c r="V337" s="30" t="str">
        <f t="shared" si="25"/>
        <v/>
      </c>
      <c r="W337" s="14" t="str">
        <f t="shared" si="27"/>
        <v/>
      </c>
      <c r="X337" s="16" t="str">
        <f t="shared" si="28"/>
        <v/>
      </c>
      <c r="Y337" s="28" t="str">
        <f t="shared" si="29"/>
        <v/>
      </c>
    </row>
    <row r="338" spans="2:25">
      <c r="B338" s="9"/>
      <c r="C338" s="95"/>
      <c r="D338" s="96"/>
      <c r="E338" s="97"/>
      <c r="F338" s="153"/>
      <c r="H338" s="9"/>
      <c r="I338" s="95"/>
      <c r="J338" s="96"/>
      <c r="K338" s="96"/>
      <c r="L338" s="96"/>
      <c r="M338" s="168"/>
      <c r="N338" s="168"/>
      <c r="O338" s="168"/>
      <c r="P338" s="96"/>
      <c r="Q338" s="96"/>
      <c r="R338" s="97"/>
      <c r="S338" s="104"/>
      <c r="T338" s="105"/>
      <c r="U338" s="30" t="str">
        <f t="shared" si="26"/>
        <v/>
      </c>
      <c r="V338" s="30" t="str">
        <f t="shared" si="25"/>
        <v/>
      </c>
      <c r="W338" s="14" t="str">
        <f t="shared" si="27"/>
        <v/>
      </c>
      <c r="X338" s="16" t="str">
        <f t="shared" si="28"/>
        <v/>
      </c>
      <c r="Y338" s="28" t="str">
        <f t="shared" si="29"/>
        <v/>
      </c>
    </row>
    <row r="339" spans="2:25">
      <c r="B339" s="9"/>
      <c r="C339" s="95"/>
      <c r="D339" s="96"/>
      <c r="E339" s="97"/>
      <c r="F339" s="153"/>
      <c r="H339" s="9"/>
      <c r="I339" s="95"/>
      <c r="J339" s="96"/>
      <c r="K339" s="96"/>
      <c r="L339" s="96"/>
      <c r="M339" s="168"/>
      <c r="N339" s="168"/>
      <c r="O339" s="168"/>
      <c r="P339" s="96"/>
      <c r="Q339" s="96"/>
      <c r="R339" s="97"/>
      <c r="S339" s="104"/>
      <c r="T339" s="105"/>
      <c r="U339" s="30" t="str">
        <f t="shared" si="26"/>
        <v/>
      </c>
      <c r="V339" s="30" t="str">
        <f t="shared" si="25"/>
        <v/>
      </c>
      <c r="W339" s="14" t="str">
        <f t="shared" si="27"/>
        <v/>
      </c>
      <c r="X339" s="16" t="str">
        <f t="shared" si="28"/>
        <v/>
      </c>
      <c r="Y339" s="28" t="str">
        <f t="shared" si="29"/>
        <v/>
      </c>
    </row>
    <row r="340" spans="2:25">
      <c r="B340" s="9"/>
      <c r="C340" s="95"/>
      <c r="D340" s="96"/>
      <c r="E340" s="97"/>
      <c r="F340" s="153"/>
      <c r="H340" s="9"/>
      <c r="I340" s="95"/>
      <c r="J340" s="96"/>
      <c r="K340" s="96"/>
      <c r="L340" s="96"/>
      <c r="M340" s="168"/>
      <c r="N340" s="168"/>
      <c r="O340" s="168"/>
      <c r="P340" s="96"/>
      <c r="Q340" s="96"/>
      <c r="R340" s="97"/>
      <c r="S340" s="104"/>
      <c r="T340" s="105"/>
      <c r="U340" s="30" t="str">
        <f t="shared" si="26"/>
        <v/>
      </c>
      <c r="V340" s="30" t="str">
        <f t="shared" si="25"/>
        <v/>
      </c>
      <c r="W340" s="14" t="str">
        <f t="shared" si="27"/>
        <v/>
      </c>
      <c r="X340" s="16" t="str">
        <f t="shared" si="28"/>
        <v/>
      </c>
      <c r="Y340" s="28" t="str">
        <f t="shared" si="29"/>
        <v/>
      </c>
    </row>
    <row r="341" spans="2:25">
      <c r="B341" s="9"/>
      <c r="C341" s="95"/>
      <c r="D341" s="96"/>
      <c r="E341" s="97"/>
      <c r="F341" s="153"/>
      <c r="H341" s="9"/>
      <c r="I341" s="95"/>
      <c r="J341" s="96"/>
      <c r="K341" s="96"/>
      <c r="L341" s="96"/>
      <c r="M341" s="168"/>
      <c r="N341" s="168"/>
      <c r="O341" s="168"/>
      <c r="P341" s="96"/>
      <c r="Q341" s="96"/>
      <c r="R341" s="97"/>
      <c r="S341" s="104"/>
      <c r="T341" s="105"/>
      <c r="U341" s="30" t="str">
        <f t="shared" si="26"/>
        <v/>
      </c>
      <c r="V341" s="30" t="str">
        <f t="shared" si="25"/>
        <v/>
      </c>
      <c r="W341" s="14" t="str">
        <f t="shared" si="27"/>
        <v/>
      </c>
      <c r="X341" s="16" t="str">
        <f t="shared" si="28"/>
        <v/>
      </c>
      <c r="Y341" s="28" t="str">
        <f t="shared" si="29"/>
        <v/>
      </c>
    </row>
    <row r="342" spans="2:25">
      <c r="B342" s="9"/>
      <c r="C342" s="95"/>
      <c r="D342" s="96"/>
      <c r="E342" s="97"/>
      <c r="F342" s="153"/>
      <c r="H342" s="9"/>
      <c r="I342" s="95"/>
      <c r="J342" s="96"/>
      <c r="K342" s="96"/>
      <c r="L342" s="96"/>
      <c r="M342" s="168"/>
      <c r="N342" s="168"/>
      <c r="O342" s="168"/>
      <c r="P342" s="96"/>
      <c r="Q342" s="96"/>
      <c r="R342" s="97"/>
      <c r="S342" s="104"/>
      <c r="T342" s="105"/>
      <c r="U342" s="30" t="str">
        <f t="shared" si="26"/>
        <v/>
      </c>
      <c r="V342" s="30" t="str">
        <f t="shared" si="25"/>
        <v/>
      </c>
      <c r="W342" s="14" t="str">
        <f t="shared" si="27"/>
        <v/>
      </c>
      <c r="X342" s="16" t="str">
        <f t="shared" si="28"/>
        <v/>
      </c>
      <c r="Y342" s="28" t="str">
        <f t="shared" si="29"/>
        <v/>
      </c>
    </row>
    <row r="343" spans="2:25">
      <c r="B343" s="9"/>
      <c r="C343" s="95"/>
      <c r="D343" s="96"/>
      <c r="E343" s="97"/>
      <c r="F343" s="153"/>
      <c r="H343" s="9"/>
      <c r="I343" s="95"/>
      <c r="J343" s="96"/>
      <c r="K343" s="96"/>
      <c r="L343" s="96"/>
      <c r="M343" s="168"/>
      <c r="N343" s="168"/>
      <c r="O343" s="168"/>
      <c r="P343" s="96"/>
      <c r="Q343" s="96"/>
      <c r="R343" s="97"/>
      <c r="S343" s="104"/>
      <c r="T343" s="105"/>
      <c r="U343" s="30" t="str">
        <f t="shared" si="26"/>
        <v/>
      </c>
      <c r="V343" s="30" t="str">
        <f t="shared" si="25"/>
        <v/>
      </c>
      <c r="W343" s="14" t="str">
        <f t="shared" si="27"/>
        <v/>
      </c>
      <c r="X343" s="16" t="str">
        <f t="shared" si="28"/>
        <v/>
      </c>
      <c r="Y343" s="28" t="str">
        <f t="shared" si="29"/>
        <v/>
      </c>
    </row>
    <row r="344" spans="2:25">
      <c r="B344" s="9"/>
      <c r="C344" s="95"/>
      <c r="D344" s="96"/>
      <c r="E344" s="97"/>
      <c r="F344" s="153"/>
      <c r="H344" s="9"/>
      <c r="I344" s="95"/>
      <c r="J344" s="96"/>
      <c r="K344" s="96"/>
      <c r="L344" s="96"/>
      <c r="M344" s="168"/>
      <c r="N344" s="168"/>
      <c r="O344" s="168"/>
      <c r="P344" s="96"/>
      <c r="Q344" s="96"/>
      <c r="R344" s="97"/>
      <c r="S344" s="104"/>
      <c r="T344" s="105"/>
      <c r="U344" s="30" t="str">
        <f t="shared" si="26"/>
        <v/>
      </c>
      <c r="V344" s="30" t="str">
        <f t="shared" si="25"/>
        <v/>
      </c>
      <c r="W344" s="14" t="str">
        <f t="shared" si="27"/>
        <v/>
      </c>
      <c r="X344" s="16" t="str">
        <f t="shared" si="28"/>
        <v/>
      </c>
      <c r="Y344" s="28" t="str">
        <f t="shared" si="29"/>
        <v/>
      </c>
    </row>
    <row r="345" spans="2:25">
      <c r="B345" s="9"/>
      <c r="C345" s="95"/>
      <c r="D345" s="96"/>
      <c r="E345" s="97"/>
      <c r="F345" s="153"/>
      <c r="H345" s="9"/>
      <c r="I345" s="95"/>
      <c r="J345" s="96"/>
      <c r="K345" s="96"/>
      <c r="L345" s="96"/>
      <c r="M345" s="168"/>
      <c r="N345" s="168"/>
      <c r="O345" s="168"/>
      <c r="P345" s="96"/>
      <c r="Q345" s="96"/>
      <c r="R345" s="97"/>
      <c r="S345" s="104"/>
      <c r="T345" s="105"/>
      <c r="U345" s="30" t="str">
        <f t="shared" si="26"/>
        <v/>
      </c>
      <c r="V345" s="30" t="str">
        <f t="shared" si="25"/>
        <v/>
      </c>
      <c r="W345" s="14" t="str">
        <f t="shared" si="27"/>
        <v/>
      </c>
      <c r="X345" s="16" t="str">
        <f t="shared" si="28"/>
        <v/>
      </c>
      <c r="Y345" s="28" t="str">
        <f t="shared" si="29"/>
        <v/>
      </c>
    </row>
    <row r="346" spans="2:25">
      <c r="B346" s="9"/>
      <c r="C346" s="95"/>
      <c r="D346" s="96"/>
      <c r="E346" s="97"/>
      <c r="F346" s="153"/>
      <c r="H346" s="9"/>
      <c r="I346" s="95"/>
      <c r="J346" s="96"/>
      <c r="K346" s="96"/>
      <c r="L346" s="96"/>
      <c r="M346" s="168"/>
      <c r="N346" s="168"/>
      <c r="O346" s="168"/>
      <c r="P346" s="96"/>
      <c r="Q346" s="96"/>
      <c r="R346" s="97"/>
      <c r="S346" s="104"/>
      <c r="T346" s="105"/>
      <c r="U346" s="30" t="str">
        <f t="shared" si="26"/>
        <v/>
      </c>
      <c r="V346" s="30" t="str">
        <f t="shared" si="25"/>
        <v/>
      </c>
      <c r="W346" s="14" t="str">
        <f t="shared" si="27"/>
        <v/>
      </c>
      <c r="X346" s="16" t="str">
        <f t="shared" si="28"/>
        <v/>
      </c>
      <c r="Y346" s="28" t="str">
        <f t="shared" si="29"/>
        <v/>
      </c>
    </row>
    <row r="347" spans="2:25">
      <c r="B347" s="9"/>
      <c r="C347" s="95"/>
      <c r="D347" s="96"/>
      <c r="E347" s="97"/>
      <c r="F347" s="153"/>
      <c r="H347" s="9"/>
      <c r="I347" s="95"/>
      <c r="J347" s="96"/>
      <c r="K347" s="96"/>
      <c r="L347" s="96"/>
      <c r="M347" s="168"/>
      <c r="N347" s="168"/>
      <c r="O347" s="168"/>
      <c r="P347" s="96"/>
      <c r="Q347" s="96"/>
      <c r="R347" s="97"/>
      <c r="S347" s="104"/>
      <c r="T347" s="105"/>
      <c r="U347" s="30" t="str">
        <f t="shared" si="26"/>
        <v/>
      </c>
      <c r="V347" s="30" t="str">
        <f t="shared" si="25"/>
        <v/>
      </c>
      <c r="W347" s="14" t="str">
        <f t="shared" si="27"/>
        <v/>
      </c>
      <c r="X347" s="16" t="str">
        <f t="shared" si="28"/>
        <v/>
      </c>
      <c r="Y347" s="28" t="str">
        <f t="shared" si="29"/>
        <v/>
      </c>
    </row>
    <row r="348" spans="2:25">
      <c r="B348" s="9"/>
      <c r="C348" s="95"/>
      <c r="D348" s="96"/>
      <c r="E348" s="97"/>
      <c r="F348" s="153"/>
      <c r="H348" s="9"/>
      <c r="I348" s="95"/>
      <c r="J348" s="96"/>
      <c r="K348" s="96"/>
      <c r="L348" s="96"/>
      <c r="M348" s="168"/>
      <c r="N348" s="168"/>
      <c r="O348" s="168"/>
      <c r="P348" s="96"/>
      <c r="Q348" s="96"/>
      <c r="R348" s="97"/>
      <c r="S348" s="104"/>
      <c r="T348" s="105"/>
      <c r="U348" s="30" t="str">
        <f t="shared" si="26"/>
        <v/>
      </c>
      <c r="V348" s="30" t="str">
        <f t="shared" si="25"/>
        <v/>
      </c>
      <c r="W348" s="14" t="str">
        <f t="shared" si="27"/>
        <v/>
      </c>
      <c r="X348" s="16" t="str">
        <f t="shared" si="28"/>
        <v/>
      </c>
      <c r="Y348" s="28" t="str">
        <f t="shared" si="29"/>
        <v/>
      </c>
    </row>
    <row r="349" spans="2:25">
      <c r="B349" s="9"/>
      <c r="C349" s="95"/>
      <c r="D349" s="96"/>
      <c r="E349" s="97"/>
      <c r="F349" s="153"/>
      <c r="H349" s="9"/>
      <c r="I349" s="95"/>
      <c r="J349" s="96"/>
      <c r="K349" s="96"/>
      <c r="L349" s="96"/>
      <c r="M349" s="168"/>
      <c r="N349" s="168"/>
      <c r="O349" s="168"/>
      <c r="P349" s="96"/>
      <c r="Q349" s="96"/>
      <c r="R349" s="97"/>
      <c r="S349" s="104"/>
      <c r="T349" s="105"/>
      <c r="U349" s="30" t="str">
        <f t="shared" si="26"/>
        <v/>
      </c>
      <c r="V349" s="30" t="str">
        <f t="shared" si="25"/>
        <v/>
      </c>
      <c r="W349" s="14" t="str">
        <f t="shared" si="27"/>
        <v/>
      </c>
      <c r="X349" s="16" t="str">
        <f t="shared" si="28"/>
        <v/>
      </c>
      <c r="Y349" s="28" t="str">
        <f t="shared" si="29"/>
        <v/>
      </c>
    </row>
    <row r="350" spans="2:25">
      <c r="B350" s="9"/>
      <c r="C350" s="95"/>
      <c r="D350" s="96"/>
      <c r="E350" s="97"/>
      <c r="F350" s="153"/>
      <c r="H350" s="9"/>
      <c r="I350" s="95"/>
      <c r="J350" s="96"/>
      <c r="K350" s="96"/>
      <c r="L350" s="96"/>
      <c r="M350" s="168"/>
      <c r="N350" s="168"/>
      <c r="O350" s="168"/>
      <c r="P350" s="96"/>
      <c r="Q350" s="96"/>
      <c r="R350" s="97"/>
      <c r="S350" s="104"/>
      <c r="T350" s="105"/>
      <c r="U350" s="30" t="str">
        <f t="shared" si="26"/>
        <v/>
      </c>
      <c r="V350" s="30" t="str">
        <f t="shared" si="25"/>
        <v/>
      </c>
      <c r="W350" s="14" t="str">
        <f t="shared" si="27"/>
        <v/>
      </c>
      <c r="X350" s="16" t="str">
        <f t="shared" si="28"/>
        <v/>
      </c>
      <c r="Y350" s="28" t="str">
        <f t="shared" si="29"/>
        <v/>
      </c>
    </row>
    <row r="351" spans="2:25">
      <c r="B351" s="9"/>
      <c r="C351" s="95"/>
      <c r="D351" s="96"/>
      <c r="E351" s="97"/>
      <c r="F351" s="153"/>
      <c r="H351" s="9"/>
      <c r="I351" s="95"/>
      <c r="J351" s="96"/>
      <c r="K351" s="96"/>
      <c r="L351" s="96"/>
      <c r="M351" s="168"/>
      <c r="N351" s="168"/>
      <c r="O351" s="168"/>
      <c r="P351" s="96"/>
      <c r="Q351" s="96"/>
      <c r="R351" s="97"/>
      <c r="S351" s="104"/>
      <c r="T351" s="105"/>
      <c r="U351" s="30" t="str">
        <f t="shared" si="26"/>
        <v/>
      </c>
      <c r="V351" s="30" t="str">
        <f t="shared" si="25"/>
        <v/>
      </c>
      <c r="W351" s="14" t="str">
        <f t="shared" si="27"/>
        <v/>
      </c>
      <c r="X351" s="16" t="str">
        <f t="shared" si="28"/>
        <v/>
      </c>
      <c r="Y351" s="28" t="str">
        <f t="shared" si="29"/>
        <v/>
      </c>
    </row>
    <row r="352" spans="2:25">
      <c r="B352" s="9"/>
      <c r="C352" s="95"/>
      <c r="D352" s="96"/>
      <c r="E352" s="97"/>
      <c r="F352" s="153"/>
      <c r="H352" s="9"/>
      <c r="I352" s="95"/>
      <c r="J352" s="96"/>
      <c r="K352" s="96"/>
      <c r="L352" s="96"/>
      <c r="M352" s="168"/>
      <c r="N352" s="168"/>
      <c r="O352" s="168"/>
      <c r="P352" s="96"/>
      <c r="Q352" s="96"/>
      <c r="R352" s="97"/>
      <c r="S352" s="104"/>
      <c r="T352" s="105"/>
      <c r="U352" s="30" t="str">
        <f t="shared" si="26"/>
        <v/>
      </c>
      <c r="V352" s="30" t="str">
        <f t="shared" si="25"/>
        <v/>
      </c>
      <c r="W352" s="14" t="str">
        <f t="shared" si="27"/>
        <v/>
      </c>
      <c r="X352" s="16" t="str">
        <f t="shared" si="28"/>
        <v/>
      </c>
      <c r="Y352" s="28" t="str">
        <f t="shared" si="29"/>
        <v/>
      </c>
    </row>
    <row r="353" spans="2:25">
      <c r="B353" s="9"/>
      <c r="C353" s="95"/>
      <c r="D353" s="96"/>
      <c r="E353" s="97"/>
      <c r="F353" s="153"/>
      <c r="H353" s="9"/>
      <c r="I353" s="95"/>
      <c r="J353" s="96"/>
      <c r="K353" s="96"/>
      <c r="L353" s="96"/>
      <c r="M353" s="168"/>
      <c r="N353" s="168"/>
      <c r="O353" s="168"/>
      <c r="P353" s="96"/>
      <c r="Q353" s="96"/>
      <c r="R353" s="97"/>
      <c r="S353" s="104"/>
      <c r="T353" s="105"/>
      <c r="U353" s="30" t="str">
        <f t="shared" si="26"/>
        <v/>
      </c>
      <c r="V353" s="30" t="str">
        <f t="shared" si="25"/>
        <v/>
      </c>
      <c r="W353" s="14" t="str">
        <f t="shared" si="27"/>
        <v/>
      </c>
      <c r="X353" s="16" t="str">
        <f t="shared" si="28"/>
        <v/>
      </c>
      <c r="Y353" s="28" t="str">
        <f t="shared" si="29"/>
        <v/>
      </c>
    </row>
    <row r="354" spans="2:25">
      <c r="B354" s="9"/>
      <c r="C354" s="95"/>
      <c r="D354" s="96"/>
      <c r="E354" s="97"/>
      <c r="F354" s="153"/>
      <c r="H354" s="9"/>
      <c r="I354" s="95"/>
      <c r="J354" s="96"/>
      <c r="K354" s="96"/>
      <c r="L354" s="96"/>
      <c r="M354" s="168"/>
      <c r="N354" s="168"/>
      <c r="O354" s="168"/>
      <c r="P354" s="96"/>
      <c r="Q354" s="96"/>
      <c r="R354" s="97"/>
      <c r="S354" s="104"/>
      <c r="T354" s="105"/>
      <c r="U354" s="30" t="str">
        <f t="shared" si="26"/>
        <v/>
      </c>
      <c r="V354" s="30" t="str">
        <f t="shared" si="25"/>
        <v/>
      </c>
      <c r="W354" s="14" t="str">
        <f t="shared" si="27"/>
        <v/>
      </c>
      <c r="X354" s="16" t="str">
        <f t="shared" si="28"/>
        <v/>
      </c>
      <c r="Y354" s="28" t="str">
        <f t="shared" si="29"/>
        <v/>
      </c>
    </row>
    <row r="355" spans="2:25">
      <c r="B355" s="9"/>
      <c r="C355" s="95"/>
      <c r="D355" s="96"/>
      <c r="E355" s="97"/>
      <c r="F355" s="153"/>
      <c r="H355" s="9"/>
      <c r="I355" s="95"/>
      <c r="J355" s="96"/>
      <c r="K355" s="96"/>
      <c r="L355" s="96"/>
      <c r="M355" s="168"/>
      <c r="N355" s="168"/>
      <c r="O355" s="168"/>
      <c r="P355" s="96"/>
      <c r="Q355" s="96"/>
      <c r="R355" s="97"/>
      <c r="S355" s="104"/>
      <c r="T355" s="105"/>
      <c r="U355" s="30" t="str">
        <f t="shared" si="26"/>
        <v/>
      </c>
      <c r="V355" s="30" t="str">
        <f t="shared" si="25"/>
        <v/>
      </c>
      <c r="W355" s="14" t="str">
        <f t="shared" si="27"/>
        <v/>
      </c>
      <c r="X355" s="16" t="str">
        <f t="shared" si="28"/>
        <v/>
      </c>
      <c r="Y355" s="28" t="str">
        <f t="shared" si="29"/>
        <v/>
      </c>
    </row>
    <row r="356" spans="2:25">
      <c r="B356" s="9"/>
      <c r="C356" s="95"/>
      <c r="D356" s="96"/>
      <c r="E356" s="97"/>
      <c r="F356" s="153"/>
      <c r="H356" s="9"/>
      <c r="I356" s="95"/>
      <c r="J356" s="96"/>
      <c r="K356" s="96"/>
      <c r="L356" s="96"/>
      <c r="M356" s="168"/>
      <c r="N356" s="168"/>
      <c r="O356" s="168"/>
      <c r="P356" s="96"/>
      <c r="Q356" s="96"/>
      <c r="R356" s="97"/>
      <c r="S356" s="104"/>
      <c r="T356" s="105"/>
      <c r="U356" s="30" t="str">
        <f t="shared" si="26"/>
        <v/>
      </c>
      <c r="V356" s="30" t="str">
        <f t="shared" si="25"/>
        <v/>
      </c>
      <c r="W356" s="14" t="str">
        <f t="shared" si="27"/>
        <v/>
      </c>
      <c r="X356" s="16" t="str">
        <f t="shared" si="28"/>
        <v/>
      </c>
      <c r="Y356" s="28" t="str">
        <f t="shared" si="29"/>
        <v/>
      </c>
    </row>
    <row r="357" spans="2:25">
      <c r="B357" s="9"/>
      <c r="C357" s="95"/>
      <c r="D357" s="96"/>
      <c r="E357" s="97"/>
      <c r="F357" s="153"/>
      <c r="H357" s="9"/>
      <c r="I357" s="95"/>
      <c r="J357" s="96"/>
      <c r="K357" s="96"/>
      <c r="L357" s="96"/>
      <c r="M357" s="168"/>
      <c r="N357" s="168"/>
      <c r="O357" s="168"/>
      <c r="P357" s="96"/>
      <c r="Q357" s="96"/>
      <c r="R357" s="97"/>
      <c r="S357" s="104"/>
      <c r="T357" s="105"/>
      <c r="U357" s="30" t="str">
        <f t="shared" si="26"/>
        <v/>
      </c>
      <c r="V357" s="30" t="str">
        <f t="shared" si="25"/>
        <v/>
      </c>
      <c r="W357" s="14" t="str">
        <f t="shared" si="27"/>
        <v/>
      </c>
      <c r="X357" s="16" t="str">
        <f t="shared" si="28"/>
        <v/>
      </c>
      <c r="Y357" s="28" t="str">
        <f t="shared" si="29"/>
        <v/>
      </c>
    </row>
    <row r="358" spans="2:25">
      <c r="B358" s="9"/>
      <c r="C358" s="95"/>
      <c r="D358" s="96"/>
      <c r="E358" s="97"/>
      <c r="F358" s="153"/>
      <c r="H358" s="9"/>
      <c r="I358" s="95"/>
      <c r="J358" s="96"/>
      <c r="K358" s="96"/>
      <c r="L358" s="96"/>
      <c r="M358" s="168"/>
      <c r="N358" s="168"/>
      <c r="O358" s="168"/>
      <c r="P358" s="96"/>
      <c r="Q358" s="96"/>
      <c r="R358" s="97"/>
      <c r="S358" s="104"/>
      <c r="T358" s="105"/>
      <c r="U358" s="30" t="str">
        <f t="shared" si="26"/>
        <v/>
      </c>
      <c r="V358" s="30" t="str">
        <f t="shared" si="25"/>
        <v/>
      </c>
      <c r="W358" s="14" t="str">
        <f t="shared" si="27"/>
        <v/>
      </c>
      <c r="X358" s="16" t="str">
        <f t="shared" si="28"/>
        <v/>
      </c>
      <c r="Y358" s="28" t="str">
        <f t="shared" si="29"/>
        <v/>
      </c>
    </row>
    <row r="359" spans="2:25">
      <c r="B359" s="9"/>
      <c r="C359" s="95"/>
      <c r="D359" s="96"/>
      <c r="E359" s="97"/>
      <c r="F359" s="153"/>
      <c r="H359" s="9"/>
      <c r="I359" s="95"/>
      <c r="J359" s="96"/>
      <c r="K359" s="96"/>
      <c r="L359" s="96"/>
      <c r="M359" s="168"/>
      <c r="N359" s="168"/>
      <c r="O359" s="168"/>
      <c r="P359" s="96"/>
      <c r="Q359" s="96"/>
      <c r="R359" s="97"/>
      <c r="S359" s="104"/>
      <c r="T359" s="105"/>
      <c r="U359" s="30" t="str">
        <f t="shared" si="26"/>
        <v/>
      </c>
      <c r="V359" s="30" t="str">
        <f t="shared" si="25"/>
        <v/>
      </c>
      <c r="W359" s="14" t="str">
        <f t="shared" si="27"/>
        <v/>
      </c>
      <c r="X359" s="16" t="str">
        <f t="shared" si="28"/>
        <v/>
      </c>
      <c r="Y359" s="28" t="str">
        <f t="shared" si="29"/>
        <v/>
      </c>
    </row>
    <row r="360" spans="2:25">
      <c r="B360" s="9"/>
      <c r="C360" s="95"/>
      <c r="D360" s="96"/>
      <c r="E360" s="97"/>
      <c r="F360" s="153"/>
      <c r="H360" s="9"/>
      <c r="I360" s="95"/>
      <c r="J360" s="96"/>
      <c r="K360" s="96"/>
      <c r="L360" s="96"/>
      <c r="M360" s="168"/>
      <c r="N360" s="168"/>
      <c r="O360" s="168"/>
      <c r="P360" s="96"/>
      <c r="Q360" s="96"/>
      <c r="R360" s="97"/>
      <c r="S360" s="104"/>
      <c r="T360" s="105"/>
      <c r="U360" s="30" t="str">
        <f t="shared" si="26"/>
        <v/>
      </c>
      <c r="V360" s="30" t="str">
        <f t="shared" si="25"/>
        <v/>
      </c>
      <c r="W360" s="14" t="str">
        <f t="shared" si="27"/>
        <v/>
      </c>
      <c r="X360" s="16" t="str">
        <f t="shared" si="28"/>
        <v/>
      </c>
      <c r="Y360" s="28" t="str">
        <f t="shared" si="29"/>
        <v/>
      </c>
    </row>
    <row r="361" spans="2:25">
      <c r="B361" s="9"/>
      <c r="C361" s="95"/>
      <c r="D361" s="96"/>
      <c r="E361" s="97"/>
      <c r="F361" s="153"/>
      <c r="H361" s="9"/>
      <c r="I361" s="95"/>
      <c r="J361" s="96"/>
      <c r="K361" s="96"/>
      <c r="L361" s="96"/>
      <c r="M361" s="168"/>
      <c r="N361" s="168"/>
      <c r="O361" s="168"/>
      <c r="P361" s="96"/>
      <c r="Q361" s="96"/>
      <c r="R361" s="97"/>
      <c r="S361" s="104"/>
      <c r="T361" s="105"/>
      <c r="U361" s="30" t="str">
        <f t="shared" si="26"/>
        <v/>
      </c>
      <c r="V361" s="30" t="str">
        <f t="shared" si="25"/>
        <v/>
      </c>
      <c r="W361" s="14" t="str">
        <f t="shared" si="27"/>
        <v/>
      </c>
      <c r="X361" s="16" t="str">
        <f t="shared" si="28"/>
        <v/>
      </c>
      <c r="Y361" s="28" t="str">
        <f t="shared" si="29"/>
        <v/>
      </c>
    </row>
    <row r="362" spans="2:25">
      <c r="B362" s="9"/>
      <c r="C362" s="95"/>
      <c r="D362" s="96"/>
      <c r="E362" s="97"/>
      <c r="F362" s="153"/>
      <c r="H362" s="9"/>
      <c r="I362" s="95"/>
      <c r="J362" s="96"/>
      <c r="K362" s="96"/>
      <c r="L362" s="96"/>
      <c r="M362" s="168"/>
      <c r="N362" s="168"/>
      <c r="O362" s="168"/>
      <c r="P362" s="96"/>
      <c r="Q362" s="96"/>
      <c r="R362" s="97"/>
      <c r="S362" s="104"/>
      <c r="T362" s="105"/>
      <c r="U362" s="30" t="str">
        <f t="shared" si="26"/>
        <v/>
      </c>
      <c r="V362" s="30" t="str">
        <f t="shared" si="25"/>
        <v/>
      </c>
      <c r="W362" s="14" t="str">
        <f t="shared" si="27"/>
        <v/>
      </c>
      <c r="X362" s="16" t="str">
        <f t="shared" si="28"/>
        <v/>
      </c>
      <c r="Y362" s="28" t="str">
        <f t="shared" si="29"/>
        <v/>
      </c>
    </row>
    <row r="363" spans="2:25">
      <c r="B363" s="9"/>
      <c r="C363" s="95"/>
      <c r="D363" s="96"/>
      <c r="E363" s="97"/>
      <c r="F363" s="153"/>
      <c r="H363" s="9"/>
      <c r="I363" s="95"/>
      <c r="J363" s="96"/>
      <c r="K363" s="96"/>
      <c r="L363" s="96"/>
      <c r="M363" s="168"/>
      <c r="N363" s="168"/>
      <c r="O363" s="168"/>
      <c r="P363" s="96"/>
      <c r="Q363" s="96"/>
      <c r="R363" s="97"/>
      <c r="S363" s="104"/>
      <c r="T363" s="105"/>
      <c r="U363" s="30" t="str">
        <f t="shared" si="26"/>
        <v/>
      </c>
      <c r="V363" s="30" t="str">
        <f t="shared" si="25"/>
        <v/>
      </c>
      <c r="W363" s="14" t="str">
        <f t="shared" si="27"/>
        <v/>
      </c>
      <c r="X363" s="16" t="str">
        <f t="shared" si="28"/>
        <v/>
      </c>
      <c r="Y363" s="28" t="str">
        <f t="shared" si="29"/>
        <v/>
      </c>
    </row>
    <row r="364" spans="2:25">
      <c r="B364" s="9"/>
      <c r="C364" s="95"/>
      <c r="D364" s="96"/>
      <c r="E364" s="97"/>
      <c r="F364" s="153"/>
      <c r="H364" s="9"/>
      <c r="I364" s="95"/>
      <c r="J364" s="96"/>
      <c r="K364" s="96"/>
      <c r="L364" s="96"/>
      <c r="M364" s="168"/>
      <c r="N364" s="168"/>
      <c r="O364" s="168"/>
      <c r="P364" s="96"/>
      <c r="Q364" s="96"/>
      <c r="R364" s="97"/>
      <c r="S364" s="104"/>
      <c r="T364" s="105"/>
      <c r="U364" s="30" t="str">
        <f t="shared" si="26"/>
        <v/>
      </c>
      <c r="V364" s="30" t="str">
        <f t="shared" si="25"/>
        <v/>
      </c>
      <c r="W364" s="14" t="str">
        <f t="shared" si="27"/>
        <v/>
      </c>
      <c r="X364" s="16" t="str">
        <f t="shared" si="28"/>
        <v/>
      </c>
      <c r="Y364" s="28" t="str">
        <f t="shared" si="29"/>
        <v/>
      </c>
    </row>
    <row r="365" spans="2:25">
      <c r="B365" s="9"/>
      <c r="C365" s="95"/>
      <c r="D365" s="96"/>
      <c r="E365" s="97"/>
      <c r="F365" s="153"/>
      <c r="H365" s="9"/>
      <c r="I365" s="95"/>
      <c r="J365" s="96"/>
      <c r="K365" s="96"/>
      <c r="L365" s="96"/>
      <c r="M365" s="168"/>
      <c r="N365" s="168"/>
      <c r="O365" s="168"/>
      <c r="P365" s="96"/>
      <c r="Q365" s="96"/>
      <c r="R365" s="97"/>
      <c r="S365" s="104"/>
      <c r="T365" s="105"/>
      <c r="U365" s="30" t="str">
        <f t="shared" si="26"/>
        <v/>
      </c>
      <c r="V365" s="30" t="str">
        <f t="shared" si="25"/>
        <v/>
      </c>
      <c r="W365" s="14" t="str">
        <f t="shared" si="27"/>
        <v/>
      </c>
      <c r="X365" s="16" t="str">
        <f t="shared" si="28"/>
        <v/>
      </c>
      <c r="Y365" s="28" t="str">
        <f t="shared" si="29"/>
        <v/>
      </c>
    </row>
    <row r="366" spans="2:25">
      <c r="B366" s="9"/>
      <c r="C366" s="95"/>
      <c r="D366" s="96"/>
      <c r="E366" s="97"/>
      <c r="F366" s="153"/>
      <c r="H366" s="9"/>
      <c r="I366" s="95"/>
      <c r="J366" s="96"/>
      <c r="K366" s="96"/>
      <c r="L366" s="96"/>
      <c r="M366" s="168"/>
      <c r="N366" s="168"/>
      <c r="O366" s="168"/>
      <c r="P366" s="96"/>
      <c r="Q366" s="96"/>
      <c r="R366" s="97"/>
      <c r="S366" s="104"/>
      <c r="T366" s="105"/>
      <c r="U366" s="30" t="str">
        <f t="shared" si="26"/>
        <v/>
      </c>
      <c r="V366" s="30" t="str">
        <f t="shared" si="25"/>
        <v/>
      </c>
      <c r="W366" s="14" t="str">
        <f t="shared" si="27"/>
        <v/>
      </c>
      <c r="X366" s="16" t="str">
        <f t="shared" si="28"/>
        <v/>
      </c>
      <c r="Y366" s="28" t="str">
        <f t="shared" si="29"/>
        <v/>
      </c>
    </row>
    <row r="367" spans="2:25">
      <c r="B367" s="9"/>
      <c r="C367" s="95"/>
      <c r="D367" s="96"/>
      <c r="E367" s="97"/>
      <c r="F367" s="153"/>
      <c r="H367" s="9"/>
      <c r="I367" s="95"/>
      <c r="J367" s="96"/>
      <c r="K367" s="96"/>
      <c r="L367" s="96"/>
      <c r="M367" s="168"/>
      <c r="N367" s="168"/>
      <c r="O367" s="168"/>
      <c r="P367" s="96"/>
      <c r="Q367" s="96"/>
      <c r="R367" s="97"/>
      <c r="S367" s="104"/>
      <c r="T367" s="105"/>
      <c r="U367" s="30" t="str">
        <f t="shared" si="26"/>
        <v/>
      </c>
      <c r="V367" s="30" t="str">
        <f t="shared" si="25"/>
        <v/>
      </c>
      <c r="W367" s="14" t="str">
        <f t="shared" si="27"/>
        <v/>
      </c>
      <c r="X367" s="16" t="str">
        <f t="shared" si="28"/>
        <v/>
      </c>
      <c r="Y367" s="28" t="str">
        <f t="shared" si="29"/>
        <v/>
      </c>
    </row>
    <row r="368" spans="2:25">
      <c r="B368" s="9"/>
      <c r="C368" s="95"/>
      <c r="D368" s="96"/>
      <c r="E368" s="97"/>
      <c r="F368" s="153"/>
      <c r="H368" s="9"/>
      <c r="I368" s="95"/>
      <c r="J368" s="96"/>
      <c r="K368" s="96"/>
      <c r="L368" s="96"/>
      <c r="M368" s="168"/>
      <c r="N368" s="168"/>
      <c r="O368" s="168"/>
      <c r="P368" s="96"/>
      <c r="Q368" s="96"/>
      <c r="R368" s="97"/>
      <c r="S368" s="104"/>
      <c r="T368" s="105"/>
      <c r="U368" s="30" t="str">
        <f t="shared" si="26"/>
        <v/>
      </c>
      <c r="V368" s="30" t="str">
        <f t="shared" si="25"/>
        <v/>
      </c>
      <c r="W368" s="14" t="str">
        <f t="shared" si="27"/>
        <v/>
      </c>
      <c r="X368" s="16" t="str">
        <f t="shared" si="28"/>
        <v/>
      </c>
      <c r="Y368" s="28" t="str">
        <f t="shared" si="29"/>
        <v/>
      </c>
    </row>
    <row r="369" spans="2:25">
      <c r="B369" s="9"/>
      <c r="C369" s="95"/>
      <c r="D369" s="96"/>
      <c r="E369" s="97"/>
      <c r="F369" s="153"/>
      <c r="H369" s="9"/>
      <c r="I369" s="95"/>
      <c r="J369" s="96"/>
      <c r="K369" s="96"/>
      <c r="L369" s="96"/>
      <c r="M369" s="168"/>
      <c r="N369" s="168"/>
      <c r="O369" s="168"/>
      <c r="P369" s="96"/>
      <c r="Q369" s="96"/>
      <c r="R369" s="97"/>
      <c r="S369" s="104"/>
      <c r="T369" s="105"/>
      <c r="U369" s="30" t="str">
        <f t="shared" si="26"/>
        <v/>
      </c>
      <c r="V369" s="30" t="str">
        <f t="shared" si="25"/>
        <v/>
      </c>
      <c r="W369" s="14" t="str">
        <f t="shared" si="27"/>
        <v/>
      </c>
      <c r="X369" s="16" t="str">
        <f t="shared" si="28"/>
        <v/>
      </c>
      <c r="Y369" s="28" t="str">
        <f t="shared" si="29"/>
        <v/>
      </c>
    </row>
    <row r="370" spans="2:25">
      <c r="B370" s="9"/>
      <c r="C370" s="95"/>
      <c r="D370" s="96"/>
      <c r="E370" s="97"/>
      <c r="F370" s="153"/>
      <c r="H370" s="9"/>
      <c r="I370" s="95"/>
      <c r="J370" s="96"/>
      <c r="K370" s="96"/>
      <c r="L370" s="96"/>
      <c r="M370" s="168"/>
      <c r="N370" s="168"/>
      <c r="O370" s="168"/>
      <c r="P370" s="96"/>
      <c r="Q370" s="96"/>
      <c r="R370" s="97"/>
      <c r="S370" s="104"/>
      <c r="T370" s="105"/>
      <c r="U370" s="30" t="str">
        <f t="shared" si="26"/>
        <v/>
      </c>
      <c r="V370" s="30" t="str">
        <f t="shared" si="25"/>
        <v/>
      </c>
      <c r="W370" s="14" t="str">
        <f t="shared" si="27"/>
        <v/>
      </c>
      <c r="X370" s="16" t="str">
        <f t="shared" si="28"/>
        <v/>
      </c>
      <c r="Y370" s="28" t="str">
        <f t="shared" si="29"/>
        <v/>
      </c>
    </row>
    <row r="371" spans="2:25">
      <c r="B371" s="9"/>
      <c r="C371" s="95"/>
      <c r="D371" s="96"/>
      <c r="E371" s="97"/>
      <c r="F371" s="153"/>
      <c r="H371" s="9"/>
      <c r="I371" s="95"/>
      <c r="J371" s="96"/>
      <c r="K371" s="96"/>
      <c r="L371" s="96"/>
      <c r="M371" s="168"/>
      <c r="N371" s="168"/>
      <c r="O371" s="168"/>
      <c r="P371" s="96"/>
      <c r="Q371" s="96"/>
      <c r="R371" s="97"/>
      <c r="S371" s="104"/>
      <c r="T371" s="105"/>
      <c r="U371" s="30" t="str">
        <f t="shared" si="26"/>
        <v/>
      </c>
      <c r="V371" s="30" t="str">
        <f t="shared" si="25"/>
        <v/>
      </c>
      <c r="W371" s="14" t="str">
        <f t="shared" si="27"/>
        <v/>
      </c>
      <c r="X371" s="16" t="str">
        <f t="shared" si="28"/>
        <v/>
      </c>
      <c r="Y371" s="28" t="str">
        <f t="shared" si="29"/>
        <v/>
      </c>
    </row>
    <row r="372" spans="2:25">
      <c r="B372" s="9"/>
      <c r="C372" s="95"/>
      <c r="D372" s="96"/>
      <c r="E372" s="97"/>
      <c r="F372" s="153"/>
      <c r="H372" s="9"/>
      <c r="I372" s="95"/>
      <c r="J372" s="96"/>
      <c r="K372" s="96"/>
      <c r="L372" s="96"/>
      <c r="M372" s="168"/>
      <c r="N372" s="168"/>
      <c r="O372" s="168"/>
      <c r="P372" s="96"/>
      <c r="Q372" s="96"/>
      <c r="R372" s="97"/>
      <c r="S372" s="104"/>
      <c r="T372" s="105"/>
      <c r="U372" s="30" t="str">
        <f t="shared" si="26"/>
        <v/>
      </c>
      <c r="V372" s="30" t="str">
        <f t="shared" si="25"/>
        <v/>
      </c>
      <c r="W372" s="14" t="str">
        <f t="shared" si="27"/>
        <v/>
      </c>
      <c r="X372" s="16" t="str">
        <f t="shared" si="28"/>
        <v/>
      </c>
      <c r="Y372" s="28" t="str">
        <f t="shared" si="29"/>
        <v/>
      </c>
    </row>
    <row r="373" spans="2:25">
      <c r="B373" s="9"/>
      <c r="C373" s="95"/>
      <c r="D373" s="96"/>
      <c r="E373" s="97"/>
      <c r="F373" s="153"/>
      <c r="H373" s="9"/>
      <c r="I373" s="95"/>
      <c r="J373" s="96"/>
      <c r="K373" s="96"/>
      <c r="L373" s="96"/>
      <c r="M373" s="168"/>
      <c r="N373" s="168"/>
      <c r="O373" s="168"/>
      <c r="P373" s="96"/>
      <c r="Q373" s="96"/>
      <c r="R373" s="97"/>
      <c r="S373" s="104"/>
      <c r="T373" s="105"/>
      <c r="U373" s="30" t="str">
        <f t="shared" si="26"/>
        <v/>
      </c>
      <c r="V373" s="30" t="str">
        <f t="shared" si="25"/>
        <v/>
      </c>
      <c r="W373" s="14" t="str">
        <f t="shared" si="27"/>
        <v/>
      </c>
      <c r="X373" s="16" t="str">
        <f t="shared" si="28"/>
        <v/>
      </c>
      <c r="Y373" s="28" t="str">
        <f t="shared" si="29"/>
        <v/>
      </c>
    </row>
    <row r="374" spans="2:25">
      <c r="B374" s="9"/>
      <c r="C374" s="95"/>
      <c r="D374" s="96"/>
      <c r="E374" s="97"/>
      <c r="F374" s="153"/>
      <c r="H374" s="9"/>
      <c r="I374" s="95"/>
      <c r="J374" s="96"/>
      <c r="K374" s="96"/>
      <c r="L374" s="96"/>
      <c r="M374" s="168"/>
      <c r="N374" s="168"/>
      <c r="O374" s="168"/>
      <c r="P374" s="96"/>
      <c r="Q374" s="96"/>
      <c r="R374" s="97"/>
      <c r="S374" s="104"/>
      <c r="T374" s="105"/>
      <c r="U374" s="30" t="str">
        <f t="shared" si="26"/>
        <v/>
      </c>
      <c r="V374" s="30" t="str">
        <f t="shared" si="25"/>
        <v/>
      </c>
      <c r="W374" s="14" t="str">
        <f t="shared" si="27"/>
        <v/>
      </c>
      <c r="X374" s="16" t="str">
        <f t="shared" si="28"/>
        <v/>
      </c>
      <c r="Y374" s="28" t="str">
        <f t="shared" si="29"/>
        <v/>
      </c>
    </row>
    <row r="375" spans="2:25">
      <c r="B375" s="9"/>
      <c r="C375" s="95"/>
      <c r="D375" s="96"/>
      <c r="E375" s="97"/>
      <c r="F375" s="153"/>
      <c r="H375" s="9"/>
      <c r="I375" s="95"/>
      <c r="J375" s="96"/>
      <c r="K375" s="96"/>
      <c r="L375" s="96"/>
      <c r="M375" s="168"/>
      <c r="N375" s="168"/>
      <c r="O375" s="168"/>
      <c r="P375" s="96"/>
      <c r="Q375" s="96"/>
      <c r="R375" s="97"/>
      <c r="S375" s="104"/>
      <c r="T375" s="105"/>
      <c r="U375" s="30" t="str">
        <f t="shared" si="26"/>
        <v/>
      </c>
      <c r="V375" s="30" t="str">
        <f t="shared" si="25"/>
        <v/>
      </c>
      <c r="W375" s="14" t="str">
        <f t="shared" si="27"/>
        <v/>
      </c>
      <c r="X375" s="16" t="str">
        <f t="shared" si="28"/>
        <v/>
      </c>
      <c r="Y375" s="28" t="str">
        <f t="shared" si="29"/>
        <v/>
      </c>
    </row>
    <row r="376" spans="2:25">
      <c r="B376" s="9"/>
      <c r="C376" s="95"/>
      <c r="D376" s="96"/>
      <c r="E376" s="97"/>
      <c r="F376" s="153"/>
      <c r="H376" s="9"/>
      <c r="I376" s="95"/>
      <c r="J376" s="96"/>
      <c r="K376" s="96"/>
      <c r="L376" s="96"/>
      <c r="M376" s="168"/>
      <c r="N376" s="168"/>
      <c r="O376" s="168"/>
      <c r="P376" s="96"/>
      <c r="Q376" s="96"/>
      <c r="R376" s="97"/>
      <c r="S376" s="104"/>
      <c r="T376" s="105"/>
      <c r="U376" s="30" t="str">
        <f t="shared" si="26"/>
        <v/>
      </c>
      <c r="V376" s="30" t="str">
        <f t="shared" si="25"/>
        <v/>
      </c>
      <c r="W376" s="14" t="str">
        <f t="shared" si="27"/>
        <v/>
      </c>
      <c r="X376" s="16" t="str">
        <f t="shared" si="28"/>
        <v/>
      </c>
      <c r="Y376" s="28" t="str">
        <f t="shared" si="29"/>
        <v/>
      </c>
    </row>
    <row r="377" spans="2:25">
      <c r="B377" s="9"/>
      <c r="C377" s="95"/>
      <c r="D377" s="96"/>
      <c r="E377" s="97"/>
      <c r="F377" s="153"/>
      <c r="H377" s="9"/>
      <c r="I377" s="95"/>
      <c r="J377" s="96"/>
      <c r="K377" s="96"/>
      <c r="L377" s="96"/>
      <c r="M377" s="168"/>
      <c r="N377" s="168"/>
      <c r="O377" s="168"/>
      <c r="P377" s="96"/>
      <c r="Q377" s="96"/>
      <c r="R377" s="97"/>
      <c r="S377" s="104"/>
      <c r="T377" s="105"/>
      <c r="U377" s="30" t="str">
        <f t="shared" si="26"/>
        <v/>
      </c>
      <c r="V377" s="30" t="str">
        <f t="shared" si="25"/>
        <v/>
      </c>
      <c r="W377" s="14" t="str">
        <f t="shared" si="27"/>
        <v/>
      </c>
      <c r="X377" s="16" t="str">
        <f t="shared" si="28"/>
        <v/>
      </c>
      <c r="Y377" s="28" t="str">
        <f t="shared" si="29"/>
        <v/>
      </c>
    </row>
    <row r="378" spans="2:25">
      <c r="B378" s="9"/>
      <c r="C378" s="95"/>
      <c r="D378" s="96"/>
      <c r="E378" s="97"/>
      <c r="F378" s="153"/>
      <c r="H378" s="9"/>
      <c r="I378" s="95"/>
      <c r="J378" s="96"/>
      <c r="K378" s="96"/>
      <c r="L378" s="96"/>
      <c r="M378" s="168"/>
      <c r="N378" s="168"/>
      <c r="O378" s="168"/>
      <c r="P378" s="96"/>
      <c r="Q378" s="96"/>
      <c r="R378" s="97"/>
      <c r="S378" s="104"/>
      <c r="T378" s="105"/>
      <c r="U378" s="30" t="str">
        <f t="shared" si="26"/>
        <v/>
      </c>
      <c r="V378" s="30" t="str">
        <f t="shared" si="25"/>
        <v/>
      </c>
      <c r="W378" s="14" t="str">
        <f t="shared" si="27"/>
        <v/>
      </c>
      <c r="X378" s="16" t="str">
        <f t="shared" si="28"/>
        <v/>
      </c>
      <c r="Y378" s="28" t="str">
        <f t="shared" si="29"/>
        <v/>
      </c>
    </row>
    <row r="379" spans="2:25">
      <c r="B379" s="9"/>
      <c r="C379" s="95"/>
      <c r="D379" s="96"/>
      <c r="E379" s="97"/>
      <c r="F379" s="153"/>
      <c r="H379" s="9"/>
      <c r="I379" s="95"/>
      <c r="J379" s="96"/>
      <c r="K379" s="96"/>
      <c r="L379" s="96"/>
      <c r="M379" s="168"/>
      <c r="N379" s="168"/>
      <c r="O379" s="168"/>
      <c r="P379" s="96"/>
      <c r="Q379" s="96"/>
      <c r="R379" s="97"/>
      <c r="S379" s="104"/>
      <c r="T379" s="105"/>
      <c r="U379" s="30" t="str">
        <f t="shared" si="26"/>
        <v/>
      </c>
      <c r="V379" s="30" t="str">
        <f t="shared" si="25"/>
        <v/>
      </c>
      <c r="W379" s="14" t="str">
        <f t="shared" si="27"/>
        <v/>
      </c>
      <c r="X379" s="16" t="str">
        <f t="shared" si="28"/>
        <v/>
      </c>
      <c r="Y379" s="28" t="str">
        <f t="shared" si="29"/>
        <v/>
      </c>
    </row>
    <row r="380" spans="2:25">
      <c r="B380" s="9"/>
      <c r="C380" s="95"/>
      <c r="D380" s="96"/>
      <c r="E380" s="97"/>
      <c r="F380" s="153"/>
      <c r="H380" s="9"/>
      <c r="I380" s="95"/>
      <c r="J380" s="96"/>
      <c r="K380" s="96"/>
      <c r="L380" s="96"/>
      <c r="M380" s="168"/>
      <c r="N380" s="168"/>
      <c r="O380" s="168"/>
      <c r="P380" s="96"/>
      <c r="Q380" s="96"/>
      <c r="R380" s="97"/>
      <c r="S380" s="104"/>
      <c r="T380" s="105"/>
      <c r="U380" s="30" t="str">
        <f t="shared" si="26"/>
        <v/>
      </c>
      <c r="V380" s="30" t="str">
        <f t="shared" si="25"/>
        <v/>
      </c>
      <c r="W380" s="14" t="str">
        <f t="shared" si="27"/>
        <v/>
      </c>
      <c r="X380" s="16" t="str">
        <f t="shared" si="28"/>
        <v/>
      </c>
      <c r="Y380" s="28" t="str">
        <f t="shared" si="29"/>
        <v/>
      </c>
    </row>
    <row r="381" spans="2:25">
      <c r="B381" s="9"/>
      <c r="C381" s="95"/>
      <c r="D381" s="96"/>
      <c r="E381" s="97"/>
      <c r="F381" s="153"/>
      <c r="H381" s="9"/>
      <c r="I381" s="95"/>
      <c r="J381" s="96"/>
      <c r="K381" s="96"/>
      <c r="L381" s="96"/>
      <c r="M381" s="168"/>
      <c r="N381" s="168"/>
      <c r="O381" s="168"/>
      <c r="P381" s="96"/>
      <c r="Q381" s="96"/>
      <c r="R381" s="97"/>
      <c r="S381" s="104"/>
      <c r="T381" s="105"/>
      <c r="U381" s="30" t="str">
        <f t="shared" si="26"/>
        <v/>
      </c>
      <c r="V381" s="30" t="str">
        <f t="shared" si="25"/>
        <v/>
      </c>
      <c r="W381" s="14" t="str">
        <f t="shared" si="27"/>
        <v/>
      </c>
      <c r="X381" s="16" t="str">
        <f t="shared" si="28"/>
        <v/>
      </c>
      <c r="Y381" s="28" t="str">
        <f t="shared" si="29"/>
        <v/>
      </c>
    </row>
    <row r="382" spans="2:25">
      <c r="B382" s="9"/>
      <c r="C382" s="95"/>
      <c r="D382" s="96"/>
      <c r="E382" s="97"/>
      <c r="F382" s="153"/>
      <c r="H382" s="9"/>
      <c r="I382" s="95"/>
      <c r="J382" s="96"/>
      <c r="K382" s="96"/>
      <c r="L382" s="96"/>
      <c r="M382" s="168"/>
      <c r="N382" s="168"/>
      <c r="O382" s="168"/>
      <c r="P382" s="96"/>
      <c r="Q382" s="96"/>
      <c r="R382" s="97"/>
      <c r="S382" s="104"/>
      <c r="T382" s="105"/>
      <c r="U382" s="30" t="str">
        <f t="shared" si="26"/>
        <v/>
      </c>
      <c r="V382" s="30" t="str">
        <f t="shared" si="25"/>
        <v/>
      </c>
      <c r="W382" s="14" t="str">
        <f t="shared" si="27"/>
        <v/>
      </c>
      <c r="X382" s="16" t="str">
        <f t="shared" si="28"/>
        <v/>
      </c>
      <c r="Y382" s="28" t="str">
        <f t="shared" si="29"/>
        <v/>
      </c>
    </row>
    <row r="383" spans="2:25">
      <c r="B383" s="9"/>
      <c r="C383" s="95"/>
      <c r="D383" s="96"/>
      <c r="E383" s="97"/>
      <c r="F383" s="153"/>
      <c r="H383" s="9"/>
      <c r="I383" s="95"/>
      <c r="J383" s="96"/>
      <c r="K383" s="96"/>
      <c r="L383" s="96"/>
      <c r="M383" s="168"/>
      <c r="N383" s="168"/>
      <c r="O383" s="168"/>
      <c r="P383" s="96"/>
      <c r="Q383" s="96"/>
      <c r="R383" s="97"/>
      <c r="S383" s="104"/>
      <c r="T383" s="105"/>
      <c r="U383" s="30" t="str">
        <f t="shared" si="26"/>
        <v/>
      </c>
      <c r="V383" s="30" t="str">
        <f t="shared" si="25"/>
        <v/>
      </c>
      <c r="W383" s="14" t="str">
        <f t="shared" si="27"/>
        <v/>
      </c>
      <c r="X383" s="16" t="str">
        <f t="shared" si="28"/>
        <v/>
      </c>
      <c r="Y383" s="28" t="str">
        <f t="shared" si="29"/>
        <v/>
      </c>
    </row>
    <row r="384" spans="2:25">
      <c r="B384" s="9"/>
      <c r="C384" s="95"/>
      <c r="D384" s="96"/>
      <c r="E384" s="97"/>
      <c r="F384" s="153"/>
      <c r="H384" s="9"/>
      <c r="I384" s="95"/>
      <c r="J384" s="96"/>
      <c r="K384" s="96"/>
      <c r="L384" s="96"/>
      <c r="M384" s="168"/>
      <c r="N384" s="168"/>
      <c r="O384" s="168"/>
      <c r="P384" s="96"/>
      <c r="Q384" s="96"/>
      <c r="R384" s="97"/>
      <c r="S384" s="104"/>
      <c r="T384" s="105"/>
      <c r="U384" s="30" t="str">
        <f t="shared" si="26"/>
        <v/>
      </c>
      <c r="V384" s="30" t="str">
        <f t="shared" si="25"/>
        <v/>
      </c>
      <c r="W384" s="14" t="str">
        <f t="shared" si="27"/>
        <v/>
      </c>
      <c r="X384" s="16" t="str">
        <f t="shared" si="28"/>
        <v/>
      </c>
      <c r="Y384" s="28" t="str">
        <f t="shared" si="29"/>
        <v/>
      </c>
    </row>
    <row r="385" spans="2:25">
      <c r="B385" s="9"/>
      <c r="C385" s="95"/>
      <c r="D385" s="96"/>
      <c r="E385" s="97"/>
      <c r="F385" s="153"/>
      <c r="H385" s="9"/>
      <c r="I385" s="95"/>
      <c r="J385" s="96"/>
      <c r="K385" s="96"/>
      <c r="L385" s="96"/>
      <c r="M385" s="168"/>
      <c r="N385" s="168"/>
      <c r="O385" s="168"/>
      <c r="P385" s="96"/>
      <c r="Q385" s="96"/>
      <c r="R385" s="97"/>
      <c r="S385" s="104"/>
      <c r="T385" s="105"/>
      <c r="U385" s="30" t="str">
        <f t="shared" si="26"/>
        <v/>
      </c>
      <c r="V385" s="30" t="str">
        <f t="shared" si="25"/>
        <v/>
      </c>
      <c r="W385" s="14" t="str">
        <f t="shared" si="27"/>
        <v/>
      </c>
      <c r="X385" s="16" t="str">
        <f t="shared" si="28"/>
        <v/>
      </c>
      <c r="Y385" s="28" t="str">
        <f t="shared" si="29"/>
        <v/>
      </c>
    </row>
    <row r="386" spans="2:25">
      <c r="B386" s="9"/>
      <c r="C386" s="95"/>
      <c r="D386" s="96"/>
      <c r="E386" s="97"/>
      <c r="F386" s="153"/>
      <c r="H386" s="9"/>
      <c r="I386" s="95"/>
      <c r="J386" s="96"/>
      <c r="K386" s="96"/>
      <c r="L386" s="96"/>
      <c r="M386" s="168"/>
      <c r="N386" s="168"/>
      <c r="O386" s="168"/>
      <c r="P386" s="96"/>
      <c r="Q386" s="96"/>
      <c r="R386" s="97"/>
      <c r="S386" s="104"/>
      <c r="T386" s="105"/>
      <c r="U386" s="30" t="str">
        <f t="shared" si="26"/>
        <v/>
      </c>
      <c r="V386" s="30" t="str">
        <f t="shared" si="25"/>
        <v/>
      </c>
      <c r="W386" s="14" t="str">
        <f t="shared" si="27"/>
        <v/>
      </c>
      <c r="X386" s="16" t="str">
        <f t="shared" si="28"/>
        <v/>
      </c>
      <c r="Y386" s="28" t="str">
        <f t="shared" si="29"/>
        <v/>
      </c>
    </row>
    <row r="387" spans="2:25">
      <c r="B387" s="9"/>
      <c r="C387" s="95"/>
      <c r="D387" s="96"/>
      <c r="E387" s="97"/>
      <c r="F387" s="153"/>
      <c r="H387" s="9"/>
      <c r="I387" s="95"/>
      <c r="J387" s="96"/>
      <c r="K387" s="96"/>
      <c r="L387" s="96"/>
      <c r="M387" s="168"/>
      <c r="N387" s="168"/>
      <c r="O387" s="168"/>
      <c r="P387" s="96"/>
      <c r="Q387" s="96"/>
      <c r="R387" s="97"/>
      <c r="S387" s="104"/>
      <c r="T387" s="105"/>
      <c r="U387" s="30" t="str">
        <f t="shared" si="26"/>
        <v/>
      </c>
      <c r="V387" s="30" t="str">
        <f t="shared" ref="V387:V450" si="30">IF(U387="",
    "",
    IF(ISERROR(MATCH(U387,C:C,0)),
        "NO",
        "YES"
    )
)</f>
        <v/>
      </c>
      <c r="W387" s="14" t="str">
        <f t="shared" si="27"/>
        <v/>
      </c>
      <c r="X387" s="16" t="str">
        <f t="shared" si="28"/>
        <v/>
      </c>
      <c r="Y387" s="28" t="str">
        <f t="shared" si="29"/>
        <v/>
      </c>
    </row>
    <row r="388" spans="2:25">
      <c r="B388" s="9"/>
      <c r="C388" s="95"/>
      <c r="D388" s="96"/>
      <c r="E388" s="97"/>
      <c r="F388" s="153"/>
      <c r="H388" s="9"/>
      <c r="I388" s="95"/>
      <c r="J388" s="96"/>
      <c r="K388" s="96"/>
      <c r="L388" s="96"/>
      <c r="M388" s="168"/>
      <c r="N388" s="168"/>
      <c r="O388" s="168"/>
      <c r="P388" s="96"/>
      <c r="Q388" s="96"/>
      <c r="R388" s="97"/>
      <c r="S388" s="104"/>
      <c r="T388" s="105"/>
      <c r="U388" s="30" t="str">
        <f t="shared" ref="U388:U451" si="31">SUBSTITUTE(I388," ","")</f>
        <v/>
      </c>
      <c r="V388" s="30" t="str">
        <f t="shared" si="30"/>
        <v/>
      </c>
      <c r="W388" s="14" t="str">
        <f t="shared" ref="W388:W451" si="32">IF(ISBLANK(T388),
    "",
    SUBSTITUTE(SUBSTITUTE(SUBSTITUTE(SUBSTITUTE(T388,",",""),".",""),"?","")," ","")
)</f>
        <v/>
      </c>
      <c r="X388" s="16" t="str">
        <f t="shared" ref="X388:X451" si="33">IF(ISBLANK(T388),
    "",
    IF(ISERROR(_xlfn.NUMBERVALUE(W388)),
        IF(NOT(ISERROR(FIND("k",LOWER(W388)))),
            _xlfn.NUMBERVALUE(LEFT(W388,FIND("k",LOWER(W388))-1))*1000,
            IF(NOT(ISERROR(FIND("g",LOWER(W388)))),
                _xlfn.NUMBERVALUE(LEFT(W388,FIND("g",LOWER(W388))-1)),
                "N/A"
            )
        ),
        _xlfn.NUMBERVALUE(W388)
    )
)</f>
        <v/>
      </c>
      <c r="Y388" s="28" t="str">
        <f t="shared" ref="Y388:Y451" si="34">IF(I388="",
    "",
    IF(AND(NOT(I388=""),X388=""),
        "NONE",
        IF(ISNUMBER(X388),
            IF(X388&gt;15000,
                15000,
                X388
            ),
            "ERROR"
            )
    )
)</f>
        <v/>
      </c>
    </row>
    <row r="389" spans="2:25">
      <c r="B389" s="9"/>
      <c r="C389" s="95"/>
      <c r="D389" s="96"/>
      <c r="E389" s="97"/>
      <c r="F389" s="153"/>
      <c r="H389" s="9"/>
      <c r="I389" s="95"/>
      <c r="J389" s="96"/>
      <c r="K389" s="96"/>
      <c r="L389" s="96"/>
      <c r="M389" s="168"/>
      <c r="N389" s="168"/>
      <c r="O389" s="168"/>
      <c r="P389" s="96"/>
      <c r="Q389" s="96"/>
      <c r="R389" s="97"/>
      <c r="S389" s="104"/>
      <c r="T389" s="105"/>
      <c r="U389" s="30" t="str">
        <f t="shared" si="31"/>
        <v/>
      </c>
      <c r="V389" s="30" t="str">
        <f t="shared" si="30"/>
        <v/>
      </c>
      <c r="W389" s="14" t="str">
        <f t="shared" si="32"/>
        <v/>
      </c>
      <c r="X389" s="16" t="str">
        <f t="shared" si="33"/>
        <v/>
      </c>
      <c r="Y389" s="28" t="str">
        <f t="shared" si="34"/>
        <v/>
      </c>
    </row>
    <row r="390" spans="2:25">
      <c r="B390" s="9"/>
      <c r="C390" s="95"/>
      <c r="D390" s="96"/>
      <c r="E390" s="97"/>
      <c r="F390" s="153"/>
      <c r="H390" s="9"/>
      <c r="I390" s="95"/>
      <c r="J390" s="96"/>
      <c r="K390" s="96"/>
      <c r="L390" s="96"/>
      <c r="M390" s="168"/>
      <c r="N390" s="168"/>
      <c r="O390" s="168"/>
      <c r="P390" s="96"/>
      <c r="Q390" s="96"/>
      <c r="R390" s="97"/>
      <c r="S390" s="104"/>
      <c r="T390" s="105"/>
      <c r="U390" s="30" t="str">
        <f t="shared" si="31"/>
        <v/>
      </c>
      <c r="V390" s="30" t="str">
        <f t="shared" si="30"/>
        <v/>
      </c>
      <c r="W390" s="14" t="str">
        <f t="shared" si="32"/>
        <v/>
      </c>
      <c r="X390" s="16" t="str">
        <f t="shared" si="33"/>
        <v/>
      </c>
      <c r="Y390" s="28" t="str">
        <f t="shared" si="34"/>
        <v/>
      </c>
    </row>
    <row r="391" spans="2:25">
      <c r="B391" s="9"/>
      <c r="C391" s="95"/>
      <c r="D391" s="96"/>
      <c r="E391" s="97"/>
      <c r="F391" s="153"/>
      <c r="H391" s="9"/>
      <c r="I391" s="95"/>
      <c r="J391" s="96"/>
      <c r="K391" s="96"/>
      <c r="L391" s="96"/>
      <c r="M391" s="168"/>
      <c r="N391" s="168"/>
      <c r="O391" s="168"/>
      <c r="P391" s="96"/>
      <c r="Q391" s="96"/>
      <c r="R391" s="97"/>
      <c r="S391" s="104"/>
      <c r="T391" s="105"/>
      <c r="U391" s="30" t="str">
        <f t="shared" si="31"/>
        <v/>
      </c>
      <c r="V391" s="30" t="str">
        <f t="shared" si="30"/>
        <v/>
      </c>
      <c r="W391" s="14" t="str">
        <f t="shared" si="32"/>
        <v/>
      </c>
      <c r="X391" s="16" t="str">
        <f t="shared" si="33"/>
        <v/>
      </c>
      <c r="Y391" s="28" t="str">
        <f t="shared" si="34"/>
        <v/>
      </c>
    </row>
    <row r="392" spans="2:25">
      <c r="B392" s="9"/>
      <c r="C392" s="95"/>
      <c r="D392" s="96"/>
      <c r="E392" s="97"/>
      <c r="F392" s="153"/>
      <c r="H392" s="9"/>
      <c r="I392" s="95"/>
      <c r="J392" s="96"/>
      <c r="K392" s="96"/>
      <c r="L392" s="96"/>
      <c r="M392" s="168"/>
      <c r="N392" s="168"/>
      <c r="O392" s="168"/>
      <c r="P392" s="96"/>
      <c r="Q392" s="96"/>
      <c r="R392" s="97"/>
      <c r="S392" s="104"/>
      <c r="T392" s="105"/>
      <c r="U392" s="30" t="str">
        <f t="shared" si="31"/>
        <v/>
      </c>
      <c r="V392" s="30" t="str">
        <f t="shared" si="30"/>
        <v/>
      </c>
      <c r="W392" s="14" t="str">
        <f t="shared" si="32"/>
        <v/>
      </c>
      <c r="X392" s="16" t="str">
        <f t="shared" si="33"/>
        <v/>
      </c>
      <c r="Y392" s="28" t="str">
        <f t="shared" si="34"/>
        <v/>
      </c>
    </row>
    <row r="393" spans="2:25">
      <c r="B393" s="9"/>
      <c r="C393" s="95"/>
      <c r="D393" s="96"/>
      <c r="E393" s="97"/>
      <c r="F393" s="153"/>
      <c r="H393" s="9"/>
      <c r="I393" s="95"/>
      <c r="J393" s="96"/>
      <c r="K393" s="96"/>
      <c r="L393" s="96"/>
      <c r="M393" s="168"/>
      <c r="N393" s="168"/>
      <c r="O393" s="168"/>
      <c r="P393" s="96"/>
      <c r="Q393" s="96"/>
      <c r="R393" s="97"/>
      <c r="S393" s="104"/>
      <c r="T393" s="105"/>
      <c r="U393" s="30" t="str">
        <f t="shared" si="31"/>
        <v/>
      </c>
      <c r="V393" s="30" t="str">
        <f t="shared" si="30"/>
        <v/>
      </c>
      <c r="W393" s="14" t="str">
        <f t="shared" si="32"/>
        <v/>
      </c>
      <c r="X393" s="16" t="str">
        <f t="shared" si="33"/>
        <v/>
      </c>
      <c r="Y393" s="28" t="str">
        <f t="shared" si="34"/>
        <v/>
      </c>
    </row>
    <row r="394" spans="2:25">
      <c r="B394" s="9"/>
      <c r="C394" s="95"/>
      <c r="D394" s="96"/>
      <c r="E394" s="97"/>
      <c r="F394" s="153"/>
      <c r="H394" s="9"/>
      <c r="I394" s="95"/>
      <c r="J394" s="96"/>
      <c r="K394" s="96"/>
      <c r="L394" s="96"/>
      <c r="M394" s="168"/>
      <c r="N394" s="168"/>
      <c r="O394" s="168"/>
      <c r="P394" s="96"/>
      <c r="Q394" s="96"/>
      <c r="R394" s="97"/>
      <c r="S394" s="104"/>
      <c r="T394" s="105"/>
      <c r="U394" s="30" t="str">
        <f t="shared" si="31"/>
        <v/>
      </c>
      <c r="V394" s="30" t="str">
        <f t="shared" si="30"/>
        <v/>
      </c>
      <c r="W394" s="14" t="str">
        <f t="shared" si="32"/>
        <v/>
      </c>
      <c r="X394" s="16" t="str">
        <f t="shared" si="33"/>
        <v/>
      </c>
      <c r="Y394" s="28" t="str">
        <f t="shared" si="34"/>
        <v/>
      </c>
    </row>
    <row r="395" spans="2:25">
      <c r="B395" s="9"/>
      <c r="C395" s="95"/>
      <c r="D395" s="96"/>
      <c r="E395" s="97"/>
      <c r="F395" s="153"/>
      <c r="H395" s="9"/>
      <c r="I395" s="95"/>
      <c r="J395" s="96"/>
      <c r="K395" s="96"/>
      <c r="L395" s="96"/>
      <c r="M395" s="168"/>
      <c r="N395" s="168"/>
      <c r="O395" s="168"/>
      <c r="P395" s="96"/>
      <c r="Q395" s="96"/>
      <c r="R395" s="97"/>
      <c r="S395" s="104"/>
      <c r="T395" s="105"/>
      <c r="U395" s="30" t="str">
        <f t="shared" si="31"/>
        <v/>
      </c>
      <c r="V395" s="30" t="str">
        <f t="shared" si="30"/>
        <v/>
      </c>
      <c r="W395" s="14" t="str">
        <f t="shared" si="32"/>
        <v/>
      </c>
      <c r="X395" s="16" t="str">
        <f t="shared" si="33"/>
        <v/>
      </c>
      <c r="Y395" s="28" t="str">
        <f t="shared" si="34"/>
        <v/>
      </c>
    </row>
    <row r="396" spans="2:25">
      <c r="B396" s="9"/>
      <c r="C396" s="95"/>
      <c r="D396" s="96"/>
      <c r="E396" s="97"/>
      <c r="F396" s="153"/>
      <c r="H396" s="9"/>
      <c r="I396" s="95"/>
      <c r="J396" s="96"/>
      <c r="K396" s="96"/>
      <c r="L396" s="96"/>
      <c r="M396" s="168"/>
      <c r="N396" s="168"/>
      <c r="O396" s="168"/>
      <c r="P396" s="96"/>
      <c r="Q396" s="96"/>
      <c r="R396" s="97"/>
      <c r="S396" s="104"/>
      <c r="T396" s="105"/>
      <c r="U396" s="30" t="str">
        <f t="shared" si="31"/>
        <v/>
      </c>
      <c r="V396" s="30" t="str">
        <f t="shared" si="30"/>
        <v/>
      </c>
      <c r="W396" s="14" t="str">
        <f t="shared" si="32"/>
        <v/>
      </c>
      <c r="X396" s="16" t="str">
        <f t="shared" si="33"/>
        <v/>
      </c>
      <c r="Y396" s="28" t="str">
        <f t="shared" si="34"/>
        <v/>
      </c>
    </row>
    <row r="397" spans="2:25">
      <c r="B397" s="9"/>
      <c r="C397" s="95"/>
      <c r="D397" s="96"/>
      <c r="E397" s="97"/>
      <c r="F397" s="153"/>
      <c r="H397" s="9"/>
      <c r="I397" s="95"/>
      <c r="J397" s="96"/>
      <c r="K397" s="96"/>
      <c r="L397" s="96"/>
      <c r="M397" s="168"/>
      <c r="N397" s="168"/>
      <c r="O397" s="168"/>
      <c r="P397" s="96"/>
      <c r="Q397" s="96"/>
      <c r="R397" s="97"/>
      <c r="S397" s="104"/>
      <c r="T397" s="105"/>
      <c r="U397" s="30" t="str">
        <f t="shared" si="31"/>
        <v/>
      </c>
      <c r="V397" s="30" t="str">
        <f t="shared" si="30"/>
        <v/>
      </c>
      <c r="W397" s="14" t="str">
        <f t="shared" si="32"/>
        <v/>
      </c>
      <c r="X397" s="16" t="str">
        <f t="shared" si="33"/>
        <v/>
      </c>
      <c r="Y397" s="28" t="str">
        <f t="shared" si="34"/>
        <v/>
      </c>
    </row>
    <row r="398" spans="2:25">
      <c r="B398" s="9"/>
      <c r="C398" s="95"/>
      <c r="D398" s="96"/>
      <c r="E398" s="97"/>
      <c r="F398" s="153"/>
      <c r="H398" s="9"/>
      <c r="I398" s="95"/>
      <c r="J398" s="96"/>
      <c r="K398" s="96"/>
      <c r="L398" s="96"/>
      <c r="M398" s="168"/>
      <c r="N398" s="168"/>
      <c r="O398" s="168"/>
      <c r="P398" s="96"/>
      <c r="Q398" s="96"/>
      <c r="R398" s="97"/>
      <c r="S398" s="104"/>
      <c r="T398" s="105"/>
      <c r="U398" s="30" t="str">
        <f t="shared" si="31"/>
        <v/>
      </c>
      <c r="V398" s="30" t="str">
        <f t="shared" si="30"/>
        <v/>
      </c>
      <c r="W398" s="14" t="str">
        <f t="shared" si="32"/>
        <v/>
      </c>
      <c r="X398" s="16" t="str">
        <f t="shared" si="33"/>
        <v/>
      </c>
      <c r="Y398" s="28" t="str">
        <f t="shared" si="34"/>
        <v/>
      </c>
    </row>
    <row r="399" spans="2:25">
      <c r="B399" s="9"/>
      <c r="C399" s="95"/>
      <c r="D399" s="96"/>
      <c r="E399" s="97"/>
      <c r="F399" s="153"/>
      <c r="H399" s="9"/>
      <c r="I399" s="95"/>
      <c r="J399" s="96"/>
      <c r="K399" s="96"/>
      <c r="L399" s="96"/>
      <c r="M399" s="168"/>
      <c r="N399" s="168"/>
      <c r="O399" s="168"/>
      <c r="P399" s="96"/>
      <c r="Q399" s="96"/>
      <c r="R399" s="97"/>
      <c r="S399" s="104"/>
      <c r="T399" s="105"/>
      <c r="U399" s="30" t="str">
        <f t="shared" si="31"/>
        <v/>
      </c>
      <c r="V399" s="30" t="str">
        <f t="shared" si="30"/>
        <v/>
      </c>
      <c r="W399" s="14" t="str">
        <f t="shared" si="32"/>
        <v/>
      </c>
      <c r="X399" s="16" t="str">
        <f t="shared" si="33"/>
        <v/>
      </c>
      <c r="Y399" s="28" t="str">
        <f t="shared" si="34"/>
        <v/>
      </c>
    </row>
    <row r="400" spans="2:25">
      <c r="B400" s="9"/>
      <c r="C400" s="95"/>
      <c r="D400" s="96"/>
      <c r="E400" s="97"/>
      <c r="F400" s="153"/>
      <c r="H400" s="9"/>
      <c r="I400" s="95"/>
      <c r="J400" s="96"/>
      <c r="K400" s="96"/>
      <c r="L400" s="96"/>
      <c r="M400" s="168"/>
      <c r="N400" s="168"/>
      <c r="O400" s="168"/>
      <c r="P400" s="96"/>
      <c r="Q400" s="96"/>
      <c r="R400" s="97"/>
      <c r="S400" s="104"/>
      <c r="T400" s="105"/>
      <c r="U400" s="30" t="str">
        <f t="shared" si="31"/>
        <v/>
      </c>
      <c r="V400" s="30" t="str">
        <f t="shared" si="30"/>
        <v/>
      </c>
      <c r="W400" s="14" t="str">
        <f t="shared" si="32"/>
        <v/>
      </c>
      <c r="X400" s="16" t="str">
        <f t="shared" si="33"/>
        <v/>
      </c>
      <c r="Y400" s="28" t="str">
        <f t="shared" si="34"/>
        <v/>
      </c>
    </row>
    <row r="401" spans="2:25">
      <c r="B401" s="9"/>
      <c r="C401" s="95"/>
      <c r="D401" s="96"/>
      <c r="E401" s="97"/>
      <c r="F401" s="153"/>
      <c r="H401" s="9"/>
      <c r="I401" s="95"/>
      <c r="J401" s="96"/>
      <c r="K401" s="96"/>
      <c r="L401" s="96"/>
      <c r="M401" s="168"/>
      <c r="N401" s="168"/>
      <c r="O401" s="168"/>
      <c r="P401" s="96"/>
      <c r="Q401" s="96"/>
      <c r="R401" s="97"/>
      <c r="S401" s="104"/>
      <c r="T401" s="105"/>
      <c r="U401" s="30" t="str">
        <f t="shared" si="31"/>
        <v/>
      </c>
      <c r="V401" s="30" t="str">
        <f t="shared" si="30"/>
        <v/>
      </c>
      <c r="W401" s="14" t="str">
        <f t="shared" si="32"/>
        <v/>
      </c>
      <c r="X401" s="16" t="str">
        <f t="shared" si="33"/>
        <v/>
      </c>
      <c r="Y401" s="28" t="str">
        <f t="shared" si="34"/>
        <v/>
      </c>
    </row>
    <row r="402" spans="2:25">
      <c r="B402" s="9"/>
      <c r="C402" s="95"/>
      <c r="D402" s="96"/>
      <c r="E402" s="97"/>
      <c r="F402" s="153"/>
      <c r="H402" s="9"/>
      <c r="I402" s="95"/>
      <c r="J402" s="96"/>
      <c r="K402" s="96"/>
      <c r="L402" s="96"/>
      <c r="M402" s="168"/>
      <c r="N402" s="168"/>
      <c r="O402" s="168"/>
      <c r="P402" s="96"/>
      <c r="Q402" s="96"/>
      <c r="R402" s="97"/>
      <c r="S402" s="104"/>
      <c r="T402" s="105"/>
      <c r="U402" s="30" t="str">
        <f t="shared" si="31"/>
        <v/>
      </c>
      <c r="V402" s="30" t="str">
        <f t="shared" si="30"/>
        <v/>
      </c>
      <c r="W402" s="14" t="str">
        <f t="shared" si="32"/>
        <v/>
      </c>
      <c r="X402" s="16" t="str">
        <f t="shared" si="33"/>
        <v/>
      </c>
      <c r="Y402" s="28" t="str">
        <f t="shared" si="34"/>
        <v/>
      </c>
    </row>
    <row r="403" spans="2:25">
      <c r="B403" s="9"/>
      <c r="C403" s="95"/>
      <c r="D403" s="96"/>
      <c r="E403" s="97"/>
      <c r="F403" s="153"/>
      <c r="H403" s="9"/>
      <c r="I403" s="95"/>
      <c r="J403" s="96"/>
      <c r="K403" s="96"/>
      <c r="L403" s="96"/>
      <c r="M403" s="168"/>
      <c r="N403" s="168"/>
      <c r="O403" s="168"/>
      <c r="P403" s="96"/>
      <c r="Q403" s="96"/>
      <c r="R403" s="97"/>
      <c r="S403" s="104"/>
      <c r="T403" s="105"/>
      <c r="U403" s="30" t="str">
        <f t="shared" si="31"/>
        <v/>
      </c>
      <c r="V403" s="30" t="str">
        <f t="shared" si="30"/>
        <v/>
      </c>
      <c r="W403" s="14" t="str">
        <f t="shared" si="32"/>
        <v/>
      </c>
      <c r="X403" s="16" t="str">
        <f t="shared" si="33"/>
        <v/>
      </c>
      <c r="Y403" s="28" t="str">
        <f t="shared" si="34"/>
        <v/>
      </c>
    </row>
    <row r="404" spans="2:25">
      <c r="B404" s="9"/>
      <c r="C404" s="95"/>
      <c r="D404" s="96"/>
      <c r="E404" s="97"/>
      <c r="F404" s="153"/>
      <c r="H404" s="9"/>
      <c r="I404" s="95"/>
      <c r="J404" s="96"/>
      <c r="K404" s="96"/>
      <c r="L404" s="96"/>
      <c r="M404" s="168"/>
      <c r="N404" s="168"/>
      <c r="O404" s="168"/>
      <c r="P404" s="96"/>
      <c r="Q404" s="96"/>
      <c r="R404" s="97"/>
      <c r="S404" s="104"/>
      <c r="T404" s="105"/>
      <c r="U404" s="30" t="str">
        <f t="shared" si="31"/>
        <v/>
      </c>
      <c r="V404" s="30" t="str">
        <f t="shared" si="30"/>
        <v/>
      </c>
      <c r="W404" s="14" t="str">
        <f t="shared" si="32"/>
        <v/>
      </c>
      <c r="X404" s="16" t="str">
        <f t="shared" si="33"/>
        <v/>
      </c>
      <c r="Y404" s="28" t="str">
        <f t="shared" si="34"/>
        <v/>
      </c>
    </row>
    <row r="405" spans="2:25">
      <c r="B405" s="9"/>
      <c r="C405" s="95"/>
      <c r="D405" s="96"/>
      <c r="E405" s="97"/>
      <c r="F405" s="153"/>
      <c r="H405" s="9"/>
      <c r="I405" s="95"/>
      <c r="J405" s="96"/>
      <c r="K405" s="96"/>
      <c r="L405" s="96"/>
      <c r="M405" s="168"/>
      <c r="N405" s="168"/>
      <c r="O405" s="168"/>
      <c r="P405" s="96"/>
      <c r="Q405" s="96"/>
      <c r="R405" s="97"/>
      <c r="S405" s="104"/>
      <c r="T405" s="105"/>
      <c r="U405" s="30" t="str">
        <f t="shared" si="31"/>
        <v/>
      </c>
      <c r="V405" s="30" t="str">
        <f t="shared" si="30"/>
        <v/>
      </c>
      <c r="W405" s="14" t="str">
        <f t="shared" si="32"/>
        <v/>
      </c>
      <c r="X405" s="16" t="str">
        <f t="shared" si="33"/>
        <v/>
      </c>
      <c r="Y405" s="28" t="str">
        <f t="shared" si="34"/>
        <v/>
      </c>
    </row>
    <row r="406" spans="2:25">
      <c r="B406" s="9"/>
      <c r="C406" s="95"/>
      <c r="D406" s="96"/>
      <c r="E406" s="97"/>
      <c r="F406" s="153"/>
      <c r="H406" s="9"/>
      <c r="I406" s="95"/>
      <c r="J406" s="96"/>
      <c r="K406" s="96"/>
      <c r="L406" s="96"/>
      <c r="M406" s="168"/>
      <c r="N406" s="168"/>
      <c r="O406" s="168"/>
      <c r="P406" s="96"/>
      <c r="Q406" s="96"/>
      <c r="R406" s="97"/>
      <c r="S406" s="104"/>
      <c r="T406" s="105"/>
      <c r="U406" s="30" t="str">
        <f t="shared" si="31"/>
        <v/>
      </c>
      <c r="V406" s="30" t="str">
        <f t="shared" si="30"/>
        <v/>
      </c>
      <c r="W406" s="14" t="str">
        <f t="shared" si="32"/>
        <v/>
      </c>
      <c r="X406" s="16" t="str">
        <f t="shared" si="33"/>
        <v/>
      </c>
      <c r="Y406" s="28" t="str">
        <f t="shared" si="34"/>
        <v/>
      </c>
    </row>
    <row r="407" spans="2:25">
      <c r="B407" s="9"/>
      <c r="C407" s="95"/>
      <c r="D407" s="96"/>
      <c r="E407" s="97"/>
      <c r="F407" s="153"/>
      <c r="H407" s="9"/>
      <c r="I407" s="95"/>
      <c r="J407" s="96"/>
      <c r="K407" s="96"/>
      <c r="L407" s="96"/>
      <c r="M407" s="168"/>
      <c r="N407" s="168"/>
      <c r="O407" s="168"/>
      <c r="P407" s="96"/>
      <c r="Q407" s="96"/>
      <c r="R407" s="97"/>
      <c r="S407" s="104"/>
      <c r="T407" s="105"/>
      <c r="U407" s="30" t="str">
        <f t="shared" si="31"/>
        <v/>
      </c>
      <c r="V407" s="30" t="str">
        <f t="shared" si="30"/>
        <v/>
      </c>
      <c r="W407" s="14" t="str">
        <f t="shared" si="32"/>
        <v/>
      </c>
      <c r="X407" s="16" t="str">
        <f t="shared" si="33"/>
        <v/>
      </c>
      <c r="Y407" s="28" t="str">
        <f t="shared" si="34"/>
        <v/>
      </c>
    </row>
    <row r="408" spans="2:25">
      <c r="B408" s="9"/>
      <c r="C408" s="95"/>
      <c r="D408" s="96"/>
      <c r="E408" s="97"/>
      <c r="F408" s="153"/>
      <c r="H408" s="9"/>
      <c r="I408" s="95"/>
      <c r="J408" s="96"/>
      <c r="K408" s="96"/>
      <c r="L408" s="96"/>
      <c r="M408" s="168"/>
      <c r="N408" s="168"/>
      <c r="O408" s="168"/>
      <c r="P408" s="96"/>
      <c r="Q408" s="96"/>
      <c r="R408" s="97"/>
      <c r="S408" s="104"/>
      <c r="T408" s="105"/>
      <c r="U408" s="30" t="str">
        <f t="shared" si="31"/>
        <v/>
      </c>
      <c r="V408" s="30" t="str">
        <f t="shared" si="30"/>
        <v/>
      </c>
      <c r="W408" s="14" t="str">
        <f t="shared" si="32"/>
        <v/>
      </c>
      <c r="X408" s="16" t="str">
        <f t="shared" si="33"/>
        <v/>
      </c>
      <c r="Y408" s="28" t="str">
        <f t="shared" si="34"/>
        <v/>
      </c>
    </row>
    <row r="409" spans="2:25">
      <c r="B409" s="9"/>
      <c r="C409" s="95"/>
      <c r="D409" s="96"/>
      <c r="E409" s="97"/>
      <c r="F409" s="153"/>
      <c r="H409" s="9"/>
      <c r="I409" s="95"/>
      <c r="J409" s="96"/>
      <c r="K409" s="96"/>
      <c r="L409" s="96"/>
      <c r="M409" s="168"/>
      <c r="N409" s="168"/>
      <c r="O409" s="168"/>
      <c r="P409" s="96"/>
      <c r="Q409" s="96"/>
      <c r="R409" s="97"/>
      <c r="S409" s="104"/>
      <c r="T409" s="105"/>
      <c r="U409" s="30" t="str">
        <f t="shared" si="31"/>
        <v/>
      </c>
      <c r="V409" s="30" t="str">
        <f t="shared" si="30"/>
        <v/>
      </c>
      <c r="W409" s="14" t="str">
        <f t="shared" si="32"/>
        <v/>
      </c>
      <c r="X409" s="16" t="str">
        <f t="shared" si="33"/>
        <v/>
      </c>
      <c r="Y409" s="28" t="str">
        <f t="shared" si="34"/>
        <v/>
      </c>
    </row>
    <row r="410" spans="2:25">
      <c r="B410" s="9"/>
      <c r="C410" s="95"/>
      <c r="D410" s="96"/>
      <c r="E410" s="97"/>
      <c r="F410" s="153"/>
      <c r="H410" s="9"/>
      <c r="I410" s="95"/>
      <c r="J410" s="96"/>
      <c r="K410" s="96"/>
      <c r="L410" s="96"/>
      <c r="M410" s="168"/>
      <c r="N410" s="168"/>
      <c r="O410" s="168"/>
      <c r="P410" s="96"/>
      <c r="Q410" s="96"/>
      <c r="R410" s="97"/>
      <c r="S410" s="104"/>
      <c r="T410" s="105"/>
      <c r="U410" s="30" t="str">
        <f t="shared" si="31"/>
        <v/>
      </c>
      <c r="V410" s="30" t="str">
        <f t="shared" si="30"/>
        <v/>
      </c>
      <c r="W410" s="14" t="str">
        <f t="shared" si="32"/>
        <v/>
      </c>
      <c r="X410" s="16" t="str">
        <f t="shared" si="33"/>
        <v/>
      </c>
      <c r="Y410" s="28" t="str">
        <f t="shared" si="34"/>
        <v/>
      </c>
    </row>
    <row r="411" spans="2:25">
      <c r="B411" s="9"/>
      <c r="C411" s="95"/>
      <c r="D411" s="96"/>
      <c r="E411" s="97"/>
      <c r="F411" s="153"/>
      <c r="H411" s="9"/>
      <c r="I411" s="95"/>
      <c r="J411" s="96"/>
      <c r="K411" s="96"/>
      <c r="L411" s="96"/>
      <c r="M411" s="168"/>
      <c r="N411" s="168"/>
      <c r="O411" s="168"/>
      <c r="P411" s="96"/>
      <c r="Q411" s="96"/>
      <c r="R411" s="97"/>
      <c r="S411" s="104"/>
      <c r="T411" s="105"/>
      <c r="U411" s="30" t="str">
        <f t="shared" si="31"/>
        <v/>
      </c>
      <c r="V411" s="30" t="str">
        <f t="shared" si="30"/>
        <v/>
      </c>
      <c r="W411" s="14" t="str">
        <f t="shared" si="32"/>
        <v/>
      </c>
      <c r="X411" s="16" t="str">
        <f t="shared" si="33"/>
        <v/>
      </c>
      <c r="Y411" s="28" t="str">
        <f t="shared" si="34"/>
        <v/>
      </c>
    </row>
    <row r="412" spans="2:25">
      <c r="B412" s="9"/>
      <c r="C412" s="95"/>
      <c r="D412" s="96"/>
      <c r="E412" s="97"/>
      <c r="F412" s="153"/>
      <c r="H412" s="9"/>
      <c r="I412" s="95"/>
      <c r="J412" s="96"/>
      <c r="K412" s="96"/>
      <c r="L412" s="96"/>
      <c r="M412" s="168"/>
      <c r="N412" s="168"/>
      <c r="O412" s="168"/>
      <c r="P412" s="96"/>
      <c r="Q412" s="96"/>
      <c r="R412" s="97"/>
      <c r="S412" s="104"/>
      <c r="T412" s="105"/>
      <c r="U412" s="30" t="str">
        <f t="shared" si="31"/>
        <v/>
      </c>
      <c r="V412" s="30" t="str">
        <f t="shared" si="30"/>
        <v/>
      </c>
      <c r="W412" s="14" t="str">
        <f t="shared" si="32"/>
        <v/>
      </c>
      <c r="X412" s="16" t="str">
        <f t="shared" si="33"/>
        <v/>
      </c>
      <c r="Y412" s="28" t="str">
        <f t="shared" si="34"/>
        <v/>
      </c>
    </row>
    <row r="413" spans="2:25">
      <c r="B413" s="9"/>
      <c r="C413" s="95"/>
      <c r="D413" s="96"/>
      <c r="E413" s="97"/>
      <c r="F413" s="153"/>
      <c r="H413" s="9"/>
      <c r="I413" s="95"/>
      <c r="J413" s="96"/>
      <c r="K413" s="96"/>
      <c r="L413" s="96"/>
      <c r="M413" s="168"/>
      <c r="N413" s="168"/>
      <c r="O413" s="168"/>
      <c r="P413" s="96"/>
      <c r="Q413" s="96"/>
      <c r="R413" s="97"/>
      <c r="S413" s="104"/>
      <c r="T413" s="105"/>
      <c r="U413" s="30" t="str">
        <f t="shared" si="31"/>
        <v/>
      </c>
      <c r="V413" s="30" t="str">
        <f t="shared" si="30"/>
        <v/>
      </c>
      <c r="W413" s="14" t="str">
        <f t="shared" si="32"/>
        <v/>
      </c>
      <c r="X413" s="16" t="str">
        <f t="shared" si="33"/>
        <v/>
      </c>
      <c r="Y413" s="28" t="str">
        <f t="shared" si="34"/>
        <v/>
      </c>
    </row>
    <row r="414" spans="2:25">
      <c r="B414" s="9"/>
      <c r="C414" s="95"/>
      <c r="D414" s="96"/>
      <c r="E414" s="97"/>
      <c r="F414" s="153"/>
      <c r="H414" s="9"/>
      <c r="I414" s="95"/>
      <c r="J414" s="96"/>
      <c r="K414" s="96"/>
      <c r="L414" s="96"/>
      <c r="M414" s="168"/>
      <c r="N414" s="168"/>
      <c r="O414" s="168"/>
      <c r="P414" s="96"/>
      <c r="Q414" s="96"/>
      <c r="R414" s="97"/>
      <c r="S414" s="104"/>
      <c r="T414" s="105"/>
      <c r="U414" s="30" t="str">
        <f t="shared" si="31"/>
        <v/>
      </c>
      <c r="V414" s="30" t="str">
        <f t="shared" si="30"/>
        <v/>
      </c>
      <c r="W414" s="14" t="str">
        <f t="shared" si="32"/>
        <v/>
      </c>
      <c r="X414" s="16" t="str">
        <f t="shared" si="33"/>
        <v/>
      </c>
      <c r="Y414" s="28" t="str">
        <f t="shared" si="34"/>
        <v/>
      </c>
    </row>
    <row r="415" spans="2:25">
      <c r="B415" s="9"/>
      <c r="C415" s="95"/>
      <c r="D415" s="96"/>
      <c r="E415" s="97"/>
      <c r="F415" s="153"/>
      <c r="H415" s="9"/>
      <c r="I415" s="95"/>
      <c r="J415" s="96"/>
      <c r="K415" s="96"/>
      <c r="L415" s="96"/>
      <c r="M415" s="168"/>
      <c r="N415" s="168"/>
      <c r="O415" s="168"/>
      <c r="P415" s="96"/>
      <c r="Q415" s="96"/>
      <c r="R415" s="97"/>
      <c r="S415" s="104"/>
      <c r="T415" s="105"/>
      <c r="U415" s="30" t="str">
        <f t="shared" si="31"/>
        <v/>
      </c>
      <c r="V415" s="30" t="str">
        <f t="shared" si="30"/>
        <v/>
      </c>
      <c r="W415" s="14" t="str">
        <f t="shared" si="32"/>
        <v/>
      </c>
      <c r="X415" s="16" t="str">
        <f t="shared" si="33"/>
        <v/>
      </c>
      <c r="Y415" s="28" t="str">
        <f t="shared" si="34"/>
        <v/>
      </c>
    </row>
    <row r="416" spans="2:25">
      <c r="B416" s="9"/>
      <c r="C416" s="95"/>
      <c r="D416" s="96"/>
      <c r="E416" s="97"/>
      <c r="F416" s="153"/>
      <c r="H416" s="9"/>
      <c r="I416" s="95"/>
      <c r="J416" s="96"/>
      <c r="K416" s="96"/>
      <c r="L416" s="96"/>
      <c r="M416" s="168"/>
      <c r="N416" s="168"/>
      <c r="O416" s="168"/>
      <c r="P416" s="96"/>
      <c r="Q416" s="96"/>
      <c r="R416" s="97"/>
      <c r="S416" s="104"/>
      <c r="T416" s="105"/>
      <c r="U416" s="30" t="str">
        <f t="shared" si="31"/>
        <v/>
      </c>
      <c r="V416" s="30" t="str">
        <f t="shared" si="30"/>
        <v/>
      </c>
      <c r="W416" s="14" t="str">
        <f t="shared" si="32"/>
        <v/>
      </c>
      <c r="X416" s="16" t="str">
        <f t="shared" si="33"/>
        <v/>
      </c>
      <c r="Y416" s="28" t="str">
        <f t="shared" si="34"/>
        <v/>
      </c>
    </row>
    <row r="417" spans="2:25">
      <c r="B417" s="9"/>
      <c r="C417" s="95"/>
      <c r="D417" s="96"/>
      <c r="E417" s="97"/>
      <c r="F417" s="153"/>
      <c r="H417" s="9"/>
      <c r="I417" s="95"/>
      <c r="J417" s="96"/>
      <c r="K417" s="96"/>
      <c r="L417" s="96"/>
      <c r="M417" s="168"/>
      <c r="N417" s="168"/>
      <c r="O417" s="168"/>
      <c r="P417" s="96"/>
      <c r="Q417" s="96"/>
      <c r="R417" s="97"/>
      <c r="S417" s="104"/>
      <c r="T417" s="105"/>
      <c r="U417" s="30" t="str">
        <f t="shared" si="31"/>
        <v/>
      </c>
      <c r="V417" s="30" t="str">
        <f t="shared" si="30"/>
        <v/>
      </c>
      <c r="W417" s="14" t="str">
        <f t="shared" si="32"/>
        <v/>
      </c>
      <c r="X417" s="16" t="str">
        <f t="shared" si="33"/>
        <v/>
      </c>
      <c r="Y417" s="28" t="str">
        <f t="shared" si="34"/>
        <v/>
      </c>
    </row>
    <row r="418" spans="2:25">
      <c r="B418" s="9"/>
      <c r="C418" s="95"/>
      <c r="D418" s="96"/>
      <c r="E418" s="97"/>
      <c r="F418" s="153"/>
      <c r="H418" s="9"/>
      <c r="I418" s="95"/>
      <c r="J418" s="96"/>
      <c r="K418" s="96"/>
      <c r="L418" s="96"/>
      <c r="M418" s="168"/>
      <c r="N418" s="168"/>
      <c r="O418" s="168"/>
      <c r="P418" s="96"/>
      <c r="Q418" s="96"/>
      <c r="R418" s="97"/>
      <c r="S418" s="104"/>
      <c r="T418" s="105"/>
      <c r="U418" s="30" t="str">
        <f t="shared" si="31"/>
        <v/>
      </c>
      <c r="V418" s="30" t="str">
        <f t="shared" si="30"/>
        <v/>
      </c>
      <c r="W418" s="14" t="str">
        <f t="shared" si="32"/>
        <v/>
      </c>
      <c r="X418" s="16" t="str">
        <f t="shared" si="33"/>
        <v/>
      </c>
      <c r="Y418" s="28" t="str">
        <f t="shared" si="34"/>
        <v/>
      </c>
    </row>
    <row r="419" spans="2:25">
      <c r="B419" s="9"/>
      <c r="C419" s="95"/>
      <c r="D419" s="96"/>
      <c r="E419" s="97"/>
      <c r="F419" s="153"/>
      <c r="H419" s="9"/>
      <c r="I419" s="95"/>
      <c r="J419" s="96"/>
      <c r="K419" s="96"/>
      <c r="L419" s="96"/>
      <c r="M419" s="168"/>
      <c r="N419" s="168"/>
      <c r="O419" s="168"/>
      <c r="P419" s="96"/>
      <c r="Q419" s="96"/>
      <c r="R419" s="97"/>
      <c r="S419" s="104"/>
      <c r="T419" s="105"/>
      <c r="U419" s="30" t="str">
        <f t="shared" si="31"/>
        <v/>
      </c>
      <c r="V419" s="30" t="str">
        <f t="shared" si="30"/>
        <v/>
      </c>
      <c r="W419" s="14" t="str">
        <f t="shared" si="32"/>
        <v/>
      </c>
      <c r="X419" s="16" t="str">
        <f t="shared" si="33"/>
        <v/>
      </c>
      <c r="Y419" s="28" t="str">
        <f t="shared" si="34"/>
        <v/>
      </c>
    </row>
    <row r="420" spans="2:25">
      <c r="B420" s="9"/>
      <c r="C420" s="95"/>
      <c r="D420" s="96"/>
      <c r="E420" s="97"/>
      <c r="F420" s="153"/>
      <c r="H420" s="9"/>
      <c r="I420" s="95"/>
      <c r="J420" s="96"/>
      <c r="K420" s="96"/>
      <c r="L420" s="96"/>
      <c r="M420" s="168"/>
      <c r="N420" s="168"/>
      <c r="O420" s="168"/>
      <c r="P420" s="96"/>
      <c r="Q420" s="96"/>
      <c r="R420" s="97"/>
      <c r="S420" s="104"/>
      <c r="T420" s="105"/>
      <c r="U420" s="30" t="str">
        <f t="shared" si="31"/>
        <v/>
      </c>
      <c r="V420" s="30" t="str">
        <f t="shared" si="30"/>
        <v/>
      </c>
      <c r="W420" s="14" t="str">
        <f t="shared" si="32"/>
        <v/>
      </c>
      <c r="X420" s="16" t="str">
        <f t="shared" si="33"/>
        <v/>
      </c>
      <c r="Y420" s="28" t="str">
        <f t="shared" si="34"/>
        <v/>
      </c>
    </row>
    <row r="421" spans="2:25">
      <c r="B421" s="9"/>
      <c r="C421" s="95"/>
      <c r="D421" s="96"/>
      <c r="E421" s="97"/>
      <c r="F421" s="153"/>
      <c r="H421" s="9"/>
      <c r="I421" s="95"/>
      <c r="J421" s="96"/>
      <c r="K421" s="96"/>
      <c r="L421" s="96"/>
      <c r="M421" s="168"/>
      <c r="N421" s="168"/>
      <c r="O421" s="168"/>
      <c r="P421" s="96"/>
      <c r="Q421" s="96"/>
      <c r="R421" s="97"/>
      <c r="S421" s="104"/>
      <c r="T421" s="105"/>
      <c r="U421" s="30" t="str">
        <f t="shared" si="31"/>
        <v/>
      </c>
      <c r="V421" s="30" t="str">
        <f t="shared" si="30"/>
        <v/>
      </c>
      <c r="W421" s="14" t="str">
        <f t="shared" si="32"/>
        <v/>
      </c>
      <c r="X421" s="16" t="str">
        <f t="shared" si="33"/>
        <v/>
      </c>
      <c r="Y421" s="28" t="str">
        <f t="shared" si="34"/>
        <v/>
      </c>
    </row>
    <row r="422" spans="2:25">
      <c r="B422" s="9"/>
      <c r="C422" s="95"/>
      <c r="D422" s="96"/>
      <c r="E422" s="97"/>
      <c r="F422" s="153"/>
      <c r="H422" s="9"/>
      <c r="I422" s="95"/>
      <c r="J422" s="96"/>
      <c r="K422" s="96"/>
      <c r="L422" s="96"/>
      <c r="M422" s="168"/>
      <c r="N422" s="168"/>
      <c r="O422" s="168"/>
      <c r="P422" s="96"/>
      <c r="Q422" s="96"/>
      <c r="R422" s="97"/>
      <c r="S422" s="104"/>
      <c r="T422" s="105"/>
      <c r="U422" s="30" t="str">
        <f t="shared" si="31"/>
        <v/>
      </c>
      <c r="V422" s="30" t="str">
        <f t="shared" si="30"/>
        <v/>
      </c>
      <c r="W422" s="14" t="str">
        <f t="shared" si="32"/>
        <v/>
      </c>
      <c r="X422" s="16" t="str">
        <f t="shared" si="33"/>
        <v/>
      </c>
      <c r="Y422" s="28" t="str">
        <f t="shared" si="34"/>
        <v/>
      </c>
    </row>
    <row r="423" spans="2:25">
      <c r="B423" s="9"/>
      <c r="C423" s="95"/>
      <c r="D423" s="96"/>
      <c r="E423" s="97"/>
      <c r="F423" s="153"/>
      <c r="H423" s="9"/>
      <c r="I423" s="95"/>
      <c r="J423" s="96"/>
      <c r="K423" s="96"/>
      <c r="L423" s="96"/>
      <c r="M423" s="168"/>
      <c r="N423" s="168"/>
      <c r="O423" s="168"/>
      <c r="P423" s="96"/>
      <c r="Q423" s="96"/>
      <c r="R423" s="97"/>
      <c r="S423" s="104"/>
      <c r="T423" s="105"/>
      <c r="U423" s="30" t="str">
        <f t="shared" si="31"/>
        <v/>
      </c>
      <c r="V423" s="30" t="str">
        <f t="shared" si="30"/>
        <v/>
      </c>
      <c r="W423" s="14" t="str">
        <f t="shared" si="32"/>
        <v/>
      </c>
      <c r="X423" s="16" t="str">
        <f t="shared" si="33"/>
        <v/>
      </c>
      <c r="Y423" s="28" t="str">
        <f t="shared" si="34"/>
        <v/>
      </c>
    </row>
    <row r="424" spans="2:25">
      <c r="B424" s="9"/>
      <c r="C424" s="95"/>
      <c r="D424" s="96"/>
      <c r="E424" s="97"/>
      <c r="F424" s="153"/>
      <c r="H424" s="9"/>
      <c r="I424" s="95"/>
      <c r="J424" s="96"/>
      <c r="K424" s="96"/>
      <c r="L424" s="96"/>
      <c r="M424" s="168"/>
      <c r="N424" s="168"/>
      <c r="O424" s="168"/>
      <c r="P424" s="96"/>
      <c r="Q424" s="96"/>
      <c r="R424" s="97"/>
      <c r="S424" s="104"/>
      <c r="T424" s="105"/>
      <c r="U424" s="30" t="str">
        <f t="shared" si="31"/>
        <v/>
      </c>
      <c r="V424" s="30" t="str">
        <f t="shared" si="30"/>
        <v/>
      </c>
      <c r="W424" s="14" t="str">
        <f t="shared" si="32"/>
        <v/>
      </c>
      <c r="X424" s="16" t="str">
        <f t="shared" si="33"/>
        <v/>
      </c>
      <c r="Y424" s="28" t="str">
        <f t="shared" si="34"/>
        <v/>
      </c>
    </row>
    <row r="425" spans="2:25">
      <c r="B425" s="9"/>
      <c r="C425" s="95"/>
      <c r="D425" s="96"/>
      <c r="E425" s="97"/>
      <c r="F425" s="153"/>
      <c r="H425" s="9"/>
      <c r="I425" s="95"/>
      <c r="J425" s="96"/>
      <c r="K425" s="96"/>
      <c r="L425" s="96"/>
      <c r="M425" s="168"/>
      <c r="N425" s="168"/>
      <c r="O425" s="168"/>
      <c r="P425" s="96"/>
      <c r="Q425" s="96"/>
      <c r="R425" s="97"/>
      <c r="S425" s="104"/>
      <c r="T425" s="105"/>
      <c r="U425" s="30" t="str">
        <f t="shared" si="31"/>
        <v/>
      </c>
      <c r="V425" s="30" t="str">
        <f t="shared" si="30"/>
        <v/>
      </c>
      <c r="W425" s="14" t="str">
        <f t="shared" si="32"/>
        <v/>
      </c>
      <c r="X425" s="16" t="str">
        <f t="shared" si="33"/>
        <v/>
      </c>
      <c r="Y425" s="28" t="str">
        <f t="shared" si="34"/>
        <v/>
      </c>
    </row>
    <row r="426" spans="2:25">
      <c r="B426" s="9"/>
      <c r="C426" s="95"/>
      <c r="D426" s="96"/>
      <c r="E426" s="97"/>
      <c r="F426" s="153"/>
      <c r="H426" s="9"/>
      <c r="I426" s="95"/>
      <c r="J426" s="96"/>
      <c r="K426" s="96"/>
      <c r="L426" s="96"/>
      <c r="M426" s="168"/>
      <c r="N426" s="168"/>
      <c r="O426" s="168"/>
      <c r="P426" s="96"/>
      <c r="Q426" s="96"/>
      <c r="R426" s="97"/>
      <c r="S426" s="104"/>
      <c r="T426" s="105"/>
      <c r="U426" s="30" t="str">
        <f t="shared" si="31"/>
        <v/>
      </c>
      <c r="V426" s="30" t="str">
        <f t="shared" si="30"/>
        <v/>
      </c>
      <c r="W426" s="14" t="str">
        <f t="shared" si="32"/>
        <v/>
      </c>
      <c r="X426" s="16" t="str">
        <f t="shared" si="33"/>
        <v/>
      </c>
      <c r="Y426" s="28" t="str">
        <f t="shared" si="34"/>
        <v/>
      </c>
    </row>
    <row r="427" spans="2:25">
      <c r="B427" s="9"/>
      <c r="C427" s="95"/>
      <c r="D427" s="96"/>
      <c r="E427" s="97"/>
      <c r="F427" s="153"/>
      <c r="H427" s="9"/>
      <c r="I427" s="95"/>
      <c r="J427" s="96"/>
      <c r="K427" s="96"/>
      <c r="L427" s="96"/>
      <c r="M427" s="168"/>
      <c r="N427" s="168"/>
      <c r="O427" s="168"/>
      <c r="P427" s="96"/>
      <c r="Q427" s="96"/>
      <c r="R427" s="97"/>
      <c r="S427" s="104"/>
      <c r="T427" s="105"/>
      <c r="U427" s="30" t="str">
        <f t="shared" si="31"/>
        <v/>
      </c>
      <c r="V427" s="30" t="str">
        <f t="shared" si="30"/>
        <v/>
      </c>
      <c r="W427" s="14" t="str">
        <f t="shared" si="32"/>
        <v/>
      </c>
      <c r="X427" s="16" t="str">
        <f t="shared" si="33"/>
        <v/>
      </c>
      <c r="Y427" s="28" t="str">
        <f t="shared" si="34"/>
        <v/>
      </c>
    </row>
    <row r="428" spans="2:25">
      <c r="B428" s="9"/>
      <c r="C428" s="95"/>
      <c r="D428" s="96"/>
      <c r="E428" s="97"/>
      <c r="F428" s="153"/>
      <c r="H428" s="9"/>
      <c r="I428" s="95"/>
      <c r="J428" s="96"/>
      <c r="K428" s="96"/>
      <c r="L428" s="96"/>
      <c r="M428" s="168"/>
      <c r="N428" s="168"/>
      <c r="O428" s="168"/>
      <c r="P428" s="96"/>
      <c r="Q428" s="96"/>
      <c r="R428" s="97"/>
      <c r="S428" s="104"/>
      <c r="T428" s="105"/>
      <c r="U428" s="30" t="str">
        <f t="shared" si="31"/>
        <v/>
      </c>
      <c r="V428" s="30" t="str">
        <f t="shared" si="30"/>
        <v/>
      </c>
      <c r="W428" s="14" t="str">
        <f t="shared" si="32"/>
        <v/>
      </c>
      <c r="X428" s="16" t="str">
        <f t="shared" si="33"/>
        <v/>
      </c>
      <c r="Y428" s="28" t="str">
        <f t="shared" si="34"/>
        <v/>
      </c>
    </row>
    <row r="429" spans="2:25">
      <c r="B429" s="9"/>
      <c r="C429" s="95"/>
      <c r="D429" s="96"/>
      <c r="E429" s="97"/>
      <c r="F429" s="153"/>
      <c r="H429" s="9"/>
      <c r="I429" s="95"/>
      <c r="J429" s="96"/>
      <c r="K429" s="96"/>
      <c r="L429" s="96"/>
      <c r="M429" s="168"/>
      <c r="N429" s="168"/>
      <c r="O429" s="168"/>
      <c r="P429" s="96"/>
      <c r="Q429" s="96"/>
      <c r="R429" s="97"/>
      <c r="S429" s="104"/>
      <c r="T429" s="105"/>
      <c r="U429" s="30" t="str">
        <f t="shared" si="31"/>
        <v/>
      </c>
      <c r="V429" s="30" t="str">
        <f t="shared" si="30"/>
        <v/>
      </c>
      <c r="W429" s="14" t="str">
        <f t="shared" si="32"/>
        <v/>
      </c>
      <c r="X429" s="16" t="str">
        <f t="shared" si="33"/>
        <v/>
      </c>
      <c r="Y429" s="28" t="str">
        <f t="shared" si="34"/>
        <v/>
      </c>
    </row>
    <row r="430" spans="2:25">
      <c r="B430" s="9"/>
      <c r="C430" s="95"/>
      <c r="D430" s="96"/>
      <c r="E430" s="97"/>
      <c r="F430" s="153"/>
      <c r="H430" s="9"/>
      <c r="I430" s="95"/>
      <c r="J430" s="96"/>
      <c r="K430" s="96"/>
      <c r="L430" s="96"/>
      <c r="M430" s="168"/>
      <c r="N430" s="168"/>
      <c r="O430" s="168"/>
      <c r="P430" s="96"/>
      <c r="Q430" s="96"/>
      <c r="R430" s="97"/>
      <c r="S430" s="104"/>
      <c r="T430" s="105"/>
      <c r="U430" s="30" t="str">
        <f t="shared" si="31"/>
        <v/>
      </c>
      <c r="V430" s="30" t="str">
        <f t="shared" si="30"/>
        <v/>
      </c>
      <c r="W430" s="14" t="str">
        <f t="shared" si="32"/>
        <v/>
      </c>
      <c r="X430" s="16" t="str">
        <f t="shared" si="33"/>
        <v/>
      </c>
      <c r="Y430" s="28" t="str">
        <f t="shared" si="34"/>
        <v/>
      </c>
    </row>
    <row r="431" spans="2:25">
      <c r="B431" s="9"/>
      <c r="C431" s="95"/>
      <c r="D431" s="96"/>
      <c r="E431" s="97"/>
      <c r="F431" s="153"/>
      <c r="H431" s="9"/>
      <c r="I431" s="95"/>
      <c r="J431" s="96"/>
      <c r="K431" s="96"/>
      <c r="L431" s="96"/>
      <c r="M431" s="168"/>
      <c r="N431" s="168"/>
      <c r="O431" s="168"/>
      <c r="P431" s="96"/>
      <c r="Q431" s="96"/>
      <c r="R431" s="97"/>
      <c r="S431" s="104"/>
      <c r="T431" s="105"/>
      <c r="U431" s="30" t="str">
        <f t="shared" si="31"/>
        <v/>
      </c>
      <c r="V431" s="30" t="str">
        <f t="shared" si="30"/>
        <v/>
      </c>
      <c r="W431" s="14" t="str">
        <f t="shared" si="32"/>
        <v/>
      </c>
      <c r="X431" s="16" t="str">
        <f t="shared" si="33"/>
        <v/>
      </c>
      <c r="Y431" s="28" t="str">
        <f t="shared" si="34"/>
        <v/>
      </c>
    </row>
    <row r="432" spans="2:25">
      <c r="B432" s="9"/>
      <c r="C432" s="95"/>
      <c r="D432" s="96"/>
      <c r="E432" s="97"/>
      <c r="F432" s="153"/>
      <c r="H432" s="9"/>
      <c r="I432" s="95"/>
      <c r="J432" s="96"/>
      <c r="K432" s="96"/>
      <c r="L432" s="96"/>
      <c r="M432" s="168"/>
      <c r="N432" s="168"/>
      <c r="O432" s="168"/>
      <c r="P432" s="96"/>
      <c r="Q432" s="96"/>
      <c r="R432" s="97"/>
      <c r="S432" s="104"/>
      <c r="T432" s="105"/>
      <c r="U432" s="30" t="str">
        <f t="shared" si="31"/>
        <v/>
      </c>
      <c r="V432" s="30" t="str">
        <f t="shared" si="30"/>
        <v/>
      </c>
      <c r="W432" s="14" t="str">
        <f t="shared" si="32"/>
        <v/>
      </c>
      <c r="X432" s="16" t="str">
        <f t="shared" si="33"/>
        <v/>
      </c>
      <c r="Y432" s="28" t="str">
        <f t="shared" si="34"/>
        <v/>
      </c>
    </row>
    <row r="433" spans="2:25">
      <c r="B433" s="9"/>
      <c r="C433" s="95"/>
      <c r="D433" s="96"/>
      <c r="E433" s="97"/>
      <c r="F433" s="153"/>
      <c r="H433" s="9"/>
      <c r="I433" s="95"/>
      <c r="J433" s="96"/>
      <c r="K433" s="96"/>
      <c r="L433" s="96"/>
      <c r="M433" s="168"/>
      <c r="N433" s="168"/>
      <c r="O433" s="168"/>
      <c r="P433" s="96"/>
      <c r="Q433" s="96"/>
      <c r="R433" s="97"/>
      <c r="S433" s="104"/>
      <c r="T433" s="105"/>
      <c r="U433" s="30" t="str">
        <f t="shared" si="31"/>
        <v/>
      </c>
      <c r="V433" s="30" t="str">
        <f t="shared" si="30"/>
        <v/>
      </c>
      <c r="W433" s="14" t="str">
        <f t="shared" si="32"/>
        <v/>
      </c>
      <c r="X433" s="16" t="str">
        <f t="shared" si="33"/>
        <v/>
      </c>
      <c r="Y433" s="28" t="str">
        <f t="shared" si="34"/>
        <v/>
      </c>
    </row>
    <row r="434" spans="2:25">
      <c r="B434" s="9"/>
      <c r="C434" s="95"/>
      <c r="D434" s="96"/>
      <c r="E434" s="97"/>
      <c r="F434" s="153"/>
      <c r="H434" s="9"/>
      <c r="I434" s="95"/>
      <c r="J434" s="96"/>
      <c r="K434" s="96"/>
      <c r="L434" s="96"/>
      <c r="M434" s="168"/>
      <c r="N434" s="168"/>
      <c r="O434" s="168"/>
      <c r="P434" s="96"/>
      <c r="Q434" s="96"/>
      <c r="R434" s="97"/>
      <c r="S434" s="104"/>
      <c r="T434" s="105"/>
      <c r="U434" s="30" t="str">
        <f t="shared" si="31"/>
        <v/>
      </c>
      <c r="V434" s="30" t="str">
        <f t="shared" si="30"/>
        <v/>
      </c>
      <c r="W434" s="14" t="str">
        <f t="shared" si="32"/>
        <v/>
      </c>
      <c r="X434" s="16" t="str">
        <f t="shared" si="33"/>
        <v/>
      </c>
      <c r="Y434" s="28" t="str">
        <f t="shared" si="34"/>
        <v/>
      </c>
    </row>
    <row r="435" spans="2:25">
      <c r="B435" s="9"/>
      <c r="C435" s="95"/>
      <c r="D435" s="96"/>
      <c r="E435" s="97"/>
      <c r="F435" s="153"/>
      <c r="H435" s="9"/>
      <c r="I435" s="95"/>
      <c r="J435" s="96"/>
      <c r="K435" s="96"/>
      <c r="L435" s="96"/>
      <c r="M435" s="168"/>
      <c r="N435" s="168"/>
      <c r="O435" s="168"/>
      <c r="P435" s="96"/>
      <c r="Q435" s="96"/>
      <c r="R435" s="97"/>
      <c r="S435" s="104"/>
      <c r="T435" s="105"/>
      <c r="U435" s="30" t="str">
        <f t="shared" si="31"/>
        <v/>
      </c>
      <c r="V435" s="30" t="str">
        <f t="shared" si="30"/>
        <v/>
      </c>
      <c r="W435" s="14" t="str">
        <f t="shared" si="32"/>
        <v/>
      </c>
      <c r="X435" s="16" t="str">
        <f t="shared" si="33"/>
        <v/>
      </c>
      <c r="Y435" s="28" t="str">
        <f t="shared" si="34"/>
        <v/>
      </c>
    </row>
    <row r="436" spans="2:25">
      <c r="B436" s="9"/>
      <c r="C436" s="95"/>
      <c r="D436" s="96"/>
      <c r="E436" s="97"/>
      <c r="F436" s="153"/>
      <c r="H436" s="9"/>
      <c r="I436" s="95"/>
      <c r="J436" s="96"/>
      <c r="K436" s="96"/>
      <c r="L436" s="96"/>
      <c r="M436" s="168"/>
      <c r="N436" s="168"/>
      <c r="O436" s="168"/>
      <c r="P436" s="96"/>
      <c r="Q436" s="96"/>
      <c r="R436" s="97"/>
      <c r="S436" s="104"/>
      <c r="T436" s="105"/>
      <c r="U436" s="30" t="str">
        <f t="shared" si="31"/>
        <v/>
      </c>
      <c r="V436" s="30" t="str">
        <f t="shared" si="30"/>
        <v/>
      </c>
      <c r="W436" s="14" t="str">
        <f t="shared" si="32"/>
        <v/>
      </c>
      <c r="X436" s="16" t="str">
        <f t="shared" si="33"/>
        <v/>
      </c>
      <c r="Y436" s="28" t="str">
        <f t="shared" si="34"/>
        <v/>
      </c>
    </row>
    <row r="437" spans="2:25">
      <c r="B437" s="9"/>
      <c r="C437" s="95"/>
      <c r="D437" s="96"/>
      <c r="E437" s="97"/>
      <c r="F437" s="153"/>
      <c r="H437" s="9"/>
      <c r="I437" s="95"/>
      <c r="J437" s="96"/>
      <c r="K437" s="96"/>
      <c r="L437" s="96"/>
      <c r="M437" s="168"/>
      <c r="N437" s="168"/>
      <c r="O437" s="168"/>
      <c r="P437" s="96"/>
      <c r="Q437" s="96"/>
      <c r="R437" s="97"/>
      <c r="S437" s="104"/>
      <c r="T437" s="105"/>
      <c r="U437" s="30" t="str">
        <f t="shared" si="31"/>
        <v/>
      </c>
      <c r="V437" s="30" t="str">
        <f t="shared" si="30"/>
        <v/>
      </c>
      <c r="W437" s="14" t="str">
        <f t="shared" si="32"/>
        <v/>
      </c>
      <c r="X437" s="16" t="str">
        <f t="shared" si="33"/>
        <v/>
      </c>
      <c r="Y437" s="28" t="str">
        <f t="shared" si="34"/>
        <v/>
      </c>
    </row>
    <row r="438" spans="2:25">
      <c r="B438" s="9"/>
      <c r="C438" s="95"/>
      <c r="D438" s="96"/>
      <c r="E438" s="97"/>
      <c r="F438" s="153"/>
      <c r="H438" s="9"/>
      <c r="I438" s="95"/>
      <c r="J438" s="96"/>
      <c r="K438" s="96"/>
      <c r="L438" s="96"/>
      <c r="M438" s="168"/>
      <c r="N438" s="168"/>
      <c r="O438" s="168"/>
      <c r="P438" s="96"/>
      <c r="Q438" s="96"/>
      <c r="R438" s="97"/>
      <c r="S438" s="104"/>
      <c r="T438" s="105"/>
      <c r="U438" s="30" t="str">
        <f t="shared" si="31"/>
        <v/>
      </c>
      <c r="V438" s="30" t="str">
        <f t="shared" si="30"/>
        <v/>
      </c>
      <c r="W438" s="14" t="str">
        <f t="shared" si="32"/>
        <v/>
      </c>
      <c r="X438" s="16" t="str">
        <f t="shared" si="33"/>
        <v/>
      </c>
      <c r="Y438" s="28" t="str">
        <f t="shared" si="34"/>
        <v/>
      </c>
    </row>
    <row r="439" spans="2:25">
      <c r="B439" s="9"/>
      <c r="C439" s="95"/>
      <c r="D439" s="96"/>
      <c r="E439" s="97"/>
      <c r="F439" s="153"/>
      <c r="H439" s="9"/>
      <c r="I439" s="95"/>
      <c r="J439" s="96"/>
      <c r="K439" s="96"/>
      <c r="L439" s="96"/>
      <c r="M439" s="168"/>
      <c r="N439" s="168"/>
      <c r="O439" s="168"/>
      <c r="P439" s="96"/>
      <c r="Q439" s="96"/>
      <c r="R439" s="97"/>
      <c r="S439" s="104"/>
      <c r="T439" s="105"/>
      <c r="U439" s="30" t="str">
        <f t="shared" si="31"/>
        <v/>
      </c>
      <c r="V439" s="30" t="str">
        <f t="shared" si="30"/>
        <v/>
      </c>
      <c r="W439" s="14" t="str">
        <f t="shared" si="32"/>
        <v/>
      </c>
      <c r="X439" s="16" t="str">
        <f t="shared" si="33"/>
        <v/>
      </c>
      <c r="Y439" s="28" t="str">
        <f t="shared" si="34"/>
        <v/>
      </c>
    </row>
    <row r="440" spans="2:25">
      <c r="B440" s="9"/>
      <c r="C440" s="95"/>
      <c r="D440" s="96"/>
      <c r="E440" s="97"/>
      <c r="F440" s="153"/>
      <c r="H440" s="9"/>
      <c r="I440" s="95"/>
      <c r="J440" s="96"/>
      <c r="K440" s="96"/>
      <c r="L440" s="96"/>
      <c r="M440" s="168"/>
      <c r="N440" s="168"/>
      <c r="O440" s="168"/>
      <c r="P440" s="96"/>
      <c r="Q440" s="96"/>
      <c r="R440" s="97"/>
      <c r="S440" s="104"/>
      <c r="T440" s="105"/>
      <c r="U440" s="30" t="str">
        <f t="shared" si="31"/>
        <v/>
      </c>
      <c r="V440" s="30" t="str">
        <f t="shared" si="30"/>
        <v/>
      </c>
      <c r="W440" s="14" t="str">
        <f t="shared" si="32"/>
        <v/>
      </c>
      <c r="X440" s="16" t="str">
        <f t="shared" si="33"/>
        <v/>
      </c>
      <c r="Y440" s="28" t="str">
        <f t="shared" si="34"/>
        <v/>
      </c>
    </row>
    <row r="441" spans="2:25">
      <c r="B441" s="9"/>
      <c r="C441" s="95"/>
      <c r="D441" s="96"/>
      <c r="E441" s="97"/>
      <c r="F441" s="153"/>
      <c r="H441" s="9"/>
      <c r="I441" s="95"/>
      <c r="J441" s="96"/>
      <c r="K441" s="96"/>
      <c r="L441" s="96"/>
      <c r="M441" s="168"/>
      <c r="N441" s="168"/>
      <c r="O441" s="168"/>
      <c r="P441" s="96"/>
      <c r="Q441" s="96"/>
      <c r="R441" s="97"/>
      <c r="S441" s="104"/>
      <c r="T441" s="105"/>
      <c r="U441" s="30" t="str">
        <f t="shared" si="31"/>
        <v/>
      </c>
      <c r="V441" s="30" t="str">
        <f t="shared" si="30"/>
        <v/>
      </c>
      <c r="W441" s="14" t="str">
        <f t="shared" si="32"/>
        <v/>
      </c>
      <c r="X441" s="16" t="str">
        <f t="shared" si="33"/>
        <v/>
      </c>
      <c r="Y441" s="28" t="str">
        <f t="shared" si="34"/>
        <v/>
      </c>
    </row>
    <row r="442" spans="2:25">
      <c r="B442" s="9"/>
      <c r="C442" s="95"/>
      <c r="D442" s="96"/>
      <c r="E442" s="97"/>
      <c r="F442" s="153"/>
      <c r="H442" s="9"/>
      <c r="I442" s="95"/>
      <c r="J442" s="96"/>
      <c r="K442" s="96"/>
      <c r="L442" s="96"/>
      <c r="M442" s="168"/>
      <c r="N442" s="168"/>
      <c r="O442" s="168"/>
      <c r="P442" s="96"/>
      <c r="Q442" s="96"/>
      <c r="R442" s="97"/>
      <c r="S442" s="104"/>
      <c r="T442" s="105"/>
      <c r="U442" s="30" t="str">
        <f t="shared" si="31"/>
        <v/>
      </c>
      <c r="V442" s="30" t="str">
        <f t="shared" si="30"/>
        <v/>
      </c>
      <c r="W442" s="14" t="str">
        <f t="shared" si="32"/>
        <v/>
      </c>
      <c r="X442" s="16" t="str">
        <f t="shared" si="33"/>
        <v/>
      </c>
      <c r="Y442" s="28" t="str">
        <f t="shared" si="34"/>
        <v/>
      </c>
    </row>
    <row r="443" spans="2:25">
      <c r="B443" s="9"/>
      <c r="C443" s="95"/>
      <c r="D443" s="96"/>
      <c r="E443" s="97"/>
      <c r="F443" s="153"/>
      <c r="H443" s="9"/>
      <c r="I443" s="95"/>
      <c r="J443" s="96"/>
      <c r="K443" s="96"/>
      <c r="L443" s="96"/>
      <c r="M443" s="168"/>
      <c r="N443" s="168"/>
      <c r="O443" s="168"/>
      <c r="P443" s="96"/>
      <c r="Q443" s="96"/>
      <c r="R443" s="97"/>
      <c r="S443" s="104"/>
      <c r="T443" s="105"/>
      <c r="U443" s="30" t="str">
        <f t="shared" si="31"/>
        <v/>
      </c>
      <c r="V443" s="30" t="str">
        <f t="shared" si="30"/>
        <v/>
      </c>
      <c r="W443" s="14" t="str">
        <f t="shared" si="32"/>
        <v/>
      </c>
      <c r="X443" s="16" t="str">
        <f t="shared" si="33"/>
        <v/>
      </c>
      <c r="Y443" s="28" t="str">
        <f t="shared" si="34"/>
        <v/>
      </c>
    </row>
    <row r="444" spans="2:25">
      <c r="B444" s="9"/>
      <c r="C444" s="95"/>
      <c r="D444" s="96"/>
      <c r="E444" s="97"/>
      <c r="F444" s="153"/>
      <c r="H444" s="9"/>
      <c r="I444" s="95"/>
      <c r="J444" s="96"/>
      <c r="K444" s="96"/>
      <c r="L444" s="96"/>
      <c r="M444" s="168"/>
      <c r="N444" s="168"/>
      <c r="O444" s="168"/>
      <c r="P444" s="96"/>
      <c r="Q444" s="96"/>
      <c r="R444" s="97"/>
      <c r="S444" s="104"/>
      <c r="T444" s="105"/>
      <c r="U444" s="30" t="str">
        <f t="shared" si="31"/>
        <v/>
      </c>
      <c r="V444" s="30" t="str">
        <f t="shared" si="30"/>
        <v/>
      </c>
      <c r="W444" s="14" t="str">
        <f t="shared" si="32"/>
        <v/>
      </c>
      <c r="X444" s="16" t="str">
        <f t="shared" si="33"/>
        <v/>
      </c>
      <c r="Y444" s="28" t="str">
        <f t="shared" si="34"/>
        <v/>
      </c>
    </row>
    <row r="445" spans="2:25">
      <c r="B445" s="9"/>
      <c r="C445" s="95"/>
      <c r="D445" s="96"/>
      <c r="E445" s="97"/>
      <c r="F445" s="153"/>
      <c r="H445" s="9"/>
      <c r="I445" s="95"/>
      <c r="J445" s="96"/>
      <c r="K445" s="96"/>
      <c r="L445" s="96"/>
      <c r="M445" s="168"/>
      <c r="N445" s="168"/>
      <c r="O445" s="168"/>
      <c r="P445" s="96"/>
      <c r="Q445" s="96"/>
      <c r="R445" s="97"/>
      <c r="S445" s="104"/>
      <c r="T445" s="105"/>
      <c r="U445" s="30" t="str">
        <f t="shared" si="31"/>
        <v/>
      </c>
      <c r="V445" s="30" t="str">
        <f t="shared" si="30"/>
        <v/>
      </c>
      <c r="W445" s="14" t="str">
        <f t="shared" si="32"/>
        <v/>
      </c>
      <c r="X445" s="16" t="str">
        <f t="shared" si="33"/>
        <v/>
      </c>
      <c r="Y445" s="28" t="str">
        <f t="shared" si="34"/>
        <v/>
      </c>
    </row>
    <row r="446" spans="2:25">
      <c r="B446" s="9"/>
      <c r="C446" s="95"/>
      <c r="D446" s="96"/>
      <c r="E446" s="97"/>
      <c r="F446" s="153"/>
      <c r="H446" s="9"/>
      <c r="I446" s="95"/>
      <c r="J446" s="96"/>
      <c r="K446" s="96"/>
      <c r="L446" s="96"/>
      <c r="M446" s="168"/>
      <c r="N446" s="168"/>
      <c r="O446" s="168"/>
      <c r="P446" s="96"/>
      <c r="Q446" s="96"/>
      <c r="R446" s="97"/>
      <c r="S446" s="104"/>
      <c r="T446" s="105"/>
      <c r="U446" s="30" t="str">
        <f t="shared" si="31"/>
        <v/>
      </c>
      <c r="V446" s="30" t="str">
        <f t="shared" si="30"/>
        <v/>
      </c>
      <c r="W446" s="14" t="str">
        <f t="shared" si="32"/>
        <v/>
      </c>
      <c r="X446" s="16" t="str">
        <f t="shared" si="33"/>
        <v/>
      </c>
      <c r="Y446" s="28" t="str">
        <f t="shared" si="34"/>
        <v/>
      </c>
    </row>
    <row r="447" spans="2:25">
      <c r="B447" s="9"/>
      <c r="C447" s="95"/>
      <c r="D447" s="96"/>
      <c r="E447" s="97"/>
      <c r="F447" s="153"/>
      <c r="H447" s="9"/>
      <c r="I447" s="95"/>
      <c r="J447" s="96"/>
      <c r="K447" s="96"/>
      <c r="L447" s="96"/>
      <c r="M447" s="168"/>
      <c r="N447" s="168"/>
      <c r="O447" s="168"/>
      <c r="P447" s="96"/>
      <c r="Q447" s="96"/>
      <c r="R447" s="97"/>
      <c r="S447" s="104"/>
      <c r="T447" s="105"/>
      <c r="U447" s="30" t="str">
        <f t="shared" si="31"/>
        <v/>
      </c>
      <c r="V447" s="30" t="str">
        <f t="shared" si="30"/>
        <v/>
      </c>
      <c r="W447" s="14" t="str">
        <f t="shared" si="32"/>
        <v/>
      </c>
      <c r="X447" s="16" t="str">
        <f t="shared" si="33"/>
        <v/>
      </c>
      <c r="Y447" s="28" t="str">
        <f t="shared" si="34"/>
        <v/>
      </c>
    </row>
    <row r="448" spans="2:25">
      <c r="B448" s="9"/>
      <c r="C448" s="95"/>
      <c r="D448" s="96"/>
      <c r="E448" s="97"/>
      <c r="F448" s="153"/>
      <c r="H448" s="9"/>
      <c r="I448" s="95"/>
      <c r="J448" s="96"/>
      <c r="K448" s="96"/>
      <c r="L448" s="96"/>
      <c r="M448" s="168"/>
      <c r="N448" s="168"/>
      <c r="O448" s="168"/>
      <c r="P448" s="96"/>
      <c r="Q448" s="96"/>
      <c r="R448" s="97"/>
      <c r="S448" s="104"/>
      <c r="T448" s="105"/>
      <c r="U448" s="30" t="str">
        <f t="shared" si="31"/>
        <v/>
      </c>
      <c r="V448" s="30" t="str">
        <f t="shared" si="30"/>
        <v/>
      </c>
      <c r="W448" s="14" t="str">
        <f t="shared" si="32"/>
        <v/>
      </c>
      <c r="X448" s="16" t="str">
        <f t="shared" si="33"/>
        <v/>
      </c>
      <c r="Y448" s="28" t="str">
        <f t="shared" si="34"/>
        <v/>
      </c>
    </row>
    <row r="449" spans="2:25">
      <c r="B449" s="9"/>
      <c r="C449" s="95"/>
      <c r="D449" s="96"/>
      <c r="E449" s="97"/>
      <c r="F449" s="153"/>
      <c r="H449" s="9"/>
      <c r="I449" s="95"/>
      <c r="J449" s="96"/>
      <c r="K449" s="96"/>
      <c r="L449" s="96"/>
      <c r="M449" s="168"/>
      <c r="N449" s="168"/>
      <c r="O449" s="168"/>
      <c r="P449" s="96"/>
      <c r="Q449" s="96"/>
      <c r="R449" s="97"/>
      <c r="S449" s="104"/>
      <c r="T449" s="105"/>
      <c r="U449" s="30" t="str">
        <f t="shared" si="31"/>
        <v/>
      </c>
      <c r="V449" s="30" t="str">
        <f t="shared" si="30"/>
        <v/>
      </c>
      <c r="W449" s="14" t="str">
        <f t="shared" si="32"/>
        <v/>
      </c>
      <c r="X449" s="16" t="str">
        <f t="shared" si="33"/>
        <v/>
      </c>
      <c r="Y449" s="28" t="str">
        <f t="shared" si="34"/>
        <v/>
      </c>
    </row>
    <row r="450" spans="2:25">
      <c r="B450" s="9"/>
      <c r="C450" s="95"/>
      <c r="D450" s="96"/>
      <c r="E450" s="97"/>
      <c r="F450" s="153"/>
      <c r="H450" s="9"/>
      <c r="I450" s="95"/>
      <c r="J450" s="96"/>
      <c r="K450" s="96"/>
      <c r="L450" s="96"/>
      <c r="M450" s="168"/>
      <c r="N450" s="168"/>
      <c r="O450" s="168"/>
      <c r="P450" s="96"/>
      <c r="Q450" s="96"/>
      <c r="R450" s="97"/>
      <c r="S450" s="104"/>
      <c r="T450" s="105"/>
      <c r="U450" s="30" t="str">
        <f t="shared" si="31"/>
        <v/>
      </c>
      <c r="V450" s="30" t="str">
        <f t="shared" si="30"/>
        <v/>
      </c>
      <c r="W450" s="14" t="str">
        <f t="shared" si="32"/>
        <v/>
      </c>
      <c r="X450" s="16" t="str">
        <f t="shared" si="33"/>
        <v/>
      </c>
      <c r="Y450" s="28" t="str">
        <f t="shared" si="34"/>
        <v/>
      </c>
    </row>
    <row r="451" spans="2:25">
      <c r="B451" s="9"/>
      <c r="C451" s="95"/>
      <c r="D451" s="96"/>
      <c r="E451" s="97"/>
      <c r="F451" s="153"/>
      <c r="H451" s="9"/>
      <c r="I451" s="95"/>
      <c r="J451" s="96"/>
      <c r="K451" s="96"/>
      <c r="L451" s="96"/>
      <c r="M451" s="168"/>
      <c r="N451" s="168"/>
      <c r="O451" s="168"/>
      <c r="P451" s="96"/>
      <c r="Q451" s="96"/>
      <c r="R451" s="97"/>
      <c r="S451" s="104"/>
      <c r="T451" s="105"/>
      <c r="U451" s="30" t="str">
        <f t="shared" si="31"/>
        <v/>
      </c>
      <c r="V451" s="30" t="str">
        <f t="shared" ref="V451:V502" si="35">IF(U451="",
    "",
    IF(ISERROR(MATCH(U451,C:C,0)),
        "NO",
        "YES"
    )
)</f>
        <v/>
      </c>
      <c r="W451" s="14" t="str">
        <f t="shared" si="32"/>
        <v/>
      </c>
      <c r="X451" s="16" t="str">
        <f t="shared" si="33"/>
        <v/>
      </c>
      <c r="Y451" s="28" t="str">
        <f t="shared" si="34"/>
        <v/>
      </c>
    </row>
    <row r="452" spans="2:25">
      <c r="B452" s="9"/>
      <c r="C452" s="95"/>
      <c r="D452" s="96"/>
      <c r="E452" s="97"/>
      <c r="F452" s="153"/>
      <c r="H452" s="9"/>
      <c r="I452" s="95"/>
      <c r="J452" s="96"/>
      <c r="K452" s="96"/>
      <c r="L452" s="96"/>
      <c r="M452" s="168"/>
      <c r="N452" s="168"/>
      <c r="O452" s="168"/>
      <c r="P452" s="96"/>
      <c r="Q452" s="96"/>
      <c r="R452" s="97"/>
      <c r="S452" s="104"/>
      <c r="T452" s="105"/>
      <c r="U452" s="30" t="str">
        <f t="shared" ref="U452:U502" si="36">SUBSTITUTE(I452," ","")</f>
        <v/>
      </c>
      <c r="V452" s="30" t="str">
        <f t="shared" si="35"/>
        <v/>
      </c>
      <c r="W452" s="14" t="str">
        <f t="shared" ref="W452:W502" si="37">IF(ISBLANK(T452),
    "",
    SUBSTITUTE(SUBSTITUTE(SUBSTITUTE(SUBSTITUTE(T452,",",""),".",""),"?","")," ","")
)</f>
        <v/>
      </c>
      <c r="X452" s="16" t="str">
        <f t="shared" ref="X452:X502" si="38">IF(ISBLANK(T452),
    "",
    IF(ISERROR(_xlfn.NUMBERVALUE(W452)),
        IF(NOT(ISERROR(FIND("k",LOWER(W452)))),
            _xlfn.NUMBERVALUE(LEFT(W452,FIND("k",LOWER(W452))-1))*1000,
            IF(NOT(ISERROR(FIND("g",LOWER(W452)))),
                _xlfn.NUMBERVALUE(LEFT(W452,FIND("g",LOWER(W452))-1)),
                "N/A"
            )
        ),
        _xlfn.NUMBERVALUE(W452)
    )
)</f>
        <v/>
      </c>
      <c r="Y452" s="28" t="str">
        <f t="shared" ref="Y452:Y502" si="39">IF(I452="",
    "",
    IF(AND(NOT(I452=""),X452=""),
        "NONE",
        IF(ISNUMBER(X452),
            IF(X452&gt;15000,
                15000,
                X452
            ),
            "ERROR"
            )
    )
)</f>
        <v/>
      </c>
    </row>
    <row r="453" spans="2:25">
      <c r="B453" s="9"/>
      <c r="C453" s="95"/>
      <c r="D453" s="96"/>
      <c r="E453" s="97"/>
      <c r="F453" s="153"/>
      <c r="H453" s="9"/>
      <c r="I453" s="95"/>
      <c r="J453" s="96"/>
      <c r="K453" s="96"/>
      <c r="L453" s="96"/>
      <c r="M453" s="168"/>
      <c r="N453" s="168"/>
      <c r="O453" s="168"/>
      <c r="P453" s="96"/>
      <c r="Q453" s="96"/>
      <c r="R453" s="97"/>
      <c r="S453" s="104"/>
      <c r="T453" s="105"/>
      <c r="U453" s="30" t="str">
        <f t="shared" si="36"/>
        <v/>
      </c>
      <c r="V453" s="30" t="str">
        <f t="shared" si="35"/>
        <v/>
      </c>
      <c r="W453" s="14" t="str">
        <f t="shared" si="37"/>
        <v/>
      </c>
      <c r="X453" s="16" t="str">
        <f t="shared" si="38"/>
        <v/>
      </c>
      <c r="Y453" s="28" t="str">
        <f t="shared" si="39"/>
        <v/>
      </c>
    </row>
    <row r="454" spans="2:25">
      <c r="B454" s="9"/>
      <c r="C454" s="95"/>
      <c r="D454" s="96"/>
      <c r="E454" s="97"/>
      <c r="F454" s="153"/>
      <c r="H454" s="9"/>
      <c r="I454" s="95"/>
      <c r="J454" s="96"/>
      <c r="K454" s="96"/>
      <c r="L454" s="96"/>
      <c r="M454" s="168"/>
      <c r="N454" s="168"/>
      <c r="O454" s="168"/>
      <c r="P454" s="96"/>
      <c r="Q454" s="96"/>
      <c r="R454" s="97"/>
      <c r="S454" s="104"/>
      <c r="T454" s="105"/>
      <c r="U454" s="30" t="str">
        <f t="shared" si="36"/>
        <v/>
      </c>
      <c r="V454" s="30" t="str">
        <f t="shared" si="35"/>
        <v/>
      </c>
      <c r="W454" s="14" t="str">
        <f t="shared" si="37"/>
        <v/>
      </c>
      <c r="X454" s="16" t="str">
        <f t="shared" si="38"/>
        <v/>
      </c>
      <c r="Y454" s="28" t="str">
        <f t="shared" si="39"/>
        <v/>
      </c>
    </row>
    <row r="455" spans="2:25">
      <c r="B455" s="9"/>
      <c r="C455" s="95"/>
      <c r="D455" s="96"/>
      <c r="E455" s="97"/>
      <c r="F455" s="153"/>
      <c r="H455" s="9"/>
      <c r="I455" s="95"/>
      <c r="J455" s="96"/>
      <c r="K455" s="96"/>
      <c r="L455" s="96"/>
      <c r="M455" s="168"/>
      <c r="N455" s="168"/>
      <c r="O455" s="168"/>
      <c r="P455" s="96"/>
      <c r="Q455" s="96"/>
      <c r="R455" s="97"/>
      <c r="S455" s="104"/>
      <c r="T455" s="105"/>
      <c r="U455" s="30" t="str">
        <f t="shared" si="36"/>
        <v/>
      </c>
      <c r="V455" s="30" t="str">
        <f t="shared" si="35"/>
        <v/>
      </c>
      <c r="W455" s="14" t="str">
        <f t="shared" si="37"/>
        <v/>
      </c>
      <c r="X455" s="16" t="str">
        <f t="shared" si="38"/>
        <v/>
      </c>
      <c r="Y455" s="28" t="str">
        <f t="shared" si="39"/>
        <v/>
      </c>
    </row>
    <row r="456" spans="2:25">
      <c r="B456" s="9"/>
      <c r="C456" s="95"/>
      <c r="D456" s="96"/>
      <c r="E456" s="97"/>
      <c r="F456" s="153"/>
      <c r="H456" s="9"/>
      <c r="I456" s="95"/>
      <c r="J456" s="96"/>
      <c r="K456" s="96"/>
      <c r="L456" s="96"/>
      <c r="M456" s="168"/>
      <c r="N456" s="168"/>
      <c r="O456" s="168"/>
      <c r="P456" s="96"/>
      <c r="Q456" s="96"/>
      <c r="R456" s="97"/>
      <c r="S456" s="104"/>
      <c r="T456" s="105"/>
      <c r="U456" s="30" t="str">
        <f t="shared" si="36"/>
        <v/>
      </c>
      <c r="V456" s="30" t="str">
        <f t="shared" si="35"/>
        <v/>
      </c>
      <c r="W456" s="14" t="str">
        <f t="shared" si="37"/>
        <v/>
      </c>
      <c r="X456" s="16" t="str">
        <f t="shared" si="38"/>
        <v/>
      </c>
      <c r="Y456" s="28" t="str">
        <f t="shared" si="39"/>
        <v/>
      </c>
    </row>
    <row r="457" spans="2:25">
      <c r="B457" s="9"/>
      <c r="C457" s="95"/>
      <c r="D457" s="96"/>
      <c r="E457" s="97"/>
      <c r="F457" s="153"/>
      <c r="H457" s="9"/>
      <c r="I457" s="95"/>
      <c r="J457" s="96"/>
      <c r="K457" s="96"/>
      <c r="L457" s="96"/>
      <c r="M457" s="168"/>
      <c r="N457" s="168"/>
      <c r="O457" s="168"/>
      <c r="P457" s="96"/>
      <c r="Q457" s="96"/>
      <c r="R457" s="97"/>
      <c r="S457" s="104"/>
      <c r="T457" s="105"/>
      <c r="U457" s="30" t="str">
        <f t="shared" si="36"/>
        <v/>
      </c>
      <c r="V457" s="30" t="str">
        <f t="shared" si="35"/>
        <v/>
      </c>
      <c r="W457" s="14" t="str">
        <f t="shared" si="37"/>
        <v/>
      </c>
      <c r="X457" s="16" t="str">
        <f t="shared" si="38"/>
        <v/>
      </c>
      <c r="Y457" s="28" t="str">
        <f t="shared" si="39"/>
        <v/>
      </c>
    </row>
    <row r="458" spans="2:25">
      <c r="B458" s="9"/>
      <c r="C458" s="95"/>
      <c r="D458" s="96"/>
      <c r="E458" s="97"/>
      <c r="F458" s="153"/>
      <c r="H458" s="9"/>
      <c r="I458" s="95"/>
      <c r="J458" s="96"/>
      <c r="K458" s="96"/>
      <c r="L458" s="96"/>
      <c r="M458" s="168"/>
      <c r="N458" s="168"/>
      <c r="O458" s="168"/>
      <c r="P458" s="96"/>
      <c r="Q458" s="96"/>
      <c r="R458" s="97"/>
      <c r="S458" s="104"/>
      <c r="T458" s="105"/>
      <c r="U458" s="30" t="str">
        <f t="shared" si="36"/>
        <v/>
      </c>
      <c r="V458" s="30" t="str">
        <f t="shared" si="35"/>
        <v/>
      </c>
      <c r="W458" s="14" t="str">
        <f t="shared" si="37"/>
        <v/>
      </c>
      <c r="X458" s="16" t="str">
        <f t="shared" si="38"/>
        <v/>
      </c>
      <c r="Y458" s="28" t="str">
        <f t="shared" si="39"/>
        <v/>
      </c>
    </row>
    <row r="459" spans="2:25">
      <c r="B459" s="9"/>
      <c r="C459" s="95"/>
      <c r="D459" s="96"/>
      <c r="E459" s="97"/>
      <c r="F459" s="153"/>
      <c r="H459" s="9"/>
      <c r="I459" s="95"/>
      <c r="J459" s="96"/>
      <c r="K459" s="96"/>
      <c r="L459" s="96"/>
      <c r="M459" s="168"/>
      <c r="N459" s="168"/>
      <c r="O459" s="168"/>
      <c r="P459" s="96"/>
      <c r="Q459" s="96"/>
      <c r="R459" s="97"/>
      <c r="S459" s="104"/>
      <c r="T459" s="105"/>
      <c r="U459" s="30" t="str">
        <f t="shared" si="36"/>
        <v/>
      </c>
      <c r="V459" s="30" t="str">
        <f t="shared" si="35"/>
        <v/>
      </c>
      <c r="W459" s="14" t="str">
        <f t="shared" si="37"/>
        <v/>
      </c>
      <c r="X459" s="16" t="str">
        <f t="shared" si="38"/>
        <v/>
      </c>
      <c r="Y459" s="28" t="str">
        <f t="shared" si="39"/>
        <v/>
      </c>
    </row>
    <row r="460" spans="2:25">
      <c r="B460" s="9"/>
      <c r="C460" s="95"/>
      <c r="D460" s="96"/>
      <c r="E460" s="97"/>
      <c r="F460" s="153"/>
      <c r="H460" s="9"/>
      <c r="I460" s="95"/>
      <c r="J460" s="96"/>
      <c r="K460" s="96"/>
      <c r="L460" s="96"/>
      <c r="M460" s="168"/>
      <c r="N460" s="168"/>
      <c r="O460" s="168"/>
      <c r="P460" s="96"/>
      <c r="Q460" s="96"/>
      <c r="R460" s="97"/>
      <c r="S460" s="104"/>
      <c r="T460" s="105"/>
      <c r="U460" s="30" t="str">
        <f t="shared" si="36"/>
        <v/>
      </c>
      <c r="V460" s="30" t="str">
        <f t="shared" si="35"/>
        <v/>
      </c>
      <c r="W460" s="14" t="str">
        <f t="shared" si="37"/>
        <v/>
      </c>
      <c r="X460" s="16" t="str">
        <f t="shared" si="38"/>
        <v/>
      </c>
      <c r="Y460" s="28" t="str">
        <f t="shared" si="39"/>
        <v/>
      </c>
    </row>
    <row r="461" spans="2:25">
      <c r="B461" s="9"/>
      <c r="C461" s="95"/>
      <c r="D461" s="96"/>
      <c r="E461" s="97"/>
      <c r="F461" s="153"/>
      <c r="H461" s="9"/>
      <c r="I461" s="95"/>
      <c r="J461" s="96"/>
      <c r="K461" s="96"/>
      <c r="L461" s="96"/>
      <c r="M461" s="168"/>
      <c r="N461" s="168"/>
      <c r="O461" s="168"/>
      <c r="P461" s="96"/>
      <c r="Q461" s="96"/>
      <c r="R461" s="97"/>
      <c r="S461" s="104"/>
      <c r="T461" s="105"/>
      <c r="U461" s="30" t="str">
        <f t="shared" si="36"/>
        <v/>
      </c>
      <c r="V461" s="30" t="str">
        <f t="shared" si="35"/>
        <v/>
      </c>
      <c r="W461" s="14" t="str">
        <f t="shared" si="37"/>
        <v/>
      </c>
      <c r="X461" s="16" t="str">
        <f t="shared" si="38"/>
        <v/>
      </c>
      <c r="Y461" s="28" t="str">
        <f t="shared" si="39"/>
        <v/>
      </c>
    </row>
    <row r="462" spans="2:25">
      <c r="B462" s="9"/>
      <c r="C462" s="95"/>
      <c r="D462" s="96"/>
      <c r="E462" s="97"/>
      <c r="F462" s="153"/>
      <c r="H462" s="9"/>
      <c r="I462" s="95"/>
      <c r="J462" s="96"/>
      <c r="K462" s="96"/>
      <c r="L462" s="96"/>
      <c r="M462" s="168"/>
      <c r="N462" s="168"/>
      <c r="O462" s="168"/>
      <c r="P462" s="96"/>
      <c r="Q462" s="96"/>
      <c r="R462" s="97"/>
      <c r="S462" s="104"/>
      <c r="T462" s="105"/>
      <c r="U462" s="30" t="str">
        <f t="shared" si="36"/>
        <v/>
      </c>
      <c r="V462" s="30" t="str">
        <f t="shared" si="35"/>
        <v/>
      </c>
      <c r="W462" s="14" t="str">
        <f t="shared" si="37"/>
        <v/>
      </c>
      <c r="X462" s="16" t="str">
        <f t="shared" si="38"/>
        <v/>
      </c>
      <c r="Y462" s="28" t="str">
        <f t="shared" si="39"/>
        <v/>
      </c>
    </row>
    <row r="463" spans="2:25">
      <c r="B463" s="9"/>
      <c r="C463" s="95"/>
      <c r="D463" s="96"/>
      <c r="E463" s="97"/>
      <c r="F463" s="153"/>
      <c r="H463" s="9"/>
      <c r="I463" s="95"/>
      <c r="J463" s="96"/>
      <c r="K463" s="96"/>
      <c r="L463" s="96"/>
      <c r="M463" s="168"/>
      <c r="N463" s="168"/>
      <c r="O463" s="168"/>
      <c r="P463" s="96"/>
      <c r="Q463" s="96"/>
      <c r="R463" s="97"/>
      <c r="S463" s="104"/>
      <c r="T463" s="105"/>
      <c r="U463" s="30" t="str">
        <f t="shared" si="36"/>
        <v/>
      </c>
      <c r="V463" s="30" t="str">
        <f t="shared" si="35"/>
        <v/>
      </c>
      <c r="W463" s="14" t="str">
        <f t="shared" si="37"/>
        <v/>
      </c>
      <c r="X463" s="16" t="str">
        <f t="shared" si="38"/>
        <v/>
      </c>
      <c r="Y463" s="28" t="str">
        <f t="shared" si="39"/>
        <v/>
      </c>
    </row>
    <row r="464" spans="2:25">
      <c r="B464" s="9"/>
      <c r="C464" s="95"/>
      <c r="D464" s="96"/>
      <c r="E464" s="97"/>
      <c r="F464" s="153"/>
      <c r="H464" s="9"/>
      <c r="I464" s="95"/>
      <c r="J464" s="96"/>
      <c r="K464" s="96"/>
      <c r="L464" s="96"/>
      <c r="M464" s="168"/>
      <c r="N464" s="168"/>
      <c r="O464" s="168"/>
      <c r="P464" s="96"/>
      <c r="Q464" s="96"/>
      <c r="R464" s="97"/>
      <c r="S464" s="104"/>
      <c r="T464" s="105"/>
      <c r="U464" s="30" t="str">
        <f t="shared" si="36"/>
        <v/>
      </c>
      <c r="V464" s="30" t="str">
        <f t="shared" si="35"/>
        <v/>
      </c>
      <c r="W464" s="14" t="str">
        <f t="shared" si="37"/>
        <v/>
      </c>
      <c r="X464" s="16" t="str">
        <f t="shared" si="38"/>
        <v/>
      </c>
      <c r="Y464" s="28" t="str">
        <f t="shared" si="39"/>
        <v/>
      </c>
    </row>
    <row r="465" spans="2:25">
      <c r="B465" s="9"/>
      <c r="C465" s="95"/>
      <c r="D465" s="96"/>
      <c r="E465" s="97"/>
      <c r="F465" s="153"/>
      <c r="H465" s="9"/>
      <c r="I465" s="95"/>
      <c r="J465" s="96"/>
      <c r="K465" s="96"/>
      <c r="L465" s="96"/>
      <c r="M465" s="168"/>
      <c r="N465" s="168"/>
      <c r="O465" s="168"/>
      <c r="P465" s="96"/>
      <c r="Q465" s="96"/>
      <c r="R465" s="97"/>
      <c r="S465" s="104"/>
      <c r="T465" s="105"/>
      <c r="U465" s="30" t="str">
        <f t="shared" si="36"/>
        <v/>
      </c>
      <c r="V465" s="30" t="str">
        <f t="shared" si="35"/>
        <v/>
      </c>
      <c r="W465" s="14" t="str">
        <f t="shared" si="37"/>
        <v/>
      </c>
      <c r="X465" s="16" t="str">
        <f t="shared" si="38"/>
        <v/>
      </c>
      <c r="Y465" s="28" t="str">
        <f t="shared" si="39"/>
        <v/>
      </c>
    </row>
    <row r="466" spans="2:25">
      <c r="B466" s="9"/>
      <c r="C466" s="95"/>
      <c r="D466" s="96"/>
      <c r="E466" s="97"/>
      <c r="F466" s="153"/>
      <c r="H466" s="9"/>
      <c r="I466" s="95"/>
      <c r="J466" s="96"/>
      <c r="K466" s="96"/>
      <c r="L466" s="96"/>
      <c r="M466" s="168"/>
      <c r="N466" s="168"/>
      <c r="O466" s="168"/>
      <c r="P466" s="96"/>
      <c r="Q466" s="96"/>
      <c r="R466" s="97"/>
      <c r="S466" s="104"/>
      <c r="T466" s="105"/>
      <c r="U466" s="30" t="str">
        <f t="shared" si="36"/>
        <v/>
      </c>
      <c r="V466" s="30" t="str">
        <f t="shared" si="35"/>
        <v/>
      </c>
      <c r="W466" s="14" t="str">
        <f t="shared" si="37"/>
        <v/>
      </c>
      <c r="X466" s="16" t="str">
        <f t="shared" si="38"/>
        <v/>
      </c>
      <c r="Y466" s="28" t="str">
        <f t="shared" si="39"/>
        <v/>
      </c>
    </row>
    <row r="467" spans="2:25">
      <c r="B467" s="9"/>
      <c r="C467" s="95"/>
      <c r="D467" s="96"/>
      <c r="E467" s="97"/>
      <c r="F467" s="153"/>
      <c r="H467" s="9"/>
      <c r="I467" s="95"/>
      <c r="J467" s="96"/>
      <c r="K467" s="96"/>
      <c r="L467" s="96"/>
      <c r="M467" s="168"/>
      <c r="N467" s="168"/>
      <c r="O467" s="168"/>
      <c r="P467" s="96"/>
      <c r="Q467" s="96"/>
      <c r="R467" s="97"/>
      <c r="S467" s="104"/>
      <c r="T467" s="105"/>
      <c r="U467" s="30" t="str">
        <f t="shared" si="36"/>
        <v/>
      </c>
      <c r="V467" s="30" t="str">
        <f t="shared" si="35"/>
        <v/>
      </c>
      <c r="W467" s="14" t="str">
        <f t="shared" si="37"/>
        <v/>
      </c>
      <c r="X467" s="16" t="str">
        <f t="shared" si="38"/>
        <v/>
      </c>
      <c r="Y467" s="28" t="str">
        <f t="shared" si="39"/>
        <v/>
      </c>
    </row>
    <row r="468" spans="2:25">
      <c r="B468" s="9"/>
      <c r="C468" s="95"/>
      <c r="D468" s="96"/>
      <c r="E468" s="97"/>
      <c r="F468" s="153"/>
      <c r="H468" s="9"/>
      <c r="I468" s="95"/>
      <c r="J468" s="96"/>
      <c r="K468" s="96"/>
      <c r="L468" s="96"/>
      <c r="M468" s="168"/>
      <c r="N468" s="168"/>
      <c r="O468" s="168"/>
      <c r="P468" s="96"/>
      <c r="Q468" s="96"/>
      <c r="R468" s="97"/>
      <c r="S468" s="104"/>
      <c r="T468" s="105"/>
      <c r="U468" s="30" t="str">
        <f t="shared" si="36"/>
        <v/>
      </c>
      <c r="V468" s="30" t="str">
        <f t="shared" si="35"/>
        <v/>
      </c>
      <c r="W468" s="14" t="str">
        <f t="shared" si="37"/>
        <v/>
      </c>
      <c r="X468" s="16" t="str">
        <f t="shared" si="38"/>
        <v/>
      </c>
      <c r="Y468" s="28" t="str">
        <f t="shared" si="39"/>
        <v/>
      </c>
    </row>
    <row r="469" spans="2:25">
      <c r="B469" s="9"/>
      <c r="C469" s="95"/>
      <c r="D469" s="96"/>
      <c r="E469" s="97"/>
      <c r="F469" s="153"/>
      <c r="H469" s="9"/>
      <c r="I469" s="95"/>
      <c r="J469" s="96"/>
      <c r="K469" s="96"/>
      <c r="L469" s="96"/>
      <c r="M469" s="168"/>
      <c r="N469" s="168"/>
      <c r="O469" s="168"/>
      <c r="P469" s="96"/>
      <c r="Q469" s="96"/>
      <c r="R469" s="97"/>
      <c r="S469" s="104"/>
      <c r="T469" s="105"/>
      <c r="U469" s="30" t="str">
        <f t="shared" si="36"/>
        <v/>
      </c>
      <c r="V469" s="30" t="str">
        <f t="shared" si="35"/>
        <v/>
      </c>
      <c r="W469" s="14" t="str">
        <f t="shared" si="37"/>
        <v/>
      </c>
      <c r="X469" s="16" t="str">
        <f t="shared" si="38"/>
        <v/>
      </c>
      <c r="Y469" s="28" t="str">
        <f t="shared" si="39"/>
        <v/>
      </c>
    </row>
    <row r="470" spans="2:25">
      <c r="B470" s="9"/>
      <c r="C470" s="95"/>
      <c r="D470" s="96"/>
      <c r="E470" s="97"/>
      <c r="F470" s="153"/>
      <c r="H470" s="9"/>
      <c r="I470" s="95"/>
      <c r="J470" s="96"/>
      <c r="K470" s="96"/>
      <c r="L470" s="96"/>
      <c r="M470" s="168"/>
      <c r="N470" s="168"/>
      <c r="O470" s="168"/>
      <c r="P470" s="96"/>
      <c r="Q470" s="96"/>
      <c r="R470" s="97"/>
      <c r="S470" s="104"/>
      <c r="T470" s="105"/>
      <c r="U470" s="30" t="str">
        <f t="shared" si="36"/>
        <v/>
      </c>
      <c r="V470" s="30" t="str">
        <f t="shared" si="35"/>
        <v/>
      </c>
      <c r="W470" s="14" t="str">
        <f t="shared" si="37"/>
        <v/>
      </c>
      <c r="X470" s="16" t="str">
        <f t="shared" si="38"/>
        <v/>
      </c>
      <c r="Y470" s="28" t="str">
        <f t="shared" si="39"/>
        <v/>
      </c>
    </row>
    <row r="471" spans="2:25">
      <c r="B471" s="9"/>
      <c r="C471" s="95"/>
      <c r="D471" s="96"/>
      <c r="E471" s="97"/>
      <c r="F471" s="153"/>
      <c r="H471" s="9"/>
      <c r="I471" s="95"/>
      <c r="J471" s="96"/>
      <c r="K471" s="96"/>
      <c r="L471" s="96"/>
      <c r="M471" s="168"/>
      <c r="N471" s="168"/>
      <c r="O471" s="168"/>
      <c r="P471" s="96"/>
      <c r="Q471" s="96"/>
      <c r="R471" s="97"/>
      <c r="S471" s="104"/>
      <c r="T471" s="105"/>
      <c r="U471" s="30" t="str">
        <f t="shared" si="36"/>
        <v/>
      </c>
      <c r="V471" s="30" t="str">
        <f t="shared" si="35"/>
        <v/>
      </c>
      <c r="W471" s="14" t="str">
        <f t="shared" si="37"/>
        <v/>
      </c>
      <c r="X471" s="16" t="str">
        <f t="shared" si="38"/>
        <v/>
      </c>
      <c r="Y471" s="28" t="str">
        <f t="shared" si="39"/>
        <v/>
      </c>
    </row>
    <row r="472" spans="2:25">
      <c r="B472" s="9"/>
      <c r="C472" s="95"/>
      <c r="D472" s="96"/>
      <c r="E472" s="97"/>
      <c r="F472" s="153"/>
      <c r="H472" s="9"/>
      <c r="I472" s="95"/>
      <c r="J472" s="96"/>
      <c r="K472" s="96"/>
      <c r="L472" s="96"/>
      <c r="M472" s="168"/>
      <c r="N472" s="168"/>
      <c r="O472" s="168"/>
      <c r="P472" s="96"/>
      <c r="Q472" s="96"/>
      <c r="R472" s="97"/>
      <c r="S472" s="104"/>
      <c r="T472" s="105"/>
      <c r="U472" s="30" t="str">
        <f t="shared" si="36"/>
        <v/>
      </c>
      <c r="V472" s="30" t="str">
        <f t="shared" si="35"/>
        <v/>
      </c>
      <c r="W472" s="14" t="str">
        <f t="shared" si="37"/>
        <v/>
      </c>
      <c r="X472" s="16" t="str">
        <f t="shared" si="38"/>
        <v/>
      </c>
      <c r="Y472" s="28" t="str">
        <f t="shared" si="39"/>
        <v/>
      </c>
    </row>
    <row r="473" spans="2:25">
      <c r="B473" s="9"/>
      <c r="C473" s="95"/>
      <c r="D473" s="96"/>
      <c r="E473" s="97"/>
      <c r="F473" s="153"/>
      <c r="H473" s="9"/>
      <c r="I473" s="95"/>
      <c r="J473" s="96"/>
      <c r="K473" s="96"/>
      <c r="L473" s="96"/>
      <c r="M473" s="168"/>
      <c r="N473" s="168"/>
      <c r="O473" s="168"/>
      <c r="P473" s="96"/>
      <c r="Q473" s="96"/>
      <c r="R473" s="97"/>
      <c r="S473" s="104"/>
      <c r="T473" s="105"/>
      <c r="U473" s="30" t="str">
        <f t="shared" si="36"/>
        <v/>
      </c>
      <c r="V473" s="30" t="str">
        <f t="shared" si="35"/>
        <v/>
      </c>
      <c r="W473" s="14" t="str">
        <f t="shared" si="37"/>
        <v/>
      </c>
      <c r="X473" s="16" t="str">
        <f t="shared" si="38"/>
        <v/>
      </c>
      <c r="Y473" s="28" t="str">
        <f t="shared" si="39"/>
        <v/>
      </c>
    </row>
    <row r="474" spans="2:25">
      <c r="B474" s="9"/>
      <c r="C474" s="95"/>
      <c r="D474" s="96"/>
      <c r="E474" s="97"/>
      <c r="F474" s="153"/>
      <c r="H474" s="9"/>
      <c r="I474" s="95"/>
      <c r="J474" s="96"/>
      <c r="K474" s="96"/>
      <c r="L474" s="96"/>
      <c r="M474" s="168"/>
      <c r="N474" s="168"/>
      <c r="O474" s="168"/>
      <c r="P474" s="96"/>
      <c r="Q474" s="96"/>
      <c r="R474" s="97"/>
      <c r="S474" s="104"/>
      <c r="T474" s="105"/>
      <c r="U474" s="30" t="str">
        <f t="shared" si="36"/>
        <v/>
      </c>
      <c r="V474" s="30" t="str">
        <f t="shared" si="35"/>
        <v/>
      </c>
      <c r="W474" s="14" t="str">
        <f t="shared" si="37"/>
        <v/>
      </c>
      <c r="X474" s="16" t="str">
        <f t="shared" si="38"/>
        <v/>
      </c>
      <c r="Y474" s="28" t="str">
        <f t="shared" si="39"/>
        <v/>
      </c>
    </row>
    <row r="475" spans="2:25">
      <c r="B475" s="9"/>
      <c r="C475" s="95"/>
      <c r="D475" s="96"/>
      <c r="E475" s="97"/>
      <c r="F475" s="153"/>
      <c r="H475" s="9"/>
      <c r="I475" s="95"/>
      <c r="J475" s="96"/>
      <c r="K475" s="96"/>
      <c r="L475" s="96"/>
      <c r="M475" s="168"/>
      <c r="N475" s="168"/>
      <c r="O475" s="168"/>
      <c r="P475" s="96"/>
      <c r="Q475" s="96"/>
      <c r="R475" s="97"/>
      <c r="S475" s="104"/>
      <c r="T475" s="105"/>
      <c r="U475" s="30" t="str">
        <f t="shared" si="36"/>
        <v/>
      </c>
      <c r="V475" s="30" t="str">
        <f t="shared" si="35"/>
        <v/>
      </c>
      <c r="W475" s="14" t="str">
        <f t="shared" si="37"/>
        <v/>
      </c>
      <c r="X475" s="16" t="str">
        <f t="shared" si="38"/>
        <v/>
      </c>
      <c r="Y475" s="28" t="str">
        <f t="shared" si="39"/>
        <v/>
      </c>
    </row>
    <row r="476" spans="2:25">
      <c r="B476" s="9"/>
      <c r="C476" s="95"/>
      <c r="D476" s="96"/>
      <c r="E476" s="97"/>
      <c r="F476" s="153"/>
      <c r="H476" s="9"/>
      <c r="I476" s="95"/>
      <c r="J476" s="96"/>
      <c r="K476" s="96"/>
      <c r="L476" s="96"/>
      <c r="M476" s="168"/>
      <c r="N476" s="168"/>
      <c r="O476" s="168"/>
      <c r="P476" s="96"/>
      <c r="Q476" s="96"/>
      <c r="R476" s="97"/>
      <c r="S476" s="104"/>
      <c r="T476" s="105"/>
      <c r="U476" s="30" t="str">
        <f t="shared" si="36"/>
        <v/>
      </c>
      <c r="V476" s="30" t="str">
        <f t="shared" si="35"/>
        <v/>
      </c>
      <c r="W476" s="14" t="str">
        <f t="shared" si="37"/>
        <v/>
      </c>
      <c r="X476" s="16" t="str">
        <f t="shared" si="38"/>
        <v/>
      </c>
      <c r="Y476" s="28" t="str">
        <f t="shared" si="39"/>
        <v/>
      </c>
    </row>
    <row r="477" spans="2:25">
      <c r="B477" s="9"/>
      <c r="C477" s="95"/>
      <c r="D477" s="96"/>
      <c r="E477" s="97"/>
      <c r="F477" s="153"/>
      <c r="H477" s="9"/>
      <c r="I477" s="95"/>
      <c r="J477" s="96"/>
      <c r="K477" s="96"/>
      <c r="L477" s="96"/>
      <c r="M477" s="168"/>
      <c r="N477" s="168"/>
      <c r="O477" s="168"/>
      <c r="P477" s="96"/>
      <c r="Q477" s="96"/>
      <c r="R477" s="97"/>
      <c r="S477" s="104"/>
      <c r="T477" s="105"/>
      <c r="U477" s="30" t="str">
        <f t="shared" si="36"/>
        <v/>
      </c>
      <c r="V477" s="30" t="str">
        <f t="shared" si="35"/>
        <v/>
      </c>
      <c r="W477" s="14" t="str">
        <f t="shared" si="37"/>
        <v/>
      </c>
      <c r="X477" s="16" t="str">
        <f t="shared" si="38"/>
        <v/>
      </c>
      <c r="Y477" s="28" t="str">
        <f t="shared" si="39"/>
        <v/>
      </c>
    </row>
    <row r="478" spans="2:25">
      <c r="B478" s="9"/>
      <c r="C478" s="95"/>
      <c r="D478" s="96"/>
      <c r="E478" s="97"/>
      <c r="F478" s="153"/>
      <c r="H478" s="9"/>
      <c r="I478" s="95"/>
      <c r="J478" s="96"/>
      <c r="K478" s="96"/>
      <c r="L478" s="96"/>
      <c r="M478" s="168"/>
      <c r="N478" s="168"/>
      <c r="O478" s="168"/>
      <c r="P478" s="96"/>
      <c r="Q478" s="96"/>
      <c r="R478" s="97"/>
      <c r="S478" s="104"/>
      <c r="T478" s="105"/>
      <c r="U478" s="30" t="str">
        <f t="shared" si="36"/>
        <v/>
      </c>
      <c r="V478" s="30" t="str">
        <f t="shared" si="35"/>
        <v/>
      </c>
      <c r="W478" s="14" t="str">
        <f t="shared" si="37"/>
        <v/>
      </c>
      <c r="X478" s="16" t="str">
        <f t="shared" si="38"/>
        <v/>
      </c>
      <c r="Y478" s="28" t="str">
        <f t="shared" si="39"/>
        <v/>
      </c>
    </row>
    <row r="479" spans="2:25">
      <c r="B479" s="9"/>
      <c r="C479" s="95"/>
      <c r="D479" s="96"/>
      <c r="E479" s="97"/>
      <c r="F479" s="153"/>
      <c r="H479" s="9"/>
      <c r="I479" s="95"/>
      <c r="J479" s="96"/>
      <c r="K479" s="96"/>
      <c r="L479" s="96"/>
      <c r="M479" s="168"/>
      <c r="N479" s="168"/>
      <c r="O479" s="168"/>
      <c r="P479" s="96"/>
      <c r="Q479" s="96"/>
      <c r="R479" s="97"/>
      <c r="S479" s="104"/>
      <c r="T479" s="105"/>
      <c r="U479" s="30" t="str">
        <f t="shared" si="36"/>
        <v/>
      </c>
      <c r="V479" s="30" t="str">
        <f t="shared" si="35"/>
        <v/>
      </c>
      <c r="W479" s="14" t="str">
        <f t="shared" si="37"/>
        <v/>
      </c>
      <c r="X479" s="16" t="str">
        <f t="shared" si="38"/>
        <v/>
      </c>
      <c r="Y479" s="28" t="str">
        <f t="shared" si="39"/>
        <v/>
      </c>
    </row>
    <row r="480" spans="2:25">
      <c r="B480" s="9"/>
      <c r="C480" s="95"/>
      <c r="D480" s="96"/>
      <c r="E480" s="97"/>
      <c r="F480" s="153"/>
      <c r="H480" s="9"/>
      <c r="I480" s="95"/>
      <c r="J480" s="96"/>
      <c r="K480" s="96"/>
      <c r="L480" s="96"/>
      <c r="M480" s="168"/>
      <c r="N480" s="168"/>
      <c r="O480" s="168"/>
      <c r="P480" s="96"/>
      <c r="Q480" s="96"/>
      <c r="R480" s="97"/>
      <c r="S480" s="104"/>
      <c r="T480" s="105"/>
      <c r="U480" s="30" t="str">
        <f t="shared" si="36"/>
        <v/>
      </c>
      <c r="V480" s="30" t="str">
        <f t="shared" si="35"/>
        <v/>
      </c>
      <c r="W480" s="14" t="str">
        <f t="shared" si="37"/>
        <v/>
      </c>
      <c r="X480" s="16" t="str">
        <f t="shared" si="38"/>
        <v/>
      </c>
      <c r="Y480" s="28" t="str">
        <f t="shared" si="39"/>
        <v/>
      </c>
    </row>
    <row r="481" spans="2:25">
      <c r="B481" s="9"/>
      <c r="C481" s="95"/>
      <c r="D481" s="96"/>
      <c r="E481" s="97"/>
      <c r="F481" s="153"/>
      <c r="H481" s="9"/>
      <c r="I481" s="95"/>
      <c r="J481" s="96"/>
      <c r="K481" s="96"/>
      <c r="L481" s="96"/>
      <c r="M481" s="168"/>
      <c r="N481" s="168"/>
      <c r="O481" s="168"/>
      <c r="P481" s="96"/>
      <c r="Q481" s="96"/>
      <c r="R481" s="97"/>
      <c r="S481" s="104"/>
      <c r="T481" s="105"/>
      <c r="U481" s="30" t="str">
        <f t="shared" si="36"/>
        <v/>
      </c>
      <c r="V481" s="30" t="str">
        <f t="shared" si="35"/>
        <v/>
      </c>
      <c r="W481" s="14" t="str">
        <f t="shared" si="37"/>
        <v/>
      </c>
      <c r="X481" s="16" t="str">
        <f t="shared" si="38"/>
        <v/>
      </c>
      <c r="Y481" s="28" t="str">
        <f t="shared" si="39"/>
        <v/>
      </c>
    </row>
    <row r="482" spans="2:25">
      <c r="B482" s="9"/>
      <c r="C482" s="95"/>
      <c r="D482" s="96"/>
      <c r="E482" s="97"/>
      <c r="F482" s="153"/>
      <c r="H482" s="9"/>
      <c r="I482" s="95"/>
      <c r="J482" s="96"/>
      <c r="K482" s="96"/>
      <c r="L482" s="96"/>
      <c r="M482" s="168"/>
      <c r="N482" s="168"/>
      <c r="O482" s="168"/>
      <c r="P482" s="96"/>
      <c r="Q482" s="96"/>
      <c r="R482" s="97"/>
      <c r="S482" s="104"/>
      <c r="T482" s="105"/>
      <c r="U482" s="30" t="str">
        <f t="shared" si="36"/>
        <v/>
      </c>
      <c r="V482" s="30" t="str">
        <f t="shared" si="35"/>
        <v/>
      </c>
      <c r="W482" s="14" t="str">
        <f t="shared" si="37"/>
        <v/>
      </c>
      <c r="X482" s="16" t="str">
        <f t="shared" si="38"/>
        <v/>
      </c>
      <c r="Y482" s="28" t="str">
        <f t="shared" si="39"/>
        <v/>
      </c>
    </row>
    <row r="483" spans="2:25">
      <c r="B483" s="9"/>
      <c r="C483" s="95"/>
      <c r="D483" s="96"/>
      <c r="E483" s="97"/>
      <c r="F483" s="153"/>
      <c r="H483" s="9"/>
      <c r="I483" s="95"/>
      <c r="J483" s="96"/>
      <c r="K483" s="96"/>
      <c r="L483" s="96"/>
      <c r="M483" s="168"/>
      <c r="N483" s="168"/>
      <c r="O483" s="168"/>
      <c r="P483" s="96"/>
      <c r="Q483" s="96"/>
      <c r="R483" s="97"/>
      <c r="S483" s="104"/>
      <c r="T483" s="105"/>
      <c r="U483" s="30" t="str">
        <f t="shared" si="36"/>
        <v/>
      </c>
      <c r="V483" s="30" t="str">
        <f t="shared" si="35"/>
        <v/>
      </c>
      <c r="W483" s="14" t="str">
        <f t="shared" si="37"/>
        <v/>
      </c>
      <c r="X483" s="16" t="str">
        <f t="shared" si="38"/>
        <v/>
      </c>
      <c r="Y483" s="28" t="str">
        <f t="shared" si="39"/>
        <v/>
      </c>
    </row>
    <row r="484" spans="2:25">
      <c r="B484" s="9"/>
      <c r="C484" s="95"/>
      <c r="D484" s="96"/>
      <c r="E484" s="97"/>
      <c r="F484" s="153"/>
      <c r="H484" s="9"/>
      <c r="I484" s="95"/>
      <c r="J484" s="96"/>
      <c r="K484" s="96"/>
      <c r="L484" s="96"/>
      <c r="M484" s="168"/>
      <c r="N484" s="168"/>
      <c r="O484" s="168"/>
      <c r="P484" s="96"/>
      <c r="Q484" s="96"/>
      <c r="R484" s="97"/>
      <c r="S484" s="104"/>
      <c r="T484" s="105"/>
      <c r="U484" s="30" t="str">
        <f t="shared" si="36"/>
        <v/>
      </c>
      <c r="V484" s="30" t="str">
        <f t="shared" si="35"/>
        <v/>
      </c>
      <c r="W484" s="14" t="str">
        <f t="shared" si="37"/>
        <v/>
      </c>
      <c r="X484" s="16" t="str">
        <f t="shared" si="38"/>
        <v/>
      </c>
      <c r="Y484" s="28" t="str">
        <f t="shared" si="39"/>
        <v/>
      </c>
    </row>
    <row r="485" spans="2:25">
      <c r="B485" s="9"/>
      <c r="C485" s="95"/>
      <c r="D485" s="96"/>
      <c r="E485" s="97"/>
      <c r="F485" s="153"/>
      <c r="H485" s="9"/>
      <c r="I485" s="95"/>
      <c r="J485" s="96"/>
      <c r="K485" s="96"/>
      <c r="L485" s="96"/>
      <c r="M485" s="168"/>
      <c r="N485" s="168"/>
      <c r="O485" s="168"/>
      <c r="P485" s="96"/>
      <c r="Q485" s="96"/>
      <c r="R485" s="97"/>
      <c r="S485" s="104"/>
      <c r="T485" s="105"/>
      <c r="U485" s="30" t="str">
        <f t="shared" si="36"/>
        <v/>
      </c>
      <c r="V485" s="30" t="str">
        <f t="shared" si="35"/>
        <v/>
      </c>
      <c r="W485" s="14" t="str">
        <f t="shared" si="37"/>
        <v/>
      </c>
      <c r="X485" s="16" t="str">
        <f t="shared" si="38"/>
        <v/>
      </c>
      <c r="Y485" s="28" t="str">
        <f t="shared" si="39"/>
        <v/>
      </c>
    </row>
    <row r="486" spans="2:25">
      <c r="B486" s="9"/>
      <c r="C486" s="95"/>
      <c r="D486" s="96"/>
      <c r="E486" s="97"/>
      <c r="F486" s="153"/>
      <c r="H486" s="9"/>
      <c r="I486" s="95"/>
      <c r="J486" s="96"/>
      <c r="K486" s="96"/>
      <c r="L486" s="96"/>
      <c r="M486" s="168"/>
      <c r="N486" s="168"/>
      <c r="O486" s="168"/>
      <c r="P486" s="96"/>
      <c r="Q486" s="96"/>
      <c r="R486" s="97"/>
      <c r="S486" s="104"/>
      <c r="T486" s="105"/>
      <c r="U486" s="30" t="str">
        <f t="shared" si="36"/>
        <v/>
      </c>
      <c r="V486" s="30" t="str">
        <f t="shared" si="35"/>
        <v/>
      </c>
      <c r="W486" s="14" t="str">
        <f t="shared" si="37"/>
        <v/>
      </c>
      <c r="X486" s="16" t="str">
        <f t="shared" si="38"/>
        <v/>
      </c>
      <c r="Y486" s="28" t="str">
        <f t="shared" si="39"/>
        <v/>
      </c>
    </row>
    <row r="487" spans="2:25">
      <c r="B487" s="9"/>
      <c r="C487" s="95"/>
      <c r="D487" s="96"/>
      <c r="E487" s="97"/>
      <c r="F487" s="153"/>
      <c r="H487" s="9"/>
      <c r="I487" s="95"/>
      <c r="J487" s="96"/>
      <c r="K487" s="96"/>
      <c r="L487" s="96"/>
      <c r="M487" s="168"/>
      <c r="N487" s="168"/>
      <c r="O487" s="168"/>
      <c r="P487" s="96"/>
      <c r="Q487" s="96"/>
      <c r="R487" s="97"/>
      <c r="S487" s="104"/>
      <c r="T487" s="105"/>
      <c r="U487" s="30" t="str">
        <f t="shared" si="36"/>
        <v/>
      </c>
      <c r="V487" s="30" t="str">
        <f t="shared" si="35"/>
        <v/>
      </c>
      <c r="W487" s="14" t="str">
        <f t="shared" si="37"/>
        <v/>
      </c>
      <c r="X487" s="16" t="str">
        <f t="shared" si="38"/>
        <v/>
      </c>
      <c r="Y487" s="28" t="str">
        <f t="shared" si="39"/>
        <v/>
      </c>
    </row>
    <row r="488" spans="2:25">
      <c r="B488" s="9"/>
      <c r="C488" s="95"/>
      <c r="D488" s="96"/>
      <c r="E488" s="97"/>
      <c r="F488" s="153"/>
      <c r="H488" s="9"/>
      <c r="I488" s="95"/>
      <c r="J488" s="96"/>
      <c r="K488" s="96"/>
      <c r="L488" s="96"/>
      <c r="M488" s="168"/>
      <c r="N488" s="168"/>
      <c r="O488" s="168"/>
      <c r="P488" s="96"/>
      <c r="Q488" s="96"/>
      <c r="R488" s="97"/>
      <c r="S488" s="104"/>
      <c r="T488" s="105"/>
      <c r="U488" s="30" t="str">
        <f t="shared" si="36"/>
        <v/>
      </c>
      <c r="V488" s="30" t="str">
        <f t="shared" si="35"/>
        <v/>
      </c>
      <c r="W488" s="14" t="str">
        <f t="shared" si="37"/>
        <v/>
      </c>
      <c r="X488" s="16" t="str">
        <f t="shared" si="38"/>
        <v/>
      </c>
      <c r="Y488" s="28" t="str">
        <f t="shared" si="39"/>
        <v/>
      </c>
    </row>
    <row r="489" spans="2:25">
      <c r="B489" s="9"/>
      <c r="C489" s="95"/>
      <c r="D489" s="96"/>
      <c r="E489" s="97"/>
      <c r="F489" s="153"/>
      <c r="H489" s="9"/>
      <c r="I489" s="95"/>
      <c r="J489" s="96"/>
      <c r="K489" s="96"/>
      <c r="L489" s="96"/>
      <c r="M489" s="168"/>
      <c r="N489" s="168"/>
      <c r="O489" s="168"/>
      <c r="P489" s="96"/>
      <c r="Q489" s="96"/>
      <c r="R489" s="97"/>
      <c r="S489" s="104"/>
      <c r="T489" s="105"/>
      <c r="U489" s="30" t="str">
        <f t="shared" si="36"/>
        <v/>
      </c>
      <c r="V489" s="30" t="str">
        <f t="shared" si="35"/>
        <v/>
      </c>
      <c r="W489" s="14" t="str">
        <f t="shared" si="37"/>
        <v/>
      </c>
      <c r="X489" s="16" t="str">
        <f t="shared" si="38"/>
        <v/>
      </c>
      <c r="Y489" s="28" t="str">
        <f t="shared" si="39"/>
        <v/>
      </c>
    </row>
    <row r="490" spans="2:25">
      <c r="B490" s="9"/>
      <c r="C490" s="95"/>
      <c r="D490" s="96"/>
      <c r="E490" s="97"/>
      <c r="F490" s="153"/>
      <c r="H490" s="9"/>
      <c r="I490" s="95"/>
      <c r="J490" s="96"/>
      <c r="K490" s="96"/>
      <c r="L490" s="96"/>
      <c r="M490" s="168"/>
      <c r="N490" s="168"/>
      <c r="O490" s="168"/>
      <c r="P490" s="96"/>
      <c r="Q490" s="96"/>
      <c r="R490" s="97"/>
      <c r="S490" s="104"/>
      <c r="T490" s="105"/>
      <c r="U490" s="30" t="str">
        <f t="shared" si="36"/>
        <v/>
      </c>
      <c r="V490" s="30" t="str">
        <f t="shared" si="35"/>
        <v/>
      </c>
      <c r="W490" s="14" t="str">
        <f t="shared" si="37"/>
        <v/>
      </c>
      <c r="X490" s="16" t="str">
        <f t="shared" si="38"/>
        <v/>
      </c>
      <c r="Y490" s="28" t="str">
        <f t="shared" si="39"/>
        <v/>
      </c>
    </row>
    <row r="491" spans="2:25">
      <c r="B491" s="9"/>
      <c r="C491" s="95"/>
      <c r="D491" s="96"/>
      <c r="E491" s="97"/>
      <c r="F491" s="153"/>
      <c r="H491" s="9"/>
      <c r="I491" s="95"/>
      <c r="J491" s="96"/>
      <c r="K491" s="96"/>
      <c r="L491" s="96"/>
      <c r="M491" s="168"/>
      <c r="N491" s="168"/>
      <c r="O491" s="168"/>
      <c r="P491" s="96"/>
      <c r="Q491" s="96"/>
      <c r="R491" s="97"/>
      <c r="S491" s="104"/>
      <c r="T491" s="105"/>
      <c r="U491" s="30" t="str">
        <f t="shared" si="36"/>
        <v/>
      </c>
      <c r="V491" s="30" t="str">
        <f t="shared" si="35"/>
        <v/>
      </c>
      <c r="W491" s="14" t="str">
        <f t="shared" si="37"/>
        <v/>
      </c>
      <c r="X491" s="16" t="str">
        <f t="shared" si="38"/>
        <v/>
      </c>
      <c r="Y491" s="28" t="str">
        <f t="shared" si="39"/>
        <v/>
      </c>
    </row>
    <row r="492" spans="2:25">
      <c r="B492" s="9"/>
      <c r="C492" s="95"/>
      <c r="D492" s="96"/>
      <c r="E492" s="97"/>
      <c r="F492" s="153"/>
      <c r="H492" s="9"/>
      <c r="I492" s="95"/>
      <c r="J492" s="96"/>
      <c r="K492" s="96"/>
      <c r="L492" s="96"/>
      <c r="M492" s="168"/>
      <c r="N492" s="168"/>
      <c r="O492" s="168"/>
      <c r="P492" s="96"/>
      <c r="Q492" s="96"/>
      <c r="R492" s="97"/>
      <c r="S492" s="104"/>
      <c r="T492" s="105"/>
      <c r="U492" s="30" t="str">
        <f t="shared" si="36"/>
        <v/>
      </c>
      <c r="V492" s="30" t="str">
        <f t="shared" si="35"/>
        <v/>
      </c>
      <c r="W492" s="14" t="str">
        <f t="shared" si="37"/>
        <v/>
      </c>
      <c r="X492" s="16" t="str">
        <f t="shared" si="38"/>
        <v/>
      </c>
      <c r="Y492" s="28" t="str">
        <f t="shared" si="39"/>
        <v/>
      </c>
    </row>
    <row r="493" spans="2:25">
      <c r="B493" s="9"/>
      <c r="C493" s="95"/>
      <c r="D493" s="96"/>
      <c r="E493" s="97"/>
      <c r="F493" s="153"/>
      <c r="H493" s="9"/>
      <c r="I493" s="95"/>
      <c r="J493" s="96"/>
      <c r="K493" s="96"/>
      <c r="L493" s="96"/>
      <c r="M493" s="168"/>
      <c r="N493" s="168"/>
      <c r="O493" s="168"/>
      <c r="P493" s="96"/>
      <c r="Q493" s="96"/>
      <c r="R493" s="97"/>
      <c r="S493" s="104"/>
      <c r="T493" s="105"/>
      <c r="U493" s="30" t="str">
        <f t="shared" si="36"/>
        <v/>
      </c>
      <c r="V493" s="30" t="str">
        <f t="shared" si="35"/>
        <v/>
      </c>
      <c r="W493" s="14" t="str">
        <f t="shared" si="37"/>
        <v/>
      </c>
      <c r="X493" s="16" t="str">
        <f t="shared" si="38"/>
        <v/>
      </c>
      <c r="Y493" s="28" t="str">
        <f t="shared" si="39"/>
        <v/>
      </c>
    </row>
    <row r="494" spans="2:25">
      <c r="B494" s="9"/>
      <c r="C494" s="95"/>
      <c r="D494" s="96"/>
      <c r="E494" s="97"/>
      <c r="F494" s="153"/>
      <c r="H494" s="9"/>
      <c r="I494" s="95"/>
      <c r="J494" s="96"/>
      <c r="K494" s="96"/>
      <c r="L494" s="96"/>
      <c r="M494" s="168"/>
      <c r="N494" s="168"/>
      <c r="O494" s="168"/>
      <c r="P494" s="96"/>
      <c r="Q494" s="96"/>
      <c r="R494" s="97"/>
      <c r="S494" s="104"/>
      <c r="T494" s="105"/>
      <c r="U494" s="30" t="str">
        <f t="shared" si="36"/>
        <v/>
      </c>
      <c r="V494" s="30" t="str">
        <f t="shared" si="35"/>
        <v/>
      </c>
      <c r="W494" s="14" t="str">
        <f t="shared" si="37"/>
        <v/>
      </c>
      <c r="X494" s="16" t="str">
        <f t="shared" si="38"/>
        <v/>
      </c>
      <c r="Y494" s="28" t="str">
        <f t="shared" si="39"/>
        <v/>
      </c>
    </row>
    <row r="495" spans="2:25">
      <c r="B495" s="9"/>
      <c r="C495" s="95"/>
      <c r="D495" s="96"/>
      <c r="E495" s="97"/>
      <c r="F495" s="153"/>
      <c r="H495" s="9"/>
      <c r="I495" s="95"/>
      <c r="J495" s="96"/>
      <c r="K495" s="96"/>
      <c r="L495" s="96"/>
      <c r="M495" s="168"/>
      <c r="N495" s="168"/>
      <c r="O495" s="168"/>
      <c r="P495" s="96"/>
      <c r="Q495" s="96"/>
      <c r="R495" s="97"/>
      <c r="S495" s="104"/>
      <c r="T495" s="105"/>
      <c r="U495" s="30" t="str">
        <f t="shared" si="36"/>
        <v/>
      </c>
      <c r="V495" s="30" t="str">
        <f t="shared" si="35"/>
        <v/>
      </c>
      <c r="W495" s="14" t="str">
        <f t="shared" si="37"/>
        <v/>
      </c>
      <c r="X495" s="16" t="str">
        <f t="shared" si="38"/>
        <v/>
      </c>
      <c r="Y495" s="28" t="str">
        <f t="shared" si="39"/>
        <v/>
      </c>
    </row>
    <row r="496" spans="2:25">
      <c r="B496" s="9"/>
      <c r="C496" s="95"/>
      <c r="D496" s="96"/>
      <c r="E496" s="97"/>
      <c r="F496" s="153"/>
      <c r="H496" s="9"/>
      <c r="I496" s="95"/>
      <c r="J496" s="96"/>
      <c r="K496" s="96"/>
      <c r="L496" s="96"/>
      <c r="M496" s="168"/>
      <c r="N496" s="168"/>
      <c r="O496" s="168"/>
      <c r="P496" s="96"/>
      <c r="Q496" s="96"/>
      <c r="R496" s="97"/>
      <c r="S496" s="104"/>
      <c r="T496" s="105"/>
      <c r="U496" s="30" t="str">
        <f t="shared" si="36"/>
        <v/>
      </c>
      <c r="V496" s="30" t="str">
        <f t="shared" si="35"/>
        <v/>
      </c>
      <c r="W496" s="14" t="str">
        <f t="shared" si="37"/>
        <v/>
      </c>
      <c r="X496" s="16" t="str">
        <f t="shared" si="38"/>
        <v/>
      </c>
      <c r="Y496" s="28" t="str">
        <f t="shared" si="39"/>
        <v/>
      </c>
    </row>
    <row r="497" spans="2:25">
      <c r="B497" s="9"/>
      <c r="C497" s="95"/>
      <c r="D497" s="96"/>
      <c r="E497" s="97"/>
      <c r="F497" s="153"/>
      <c r="H497" s="9"/>
      <c r="I497" s="95"/>
      <c r="J497" s="96"/>
      <c r="K497" s="96"/>
      <c r="L497" s="96"/>
      <c r="M497" s="168"/>
      <c r="N497" s="168"/>
      <c r="O497" s="168"/>
      <c r="P497" s="96"/>
      <c r="Q497" s="96"/>
      <c r="R497" s="97"/>
      <c r="S497" s="104"/>
      <c r="T497" s="105"/>
      <c r="U497" s="30" t="str">
        <f t="shared" si="36"/>
        <v/>
      </c>
      <c r="V497" s="30" t="str">
        <f t="shared" si="35"/>
        <v/>
      </c>
      <c r="W497" s="14" t="str">
        <f t="shared" si="37"/>
        <v/>
      </c>
      <c r="X497" s="16" t="str">
        <f t="shared" si="38"/>
        <v/>
      </c>
      <c r="Y497" s="28" t="str">
        <f t="shared" si="39"/>
        <v/>
      </c>
    </row>
    <row r="498" spans="2:25">
      <c r="B498" s="9"/>
      <c r="C498" s="95"/>
      <c r="D498" s="96"/>
      <c r="E498" s="97"/>
      <c r="F498" s="153"/>
      <c r="H498" s="9"/>
      <c r="I498" s="95"/>
      <c r="J498" s="96"/>
      <c r="K498" s="96"/>
      <c r="L498" s="96"/>
      <c r="M498" s="168"/>
      <c r="N498" s="168"/>
      <c r="O498" s="168"/>
      <c r="P498" s="96"/>
      <c r="Q498" s="96"/>
      <c r="R498" s="97"/>
      <c r="S498" s="104"/>
      <c r="T498" s="105"/>
      <c r="U498" s="30" t="str">
        <f t="shared" si="36"/>
        <v/>
      </c>
      <c r="V498" s="30" t="str">
        <f t="shared" si="35"/>
        <v/>
      </c>
      <c r="W498" s="14" t="str">
        <f t="shared" si="37"/>
        <v/>
      </c>
      <c r="X498" s="16" t="str">
        <f t="shared" si="38"/>
        <v/>
      </c>
      <c r="Y498" s="28" t="str">
        <f t="shared" si="39"/>
        <v/>
      </c>
    </row>
    <row r="499" spans="2:25">
      <c r="B499" s="9"/>
      <c r="C499" s="95"/>
      <c r="D499" s="96"/>
      <c r="E499" s="97"/>
      <c r="F499" s="153"/>
      <c r="H499" s="9"/>
      <c r="I499" s="95"/>
      <c r="J499" s="96"/>
      <c r="K499" s="96"/>
      <c r="L499" s="96"/>
      <c r="M499" s="168"/>
      <c r="N499" s="168"/>
      <c r="O499" s="168"/>
      <c r="P499" s="96"/>
      <c r="Q499" s="96"/>
      <c r="R499" s="97"/>
      <c r="S499" s="104"/>
      <c r="T499" s="105"/>
      <c r="U499" s="30" t="str">
        <f t="shared" si="36"/>
        <v/>
      </c>
      <c r="V499" s="30" t="str">
        <f t="shared" si="35"/>
        <v/>
      </c>
      <c r="W499" s="14" t="str">
        <f t="shared" si="37"/>
        <v/>
      </c>
      <c r="X499" s="16" t="str">
        <f t="shared" si="38"/>
        <v/>
      </c>
      <c r="Y499" s="28" t="str">
        <f t="shared" si="39"/>
        <v/>
      </c>
    </row>
    <row r="500" spans="2:25">
      <c r="B500" s="9"/>
      <c r="C500" s="95"/>
      <c r="D500" s="96"/>
      <c r="E500" s="97"/>
      <c r="F500" s="153"/>
      <c r="H500" s="9"/>
      <c r="I500" s="95"/>
      <c r="J500" s="96"/>
      <c r="K500" s="96"/>
      <c r="L500" s="96"/>
      <c r="M500" s="168"/>
      <c r="N500" s="168"/>
      <c r="O500" s="168"/>
      <c r="P500" s="96"/>
      <c r="Q500" s="96"/>
      <c r="R500" s="97"/>
      <c r="S500" s="104"/>
      <c r="T500" s="105"/>
      <c r="U500" s="30" t="str">
        <f t="shared" si="36"/>
        <v/>
      </c>
      <c r="V500" s="30" t="str">
        <f t="shared" si="35"/>
        <v/>
      </c>
      <c r="W500" s="14" t="str">
        <f t="shared" si="37"/>
        <v/>
      </c>
      <c r="X500" s="16" t="str">
        <f t="shared" si="38"/>
        <v/>
      </c>
      <c r="Y500" s="28" t="str">
        <f t="shared" si="39"/>
        <v/>
      </c>
    </row>
    <row r="501" spans="2:25" ht="14" thickBot="1">
      <c r="B501" s="17"/>
      <c r="C501" s="95"/>
      <c r="D501" s="96"/>
      <c r="E501" s="97"/>
      <c r="F501" s="154"/>
      <c r="H501" s="9"/>
      <c r="I501" s="95"/>
      <c r="J501" s="96"/>
      <c r="K501" s="96"/>
      <c r="L501" s="96"/>
      <c r="M501" s="168"/>
      <c r="N501" s="168"/>
      <c r="O501" s="168"/>
      <c r="P501" s="96"/>
      <c r="Q501" s="96"/>
      <c r="R501" s="97"/>
      <c r="S501" s="104"/>
      <c r="T501" s="105"/>
      <c r="U501" s="30" t="str">
        <f t="shared" si="36"/>
        <v/>
      </c>
      <c r="V501" s="30" t="str">
        <f t="shared" si="35"/>
        <v/>
      </c>
      <c r="W501" s="14" t="str">
        <f t="shared" si="37"/>
        <v/>
      </c>
      <c r="X501" s="16" t="str">
        <f t="shared" si="38"/>
        <v/>
      </c>
      <c r="Y501" s="28" t="str">
        <f t="shared" si="39"/>
        <v/>
      </c>
    </row>
    <row r="502" spans="2:25" ht="14" thickBot="1">
      <c r="B502" s="17"/>
      <c r="C502" s="98"/>
      <c r="D502" s="99"/>
      <c r="E502" s="100"/>
      <c r="F502" s="154"/>
      <c r="H502" s="17"/>
      <c r="I502" s="98"/>
      <c r="J502" s="99"/>
      <c r="K502" s="99"/>
      <c r="L502" s="99"/>
      <c r="M502" s="169"/>
      <c r="N502" s="169"/>
      <c r="O502" s="169"/>
      <c r="P502" s="99"/>
      <c r="Q502" s="99"/>
      <c r="R502" s="100"/>
      <c r="S502" s="106"/>
      <c r="T502" s="107"/>
      <c r="U502" s="33" t="str">
        <f t="shared" si="36"/>
        <v/>
      </c>
      <c r="V502" s="33" t="str">
        <f t="shared" si="35"/>
        <v/>
      </c>
      <c r="W502" s="21" t="str">
        <f t="shared" si="37"/>
        <v/>
      </c>
      <c r="X502" s="22" t="str">
        <f t="shared" si="38"/>
        <v/>
      </c>
      <c r="Y502" s="32" t="str">
        <f t="shared" si="39"/>
        <v/>
      </c>
    </row>
    <row r="504" spans="2:25">
      <c r="Y504" s="156" t="s">
        <v>91</v>
      </c>
    </row>
  </sheetData>
  <sheetProtection sheet="1" objects="1" scenarios="1" formatCells="0" formatColumns="0" formatRows="0" sort="0" autoFilter="0"/>
  <conditionalFormatting sqref="C1:C1048576">
    <cfRule type="duplicateValues" dxfId="19" priority="4"/>
  </conditionalFormatting>
  <conditionalFormatting sqref="A1:XFD1048576">
    <cfRule type="beginsWith" dxfId="18" priority="1" operator="beginsWith" text="ERROR">
      <formula>LEFT(A1,LEN("ERROR"))="ERROR"</formula>
    </cfRule>
  </conditionalFormatting>
  <conditionalFormatting sqref="B3:F502 H3:T502">
    <cfRule type="expression" dxfId="17" priority="11">
      <formula>MOD(ROW()+3,6)&gt;=3</formula>
    </cfRule>
    <cfRule type="expression" dxfId="16" priority="13">
      <formula>MOD(ROW()+3,6)&lt;3</formula>
    </cfRule>
  </conditionalFormatting>
  <conditionalFormatting sqref="U3:U502 W3:X502">
    <cfRule type="expression" dxfId="15" priority="9">
      <formula>MOD(ROW()+3,6)&gt;=3</formula>
    </cfRule>
    <cfRule type="expression" dxfId="14" priority="10">
      <formula>MOD(ROW()+3,6)&lt;3</formula>
    </cfRule>
  </conditionalFormatting>
  <conditionalFormatting sqref="V3:V502 Y3:Y502">
    <cfRule type="expression" dxfId="13" priority="6">
      <formula>MOD(ROW()+3,6)&gt;=3</formula>
    </cfRule>
    <cfRule type="expression" dxfId="12" priority="7">
      <formula>MOD(ROW()+3,6)&lt;3</formula>
    </cfRule>
  </conditionalFormatting>
  <conditionalFormatting sqref="I1:I1048576">
    <cfRule type="duplicateValues" dxfId="11" priority="5"/>
  </conditionalFormatting>
  <conditionalFormatting sqref="V1:V1048576">
    <cfRule type="beginsWith" dxfId="10" priority="2" operator="beginsWith" text="NO">
      <formula>LEFT(V1,LEN("NO"))="NO"</formula>
    </cfRule>
  </conditionalFormatting>
  <pageMargins left="0.3" right="0.3" top="1.1000000000000001" bottom="0.5" header="0.3" footer="0.2"/>
  <pageSetup paperSize="3" scale="92" fitToHeight="0" orientation="landscape" horizontalDpi="0" verticalDpi="0"/>
  <headerFooter scaleWithDoc="0">
    <oddHeader>&amp;L&amp;"Calibri,Regular"&amp;K000000&amp;G&amp;R&amp;"Calibri,Regular"&amp;K000000&amp;G</oddHeader>
    <oddFooter>&amp;L&amp;"Arial,Regular"&amp;11&amp;K000000Printed at &amp;T on &amp;D&amp;R&amp;"Arial,Regular"&amp;11&amp;K000000Page &amp;P of &amp;N</oddFooter>
  </headerFooter>
  <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AC9-4FEA-174D-978D-680B469CB5BC}">
  <sheetPr>
    <pageSetUpPr fitToPage="1"/>
  </sheetPr>
  <dimension ref="B1:W504"/>
  <sheetViews>
    <sheetView showGridLines="0" showRowColHeaders="0" workbookViewId="0">
      <pane ySplit="2" topLeftCell="A3" activePane="bottomLeft" state="frozen"/>
      <selection pane="bottomLeft" activeCell="C3" sqref="C3"/>
    </sheetView>
  </sheetViews>
  <sheetFormatPr baseColWidth="10" defaultRowHeight="13"/>
  <cols>
    <col min="1" max="1" width="3.1640625" style="1" customWidth="1"/>
    <col min="2" max="2" width="0.1640625" style="1" customWidth="1"/>
    <col min="3" max="3" width="19.1640625" style="1" customWidth="1"/>
    <col min="4" max="4" width="12.5" style="1" customWidth="1"/>
    <col min="5" max="5" width="25" style="1" customWidth="1"/>
    <col min="6" max="6" width="7.5" style="1" bestFit="1" customWidth="1"/>
    <col min="7" max="7" width="16.6640625" style="1" customWidth="1"/>
    <col min="8" max="8" width="7.83203125" style="1" bestFit="1" customWidth="1"/>
    <col min="9" max="11" width="10.6640625" style="1" customWidth="1"/>
    <col min="12" max="14" width="9" style="1" customWidth="1"/>
    <col min="15" max="18" width="0.1640625" style="1" customWidth="1"/>
    <col min="19" max="19" width="8.5" style="1" bestFit="1" customWidth="1"/>
    <col min="20" max="20" width="7.5" style="1" bestFit="1" customWidth="1"/>
    <col min="21" max="21" width="10.5" style="1" bestFit="1" customWidth="1"/>
    <col min="22" max="22" width="25" style="1" customWidth="1"/>
    <col min="23" max="23" width="16.6640625" style="1" customWidth="1"/>
    <col min="24" max="16384" width="10.83203125" style="1"/>
  </cols>
  <sheetData>
    <row r="1" spans="2:23" ht="19" customHeight="1" thickBot="1"/>
    <row r="2" spans="2:23" ht="90" customHeight="1" thickBot="1">
      <c r="B2" s="2"/>
      <c r="C2" s="6" t="s">
        <v>51</v>
      </c>
      <c r="D2" s="6" t="s">
        <v>0</v>
      </c>
      <c r="E2" s="3" t="s">
        <v>52</v>
      </c>
      <c r="F2" s="4" t="s">
        <v>17</v>
      </c>
      <c r="G2" s="4" t="s">
        <v>16</v>
      </c>
      <c r="H2" s="4" t="s">
        <v>1</v>
      </c>
      <c r="I2" s="4" t="s">
        <v>2</v>
      </c>
      <c r="J2" s="4" t="s">
        <v>3</v>
      </c>
      <c r="K2" s="4" t="s">
        <v>4</v>
      </c>
      <c r="L2" s="4" t="s">
        <v>5</v>
      </c>
      <c r="M2" s="4" t="s">
        <v>6</v>
      </c>
      <c r="N2" s="5" t="s">
        <v>7</v>
      </c>
      <c r="O2" s="6"/>
      <c r="P2" s="6"/>
      <c r="Q2" s="6"/>
      <c r="R2" s="6"/>
      <c r="S2" s="7" t="s">
        <v>70</v>
      </c>
      <c r="T2" s="8" t="s">
        <v>17</v>
      </c>
      <c r="U2" s="7" t="s">
        <v>20</v>
      </c>
      <c r="V2" s="4" t="s">
        <v>45</v>
      </c>
      <c r="W2" s="8" t="s">
        <v>46</v>
      </c>
    </row>
    <row r="3" spans="2:23">
      <c r="B3" s="9"/>
      <c r="C3" s="170"/>
      <c r="D3" s="96"/>
      <c r="E3" s="96"/>
      <c r="F3" s="96"/>
      <c r="G3" s="96"/>
      <c r="H3" s="96"/>
      <c r="I3" s="108"/>
      <c r="J3" s="109"/>
      <c r="K3" s="110"/>
      <c r="L3" s="96"/>
      <c r="M3" s="96"/>
      <c r="N3" s="97"/>
      <c r="O3" s="104"/>
      <c r="P3" s="104"/>
      <c r="Q3" s="104"/>
      <c r="R3" s="104"/>
      <c r="S3" s="122"/>
      <c r="T3" s="111"/>
      <c r="U3" s="14" t="str">
        <f>IF(AND(ISBLANK(S3),ISBLANK(T3)),
    "",
    IF(AND(OR(S3=TRUE,LEFT(S3)="T",LEFT(S3)="Y",S3=1),ISBLANK(T3)),
        "← ENTER",
        IF(AND(NOT(ISBLANK(S3)),OR(S3=TRUE,LEFT(S3)="T",LEFT(S3)="Y",S3=1)),
            T3,
            ""
        )
    )
)</f>
        <v/>
      </c>
      <c r="V3" s="10" t="str">
        <f>IF(ISBLANK($T3),"",
    IF(ISERROR(VLOOKUP($T3,Scores!$B:$D,2,FALSE)),
        "ERROR: NOT IN TEAM LIST",
        VLOOKUP($T3,Scores!$B:$D,2,FALSE)
    )
)</f>
        <v/>
      </c>
      <c r="W3" s="16" t="str">
        <f>IF(ISBLANK($T3),"",
    IF(ISERROR(VLOOKUP($T3,Scores!$B:$D,3,FALSE)),
        "",
        VLOOKUP($T3,Scores!$B:$D,3,FALSE)
    )
)</f>
        <v/>
      </c>
    </row>
    <row r="4" spans="2:23">
      <c r="B4" s="9"/>
      <c r="C4" s="170"/>
      <c r="D4" s="96"/>
      <c r="E4" s="96"/>
      <c r="F4" s="96"/>
      <c r="G4" s="96"/>
      <c r="H4" s="96"/>
      <c r="I4" s="108"/>
      <c r="J4" s="109"/>
      <c r="K4" s="110"/>
      <c r="L4" s="96"/>
      <c r="M4" s="96"/>
      <c r="N4" s="97"/>
      <c r="O4" s="104"/>
      <c r="P4" s="104"/>
      <c r="Q4" s="104"/>
      <c r="R4" s="104"/>
      <c r="S4" s="122"/>
      <c r="T4" s="111"/>
      <c r="U4" s="14" t="str">
        <f t="shared" ref="U4:U67" si="0">IF(AND(ISBLANK(S4),ISBLANK(T4)),
    "",
    IF(AND(OR(S4=TRUE,LEFT(S4)="T",LEFT(S4)="Y",S4=1),ISBLANK(T4)),
        "← ENTER",
        IF(AND(NOT(ISBLANK(S4)),OR(S4=TRUE,LEFT(S4)="T",LEFT(S4)="Y",S4=1)),
            T4,
            ""
        )
    )
)</f>
        <v/>
      </c>
      <c r="V4" s="10" t="str">
        <f>IF(ISBLANK($T4),"",
    IF(ISERROR(VLOOKUP($T4,Scores!$B:$D,2,FALSE)),
        "ERROR: NOT IN TEAM LIST",
        VLOOKUP($T4,Scores!$B:$D,2,FALSE)
    )
)</f>
        <v/>
      </c>
      <c r="W4" s="16" t="str">
        <f>IF(ISBLANK($T4),"",
    IF(ISERROR(VLOOKUP($T4,Scores!$B:$D,3,FALSE)),
        "",
        VLOOKUP($T4,Scores!$B:$D,3,FALSE)
    )
)</f>
        <v/>
      </c>
    </row>
    <row r="5" spans="2:23">
      <c r="B5" s="9"/>
      <c r="C5" s="170"/>
      <c r="D5" s="96"/>
      <c r="E5" s="96"/>
      <c r="F5" s="96"/>
      <c r="G5" s="96"/>
      <c r="H5" s="96"/>
      <c r="I5" s="108"/>
      <c r="J5" s="109"/>
      <c r="K5" s="110"/>
      <c r="L5" s="96"/>
      <c r="M5" s="96"/>
      <c r="N5" s="97"/>
      <c r="O5" s="104"/>
      <c r="P5" s="104"/>
      <c r="Q5" s="104"/>
      <c r="R5" s="104"/>
      <c r="S5" s="122"/>
      <c r="T5" s="111"/>
      <c r="U5" s="14" t="str">
        <f t="shared" si="0"/>
        <v/>
      </c>
      <c r="V5" s="10" t="str">
        <f>IF(ISBLANK($T5),"",
    IF(ISERROR(VLOOKUP($T5,Scores!$B:$D,2,FALSE)),
        "ERROR: NOT IN TEAM LIST",
        VLOOKUP($T5,Scores!$B:$D,2,FALSE)
    )
)</f>
        <v/>
      </c>
      <c r="W5" s="16" t="str">
        <f>IF(ISBLANK($T5),"",
    IF(ISERROR(VLOOKUP($T5,Scores!$B:$D,3,FALSE)),
        "",
        VLOOKUP($T5,Scores!$B:$D,3,FALSE)
    )
)</f>
        <v/>
      </c>
    </row>
    <row r="6" spans="2:23">
      <c r="B6" s="9"/>
      <c r="C6" s="170"/>
      <c r="D6" s="96"/>
      <c r="E6" s="96"/>
      <c r="F6" s="96"/>
      <c r="G6" s="96"/>
      <c r="H6" s="96"/>
      <c r="I6" s="108"/>
      <c r="J6" s="109"/>
      <c r="K6" s="110"/>
      <c r="L6" s="96"/>
      <c r="M6" s="96"/>
      <c r="N6" s="97"/>
      <c r="O6" s="104"/>
      <c r="P6" s="104"/>
      <c r="Q6" s="104"/>
      <c r="R6" s="104"/>
      <c r="S6" s="122"/>
      <c r="T6" s="111"/>
      <c r="U6" s="14" t="str">
        <f t="shared" si="0"/>
        <v/>
      </c>
      <c r="V6" s="10" t="str">
        <f>IF(ISBLANK($T6),"",
    IF(ISERROR(VLOOKUP($T6,Scores!$B:$D,2,FALSE)),
        "ERROR: NOT IN TEAM LIST",
        VLOOKUP($T6,Scores!$B:$D,2,FALSE)
    )
)</f>
        <v/>
      </c>
      <c r="W6" s="16" t="str">
        <f>IF(ISBLANK($T6),"",
    IF(ISERROR(VLOOKUP($T6,Scores!$B:$D,3,FALSE)),
        "",
        VLOOKUP($T6,Scores!$B:$D,3,FALSE)
    )
)</f>
        <v/>
      </c>
    </row>
    <row r="7" spans="2:23">
      <c r="B7" s="9"/>
      <c r="C7" s="170"/>
      <c r="D7" s="96"/>
      <c r="E7" s="96"/>
      <c r="F7" s="96"/>
      <c r="G7" s="96"/>
      <c r="H7" s="96"/>
      <c r="I7" s="108"/>
      <c r="J7" s="109"/>
      <c r="K7" s="110"/>
      <c r="L7" s="96"/>
      <c r="M7" s="96"/>
      <c r="N7" s="97"/>
      <c r="O7" s="104"/>
      <c r="P7" s="104"/>
      <c r="Q7" s="104"/>
      <c r="R7" s="104"/>
      <c r="S7" s="122"/>
      <c r="T7" s="111"/>
      <c r="U7" s="14" t="str">
        <f t="shared" si="0"/>
        <v/>
      </c>
      <c r="V7" s="10" t="str">
        <f>IF(ISBLANK($T7),"",
    IF(ISERROR(VLOOKUP($T7,Scores!$B:$D,2,FALSE)),
        "ERROR: NOT IN TEAM LIST",
        VLOOKUP($T7,Scores!$B:$D,2,FALSE)
    )
)</f>
        <v/>
      </c>
      <c r="W7" s="16" t="str">
        <f>IF(ISBLANK($T7),"",
    IF(ISERROR(VLOOKUP($T7,Scores!$B:$D,3,FALSE)),
        "",
        VLOOKUP($T7,Scores!$B:$D,3,FALSE)
    )
)</f>
        <v/>
      </c>
    </row>
    <row r="8" spans="2:23">
      <c r="B8" s="9"/>
      <c r="C8" s="170"/>
      <c r="D8" s="96"/>
      <c r="E8" s="96"/>
      <c r="F8" s="96"/>
      <c r="G8" s="96"/>
      <c r="H8" s="96"/>
      <c r="I8" s="108"/>
      <c r="J8" s="109"/>
      <c r="K8" s="110"/>
      <c r="L8" s="96"/>
      <c r="M8" s="96"/>
      <c r="N8" s="97"/>
      <c r="O8" s="104"/>
      <c r="P8" s="104"/>
      <c r="Q8" s="104"/>
      <c r="R8" s="104"/>
      <c r="S8" s="122"/>
      <c r="T8" s="111"/>
      <c r="U8" s="14" t="str">
        <f t="shared" si="0"/>
        <v/>
      </c>
      <c r="V8" s="10" t="str">
        <f>IF(ISBLANK($T8),"",
    IF(ISERROR(VLOOKUP($T8,Scores!$B:$D,2,FALSE)),
        "ERROR: NOT IN TEAM LIST",
        VLOOKUP($T8,Scores!$B:$D,2,FALSE)
    )
)</f>
        <v/>
      </c>
      <c r="W8" s="16" t="str">
        <f>IF(ISBLANK($T8),"",
    IF(ISERROR(VLOOKUP($T8,Scores!$B:$D,3,FALSE)),
        "",
        VLOOKUP($T8,Scores!$B:$D,3,FALSE)
    )
)</f>
        <v/>
      </c>
    </row>
    <row r="9" spans="2:23">
      <c r="B9" s="9"/>
      <c r="C9" s="170"/>
      <c r="D9" s="96"/>
      <c r="E9" s="96"/>
      <c r="F9" s="96"/>
      <c r="G9" s="96"/>
      <c r="H9" s="96"/>
      <c r="I9" s="108"/>
      <c r="J9" s="109"/>
      <c r="K9" s="110"/>
      <c r="L9" s="96"/>
      <c r="M9" s="96"/>
      <c r="N9" s="97"/>
      <c r="O9" s="104"/>
      <c r="P9" s="104"/>
      <c r="Q9" s="104"/>
      <c r="R9" s="104"/>
      <c r="S9" s="122"/>
      <c r="T9" s="111"/>
      <c r="U9" s="14" t="str">
        <f t="shared" si="0"/>
        <v/>
      </c>
      <c r="V9" s="10" t="str">
        <f>IF(ISBLANK($T9),"",
    IF(ISERROR(VLOOKUP($T9,Scores!$B:$D,2,FALSE)),
        "ERROR: NOT IN TEAM LIST",
        VLOOKUP($T9,Scores!$B:$D,2,FALSE)
    )
)</f>
        <v/>
      </c>
      <c r="W9" s="16" t="str">
        <f>IF(ISBLANK($T9),"",
    IF(ISERROR(VLOOKUP($T9,Scores!$B:$D,3,FALSE)),
        "",
        VLOOKUP($T9,Scores!$B:$D,3,FALSE)
    )
)</f>
        <v/>
      </c>
    </row>
    <row r="10" spans="2:23">
      <c r="B10" s="9"/>
      <c r="C10" s="170"/>
      <c r="D10" s="96"/>
      <c r="E10" s="96"/>
      <c r="F10" s="96"/>
      <c r="G10" s="96"/>
      <c r="H10" s="96"/>
      <c r="I10" s="108"/>
      <c r="J10" s="109"/>
      <c r="K10" s="110"/>
      <c r="L10" s="96"/>
      <c r="M10" s="96"/>
      <c r="N10" s="97"/>
      <c r="O10" s="104"/>
      <c r="P10" s="104"/>
      <c r="Q10" s="104"/>
      <c r="R10" s="104"/>
      <c r="S10" s="122"/>
      <c r="T10" s="111"/>
      <c r="U10" s="14" t="str">
        <f t="shared" si="0"/>
        <v/>
      </c>
      <c r="V10" s="10" t="str">
        <f>IF(ISBLANK($T10),"",
    IF(ISERROR(VLOOKUP($T10,Scores!$B:$D,2,FALSE)),
        "ERROR: NOT IN TEAM LIST",
        VLOOKUP($T10,Scores!$B:$D,2,FALSE)
    )
)</f>
        <v/>
      </c>
      <c r="W10" s="16" t="str">
        <f>IF(ISBLANK($T10),"",
    IF(ISERROR(VLOOKUP($T10,Scores!$B:$D,3,FALSE)),
        "",
        VLOOKUP($T10,Scores!$B:$D,3,FALSE)
    )
)</f>
        <v/>
      </c>
    </row>
    <row r="11" spans="2:23">
      <c r="B11" s="9"/>
      <c r="C11" s="170"/>
      <c r="D11" s="96"/>
      <c r="E11" s="96"/>
      <c r="F11" s="96"/>
      <c r="G11" s="96"/>
      <c r="H11" s="96"/>
      <c r="I11" s="108"/>
      <c r="J11" s="109"/>
      <c r="K11" s="110"/>
      <c r="L11" s="96"/>
      <c r="M11" s="96"/>
      <c r="N11" s="97"/>
      <c r="O11" s="104"/>
      <c r="P11" s="104"/>
      <c r="Q11" s="104"/>
      <c r="R11" s="104"/>
      <c r="S11" s="122"/>
      <c r="T11" s="111"/>
      <c r="U11" s="14" t="str">
        <f t="shared" si="0"/>
        <v/>
      </c>
      <c r="V11" s="10" t="str">
        <f>IF(ISBLANK($T11),"",
    IF(ISERROR(VLOOKUP($T11,Scores!$B:$D,2,FALSE)),
        "ERROR: NOT IN TEAM LIST",
        VLOOKUP($T11,Scores!$B:$D,2,FALSE)
    )
)</f>
        <v/>
      </c>
      <c r="W11" s="16" t="str">
        <f>IF(ISBLANK($T11),"",
    IF(ISERROR(VLOOKUP($T11,Scores!$B:$D,3,FALSE)),
        "",
        VLOOKUP($T11,Scores!$B:$D,3,FALSE)
    )
)</f>
        <v/>
      </c>
    </row>
    <row r="12" spans="2:23">
      <c r="B12" s="9"/>
      <c r="C12" s="170"/>
      <c r="D12" s="96"/>
      <c r="E12" s="96"/>
      <c r="F12" s="96"/>
      <c r="G12" s="96"/>
      <c r="H12" s="96"/>
      <c r="I12" s="108"/>
      <c r="J12" s="109"/>
      <c r="K12" s="110"/>
      <c r="L12" s="96"/>
      <c r="M12" s="96"/>
      <c r="N12" s="97"/>
      <c r="O12" s="104"/>
      <c r="P12" s="104"/>
      <c r="Q12" s="104"/>
      <c r="R12" s="104"/>
      <c r="S12" s="122"/>
      <c r="T12" s="111"/>
      <c r="U12" s="14" t="str">
        <f t="shared" si="0"/>
        <v/>
      </c>
      <c r="V12" s="10" t="str">
        <f>IF(ISBLANK($T12),"",
    IF(ISERROR(VLOOKUP($T12,Scores!$B:$D,2,FALSE)),
        "ERROR: NOT IN TEAM LIST",
        VLOOKUP($T12,Scores!$B:$D,2,FALSE)
    )
)</f>
        <v/>
      </c>
      <c r="W12" s="16" t="str">
        <f>IF(ISBLANK($T12),"",
    IF(ISERROR(VLOOKUP($T12,Scores!$B:$D,3,FALSE)),
        "",
        VLOOKUP($T12,Scores!$B:$D,3,FALSE)
    )
)</f>
        <v/>
      </c>
    </row>
    <row r="13" spans="2:23">
      <c r="B13" s="9"/>
      <c r="C13" s="170"/>
      <c r="D13" s="96"/>
      <c r="E13" s="96"/>
      <c r="F13" s="96"/>
      <c r="G13" s="96"/>
      <c r="H13" s="96"/>
      <c r="I13" s="108"/>
      <c r="J13" s="109"/>
      <c r="K13" s="110"/>
      <c r="L13" s="96"/>
      <c r="M13" s="96"/>
      <c r="N13" s="97"/>
      <c r="O13" s="104"/>
      <c r="P13" s="104"/>
      <c r="Q13" s="104"/>
      <c r="R13" s="104"/>
      <c r="S13" s="122"/>
      <c r="T13" s="111"/>
      <c r="U13" s="14" t="str">
        <f t="shared" si="0"/>
        <v/>
      </c>
      <c r="V13" s="10" t="str">
        <f>IF(ISBLANK($T13),"",
    IF(ISERROR(VLOOKUP($T13,Scores!$B:$D,2,FALSE)),
        "ERROR: NOT IN TEAM LIST",
        VLOOKUP($T13,Scores!$B:$D,2,FALSE)
    )
)</f>
        <v/>
      </c>
      <c r="W13" s="16" t="str">
        <f>IF(ISBLANK($T13),"",
    IF(ISERROR(VLOOKUP($T13,Scores!$B:$D,3,FALSE)),
        "",
        VLOOKUP($T13,Scores!$B:$D,3,FALSE)
    )
)</f>
        <v/>
      </c>
    </row>
    <row r="14" spans="2:23">
      <c r="B14" s="9"/>
      <c r="C14" s="170"/>
      <c r="D14" s="96"/>
      <c r="E14" s="96"/>
      <c r="F14" s="96"/>
      <c r="G14" s="96"/>
      <c r="H14" s="96"/>
      <c r="I14" s="108"/>
      <c r="J14" s="109"/>
      <c r="K14" s="110"/>
      <c r="L14" s="96"/>
      <c r="M14" s="96"/>
      <c r="N14" s="97"/>
      <c r="O14" s="104"/>
      <c r="P14" s="104"/>
      <c r="Q14" s="104"/>
      <c r="R14" s="104"/>
      <c r="S14" s="122"/>
      <c r="T14" s="111"/>
      <c r="U14" s="14" t="str">
        <f t="shared" si="0"/>
        <v/>
      </c>
      <c r="V14" s="10" t="str">
        <f>IF(ISBLANK($T14),"",
    IF(ISERROR(VLOOKUP($T14,Scores!$B:$D,2,FALSE)),
        "ERROR: NOT IN TEAM LIST",
        VLOOKUP($T14,Scores!$B:$D,2,FALSE)
    )
)</f>
        <v/>
      </c>
      <c r="W14" s="16" t="str">
        <f>IF(ISBLANK($T14),"",
    IF(ISERROR(VLOOKUP($T14,Scores!$B:$D,3,FALSE)),
        "",
        VLOOKUP($T14,Scores!$B:$D,3,FALSE)
    )
)</f>
        <v/>
      </c>
    </row>
    <row r="15" spans="2:23">
      <c r="B15" s="9"/>
      <c r="C15" s="170"/>
      <c r="D15" s="96"/>
      <c r="E15" s="96"/>
      <c r="F15" s="96"/>
      <c r="G15" s="96"/>
      <c r="H15" s="96"/>
      <c r="I15" s="108"/>
      <c r="J15" s="109"/>
      <c r="K15" s="110"/>
      <c r="L15" s="96"/>
      <c r="M15" s="96"/>
      <c r="N15" s="97"/>
      <c r="O15" s="104"/>
      <c r="P15" s="104"/>
      <c r="Q15" s="104"/>
      <c r="R15" s="104"/>
      <c r="S15" s="122"/>
      <c r="T15" s="111"/>
      <c r="U15" s="14" t="str">
        <f t="shared" si="0"/>
        <v/>
      </c>
      <c r="V15" s="10" t="str">
        <f>IF(ISBLANK($T15),"",
    IF(ISERROR(VLOOKUP($T15,Scores!$B:$D,2,FALSE)),
        "ERROR: NOT IN TEAM LIST",
        VLOOKUP($T15,Scores!$B:$D,2,FALSE)
    )
)</f>
        <v/>
      </c>
      <c r="W15" s="16" t="str">
        <f>IF(ISBLANK($T15),"",
    IF(ISERROR(VLOOKUP($T15,Scores!$B:$D,3,FALSE)),
        "",
        VLOOKUP($T15,Scores!$B:$D,3,FALSE)
    )
)</f>
        <v/>
      </c>
    </row>
    <row r="16" spans="2:23">
      <c r="B16" s="9"/>
      <c r="C16" s="170"/>
      <c r="D16" s="96"/>
      <c r="E16" s="96"/>
      <c r="F16" s="96"/>
      <c r="G16" s="96"/>
      <c r="H16" s="96"/>
      <c r="I16" s="108"/>
      <c r="J16" s="109"/>
      <c r="K16" s="110"/>
      <c r="L16" s="96"/>
      <c r="M16" s="96"/>
      <c r="N16" s="97"/>
      <c r="O16" s="104"/>
      <c r="P16" s="104"/>
      <c r="Q16" s="104"/>
      <c r="R16" s="104"/>
      <c r="S16" s="122"/>
      <c r="T16" s="111"/>
      <c r="U16" s="14" t="str">
        <f t="shared" si="0"/>
        <v/>
      </c>
      <c r="V16" s="10" t="str">
        <f>IF(ISBLANK($T16),"",
    IF(ISERROR(VLOOKUP($T16,Scores!$B:$D,2,FALSE)),
        "ERROR: NOT IN TEAM LIST",
        VLOOKUP($T16,Scores!$B:$D,2,FALSE)
    )
)</f>
        <v/>
      </c>
      <c r="W16" s="16" t="str">
        <f>IF(ISBLANK($T16),"",
    IF(ISERROR(VLOOKUP($T16,Scores!$B:$D,3,FALSE)),
        "",
        VLOOKUP($T16,Scores!$B:$D,3,FALSE)
    )
)</f>
        <v/>
      </c>
    </row>
    <row r="17" spans="2:23">
      <c r="B17" s="9"/>
      <c r="C17" s="170"/>
      <c r="D17" s="96"/>
      <c r="E17" s="96"/>
      <c r="F17" s="96"/>
      <c r="G17" s="96"/>
      <c r="H17" s="96"/>
      <c r="I17" s="108"/>
      <c r="J17" s="109"/>
      <c r="K17" s="110"/>
      <c r="L17" s="96"/>
      <c r="M17" s="96"/>
      <c r="N17" s="97"/>
      <c r="O17" s="104"/>
      <c r="P17" s="104"/>
      <c r="Q17" s="104"/>
      <c r="R17" s="104"/>
      <c r="S17" s="122"/>
      <c r="T17" s="111"/>
      <c r="U17" s="14" t="str">
        <f t="shared" si="0"/>
        <v/>
      </c>
      <c r="V17" s="10" t="str">
        <f>IF(ISBLANK($T17),"",
    IF(ISERROR(VLOOKUP($T17,Scores!$B:$D,2,FALSE)),
        "ERROR: NOT IN TEAM LIST",
        VLOOKUP($T17,Scores!$B:$D,2,FALSE)
    )
)</f>
        <v/>
      </c>
      <c r="W17" s="16" t="str">
        <f>IF(ISBLANK($T17),"",
    IF(ISERROR(VLOOKUP($T17,Scores!$B:$D,3,FALSE)),
        "",
        VLOOKUP($T17,Scores!$B:$D,3,FALSE)
    )
)</f>
        <v/>
      </c>
    </row>
    <row r="18" spans="2:23">
      <c r="B18" s="9"/>
      <c r="C18" s="170"/>
      <c r="D18" s="96"/>
      <c r="E18" s="96"/>
      <c r="F18" s="96"/>
      <c r="G18" s="96"/>
      <c r="H18" s="96"/>
      <c r="I18" s="108"/>
      <c r="J18" s="109"/>
      <c r="K18" s="110"/>
      <c r="L18" s="96"/>
      <c r="M18" s="96"/>
      <c r="N18" s="97"/>
      <c r="O18" s="104"/>
      <c r="P18" s="104"/>
      <c r="Q18" s="104"/>
      <c r="R18" s="104"/>
      <c r="S18" s="122"/>
      <c r="T18" s="111"/>
      <c r="U18" s="14" t="str">
        <f t="shared" si="0"/>
        <v/>
      </c>
      <c r="V18" s="10" t="str">
        <f>IF(ISBLANK($T18),"",
    IF(ISERROR(VLOOKUP($T18,Scores!$B:$D,2,FALSE)),
        "ERROR: NOT IN TEAM LIST",
        VLOOKUP($T18,Scores!$B:$D,2,FALSE)
    )
)</f>
        <v/>
      </c>
      <c r="W18" s="16" t="str">
        <f>IF(ISBLANK($T18),"",
    IF(ISERROR(VLOOKUP($T18,Scores!$B:$D,3,FALSE)),
        "",
        VLOOKUP($T18,Scores!$B:$D,3,FALSE)
    )
)</f>
        <v/>
      </c>
    </row>
    <row r="19" spans="2:23">
      <c r="B19" s="9"/>
      <c r="C19" s="170"/>
      <c r="D19" s="96"/>
      <c r="E19" s="96"/>
      <c r="F19" s="96"/>
      <c r="G19" s="96"/>
      <c r="H19" s="96"/>
      <c r="I19" s="108"/>
      <c r="J19" s="109"/>
      <c r="K19" s="110"/>
      <c r="L19" s="96"/>
      <c r="M19" s="96"/>
      <c r="N19" s="97"/>
      <c r="O19" s="104"/>
      <c r="P19" s="104"/>
      <c r="Q19" s="104"/>
      <c r="R19" s="104"/>
      <c r="S19" s="122"/>
      <c r="T19" s="111"/>
      <c r="U19" s="14" t="str">
        <f t="shared" si="0"/>
        <v/>
      </c>
      <c r="V19" s="10" t="str">
        <f>IF(ISBLANK($T19),"",
    IF(ISERROR(VLOOKUP($T19,Scores!$B:$D,2,FALSE)),
        "ERROR: NOT IN TEAM LIST",
        VLOOKUP($T19,Scores!$B:$D,2,FALSE)
    )
)</f>
        <v/>
      </c>
      <c r="W19" s="16" t="str">
        <f>IF(ISBLANK($T19),"",
    IF(ISERROR(VLOOKUP($T19,Scores!$B:$D,3,FALSE)),
        "",
        VLOOKUP($T19,Scores!$B:$D,3,FALSE)
    )
)</f>
        <v/>
      </c>
    </row>
    <row r="20" spans="2:23">
      <c r="B20" s="9"/>
      <c r="C20" s="170"/>
      <c r="D20" s="96"/>
      <c r="E20" s="96"/>
      <c r="F20" s="96"/>
      <c r="G20" s="96"/>
      <c r="H20" s="96"/>
      <c r="I20" s="108"/>
      <c r="J20" s="109"/>
      <c r="K20" s="110"/>
      <c r="L20" s="96"/>
      <c r="M20" s="96"/>
      <c r="N20" s="97"/>
      <c r="O20" s="104"/>
      <c r="P20" s="104"/>
      <c r="Q20" s="104"/>
      <c r="R20" s="104"/>
      <c r="S20" s="122"/>
      <c r="T20" s="111"/>
      <c r="U20" s="14" t="str">
        <f t="shared" si="0"/>
        <v/>
      </c>
      <c r="V20" s="10" t="str">
        <f>IF(ISBLANK($T20),"",
    IF(ISERROR(VLOOKUP($T20,Scores!$B:$D,2,FALSE)),
        "ERROR: NOT IN TEAM LIST",
        VLOOKUP($T20,Scores!$B:$D,2,FALSE)
    )
)</f>
        <v/>
      </c>
      <c r="W20" s="16" t="str">
        <f>IF(ISBLANK($T20),"",
    IF(ISERROR(VLOOKUP($T20,Scores!$B:$D,3,FALSE)),
        "",
        VLOOKUP($T20,Scores!$B:$D,3,FALSE)
    )
)</f>
        <v/>
      </c>
    </row>
    <row r="21" spans="2:23">
      <c r="B21" s="9"/>
      <c r="C21" s="170"/>
      <c r="D21" s="96"/>
      <c r="E21" s="96"/>
      <c r="F21" s="96"/>
      <c r="G21" s="96"/>
      <c r="H21" s="96"/>
      <c r="I21" s="108"/>
      <c r="J21" s="109"/>
      <c r="K21" s="110"/>
      <c r="L21" s="96"/>
      <c r="M21" s="96"/>
      <c r="N21" s="97"/>
      <c r="O21" s="104"/>
      <c r="P21" s="104"/>
      <c r="Q21" s="104"/>
      <c r="R21" s="104"/>
      <c r="S21" s="122"/>
      <c r="T21" s="111"/>
      <c r="U21" s="14" t="str">
        <f t="shared" si="0"/>
        <v/>
      </c>
      <c r="V21" s="10" t="str">
        <f>IF(ISBLANK($T21),"",
    IF(ISERROR(VLOOKUP($T21,Scores!$B:$D,2,FALSE)),
        "ERROR: NOT IN TEAM LIST",
        VLOOKUP($T21,Scores!$B:$D,2,FALSE)
    )
)</f>
        <v/>
      </c>
      <c r="W21" s="16" t="str">
        <f>IF(ISBLANK($T21),"",
    IF(ISERROR(VLOOKUP($T21,Scores!$B:$D,3,FALSE)),
        "",
        VLOOKUP($T21,Scores!$B:$D,3,FALSE)
    )
)</f>
        <v/>
      </c>
    </row>
    <row r="22" spans="2:23">
      <c r="B22" s="9"/>
      <c r="C22" s="170"/>
      <c r="D22" s="96"/>
      <c r="E22" s="96"/>
      <c r="F22" s="96"/>
      <c r="G22" s="96"/>
      <c r="H22" s="96"/>
      <c r="I22" s="108"/>
      <c r="J22" s="109"/>
      <c r="K22" s="110"/>
      <c r="L22" s="96"/>
      <c r="M22" s="96"/>
      <c r="N22" s="97"/>
      <c r="O22" s="104"/>
      <c r="P22" s="104"/>
      <c r="Q22" s="104"/>
      <c r="R22" s="104"/>
      <c r="S22" s="122"/>
      <c r="T22" s="111"/>
      <c r="U22" s="14" t="str">
        <f t="shared" si="0"/>
        <v/>
      </c>
      <c r="V22" s="10" t="str">
        <f>IF(ISBLANK($T22),"",
    IF(ISERROR(VLOOKUP($T22,Scores!$B:$D,2,FALSE)),
        "ERROR: NOT IN TEAM LIST",
        VLOOKUP($T22,Scores!$B:$D,2,FALSE)
    )
)</f>
        <v/>
      </c>
      <c r="W22" s="16" t="str">
        <f>IF(ISBLANK($T22),"",
    IF(ISERROR(VLOOKUP($T22,Scores!$B:$D,3,FALSE)),
        "",
        VLOOKUP($T22,Scores!$B:$D,3,FALSE)
    )
)</f>
        <v/>
      </c>
    </row>
    <row r="23" spans="2:23">
      <c r="B23" s="9"/>
      <c r="C23" s="170"/>
      <c r="D23" s="96"/>
      <c r="E23" s="96"/>
      <c r="F23" s="96"/>
      <c r="G23" s="96"/>
      <c r="H23" s="96"/>
      <c r="I23" s="108"/>
      <c r="J23" s="109"/>
      <c r="K23" s="110"/>
      <c r="L23" s="96"/>
      <c r="M23" s="96"/>
      <c r="N23" s="97"/>
      <c r="O23" s="104"/>
      <c r="P23" s="104"/>
      <c r="Q23" s="104"/>
      <c r="R23" s="104"/>
      <c r="S23" s="122"/>
      <c r="T23" s="111"/>
      <c r="U23" s="14" t="str">
        <f t="shared" si="0"/>
        <v/>
      </c>
      <c r="V23" s="10" t="str">
        <f>IF(ISBLANK($T23),"",
    IF(ISERROR(VLOOKUP($T23,Scores!$B:$D,2,FALSE)),
        "ERROR: NOT IN TEAM LIST",
        VLOOKUP($T23,Scores!$B:$D,2,FALSE)
    )
)</f>
        <v/>
      </c>
      <c r="W23" s="16" t="str">
        <f>IF(ISBLANK($T23),"",
    IF(ISERROR(VLOOKUP($T23,Scores!$B:$D,3,FALSE)),
        "",
        VLOOKUP($T23,Scores!$B:$D,3,FALSE)
    )
)</f>
        <v/>
      </c>
    </row>
    <row r="24" spans="2:23">
      <c r="B24" s="9"/>
      <c r="C24" s="170"/>
      <c r="D24" s="96"/>
      <c r="E24" s="96"/>
      <c r="F24" s="96"/>
      <c r="G24" s="96"/>
      <c r="H24" s="96"/>
      <c r="I24" s="108"/>
      <c r="J24" s="109"/>
      <c r="K24" s="110"/>
      <c r="L24" s="96"/>
      <c r="M24" s="96"/>
      <c r="N24" s="97"/>
      <c r="O24" s="104"/>
      <c r="P24" s="104"/>
      <c r="Q24" s="104"/>
      <c r="R24" s="104"/>
      <c r="S24" s="122"/>
      <c r="T24" s="111"/>
      <c r="U24" s="14" t="str">
        <f t="shared" si="0"/>
        <v/>
      </c>
      <c r="V24" s="10" t="str">
        <f>IF(ISBLANK($T24),"",
    IF(ISERROR(VLOOKUP($T24,Scores!$B:$D,2,FALSE)),
        "ERROR: NOT IN TEAM LIST",
        VLOOKUP($T24,Scores!$B:$D,2,FALSE)
    )
)</f>
        <v/>
      </c>
      <c r="W24" s="16" t="str">
        <f>IF(ISBLANK($T24),"",
    IF(ISERROR(VLOOKUP($T24,Scores!$B:$D,3,FALSE)),
        "",
        VLOOKUP($T24,Scores!$B:$D,3,FALSE)
    )
)</f>
        <v/>
      </c>
    </row>
    <row r="25" spans="2:23">
      <c r="B25" s="9"/>
      <c r="C25" s="170"/>
      <c r="D25" s="96"/>
      <c r="E25" s="96"/>
      <c r="F25" s="96"/>
      <c r="G25" s="96"/>
      <c r="H25" s="96"/>
      <c r="I25" s="108"/>
      <c r="J25" s="109"/>
      <c r="K25" s="110"/>
      <c r="L25" s="96"/>
      <c r="M25" s="96"/>
      <c r="N25" s="97"/>
      <c r="O25" s="104"/>
      <c r="P25" s="104"/>
      <c r="Q25" s="104"/>
      <c r="R25" s="104"/>
      <c r="S25" s="122"/>
      <c r="T25" s="111"/>
      <c r="U25" s="14" t="str">
        <f t="shared" si="0"/>
        <v/>
      </c>
      <c r="V25" s="10" t="str">
        <f>IF(ISBLANK($T25),"",
    IF(ISERROR(VLOOKUP($T25,Scores!$B:$D,2,FALSE)),
        "ERROR: NOT IN TEAM LIST",
        VLOOKUP($T25,Scores!$B:$D,2,FALSE)
    )
)</f>
        <v/>
      </c>
      <c r="W25" s="16" t="str">
        <f>IF(ISBLANK($T25),"",
    IF(ISERROR(VLOOKUP($T25,Scores!$B:$D,3,FALSE)),
        "",
        VLOOKUP($T25,Scores!$B:$D,3,FALSE)
    )
)</f>
        <v/>
      </c>
    </row>
    <row r="26" spans="2:23">
      <c r="B26" s="9"/>
      <c r="C26" s="170"/>
      <c r="D26" s="96"/>
      <c r="E26" s="96"/>
      <c r="F26" s="96"/>
      <c r="G26" s="96"/>
      <c r="H26" s="96"/>
      <c r="I26" s="108"/>
      <c r="J26" s="109"/>
      <c r="K26" s="110"/>
      <c r="L26" s="96"/>
      <c r="M26" s="96"/>
      <c r="N26" s="97"/>
      <c r="O26" s="104"/>
      <c r="P26" s="104"/>
      <c r="Q26" s="104"/>
      <c r="R26" s="104"/>
      <c r="S26" s="122"/>
      <c r="T26" s="111"/>
      <c r="U26" s="14" t="str">
        <f t="shared" si="0"/>
        <v/>
      </c>
      <c r="V26" s="10" t="str">
        <f>IF(ISBLANK($T26),"",
    IF(ISERROR(VLOOKUP($T26,Scores!$B:$D,2,FALSE)),
        "ERROR: NOT IN TEAM LIST",
        VLOOKUP($T26,Scores!$B:$D,2,FALSE)
    )
)</f>
        <v/>
      </c>
      <c r="W26" s="16" t="str">
        <f>IF(ISBLANK($T26),"",
    IF(ISERROR(VLOOKUP($T26,Scores!$B:$D,3,FALSE)),
        "",
        VLOOKUP($T26,Scores!$B:$D,3,FALSE)
    )
)</f>
        <v/>
      </c>
    </row>
    <row r="27" spans="2:23">
      <c r="B27" s="9"/>
      <c r="C27" s="170"/>
      <c r="D27" s="96"/>
      <c r="E27" s="96"/>
      <c r="F27" s="96"/>
      <c r="G27" s="96"/>
      <c r="H27" s="96"/>
      <c r="I27" s="108"/>
      <c r="J27" s="109"/>
      <c r="K27" s="110"/>
      <c r="L27" s="96"/>
      <c r="M27" s="96"/>
      <c r="N27" s="97"/>
      <c r="O27" s="104"/>
      <c r="P27" s="104"/>
      <c r="Q27" s="104"/>
      <c r="R27" s="104"/>
      <c r="S27" s="122"/>
      <c r="T27" s="111"/>
      <c r="U27" s="14" t="str">
        <f t="shared" si="0"/>
        <v/>
      </c>
      <c r="V27" s="10" t="str">
        <f>IF(ISBLANK($T27),"",
    IF(ISERROR(VLOOKUP($T27,Scores!$B:$D,2,FALSE)),
        "ERROR: NOT IN TEAM LIST",
        VLOOKUP($T27,Scores!$B:$D,2,FALSE)
    )
)</f>
        <v/>
      </c>
      <c r="W27" s="16" t="str">
        <f>IF(ISBLANK($T27),"",
    IF(ISERROR(VLOOKUP($T27,Scores!$B:$D,3,FALSE)),
        "",
        VLOOKUP($T27,Scores!$B:$D,3,FALSE)
    )
)</f>
        <v/>
      </c>
    </row>
    <row r="28" spans="2:23">
      <c r="B28" s="9"/>
      <c r="C28" s="170"/>
      <c r="D28" s="96"/>
      <c r="E28" s="96"/>
      <c r="F28" s="96"/>
      <c r="G28" s="96"/>
      <c r="H28" s="96"/>
      <c r="I28" s="108"/>
      <c r="J28" s="109"/>
      <c r="K28" s="110"/>
      <c r="L28" s="96"/>
      <c r="M28" s="96"/>
      <c r="N28" s="97"/>
      <c r="O28" s="104"/>
      <c r="P28" s="104"/>
      <c r="Q28" s="104"/>
      <c r="R28" s="104"/>
      <c r="S28" s="122"/>
      <c r="T28" s="111"/>
      <c r="U28" s="14" t="str">
        <f t="shared" si="0"/>
        <v/>
      </c>
      <c r="V28" s="10" t="str">
        <f>IF(ISBLANK($T28),"",
    IF(ISERROR(VLOOKUP($T28,Scores!$B:$D,2,FALSE)),
        "ERROR: NOT IN TEAM LIST",
        VLOOKUP($T28,Scores!$B:$D,2,FALSE)
    )
)</f>
        <v/>
      </c>
      <c r="W28" s="16" t="str">
        <f>IF(ISBLANK($T28),"",
    IF(ISERROR(VLOOKUP($T28,Scores!$B:$D,3,FALSE)),
        "",
        VLOOKUP($T28,Scores!$B:$D,3,FALSE)
    )
)</f>
        <v/>
      </c>
    </row>
    <row r="29" spans="2:23">
      <c r="B29" s="9"/>
      <c r="C29" s="170"/>
      <c r="D29" s="96"/>
      <c r="E29" s="96"/>
      <c r="F29" s="96"/>
      <c r="G29" s="96"/>
      <c r="H29" s="96"/>
      <c r="I29" s="108"/>
      <c r="J29" s="109"/>
      <c r="K29" s="110"/>
      <c r="L29" s="96"/>
      <c r="M29" s="96"/>
      <c r="N29" s="97"/>
      <c r="O29" s="104"/>
      <c r="P29" s="104"/>
      <c r="Q29" s="104"/>
      <c r="R29" s="104"/>
      <c r="S29" s="122"/>
      <c r="T29" s="111"/>
      <c r="U29" s="14" t="str">
        <f t="shared" si="0"/>
        <v/>
      </c>
      <c r="V29" s="10" t="str">
        <f>IF(ISBLANK($T29),"",
    IF(ISERROR(VLOOKUP($T29,Scores!$B:$D,2,FALSE)),
        "ERROR: NOT IN TEAM LIST",
        VLOOKUP($T29,Scores!$B:$D,2,FALSE)
    )
)</f>
        <v/>
      </c>
      <c r="W29" s="16" t="str">
        <f>IF(ISBLANK($T29),"",
    IF(ISERROR(VLOOKUP($T29,Scores!$B:$D,3,FALSE)),
        "",
        VLOOKUP($T29,Scores!$B:$D,3,FALSE)
    )
)</f>
        <v/>
      </c>
    </row>
    <row r="30" spans="2:23">
      <c r="B30" s="9"/>
      <c r="C30" s="170"/>
      <c r="D30" s="96"/>
      <c r="E30" s="96"/>
      <c r="F30" s="96"/>
      <c r="G30" s="96"/>
      <c r="H30" s="96"/>
      <c r="I30" s="108"/>
      <c r="J30" s="109"/>
      <c r="K30" s="110"/>
      <c r="L30" s="96"/>
      <c r="M30" s="96"/>
      <c r="N30" s="97"/>
      <c r="O30" s="104"/>
      <c r="P30" s="104"/>
      <c r="Q30" s="104"/>
      <c r="R30" s="104"/>
      <c r="S30" s="122"/>
      <c r="T30" s="111"/>
      <c r="U30" s="14" t="str">
        <f t="shared" si="0"/>
        <v/>
      </c>
      <c r="V30" s="10" t="str">
        <f>IF(ISBLANK($T30),"",
    IF(ISERROR(VLOOKUP($T30,Scores!$B:$D,2,FALSE)),
        "ERROR: NOT IN TEAM LIST",
        VLOOKUP($T30,Scores!$B:$D,2,FALSE)
    )
)</f>
        <v/>
      </c>
      <c r="W30" s="16" t="str">
        <f>IF(ISBLANK($T30),"",
    IF(ISERROR(VLOOKUP($T30,Scores!$B:$D,3,FALSE)),
        "",
        VLOOKUP($T30,Scores!$B:$D,3,FALSE)
    )
)</f>
        <v/>
      </c>
    </row>
    <row r="31" spans="2:23">
      <c r="B31" s="9"/>
      <c r="C31" s="170"/>
      <c r="D31" s="96"/>
      <c r="E31" s="96"/>
      <c r="F31" s="96"/>
      <c r="G31" s="96"/>
      <c r="H31" s="96"/>
      <c r="I31" s="108"/>
      <c r="J31" s="109"/>
      <c r="K31" s="110"/>
      <c r="L31" s="96"/>
      <c r="M31" s="96"/>
      <c r="N31" s="97"/>
      <c r="O31" s="104"/>
      <c r="P31" s="104"/>
      <c r="Q31" s="104"/>
      <c r="R31" s="104"/>
      <c r="S31" s="122"/>
      <c r="T31" s="111"/>
      <c r="U31" s="14" t="str">
        <f t="shared" si="0"/>
        <v/>
      </c>
      <c r="V31" s="10" t="str">
        <f>IF(ISBLANK($T31),"",
    IF(ISERROR(VLOOKUP($T31,Scores!$B:$D,2,FALSE)),
        "ERROR: NOT IN TEAM LIST",
        VLOOKUP($T31,Scores!$B:$D,2,FALSE)
    )
)</f>
        <v/>
      </c>
      <c r="W31" s="16" t="str">
        <f>IF(ISBLANK($T31),"",
    IF(ISERROR(VLOOKUP($T31,Scores!$B:$D,3,FALSE)),
        "",
        VLOOKUP($T31,Scores!$B:$D,3,FALSE)
    )
)</f>
        <v/>
      </c>
    </row>
    <row r="32" spans="2:23">
      <c r="B32" s="9"/>
      <c r="C32" s="170"/>
      <c r="D32" s="96"/>
      <c r="E32" s="96"/>
      <c r="F32" s="96"/>
      <c r="G32" s="96"/>
      <c r="H32" s="96"/>
      <c r="I32" s="108"/>
      <c r="J32" s="109"/>
      <c r="K32" s="110"/>
      <c r="L32" s="96"/>
      <c r="M32" s="96"/>
      <c r="N32" s="97"/>
      <c r="O32" s="104"/>
      <c r="P32" s="104"/>
      <c r="Q32" s="104"/>
      <c r="R32" s="104"/>
      <c r="S32" s="122"/>
      <c r="T32" s="111"/>
      <c r="U32" s="14" t="str">
        <f t="shared" si="0"/>
        <v/>
      </c>
      <c r="V32" s="10" t="str">
        <f>IF(ISBLANK($T32),"",
    IF(ISERROR(VLOOKUP($T32,Scores!$B:$D,2,FALSE)),
        "ERROR: NOT IN TEAM LIST",
        VLOOKUP($T32,Scores!$B:$D,2,FALSE)
    )
)</f>
        <v/>
      </c>
      <c r="W32" s="16" t="str">
        <f>IF(ISBLANK($T32),"",
    IF(ISERROR(VLOOKUP($T32,Scores!$B:$D,3,FALSE)),
        "",
        VLOOKUP($T32,Scores!$B:$D,3,FALSE)
    )
)</f>
        <v/>
      </c>
    </row>
    <row r="33" spans="2:23">
      <c r="B33" s="9"/>
      <c r="C33" s="170"/>
      <c r="D33" s="96"/>
      <c r="E33" s="96"/>
      <c r="F33" s="96"/>
      <c r="G33" s="96"/>
      <c r="H33" s="96"/>
      <c r="I33" s="108"/>
      <c r="J33" s="109"/>
      <c r="K33" s="110"/>
      <c r="L33" s="96"/>
      <c r="M33" s="96"/>
      <c r="N33" s="97"/>
      <c r="O33" s="104"/>
      <c r="P33" s="104"/>
      <c r="Q33" s="104"/>
      <c r="R33" s="104"/>
      <c r="S33" s="122"/>
      <c r="T33" s="111"/>
      <c r="U33" s="14" t="str">
        <f t="shared" si="0"/>
        <v/>
      </c>
      <c r="V33" s="10" t="str">
        <f>IF(ISBLANK($T33),"",
    IF(ISERROR(VLOOKUP($T33,Scores!$B:$D,2,FALSE)),
        "ERROR: NOT IN TEAM LIST",
        VLOOKUP($T33,Scores!$B:$D,2,FALSE)
    )
)</f>
        <v/>
      </c>
      <c r="W33" s="16" t="str">
        <f>IF(ISBLANK($T33),"",
    IF(ISERROR(VLOOKUP($T33,Scores!$B:$D,3,FALSE)),
        "",
        VLOOKUP($T33,Scores!$B:$D,3,FALSE)
    )
)</f>
        <v/>
      </c>
    </row>
    <row r="34" spans="2:23">
      <c r="B34" s="9"/>
      <c r="C34" s="170"/>
      <c r="D34" s="96"/>
      <c r="E34" s="96"/>
      <c r="F34" s="96"/>
      <c r="G34" s="96"/>
      <c r="H34" s="96"/>
      <c r="I34" s="108"/>
      <c r="J34" s="109"/>
      <c r="K34" s="110"/>
      <c r="L34" s="96"/>
      <c r="M34" s="96"/>
      <c r="N34" s="97"/>
      <c r="O34" s="104"/>
      <c r="P34" s="104"/>
      <c r="Q34" s="104"/>
      <c r="R34" s="104"/>
      <c r="S34" s="122"/>
      <c r="T34" s="111"/>
      <c r="U34" s="14" t="str">
        <f t="shared" si="0"/>
        <v/>
      </c>
      <c r="V34" s="10" t="str">
        <f>IF(ISBLANK($T34),"",
    IF(ISERROR(VLOOKUP($T34,Scores!$B:$D,2,FALSE)),
        "ERROR: NOT IN TEAM LIST",
        VLOOKUP($T34,Scores!$B:$D,2,FALSE)
    )
)</f>
        <v/>
      </c>
      <c r="W34" s="16" t="str">
        <f>IF(ISBLANK($T34),"",
    IF(ISERROR(VLOOKUP($T34,Scores!$B:$D,3,FALSE)),
        "",
        VLOOKUP($T34,Scores!$B:$D,3,FALSE)
    )
)</f>
        <v/>
      </c>
    </row>
    <row r="35" spans="2:23">
      <c r="B35" s="9"/>
      <c r="C35" s="170"/>
      <c r="D35" s="96"/>
      <c r="E35" s="96"/>
      <c r="F35" s="96"/>
      <c r="G35" s="96"/>
      <c r="H35" s="96"/>
      <c r="I35" s="108"/>
      <c r="J35" s="109"/>
      <c r="K35" s="110"/>
      <c r="L35" s="96"/>
      <c r="M35" s="96"/>
      <c r="N35" s="97"/>
      <c r="O35" s="104"/>
      <c r="P35" s="104"/>
      <c r="Q35" s="104"/>
      <c r="R35" s="104"/>
      <c r="S35" s="122"/>
      <c r="T35" s="111"/>
      <c r="U35" s="14" t="str">
        <f t="shared" si="0"/>
        <v/>
      </c>
      <c r="V35" s="10" t="str">
        <f>IF(ISBLANK($T35),"",
    IF(ISERROR(VLOOKUP($T35,Scores!$B:$D,2,FALSE)),
        "ERROR: NOT IN TEAM LIST",
        VLOOKUP($T35,Scores!$B:$D,2,FALSE)
    )
)</f>
        <v/>
      </c>
      <c r="W35" s="16" t="str">
        <f>IF(ISBLANK($T35),"",
    IF(ISERROR(VLOOKUP($T35,Scores!$B:$D,3,FALSE)),
        "",
        VLOOKUP($T35,Scores!$B:$D,3,FALSE)
    )
)</f>
        <v/>
      </c>
    </row>
    <row r="36" spans="2:23">
      <c r="B36" s="9"/>
      <c r="C36" s="170"/>
      <c r="D36" s="96"/>
      <c r="E36" s="96"/>
      <c r="F36" s="96"/>
      <c r="G36" s="96"/>
      <c r="H36" s="96"/>
      <c r="I36" s="108"/>
      <c r="J36" s="109"/>
      <c r="K36" s="110"/>
      <c r="L36" s="96"/>
      <c r="M36" s="96"/>
      <c r="N36" s="97"/>
      <c r="O36" s="104"/>
      <c r="P36" s="104"/>
      <c r="Q36" s="104"/>
      <c r="R36" s="104"/>
      <c r="S36" s="122"/>
      <c r="T36" s="111"/>
      <c r="U36" s="14" t="str">
        <f t="shared" si="0"/>
        <v/>
      </c>
      <c r="V36" s="10" t="str">
        <f>IF(ISBLANK($T36),"",
    IF(ISERROR(VLOOKUP($T36,Scores!$B:$D,2,FALSE)),
        "ERROR: NOT IN TEAM LIST",
        VLOOKUP($T36,Scores!$B:$D,2,FALSE)
    )
)</f>
        <v/>
      </c>
      <c r="W36" s="16" t="str">
        <f>IF(ISBLANK($T36),"",
    IF(ISERROR(VLOOKUP($T36,Scores!$B:$D,3,FALSE)),
        "",
        VLOOKUP($T36,Scores!$B:$D,3,FALSE)
    )
)</f>
        <v/>
      </c>
    </row>
    <row r="37" spans="2:23">
      <c r="B37" s="9"/>
      <c r="C37" s="170"/>
      <c r="D37" s="96"/>
      <c r="E37" s="96"/>
      <c r="F37" s="96"/>
      <c r="G37" s="96"/>
      <c r="H37" s="96"/>
      <c r="I37" s="108"/>
      <c r="J37" s="109"/>
      <c r="K37" s="110"/>
      <c r="L37" s="96"/>
      <c r="M37" s="96"/>
      <c r="N37" s="97"/>
      <c r="O37" s="104"/>
      <c r="P37" s="104"/>
      <c r="Q37" s="104"/>
      <c r="R37" s="104"/>
      <c r="S37" s="122"/>
      <c r="T37" s="111"/>
      <c r="U37" s="14" t="str">
        <f t="shared" si="0"/>
        <v/>
      </c>
      <c r="V37" s="10" t="str">
        <f>IF(ISBLANK($T37),"",
    IF(ISERROR(VLOOKUP($T37,Scores!$B:$D,2,FALSE)),
        "ERROR: NOT IN TEAM LIST",
        VLOOKUP($T37,Scores!$B:$D,2,FALSE)
    )
)</f>
        <v/>
      </c>
      <c r="W37" s="16" t="str">
        <f>IF(ISBLANK($T37),"",
    IF(ISERROR(VLOOKUP($T37,Scores!$B:$D,3,FALSE)),
        "",
        VLOOKUP($T37,Scores!$B:$D,3,FALSE)
    )
)</f>
        <v/>
      </c>
    </row>
    <row r="38" spans="2:23">
      <c r="B38" s="9"/>
      <c r="C38" s="170"/>
      <c r="D38" s="96"/>
      <c r="E38" s="96"/>
      <c r="F38" s="96"/>
      <c r="G38" s="96"/>
      <c r="H38" s="96"/>
      <c r="I38" s="108"/>
      <c r="J38" s="109"/>
      <c r="K38" s="110"/>
      <c r="L38" s="96"/>
      <c r="M38" s="96"/>
      <c r="N38" s="97"/>
      <c r="O38" s="104"/>
      <c r="P38" s="104"/>
      <c r="Q38" s="104"/>
      <c r="R38" s="104"/>
      <c r="S38" s="122"/>
      <c r="T38" s="111"/>
      <c r="U38" s="14" t="str">
        <f t="shared" si="0"/>
        <v/>
      </c>
      <c r="V38" s="10" t="str">
        <f>IF(ISBLANK($T38),"",
    IF(ISERROR(VLOOKUP($T38,Scores!$B:$D,2,FALSE)),
        "ERROR: NOT IN TEAM LIST",
        VLOOKUP($T38,Scores!$B:$D,2,FALSE)
    )
)</f>
        <v/>
      </c>
      <c r="W38" s="16" t="str">
        <f>IF(ISBLANK($T38),"",
    IF(ISERROR(VLOOKUP($T38,Scores!$B:$D,3,FALSE)),
        "",
        VLOOKUP($T38,Scores!$B:$D,3,FALSE)
    )
)</f>
        <v/>
      </c>
    </row>
    <row r="39" spans="2:23">
      <c r="B39" s="9"/>
      <c r="C39" s="170"/>
      <c r="D39" s="96"/>
      <c r="E39" s="96"/>
      <c r="F39" s="96"/>
      <c r="G39" s="96"/>
      <c r="H39" s="96"/>
      <c r="I39" s="108"/>
      <c r="J39" s="109"/>
      <c r="K39" s="110"/>
      <c r="L39" s="96"/>
      <c r="M39" s="96"/>
      <c r="N39" s="97"/>
      <c r="O39" s="104"/>
      <c r="P39" s="104"/>
      <c r="Q39" s="104"/>
      <c r="R39" s="104"/>
      <c r="S39" s="122"/>
      <c r="T39" s="111"/>
      <c r="U39" s="14" t="str">
        <f t="shared" si="0"/>
        <v/>
      </c>
      <c r="V39" s="10" t="str">
        <f>IF(ISBLANK($T39),"",
    IF(ISERROR(VLOOKUP($T39,Scores!$B:$D,2,FALSE)),
        "ERROR: NOT IN TEAM LIST",
        VLOOKUP($T39,Scores!$B:$D,2,FALSE)
    )
)</f>
        <v/>
      </c>
      <c r="W39" s="16" t="str">
        <f>IF(ISBLANK($T39),"",
    IF(ISERROR(VLOOKUP($T39,Scores!$B:$D,3,FALSE)),
        "",
        VLOOKUP($T39,Scores!$B:$D,3,FALSE)
    )
)</f>
        <v/>
      </c>
    </row>
    <row r="40" spans="2:23">
      <c r="B40" s="9"/>
      <c r="C40" s="170"/>
      <c r="D40" s="96"/>
      <c r="E40" s="96"/>
      <c r="F40" s="96"/>
      <c r="G40" s="96"/>
      <c r="H40" s="96"/>
      <c r="I40" s="108"/>
      <c r="J40" s="109"/>
      <c r="K40" s="110"/>
      <c r="L40" s="96"/>
      <c r="M40" s="96"/>
      <c r="N40" s="97"/>
      <c r="O40" s="104"/>
      <c r="P40" s="104"/>
      <c r="Q40" s="104"/>
      <c r="R40" s="104"/>
      <c r="S40" s="122"/>
      <c r="T40" s="111"/>
      <c r="U40" s="14" t="str">
        <f t="shared" si="0"/>
        <v/>
      </c>
      <c r="V40" s="10" t="str">
        <f>IF(ISBLANK($T40),"",
    IF(ISERROR(VLOOKUP($T40,Scores!$B:$D,2,FALSE)),
        "ERROR: NOT IN TEAM LIST",
        VLOOKUP($T40,Scores!$B:$D,2,FALSE)
    )
)</f>
        <v/>
      </c>
      <c r="W40" s="16" t="str">
        <f>IF(ISBLANK($T40),"",
    IF(ISERROR(VLOOKUP($T40,Scores!$B:$D,3,FALSE)),
        "",
        VLOOKUP($T40,Scores!$B:$D,3,FALSE)
    )
)</f>
        <v/>
      </c>
    </row>
    <row r="41" spans="2:23">
      <c r="B41" s="9"/>
      <c r="C41" s="170"/>
      <c r="D41" s="96"/>
      <c r="E41" s="96"/>
      <c r="F41" s="96"/>
      <c r="G41" s="96"/>
      <c r="H41" s="96"/>
      <c r="I41" s="108"/>
      <c r="J41" s="109"/>
      <c r="K41" s="110"/>
      <c r="L41" s="96"/>
      <c r="M41" s="96"/>
      <c r="N41" s="97"/>
      <c r="O41" s="104"/>
      <c r="P41" s="104"/>
      <c r="Q41" s="104"/>
      <c r="R41" s="104"/>
      <c r="S41" s="122"/>
      <c r="T41" s="111"/>
      <c r="U41" s="14" t="str">
        <f t="shared" si="0"/>
        <v/>
      </c>
      <c r="V41" s="10" t="str">
        <f>IF(ISBLANK($T41),"",
    IF(ISERROR(VLOOKUP($T41,Scores!$B:$D,2,FALSE)),
        "ERROR: NOT IN TEAM LIST",
        VLOOKUP($T41,Scores!$B:$D,2,FALSE)
    )
)</f>
        <v/>
      </c>
      <c r="W41" s="16" t="str">
        <f>IF(ISBLANK($T41),"",
    IF(ISERROR(VLOOKUP($T41,Scores!$B:$D,3,FALSE)),
        "",
        VLOOKUP($T41,Scores!$B:$D,3,FALSE)
    )
)</f>
        <v/>
      </c>
    </row>
    <row r="42" spans="2:23">
      <c r="B42" s="9"/>
      <c r="C42" s="170"/>
      <c r="D42" s="96"/>
      <c r="E42" s="96"/>
      <c r="F42" s="96"/>
      <c r="G42" s="96"/>
      <c r="H42" s="96"/>
      <c r="I42" s="108"/>
      <c r="J42" s="109"/>
      <c r="K42" s="110"/>
      <c r="L42" s="96"/>
      <c r="M42" s="96"/>
      <c r="N42" s="97"/>
      <c r="O42" s="104"/>
      <c r="P42" s="104"/>
      <c r="Q42" s="104"/>
      <c r="R42" s="104"/>
      <c r="S42" s="122"/>
      <c r="T42" s="111"/>
      <c r="U42" s="14" t="str">
        <f t="shared" si="0"/>
        <v/>
      </c>
      <c r="V42" s="10" t="str">
        <f>IF(ISBLANK($T42),"",
    IF(ISERROR(VLOOKUP($T42,Scores!$B:$D,2,FALSE)),
        "ERROR: NOT IN TEAM LIST",
        VLOOKUP($T42,Scores!$B:$D,2,FALSE)
    )
)</f>
        <v/>
      </c>
      <c r="W42" s="16" t="str">
        <f>IF(ISBLANK($T42),"",
    IF(ISERROR(VLOOKUP($T42,Scores!$B:$D,3,FALSE)),
        "",
        VLOOKUP($T42,Scores!$B:$D,3,FALSE)
    )
)</f>
        <v/>
      </c>
    </row>
    <row r="43" spans="2:23">
      <c r="B43" s="9"/>
      <c r="C43" s="170"/>
      <c r="D43" s="96"/>
      <c r="E43" s="96"/>
      <c r="F43" s="96"/>
      <c r="G43" s="96"/>
      <c r="H43" s="96"/>
      <c r="I43" s="108"/>
      <c r="J43" s="109"/>
      <c r="K43" s="110"/>
      <c r="L43" s="96"/>
      <c r="M43" s="96"/>
      <c r="N43" s="97"/>
      <c r="O43" s="104"/>
      <c r="P43" s="104"/>
      <c r="Q43" s="104"/>
      <c r="R43" s="104"/>
      <c r="S43" s="122"/>
      <c r="T43" s="111"/>
      <c r="U43" s="14" t="str">
        <f t="shared" si="0"/>
        <v/>
      </c>
      <c r="V43" s="10" t="str">
        <f>IF(ISBLANK($T43),"",
    IF(ISERROR(VLOOKUP($T43,Scores!$B:$D,2,FALSE)),
        "ERROR: NOT IN TEAM LIST",
        VLOOKUP($T43,Scores!$B:$D,2,FALSE)
    )
)</f>
        <v/>
      </c>
      <c r="W43" s="16" t="str">
        <f>IF(ISBLANK($T43),"",
    IF(ISERROR(VLOOKUP($T43,Scores!$B:$D,3,FALSE)),
        "",
        VLOOKUP($T43,Scores!$B:$D,3,FALSE)
    )
)</f>
        <v/>
      </c>
    </row>
    <row r="44" spans="2:23">
      <c r="B44" s="9"/>
      <c r="C44" s="170"/>
      <c r="D44" s="96"/>
      <c r="E44" s="96"/>
      <c r="F44" s="96"/>
      <c r="G44" s="96"/>
      <c r="H44" s="96"/>
      <c r="I44" s="108"/>
      <c r="J44" s="109"/>
      <c r="K44" s="110"/>
      <c r="L44" s="96"/>
      <c r="M44" s="96"/>
      <c r="N44" s="97"/>
      <c r="O44" s="104"/>
      <c r="P44" s="104"/>
      <c r="Q44" s="104"/>
      <c r="R44" s="104"/>
      <c r="S44" s="122"/>
      <c r="T44" s="111"/>
      <c r="U44" s="14" t="str">
        <f t="shared" si="0"/>
        <v/>
      </c>
      <c r="V44" s="10" t="str">
        <f>IF(ISBLANK($T44),"",
    IF(ISERROR(VLOOKUP($T44,Scores!$B:$D,2,FALSE)),
        "ERROR: NOT IN TEAM LIST",
        VLOOKUP($T44,Scores!$B:$D,2,FALSE)
    )
)</f>
        <v/>
      </c>
      <c r="W44" s="16" t="str">
        <f>IF(ISBLANK($T44),"",
    IF(ISERROR(VLOOKUP($T44,Scores!$B:$D,3,FALSE)),
        "",
        VLOOKUP($T44,Scores!$B:$D,3,FALSE)
    )
)</f>
        <v/>
      </c>
    </row>
    <row r="45" spans="2:23">
      <c r="B45" s="9"/>
      <c r="C45" s="170"/>
      <c r="D45" s="96"/>
      <c r="E45" s="96"/>
      <c r="F45" s="96"/>
      <c r="G45" s="96"/>
      <c r="H45" s="96"/>
      <c r="I45" s="108"/>
      <c r="J45" s="109"/>
      <c r="K45" s="110"/>
      <c r="L45" s="96"/>
      <c r="M45" s="96"/>
      <c r="N45" s="97"/>
      <c r="O45" s="104"/>
      <c r="P45" s="104"/>
      <c r="Q45" s="104"/>
      <c r="R45" s="104"/>
      <c r="S45" s="122"/>
      <c r="T45" s="111"/>
      <c r="U45" s="14" t="str">
        <f t="shared" si="0"/>
        <v/>
      </c>
      <c r="V45" s="10" t="str">
        <f>IF(ISBLANK($T45),"",
    IF(ISERROR(VLOOKUP($T45,Scores!$B:$D,2,FALSE)),
        "ERROR: NOT IN TEAM LIST",
        VLOOKUP($T45,Scores!$B:$D,2,FALSE)
    )
)</f>
        <v/>
      </c>
      <c r="W45" s="16" t="str">
        <f>IF(ISBLANK($T45),"",
    IF(ISERROR(VLOOKUP($T45,Scores!$B:$D,3,FALSE)),
        "",
        VLOOKUP($T45,Scores!$B:$D,3,FALSE)
    )
)</f>
        <v/>
      </c>
    </row>
    <row r="46" spans="2:23">
      <c r="B46" s="9"/>
      <c r="C46" s="170"/>
      <c r="D46" s="96"/>
      <c r="E46" s="96"/>
      <c r="F46" s="96"/>
      <c r="G46" s="96"/>
      <c r="H46" s="96"/>
      <c r="I46" s="108"/>
      <c r="J46" s="109"/>
      <c r="K46" s="110"/>
      <c r="L46" s="96"/>
      <c r="M46" s="96"/>
      <c r="N46" s="97"/>
      <c r="O46" s="104"/>
      <c r="P46" s="104"/>
      <c r="Q46" s="104"/>
      <c r="R46" s="104"/>
      <c r="S46" s="122"/>
      <c r="T46" s="111"/>
      <c r="U46" s="14" t="str">
        <f t="shared" si="0"/>
        <v/>
      </c>
      <c r="V46" s="10" t="str">
        <f>IF(ISBLANK($T46),"",
    IF(ISERROR(VLOOKUP($T46,Scores!$B:$D,2,FALSE)),
        "ERROR: NOT IN TEAM LIST",
        VLOOKUP($T46,Scores!$B:$D,2,FALSE)
    )
)</f>
        <v/>
      </c>
      <c r="W46" s="16" t="str">
        <f>IF(ISBLANK($T46),"",
    IF(ISERROR(VLOOKUP($T46,Scores!$B:$D,3,FALSE)),
        "",
        VLOOKUP($T46,Scores!$B:$D,3,FALSE)
    )
)</f>
        <v/>
      </c>
    </row>
    <row r="47" spans="2:23">
      <c r="B47" s="9"/>
      <c r="C47" s="170"/>
      <c r="D47" s="96"/>
      <c r="E47" s="96"/>
      <c r="F47" s="96"/>
      <c r="G47" s="96"/>
      <c r="H47" s="96"/>
      <c r="I47" s="108"/>
      <c r="J47" s="109"/>
      <c r="K47" s="110"/>
      <c r="L47" s="96"/>
      <c r="M47" s="96"/>
      <c r="N47" s="97"/>
      <c r="O47" s="104"/>
      <c r="P47" s="104"/>
      <c r="Q47" s="104"/>
      <c r="R47" s="104"/>
      <c r="S47" s="122"/>
      <c r="T47" s="111"/>
      <c r="U47" s="14" t="str">
        <f t="shared" si="0"/>
        <v/>
      </c>
      <c r="V47" s="10" t="str">
        <f>IF(ISBLANK($T47),"",
    IF(ISERROR(VLOOKUP($T47,Scores!$B:$D,2,FALSE)),
        "ERROR: NOT IN TEAM LIST",
        VLOOKUP($T47,Scores!$B:$D,2,FALSE)
    )
)</f>
        <v/>
      </c>
      <c r="W47" s="16" t="str">
        <f>IF(ISBLANK($T47),"",
    IF(ISERROR(VLOOKUP($T47,Scores!$B:$D,3,FALSE)),
        "",
        VLOOKUP($T47,Scores!$B:$D,3,FALSE)
    )
)</f>
        <v/>
      </c>
    </row>
    <row r="48" spans="2:23">
      <c r="B48" s="9"/>
      <c r="C48" s="170"/>
      <c r="D48" s="96"/>
      <c r="E48" s="96"/>
      <c r="F48" s="96"/>
      <c r="G48" s="96"/>
      <c r="H48" s="96"/>
      <c r="I48" s="108"/>
      <c r="J48" s="109"/>
      <c r="K48" s="110"/>
      <c r="L48" s="96"/>
      <c r="M48" s="96"/>
      <c r="N48" s="97"/>
      <c r="O48" s="104"/>
      <c r="P48" s="104"/>
      <c r="Q48" s="104"/>
      <c r="R48" s="104"/>
      <c r="S48" s="122"/>
      <c r="T48" s="111"/>
      <c r="U48" s="14" t="str">
        <f t="shared" si="0"/>
        <v/>
      </c>
      <c r="V48" s="10" t="str">
        <f>IF(ISBLANK($T48),"",
    IF(ISERROR(VLOOKUP($T48,Scores!$B:$D,2,FALSE)),
        "ERROR: NOT IN TEAM LIST",
        VLOOKUP($T48,Scores!$B:$D,2,FALSE)
    )
)</f>
        <v/>
      </c>
      <c r="W48" s="16" t="str">
        <f>IF(ISBLANK($T48),"",
    IF(ISERROR(VLOOKUP($T48,Scores!$B:$D,3,FALSE)),
        "",
        VLOOKUP($T48,Scores!$B:$D,3,FALSE)
    )
)</f>
        <v/>
      </c>
    </row>
    <row r="49" spans="2:23">
      <c r="B49" s="9"/>
      <c r="C49" s="170"/>
      <c r="D49" s="96"/>
      <c r="E49" s="96"/>
      <c r="F49" s="96"/>
      <c r="G49" s="96"/>
      <c r="H49" s="96"/>
      <c r="I49" s="108"/>
      <c r="J49" s="109"/>
      <c r="K49" s="110"/>
      <c r="L49" s="96"/>
      <c r="M49" s="96"/>
      <c r="N49" s="97"/>
      <c r="O49" s="104"/>
      <c r="P49" s="104"/>
      <c r="Q49" s="104"/>
      <c r="R49" s="104"/>
      <c r="S49" s="122"/>
      <c r="T49" s="111"/>
      <c r="U49" s="14" t="str">
        <f t="shared" si="0"/>
        <v/>
      </c>
      <c r="V49" s="10" t="str">
        <f>IF(ISBLANK($T49),"",
    IF(ISERROR(VLOOKUP($T49,Scores!$B:$D,2,FALSE)),
        "ERROR: NOT IN TEAM LIST",
        VLOOKUP($T49,Scores!$B:$D,2,FALSE)
    )
)</f>
        <v/>
      </c>
      <c r="W49" s="16" t="str">
        <f>IF(ISBLANK($T49),"",
    IF(ISERROR(VLOOKUP($T49,Scores!$B:$D,3,FALSE)),
        "",
        VLOOKUP($T49,Scores!$B:$D,3,FALSE)
    )
)</f>
        <v/>
      </c>
    </row>
    <row r="50" spans="2:23">
      <c r="B50" s="9"/>
      <c r="C50" s="170"/>
      <c r="D50" s="96"/>
      <c r="E50" s="96"/>
      <c r="F50" s="96"/>
      <c r="G50" s="96"/>
      <c r="H50" s="96"/>
      <c r="I50" s="108"/>
      <c r="J50" s="109"/>
      <c r="K50" s="110"/>
      <c r="L50" s="96"/>
      <c r="M50" s="96"/>
      <c r="N50" s="97"/>
      <c r="O50" s="104"/>
      <c r="P50" s="104"/>
      <c r="Q50" s="104"/>
      <c r="R50" s="104"/>
      <c r="S50" s="122"/>
      <c r="T50" s="111"/>
      <c r="U50" s="14" t="str">
        <f t="shared" si="0"/>
        <v/>
      </c>
      <c r="V50" s="10" t="str">
        <f>IF(ISBLANK($T50),"",
    IF(ISERROR(VLOOKUP($T50,Scores!$B:$D,2,FALSE)),
        "ERROR: NOT IN TEAM LIST",
        VLOOKUP($T50,Scores!$B:$D,2,FALSE)
    )
)</f>
        <v/>
      </c>
      <c r="W50" s="16" t="str">
        <f>IF(ISBLANK($T50),"",
    IF(ISERROR(VLOOKUP($T50,Scores!$B:$D,3,FALSE)),
        "",
        VLOOKUP($T50,Scores!$B:$D,3,FALSE)
    )
)</f>
        <v/>
      </c>
    </row>
    <row r="51" spans="2:23">
      <c r="B51" s="9"/>
      <c r="C51" s="170"/>
      <c r="D51" s="96"/>
      <c r="E51" s="96"/>
      <c r="F51" s="96"/>
      <c r="G51" s="96"/>
      <c r="H51" s="96"/>
      <c r="I51" s="108"/>
      <c r="J51" s="109"/>
      <c r="K51" s="110"/>
      <c r="L51" s="96"/>
      <c r="M51" s="96"/>
      <c r="N51" s="97"/>
      <c r="O51" s="104"/>
      <c r="P51" s="104"/>
      <c r="Q51" s="104"/>
      <c r="R51" s="104"/>
      <c r="S51" s="122"/>
      <c r="T51" s="111"/>
      <c r="U51" s="14" t="str">
        <f t="shared" si="0"/>
        <v/>
      </c>
      <c r="V51" s="10" t="str">
        <f>IF(ISBLANK($T51),"",
    IF(ISERROR(VLOOKUP($T51,Scores!$B:$D,2,FALSE)),
        "ERROR: NOT IN TEAM LIST",
        VLOOKUP($T51,Scores!$B:$D,2,FALSE)
    )
)</f>
        <v/>
      </c>
      <c r="W51" s="16" t="str">
        <f>IF(ISBLANK($T51),"",
    IF(ISERROR(VLOOKUP($T51,Scores!$B:$D,3,FALSE)),
        "",
        VLOOKUP($T51,Scores!$B:$D,3,FALSE)
    )
)</f>
        <v/>
      </c>
    </row>
    <row r="52" spans="2:23">
      <c r="B52" s="9"/>
      <c r="C52" s="170"/>
      <c r="D52" s="96"/>
      <c r="E52" s="96"/>
      <c r="F52" s="96"/>
      <c r="G52" s="96"/>
      <c r="H52" s="96"/>
      <c r="I52" s="108"/>
      <c r="J52" s="109"/>
      <c r="K52" s="110"/>
      <c r="L52" s="96"/>
      <c r="M52" s="96"/>
      <c r="N52" s="97"/>
      <c r="O52" s="104"/>
      <c r="P52" s="104"/>
      <c r="Q52" s="104"/>
      <c r="R52" s="104"/>
      <c r="S52" s="122"/>
      <c r="T52" s="111"/>
      <c r="U52" s="14" t="str">
        <f t="shared" si="0"/>
        <v/>
      </c>
      <c r="V52" s="10" t="str">
        <f>IF(ISBLANK($T52),"",
    IF(ISERROR(VLOOKUP($T52,Scores!$B:$D,2,FALSE)),
        "ERROR: NOT IN TEAM LIST",
        VLOOKUP($T52,Scores!$B:$D,2,FALSE)
    )
)</f>
        <v/>
      </c>
      <c r="W52" s="16" t="str">
        <f>IF(ISBLANK($T52),"",
    IF(ISERROR(VLOOKUP($T52,Scores!$B:$D,3,FALSE)),
        "",
        VLOOKUP($T52,Scores!$B:$D,3,FALSE)
    )
)</f>
        <v/>
      </c>
    </row>
    <row r="53" spans="2:23">
      <c r="B53" s="9"/>
      <c r="C53" s="170"/>
      <c r="D53" s="96"/>
      <c r="E53" s="96"/>
      <c r="F53" s="96"/>
      <c r="G53" s="96"/>
      <c r="H53" s="96"/>
      <c r="I53" s="108"/>
      <c r="J53" s="109"/>
      <c r="K53" s="110"/>
      <c r="L53" s="96"/>
      <c r="M53" s="96"/>
      <c r="N53" s="97"/>
      <c r="O53" s="104"/>
      <c r="P53" s="104"/>
      <c r="Q53" s="104"/>
      <c r="R53" s="104"/>
      <c r="S53" s="122"/>
      <c r="T53" s="111"/>
      <c r="U53" s="14" t="str">
        <f t="shared" si="0"/>
        <v/>
      </c>
      <c r="V53" s="10" t="str">
        <f>IF(ISBLANK($T53),"",
    IF(ISERROR(VLOOKUP($T53,Scores!$B:$D,2,FALSE)),
        "ERROR: NOT IN TEAM LIST",
        VLOOKUP($T53,Scores!$B:$D,2,FALSE)
    )
)</f>
        <v/>
      </c>
      <c r="W53" s="16" t="str">
        <f>IF(ISBLANK($T53),"",
    IF(ISERROR(VLOOKUP($T53,Scores!$B:$D,3,FALSE)),
        "",
        VLOOKUP($T53,Scores!$B:$D,3,FALSE)
    )
)</f>
        <v/>
      </c>
    </row>
    <row r="54" spans="2:23">
      <c r="B54" s="9"/>
      <c r="C54" s="170"/>
      <c r="D54" s="96"/>
      <c r="E54" s="96"/>
      <c r="F54" s="96"/>
      <c r="G54" s="96"/>
      <c r="H54" s="96"/>
      <c r="I54" s="108"/>
      <c r="J54" s="109"/>
      <c r="K54" s="110"/>
      <c r="L54" s="96"/>
      <c r="M54" s="96"/>
      <c r="N54" s="97"/>
      <c r="O54" s="104"/>
      <c r="P54" s="104"/>
      <c r="Q54" s="104"/>
      <c r="R54" s="104"/>
      <c r="S54" s="122"/>
      <c r="T54" s="111"/>
      <c r="U54" s="14" t="str">
        <f t="shared" si="0"/>
        <v/>
      </c>
      <c r="V54" s="10" t="str">
        <f>IF(ISBLANK($T54),"",
    IF(ISERROR(VLOOKUP($T54,Scores!$B:$D,2,FALSE)),
        "ERROR: NOT IN TEAM LIST",
        VLOOKUP($T54,Scores!$B:$D,2,FALSE)
    )
)</f>
        <v/>
      </c>
      <c r="W54" s="16" t="str">
        <f>IF(ISBLANK($T54),"",
    IF(ISERROR(VLOOKUP($T54,Scores!$B:$D,3,FALSE)),
        "",
        VLOOKUP($T54,Scores!$B:$D,3,FALSE)
    )
)</f>
        <v/>
      </c>
    </row>
    <row r="55" spans="2:23">
      <c r="B55" s="9"/>
      <c r="C55" s="170"/>
      <c r="D55" s="96"/>
      <c r="E55" s="96"/>
      <c r="F55" s="96"/>
      <c r="G55" s="96"/>
      <c r="H55" s="96"/>
      <c r="I55" s="108"/>
      <c r="J55" s="109"/>
      <c r="K55" s="110"/>
      <c r="L55" s="96"/>
      <c r="M55" s="96"/>
      <c r="N55" s="97"/>
      <c r="O55" s="104"/>
      <c r="P55" s="104"/>
      <c r="Q55" s="104"/>
      <c r="R55" s="104"/>
      <c r="S55" s="122"/>
      <c r="T55" s="111"/>
      <c r="U55" s="14" t="str">
        <f t="shared" si="0"/>
        <v/>
      </c>
      <c r="V55" s="10" t="str">
        <f>IF(ISBLANK($T55),"",
    IF(ISERROR(VLOOKUP($T55,Scores!$B:$D,2,FALSE)),
        "ERROR: NOT IN TEAM LIST",
        VLOOKUP($T55,Scores!$B:$D,2,FALSE)
    )
)</f>
        <v/>
      </c>
      <c r="W55" s="16" t="str">
        <f>IF(ISBLANK($T55),"",
    IF(ISERROR(VLOOKUP($T55,Scores!$B:$D,3,FALSE)),
        "",
        VLOOKUP($T55,Scores!$B:$D,3,FALSE)
    )
)</f>
        <v/>
      </c>
    </row>
    <row r="56" spans="2:23">
      <c r="B56" s="9"/>
      <c r="C56" s="170"/>
      <c r="D56" s="96"/>
      <c r="E56" s="96"/>
      <c r="F56" s="96"/>
      <c r="G56" s="96"/>
      <c r="H56" s="96"/>
      <c r="I56" s="108"/>
      <c r="J56" s="109"/>
      <c r="K56" s="110"/>
      <c r="L56" s="96"/>
      <c r="M56" s="96"/>
      <c r="N56" s="97"/>
      <c r="O56" s="104"/>
      <c r="P56" s="104"/>
      <c r="Q56" s="104"/>
      <c r="R56" s="104"/>
      <c r="S56" s="122"/>
      <c r="T56" s="111"/>
      <c r="U56" s="14" t="str">
        <f t="shared" si="0"/>
        <v/>
      </c>
      <c r="V56" s="10" t="str">
        <f>IF(ISBLANK($T56),"",
    IF(ISERROR(VLOOKUP($T56,Scores!$B:$D,2,FALSE)),
        "ERROR: NOT IN TEAM LIST",
        VLOOKUP($T56,Scores!$B:$D,2,FALSE)
    )
)</f>
        <v/>
      </c>
      <c r="W56" s="16" t="str">
        <f>IF(ISBLANK($T56),"",
    IF(ISERROR(VLOOKUP($T56,Scores!$B:$D,3,FALSE)),
        "",
        VLOOKUP($T56,Scores!$B:$D,3,FALSE)
    )
)</f>
        <v/>
      </c>
    </row>
    <row r="57" spans="2:23">
      <c r="B57" s="9"/>
      <c r="C57" s="170"/>
      <c r="D57" s="96"/>
      <c r="E57" s="96"/>
      <c r="F57" s="96"/>
      <c r="G57" s="96"/>
      <c r="H57" s="96"/>
      <c r="I57" s="108"/>
      <c r="J57" s="109"/>
      <c r="K57" s="110"/>
      <c r="L57" s="96"/>
      <c r="M57" s="96"/>
      <c r="N57" s="97"/>
      <c r="O57" s="104"/>
      <c r="P57" s="104"/>
      <c r="Q57" s="104"/>
      <c r="R57" s="104"/>
      <c r="S57" s="122"/>
      <c r="T57" s="111"/>
      <c r="U57" s="14" t="str">
        <f t="shared" si="0"/>
        <v/>
      </c>
      <c r="V57" s="10" t="str">
        <f>IF(ISBLANK($T57),"",
    IF(ISERROR(VLOOKUP($T57,Scores!$B:$D,2,FALSE)),
        "ERROR: NOT IN TEAM LIST",
        VLOOKUP($T57,Scores!$B:$D,2,FALSE)
    )
)</f>
        <v/>
      </c>
      <c r="W57" s="16" t="str">
        <f>IF(ISBLANK($T57),"",
    IF(ISERROR(VLOOKUP($T57,Scores!$B:$D,3,FALSE)),
        "",
        VLOOKUP($T57,Scores!$B:$D,3,FALSE)
    )
)</f>
        <v/>
      </c>
    </row>
    <row r="58" spans="2:23">
      <c r="B58" s="9"/>
      <c r="C58" s="170"/>
      <c r="D58" s="96"/>
      <c r="E58" s="96"/>
      <c r="F58" s="96"/>
      <c r="G58" s="96"/>
      <c r="H58" s="96"/>
      <c r="I58" s="108"/>
      <c r="J58" s="109"/>
      <c r="K58" s="110"/>
      <c r="L58" s="96"/>
      <c r="M58" s="96"/>
      <c r="N58" s="97"/>
      <c r="O58" s="104"/>
      <c r="P58" s="104"/>
      <c r="Q58" s="104"/>
      <c r="R58" s="104"/>
      <c r="S58" s="122"/>
      <c r="T58" s="111"/>
      <c r="U58" s="14" t="str">
        <f t="shared" si="0"/>
        <v/>
      </c>
      <c r="V58" s="10" t="str">
        <f>IF(ISBLANK($T58),"",
    IF(ISERROR(VLOOKUP($T58,Scores!$B:$D,2,FALSE)),
        "ERROR: NOT IN TEAM LIST",
        VLOOKUP($T58,Scores!$B:$D,2,FALSE)
    )
)</f>
        <v/>
      </c>
      <c r="W58" s="16" t="str">
        <f>IF(ISBLANK($T58),"",
    IF(ISERROR(VLOOKUP($T58,Scores!$B:$D,3,FALSE)),
        "",
        VLOOKUP($T58,Scores!$B:$D,3,FALSE)
    )
)</f>
        <v/>
      </c>
    </row>
    <row r="59" spans="2:23">
      <c r="B59" s="9"/>
      <c r="C59" s="170"/>
      <c r="D59" s="96"/>
      <c r="E59" s="96"/>
      <c r="F59" s="96"/>
      <c r="G59" s="96"/>
      <c r="H59" s="96"/>
      <c r="I59" s="108"/>
      <c r="J59" s="109"/>
      <c r="K59" s="110"/>
      <c r="L59" s="96"/>
      <c r="M59" s="96"/>
      <c r="N59" s="97"/>
      <c r="O59" s="104"/>
      <c r="P59" s="104"/>
      <c r="Q59" s="104"/>
      <c r="R59" s="104"/>
      <c r="S59" s="122"/>
      <c r="T59" s="111"/>
      <c r="U59" s="14" t="str">
        <f t="shared" si="0"/>
        <v/>
      </c>
      <c r="V59" s="10" t="str">
        <f>IF(ISBLANK($T59),"",
    IF(ISERROR(VLOOKUP($T59,Scores!$B:$D,2,FALSE)),
        "ERROR: NOT IN TEAM LIST",
        VLOOKUP($T59,Scores!$B:$D,2,FALSE)
    )
)</f>
        <v/>
      </c>
      <c r="W59" s="16" t="str">
        <f>IF(ISBLANK($T59),"",
    IF(ISERROR(VLOOKUP($T59,Scores!$B:$D,3,FALSE)),
        "",
        VLOOKUP($T59,Scores!$B:$D,3,FALSE)
    )
)</f>
        <v/>
      </c>
    </row>
    <row r="60" spans="2:23">
      <c r="B60" s="9"/>
      <c r="C60" s="170"/>
      <c r="D60" s="96"/>
      <c r="E60" s="96"/>
      <c r="F60" s="96"/>
      <c r="G60" s="96"/>
      <c r="H60" s="96"/>
      <c r="I60" s="108"/>
      <c r="J60" s="109"/>
      <c r="K60" s="110"/>
      <c r="L60" s="96"/>
      <c r="M60" s="96"/>
      <c r="N60" s="97"/>
      <c r="O60" s="104"/>
      <c r="P60" s="104"/>
      <c r="Q60" s="104"/>
      <c r="R60" s="104"/>
      <c r="S60" s="122"/>
      <c r="T60" s="111"/>
      <c r="U60" s="14" t="str">
        <f t="shared" si="0"/>
        <v/>
      </c>
      <c r="V60" s="10" t="str">
        <f>IF(ISBLANK($T60),"",
    IF(ISERROR(VLOOKUP($T60,Scores!$B:$D,2,FALSE)),
        "ERROR: NOT IN TEAM LIST",
        VLOOKUP($T60,Scores!$B:$D,2,FALSE)
    )
)</f>
        <v/>
      </c>
      <c r="W60" s="16" t="str">
        <f>IF(ISBLANK($T60),"",
    IF(ISERROR(VLOOKUP($T60,Scores!$B:$D,3,FALSE)),
        "",
        VLOOKUP($T60,Scores!$B:$D,3,FALSE)
    )
)</f>
        <v/>
      </c>
    </row>
    <row r="61" spans="2:23">
      <c r="B61" s="9"/>
      <c r="C61" s="170"/>
      <c r="D61" s="96"/>
      <c r="E61" s="96"/>
      <c r="F61" s="96"/>
      <c r="G61" s="96"/>
      <c r="H61" s="96"/>
      <c r="I61" s="108"/>
      <c r="J61" s="109"/>
      <c r="K61" s="110"/>
      <c r="L61" s="96"/>
      <c r="M61" s="96"/>
      <c r="N61" s="97"/>
      <c r="O61" s="104"/>
      <c r="P61" s="104"/>
      <c r="Q61" s="104"/>
      <c r="R61" s="104"/>
      <c r="S61" s="122"/>
      <c r="T61" s="111"/>
      <c r="U61" s="14" t="str">
        <f t="shared" si="0"/>
        <v/>
      </c>
      <c r="V61" s="10" t="str">
        <f>IF(ISBLANK($T61),"",
    IF(ISERROR(VLOOKUP($T61,Scores!$B:$D,2,FALSE)),
        "ERROR: NOT IN TEAM LIST",
        VLOOKUP($T61,Scores!$B:$D,2,FALSE)
    )
)</f>
        <v/>
      </c>
      <c r="W61" s="16" t="str">
        <f>IF(ISBLANK($T61),"",
    IF(ISERROR(VLOOKUP($T61,Scores!$B:$D,3,FALSE)),
        "",
        VLOOKUP($T61,Scores!$B:$D,3,FALSE)
    )
)</f>
        <v/>
      </c>
    </row>
    <row r="62" spans="2:23">
      <c r="B62" s="9"/>
      <c r="C62" s="170"/>
      <c r="D62" s="96"/>
      <c r="E62" s="96"/>
      <c r="F62" s="96"/>
      <c r="G62" s="96"/>
      <c r="H62" s="96"/>
      <c r="I62" s="108"/>
      <c r="J62" s="109"/>
      <c r="K62" s="110"/>
      <c r="L62" s="96"/>
      <c r="M62" s="96"/>
      <c r="N62" s="97"/>
      <c r="O62" s="104"/>
      <c r="P62" s="104"/>
      <c r="Q62" s="104"/>
      <c r="R62" s="104"/>
      <c r="S62" s="122"/>
      <c r="T62" s="111"/>
      <c r="U62" s="14" t="str">
        <f t="shared" si="0"/>
        <v/>
      </c>
      <c r="V62" s="10" t="str">
        <f>IF(ISBLANK($T62),"",
    IF(ISERROR(VLOOKUP($T62,Scores!$B:$D,2,FALSE)),
        "ERROR: NOT IN TEAM LIST",
        VLOOKUP($T62,Scores!$B:$D,2,FALSE)
    )
)</f>
        <v/>
      </c>
      <c r="W62" s="16" t="str">
        <f>IF(ISBLANK($T62),"",
    IF(ISERROR(VLOOKUP($T62,Scores!$B:$D,3,FALSE)),
        "",
        VLOOKUP($T62,Scores!$B:$D,3,FALSE)
    )
)</f>
        <v/>
      </c>
    </row>
    <row r="63" spans="2:23">
      <c r="B63" s="9"/>
      <c r="C63" s="170"/>
      <c r="D63" s="96"/>
      <c r="E63" s="96"/>
      <c r="F63" s="96"/>
      <c r="G63" s="96"/>
      <c r="H63" s="96"/>
      <c r="I63" s="108"/>
      <c r="J63" s="109"/>
      <c r="K63" s="110"/>
      <c r="L63" s="96"/>
      <c r="M63" s="96"/>
      <c r="N63" s="97"/>
      <c r="O63" s="104"/>
      <c r="P63" s="104"/>
      <c r="Q63" s="104"/>
      <c r="R63" s="104"/>
      <c r="S63" s="122"/>
      <c r="T63" s="111"/>
      <c r="U63" s="14" t="str">
        <f t="shared" si="0"/>
        <v/>
      </c>
      <c r="V63" s="10" t="str">
        <f>IF(ISBLANK($T63),"",
    IF(ISERROR(VLOOKUP($T63,Scores!$B:$D,2,FALSE)),
        "ERROR: NOT IN TEAM LIST",
        VLOOKUP($T63,Scores!$B:$D,2,FALSE)
    )
)</f>
        <v/>
      </c>
      <c r="W63" s="16" t="str">
        <f>IF(ISBLANK($T63),"",
    IF(ISERROR(VLOOKUP($T63,Scores!$B:$D,3,FALSE)),
        "",
        VLOOKUP($T63,Scores!$B:$D,3,FALSE)
    )
)</f>
        <v/>
      </c>
    </row>
    <row r="64" spans="2:23">
      <c r="B64" s="9"/>
      <c r="C64" s="170"/>
      <c r="D64" s="96"/>
      <c r="E64" s="96"/>
      <c r="F64" s="96"/>
      <c r="G64" s="96"/>
      <c r="H64" s="96"/>
      <c r="I64" s="108"/>
      <c r="J64" s="109"/>
      <c r="K64" s="110"/>
      <c r="L64" s="96"/>
      <c r="M64" s="96"/>
      <c r="N64" s="97"/>
      <c r="O64" s="104"/>
      <c r="P64" s="104"/>
      <c r="Q64" s="104"/>
      <c r="R64" s="104"/>
      <c r="S64" s="122"/>
      <c r="T64" s="111"/>
      <c r="U64" s="14" t="str">
        <f t="shared" si="0"/>
        <v/>
      </c>
      <c r="V64" s="10" t="str">
        <f>IF(ISBLANK($T64),"",
    IF(ISERROR(VLOOKUP($T64,Scores!$B:$D,2,FALSE)),
        "ERROR: NOT IN TEAM LIST",
        VLOOKUP($T64,Scores!$B:$D,2,FALSE)
    )
)</f>
        <v/>
      </c>
      <c r="W64" s="16" t="str">
        <f>IF(ISBLANK($T64),"",
    IF(ISERROR(VLOOKUP($T64,Scores!$B:$D,3,FALSE)),
        "",
        VLOOKUP($T64,Scores!$B:$D,3,FALSE)
    )
)</f>
        <v/>
      </c>
    </row>
    <row r="65" spans="2:23">
      <c r="B65" s="9"/>
      <c r="C65" s="170"/>
      <c r="D65" s="96"/>
      <c r="E65" s="96"/>
      <c r="F65" s="96"/>
      <c r="G65" s="96"/>
      <c r="H65" s="96"/>
      <c r="I65" s="108"/>
      <c r="J65" s="109"/>
      <c r="K65" s="110"/>
      <c r="L65" s="96"/>
      <c r="M65" s="96"/>
      <c r="N65" s="97"/>
      <c r="O65" s="104"/>
      <c r="P65" s="104"/>
      <c r="Q65" s="104"/>
      <c r="R65" s="104"/>
      <c r="S65" s="122"/>
      <c r="T65" s="111"/>
      <c r="U65" s="14" t="str">
        <f t="shared" si="0"/>
        <v/>
      </c>
      <c r="V65" s="10" t="str">
        <f>IF(ISBLANK($T65),"",
    IF(ISERROR(VLOOKUP($T65,Scores!$B:$D,2,FALSE)),
        "ERROR: NOT IN TEAM LIST",
        VLOOKUP($T65,Scores!$B:$D,2,FALSE)
    )
)</f>
        <v/>
      </c>
      <c r="W65" s="16" t="str">
        <f>IF(ISBLANK($T65),"",
    IF(ISERROR(VLOOKUP($T65,Scores!$B:$D,3,FALSE)),
        "",
        VLOOKUP($T65,Scores!$B:$D,3,FALSE)
    )
)</f>
        <v/>
      </c>
    </row>
    <row r="66" spans="2:23">
      <c r="B66" s="9"/>
      <c r="C66" s="170"/>
      <c r="D66" s="96"/>
      <c r="E66" s="96"/>
      <c r="F66" s="96"/>
      <c r="G66" s="96"/>
      <c r="H66" s="96"/>
      <c r="I66" s="108"/>
      <c r="J66" s="109"/>
      <c r="K66" s="110"/>
      <c r="L66" s="96"/>
      <c r="M66" s="96"/>
      <c r="N66" s="97"/>
      <c r="O66" s="104"/>
      <c r="P66" s="104"/>
      <c r="Q66" s="104"/>
      <c r="R66" s="104"/>
      <c r="S66" s="122"/>
      <c r="T66" s="111"/>
      <c r="U66" s="14" t="str">
        <f t="shared" si="0"/>
        <v/>
      </c>
      <c r="V66" s="10" t="str">
        <f>IF(ISBLANK($T66),"",
    IF(ISERROR(VLOOKUP($T66,Scores!$B:$D,2,FALSE)),
        "ERROR: NOT IN TEAM LIST",
        VLOOKUP($T66,Scores!$B:$D,2,FALSE)
    )
)</f>
        <v/>
      </c>
      <c r="W66" s="16" t="str">
        <f>IF(ISBLANK($T66),"",
    IF(ISERROR(VLOOKUP($T66,Scores!$B:$D,3,FALSE)),
        "",
        VLOOKUP($T66,Scores!$B:$D,3,FALSE)
    )
)</f>
        <v/>
      </c>
    </row>
    <row r="67" spans="2:23">
      <c r="B67" s="9"/>
      <c r="C67" s="170"/>
      <c r="D67" s="96"/>
      <c r="E67" s="96"/>
      <c r="F67" s="96"/>
      <c r="G67" s="96"/>
      <c r="H67" s="96"/>
      <c r="I67" s="108"/>
      <c r="J67" s="109"/>
      <c r="K67" s="110"/>
      <c r="L67" s="96"/>
      <c r="M67" s="96"/>
      <c r="N67" s="97"/>
      <c r="O67" s="104"/>
      <c r="P67" s="104"/>
      <c r="Q67" s="104"/>
      <c r="R67" s="104"/>
      <c r="S67" s="122"/>
      <c r="T67" s="111"/>
      <c r="U67" s="14" t="str">
        <f t="shared" si="0"/>
        <v/>
      </c>
      <c r="V67" s="10" t="str">
        <f>IF(ISBLANK($T67),"",
    IF(ISERROR(VLOOKUP($T67,Scores!$B:$D,2,FALSE)),
        "ERROR: NOT IN TEAM LIST",
        VLOOKUP($T67,Scores!$B:$D,2,FALSE)
    )
)</f>
        <v/>
      </c>
      <c r="W67" s="16" t="str">
        <f>IF(ISBLANK($T67),"",
    IF(ISERROR(VLOOKUP($T67,Scores!$B:$D,3,FALSE)),
        "",
        VLOOKUP($T67,Scores!$B:$D,3,FALSE)
    )
)</f>
        <v/>
      </c>
    </row>
    <row r="68" spans="2:23">
      <c r="B68" s="9"/>
      <c r="C68" s="170"/>
      <c r="D68" s="96"/>
      <c r="E68" s="96"/>
      <c r="F68" s="96"/>
      <c r="G68" s="96"/>
      <c r="H68" s="96"/>
      <c r="I68" s="108"/>
      <c r="J68" s="109"/>
      <c r="K68" s="110"/>
      <c r="L68" s="96"/>
      <c r="M68" s="96"/>
      <c r="N68" s="97"/>
      <c r="O68" s="104"/>
      <c r="P68" s="104"/>
      <c r="Q68" s="104"/>
      <c r="R68" s="104"/>
      <c r="S68" s="122"/>
      <c r="T68" s="111"/>
      <c r="U68" s="14" t="str">
        <f t="shared" ref="U68:U131" si="1">IF(AND(ISBLANK(S68),ISBLANK(T68)),
    "",
    IF(AND(OR(S68=TRUE,LEFT(S68)="T",LEFT(S68)="Y",S68=1),ISBLANK(T68)),
        "← ENTER",
        IF(AND(NOT(ISBLANK(S68)),OR(S68=TRUE,LEFT(S68)="T",LEFT(S68)="Y",S68=1)),
            T68,
            ""
        )
    )
)</f>
        <v/>
      </c>
      <c r="V68" s="10" t="str">
        <f>IF(ISBLANK($T68),"",
    IF(ISERROR(VLOOKUP($T68,Scores!$B:$D,2,FALSE)),
        "ERROR: NOT IN TEAM LIST",
        VLOOKUP($T68,Scores!$B:$D,2,FALSE)
    )
)</f>
        <v/>
      </c>
      <c r="W68" s="16" t="str">
        <f>IF(ISBLANK($T68),"",
    IF(ISERROR(VLOOKUP($T68,Scores!$B:$D,3,FALSE)),
        "",
        VLOOKUP($T68,Scores!$B:$D,3,FALSE)
    )
)</f>
        <v/>
      </c>
    </row>
    <row r="69" spans="2:23">
      <c r="B69" s="9"/>
      <c r="C69" s="170"/>
      <c r="D69" s="96"/>
      <c r="E69" s="96"/>
      <c r="F69" s="96"/>
      <c r="G69" s="96"/>
      <c r="H69" s="96"/>
      <c r="I69" s="108"/>
      <c r="J69" s="109"/>
      <c r="K69" s="110"/>
      <c r="L69" s="96"/>
      <c r="M69" s="96"/>
      <c r="N69" s="97"/>
      <c r="O69" s="104"/>
      <c r="P69" s="104"/>
      <c r="Q69" s="104"/>
      <c r="R69" s="104"/>
      <c r="S69" s="122"/>
      <c r="T69" s="111"/>
      <c r="U69" s="14" t="str">
        <f t="shared" si="1"/>
        <v/>
      </c>
      <c r="V69" s="10" t="str">
        <f>IF(ISBLANK($T69),"",
    IF(ISERROR(VLOOKUP($T69,Scores!$B:$D,2,FALSE)),
        "ERROR: NOT IN TEAM LIST",
        VLOOKUP($T69,Scores!$B:$D,2,FALSE)
    )
)</f>
        <v/>
      </c>
      <c r="W69" s="16" t="str">
        <f>IF(ISBLANK($T69),"",
    IF(ISERROR(VLOOKUP($T69,Scores!$B:$D,3,FALSE)),
        "",
        VLOOKUP($T69,Scores!$B:$D,3,FALSE)
    )
)</f>
        <v/>
      </c>
    </row>
    <row r="70" spans="2:23">
      <c r="B70" s="9"/>
      <c r="C70" s="170"/>
      <c r="D70" s="96"/>
      <c r="E70" s="96"/>
      <c r="F70" s="96"/>
      <c r="G70" s="96"/>
      <c r="H70" s="96"/>
      <c r="I70" s="108"/>
      <c r="J70" s="109"/>
      <c r="K70" s="110"/>
      <c r="L70" s="96"/>
      <c r="M70" s="96"/>
      <c r="N70" s="97"/>
      <c r="O70" s="104"/>
      <c r="P70" s="104"/>
      <c r="Q70" s="104"/>
      <c r="R70" s="104"/>
      <c r="S70" s="122"/>
      <c r="T70" s="111"/>
      <c r="U70" s="14" t="str">
        <f t="shared" si="1"/>
        <v/>
      </c>
      <c r="V70" s="10" t="str">
        <f>IF(ISBLANK($T70),"",
    IF(ISERROR(VLOOKUP($T70,Scores!$B:$D,2,FALSE)),
        "ERROR: NOT IN TEAM LIST",
        VLOOKUP($T70,Scores!$B:$D,2,FALSE)
    )
)</f>
        <v/>
      </c>
      <c r="W70" s="16" t="str">
        <f>IF(ISBLANK($T70),"",
    IF(ISERROR(VLOOKUP($T70,Scores!$B:$D,3,FALSE)),
        "",
        VLOOKUP($T70,Scores!$B:$D,3,FALSE)
    )
)</f>
        <v/>
      </c>
    </row>
    <row r="71" spans="2:23">
      <c r="B71" s="9"/>
      <c r="C71" s="170"/>
      <c r="D71" s="96"/>
      <c r="E71" s="96"/>
      <c r="F71" s="96"/>
      <c r="G71" s="96"/>
      <c r="H71" s="96"/>
      <c r="I71" s="108"/>
      <c r="J71" s="109"/>
      <c r="K71" s="110"/>
      <c r="L71" s="96"/>
      <c r="M71" s="96"/>
      <c r="N71" s="97"/>
      <c r="O71" s="104"/>
      <c r="P71" s="104"/>
      <c r="Q71" s="104"/>
      <c r="R71" s="104"/>
      <c r="S71" s="122"/>
      <c r="T71" s="111"/>
      <c r="U71" s="14" t="str">
        <f t="shared" si="1"/>
        <v/>
      </c>
      <c r="V71" s="10" t="str">
        <f>IF(ISBLANK($T71),"",
    IF(ISERROR(VLOOKUP($T71,Scores!$B:$D,2,FALSE)),
        "ERROR: NOT IN TEAM LIST",
        VLOOKUP($T71,Scores!$B:$D,2,FALSE)
    )
)</f>
        <v/>
      </c>
      <c r="W71" s="16" t="str">
        <f>IF(ISBLANK($T71),"",
    IF(ISERROR(VLOOKUP($T71,Scores!$B:$D,3,FALSE)),
        "",
        VLOOKUP($T71,Scores!$B:$D,3,FALSE)
    )
)</f>
        <v/>
      </c>
    </row>
    <row r="72" spans="2:23">
      <c r="B72" s="9"/>
      <c r="C72" s="170"/>
      <c r="D72" s="96"/>
      <c r="E72" s="96"/>
      <c r="F72" s="96"/>
      <c r="G72" s="96"/>
      <c r="H72" s="96"/>
      <c r="I72" s="108"/>
      <c r="J72" s="109"/>
      <c r="K72" s="110"/>
      <c r="L72" s="96"/>
      <c r="M72" s="96"/>
      <c r="N72" s="97"/>
      <c r="O72" s="104"/>
      <c r="P72" s="104"/>
      <c r="Q72" s="104"/>
      <c r="R72" s="104"/>
      <c r="S72" s="122"/>
      <c r="T72" s="111"/>
      <c r="U72" s="14" t="str">
        <f t="shared" si="1"/>
        <v/>
      </c>
      <c r="V72" s="10" t="str">
        <f>IF(ISBLANK($T72),"",
    IF(ISERROR(VLOOKUP($T72,Scores!$B:$D,2,FALSE)),
        "ERROR: NOT IN TEAM LIST",
        VLOOKUP($T72,Scores!$B:$D,2,FALSE)
    )
)</f>
        <v/>
      </c>
      <c r="W72" s="16" t="str">
        <f>IF(ISBLANK($T72),"",
    IF(ISERROR(VLOOKUP($T72,Scores!$B:$D,3,FALSE)),
        "",
        VLOOKUP($T72,Scores!$B:$D,3,FALSE)
    )
)</f>
        <v/>
      </c>
    </row>
    <row r="73" spans="2:23">
      <c r="B73" s="9"/>
      <c r="C73" s="170"/>
      <c r="D73" s="96"/>
      <c r="E73" s="96"/>
      <c r="F73" s="96"/>
      <c r="G73" s="96"/>
      <c r="H73" s="96"/>
      <c r="I73" s="108"/>
      <c r="J73" s="109"/>
      <c r="K73" s="110"/>
      <c r="L73" s="96"/>
      <c r="M73" s="96"/>
      <c r="N73" s="97"/>
      <c r="O73" s="104"/>
      <c r="P73" s="104"/>
      <c r="Q73" s="104"/>
      <c r="R73" s="104"/>
      <c r="S73" s="122"/>
      <c r="T73" s="111"/>
      <c r="U73" s="14" t="str">
        <f t="shared" si="1"/>
        <v/>
      </c>
      <c r="V73" s="10" t="str">
        <f>IF(ISBLANK($T73),"",
    IF(ISERROR(VLOOKUP($T73,Scores!$B:$D,2,FALSE)),
        "ERROR: NOT IN TEAM LIST",
        VLOOKUP($T73,Scores!$B:$D,2,FALSE)
    )
)</f>
        <v/>
      </c>
      <c r="W73" s="16" t="str">
        <f>IF(ISBLANK($T73),"",
    IF(ISERROR(VLOOKUP($T73,Scores!$B:$D,3,FALSE)),
        "",
        VLOOKUP($T73,Scores!$B:$D,3,FALSE)
    )
)</f>
        <v/>
      </c>
    </row>
    <row r="74" spans="2:23">
      <c r="B74" s="9"/>
      <c r="C74" s="170"/>
      <c r="D74" s="96"/>
      <c r="E74" s="96"/>
      <c r="F74" s="96"/>
      <c r="G74" s="96"/>
      <c r="H74" s="96"/>
      <c r="I74" s="108"/>
      <c r="J74" s="109"/>
      <c r="K74" s="110"/>
      <c r="L74" s="96"/>
      <c r="M74" s="96"/>
      <c r="N74" s="97"/>
      <c r="O74" s="104"/>
      <c r="P74" s="104"/>
      <c r="Q74" s="104"/>
      <c r="R74" s="104"/>
      <c r="S74" s="122"/>
      <c r="T74" s="111"/>
      <c r="U74" s="14" t="str">
        <f t="shared" si="1"/>
        <v/>
      </c>
      <c r="V74" s="10" t="str">
        <f>IF(ISBLANK($T74),"",
    IF(ISERROR(VLOOKUP($T74,Scores!$B:$D,2,FALSE)),
        "ERROR: NOT IN TEAM LIST",
        VLOOKUP($T74,Scores!$B:$D,2,FALSE)
    )
)</f>
        <v/>
      </c>
      <c r="W74" s="16" t="str">
        <f>IF(ISBLANK($T74),"",
    IF(ISERROR(VLOOKUP($T74,Scores!$B:$D,3,FALSE)),
        "",
        VLOOKUP($T74,Scores!$B:$D,3,FALSE)
    )
)</f>
        <v/>
      </c>
    </row>
    <row r="75" spans="2:23">
      <c r="B75" s="9"/>
      <c r="C75" s="170"/>
      <c r="D75" s="96"/>
      <c r="E75" s="96"/>
      <c r="F75" s="96"/>
      <c r="G75" s="96"/>
      <c r="H75" s="96"/>
      <c r="I75" s="108"/>
      <c r="J75" s="109"/>
      <c r="K75" s="110"/>
      <c r="L75" s="96"/>
      <c r="M75" s="96"/>
      <c r="N75" s="97"/>
      <c r="O75" s="104"/>
      <c r="P75" s="104"/>
      <c r="Q75" s="104"/>
      <c r="R75" s="104"/>
      <c r="S75" s="122"/>
      <c r="T75" s="111"/>
      <c r="U75" s="14" t="str">
        <f t="shared" si="1"/>
        <v/>
      </c>
      <c r="V75" s="10" t="str">
        <f>IF(ISBLANK($T75),"",
    IF(ISERROR(VLOOKUP($T75,Scores!$B:$D,2,FALSE)),
        "ERROR: NOT IN TEAM LIST",
        VLOOKUP($T75,Scores!$B:$D,2,FALSE)
    )
)</f>
        <v/>
      </c>
      <c r="W75" s="16" t="str">
        <f>IF(ISBLANK($T75),"",
    IF(ISERROR(VLOOKUP($T75,Scores!$B:$D,3,FALSE)),
        "",
        VLOOKUP($T75,Scores!$B:$D,3,FALSE)
    )
)</f>
        <v/>
      </c>
    </row>
    <row r="76" spans="2:23">
      <c r="B76" s="9"/>
      <c r="C76" s="170"/>
      <c r="D76" s="96"/>
      <c r="E76" s="96"/>
      <c r="F76" s="96"/>
      <c r="G76" s="96"/>
      <c r="H76" s="96"/>
      <c r="I76" s="108"/>
      <c r="J76" s="109"/>
      <c r="K76" s="110"/>
      <c r="L76" s="96"/>
      <c r="M76" s="96"/>
      <c r="N76" s="97"/>
      <c r="O76" s="104"/>
      <c r="P76" s="104"/>
      <c r="Q76" s="104"/>
      <c r="R76" s="104"/>
      <c r="S76" s="122"/>
      <c r="T76" s="111"/>
      <c r="U76" s="14" t="str">
        <f t="shared" si="1"/>
        <v/>
      </c>
      <c r="V76" s="10" t="str">
        <f>IF(ISBLANK($T76),"",
    IF(ISERROR(VLOOKUP($T76,Scores!$B:$D,2,FALSE)),
        "ERROR: NOT IN TEAM LIST",
        VLOOKUP($T76,Scores!$B:$D,2,FALSE)
    )
)</f>
        <v/>
      </c>
      <c r="W76" s="16" t="str">
        <f>IF(ISBLANK($T76),"",
    IF(ISERROR(VLOOKUP($T76,Scores!$B:$D,3,FALSE)),
        "",
        VLOOKUP($T76,Scores!$B:$D,3,FALSE)
    )
)</f>
        <v/>
      </c>
    </row>
    <row r="77" spans="2:23">
      <c r="B77" s="9"/>
      <c r="C77" s="170"/>
      <c r="D77" s="96"/>
      <c r="E77" s="96"/>
      <c r="F77" s="96"/>
      <c r="G77" s="96"/>
      <c r="H77" s="96"/>
      <c r="I77" s="108"/>
      <c r="J77" s="109"/>
      <c r="K77" s="110"/>
      <c r="L77" s="96"/>
      <c r="M77" s="96"/>
      <c r="N77" s="97"/>
      <c r="O77" s="104"/>
      <c r="P77" s="104"/>
      <c r="Q77" s="104"/>
      <c r="R77" s="104"/>
      <c r="S77" s="122"/>
      <c r="T77" s="111"/>
      <c r="U77" s="14" t="str">
        <f t="shared" si="1"/>
        <v/>
      </c>
      <c r="V77" s="10" t="str">
        <f>IF(ISBLANK($T77),"",
    IF(ISERROR(VLOOKUP($T77,Scores!$B:$D,2,FALSE)),
        "ERROR: NOT IN TEAM LIST",
        VLOOKUP($T77,Scores!$B:$D,2,FALSE)
    )
)</f>
        <v/>
      </c>
      <c r="W77" s="16" t="str">
        <f>IF(ISBLANK($T77),"",
    IF(ISERROR(VLOOKUP($T77,Scores!$B:$D,3,FALSE)),
        "",
        VLOOKUP($T77,Scores!$B:$D,3,FALSE)
    )
)</f>
        <v/>
      </c>
    </row>
    <row r="78" spans="2:23">
      <c r="B78" s="9"/>
      <c r="C78" s="170"/>
      <c r="D78" s="96"/>
      <c r="E78" s="96"/>
      <c r="F78" s="96"/>
      <c r="G78" s="96"/>
      <c r="H78" s="96"/>
      <c r="I78" s="108"/>
      <c r="J78" s="109"/>
      <c r="K78" s="110"/>
      <c r="L78" s="96"/>
      <c r="M78" s="96"/>
      <c r="N78" s="97"/>
      <c r="O78" s="104"/>
      <c r="P78" s="104"/>
      <c r="Q78" s="104"/>
      <c r="R78" s="104"/>
      <c r="S78" s="122"/>
      <c r="T78" s="111"/>
      <c r="U78" s="14" t="str">
        <f t="shared" si="1"/>
        <v/>
      </c>
      <c r="V78" s="10" t="str">
        <f>IF(ISBLANK($T78),"",
    IF(ISERROR(VLOOKUP($T78,Scores!$B:$D,2,FALSE)),
        "ERROR: NOT IN TEAM LIST",
        VLOOKUP($T78,Scores!$B:$D,2,FALSE)
    )
)</f>
        <v/>
      </c>
      <c r="W78" s="16" t="str">
        <f>IF(ISBLANK($T78),"",
    IF(ISERROR(VLOOKUP($T78,Scores!$B:$D,3,FALSE)),
        "",
        VLOOKUP($T78,Scores!$B:$D,3,FALSE)
    )
)</f>
        <v/>
      </c>
    </row>
    <row r="79" spans="2:23">
      <c r="B79" s="9"/>
      <c r="C79" s="170"/>
      <c r="D79" s="96"/>
      <c r="E79" s="96"/>
      <c r="F79" s="96"/>
      <c r="G79" s="96"/>
      <c r="H79" s="96"/>
      <c r="I79" s="108"/>
      <c r="J79" s="109"/>
      <c r="K79" s="110"/>
      <c r="L79" s="96"/>
      <c r="M79" s="96"/>
      <c r="N79" s="97"/>
      <c r="O79" s="104"/>
      <c r="P79" s="104"/>
      <c r="Q79" s="104"/>
      <c r="R79" s="104"/>
      <c r="S79" s="122"/>
      <c r="T79" s="111"/>
      <c r="U79" s="14" t="str">
        <f t="shared" si="1"/>
        <v/>
      </c>
      <c r="V79" s="10" t="str">
        <f>IF(ISBLANK($T79),"",
    IF(ISERROR(VLOOKUP($T79,Scores!$B:$D,2,FALSE)),
        "ERROR: NOT IN TEAM LIST",
        VLOOKUP($T79,Scores!$B:$D,2,FALSE)
    )
)</f>
        <v/>
      </c>
      <c r="W79" s="16" t="str">
        <f>IF(ISBLANK($T79),"",
    IF(ISERROR(VLOOKUP($T79,Scores!$B:$D,3,FALSE)),
        "",
        VLOOKUP($T79,Scores!$B:$D,3,FALSE)
    )
)</f>
        <v/>
      </c>
    </row>
    <row r="80" spans="2:23">
      <c r="B80" s="9"/>
      <c r="C80" s="170"/>
      <c r="D80" s="96"/>
      <c r="E80" s="96"/>
      <c r="F80" s="96"/>
      <c r="G80" s="96"/>
      <c r="H80" s="96"/>
      <c r="I80" s="108"/>
      <c r="J80" s="109"/>
      <c r="K80" s="110"/>
      <c r="L80" s="96"/>
      <c r="M80" s="96"/>
      <c r="N80" s="97"/>
      <c r="O80" s="104"/>
      <c r="P80" s="104"/>
      <c r="Q80" s="104"/>
      <c r="R80" s="104"/>
      <c r="S80" s="122"/>
      <c r="T80" s="111"/>
      <c r="U80" s="14" t="str">
        <f t="shared" si="1"/>
        <v/>
      </c>
      <c r="V80" s="10" t="str">
        <f>IF(ISBLANK($T80),"",
    IF(ISERROR(VLOOKUP($T80,Scores!$B:$D,2,FALSE)),
        "ERROR: NOT IN TEAM LIST",
        VLOOKUP($T80,Scores!$B:$D,2,FALSE)
    )
)</f>
        <v/>
      </c>
      <c r="W80" s="16" t="str">
        <f>IF(ISBLANK($T80),"",
    IF(ISERROR(VLOOKUP($T80,Scores!$B:$D,3,FALSE)),
        "",
        VLOOKUP($T80,Scores!$B:$D,3,FALSE)
    )
)</f>
        <v/>
      </c>
    </row>
    <row r="81" spans="2:23">
      <c r="B81" s="9"/>
      <c r="C81" s="170"/>
      <c r="D81" s="96"/>
      <c r="E81" s="96"/>
      <c r="F81" s="96"/>
      <c r="G81" s="96"/>
      <c r="H81" s="96"/>
      <c r="I81" s="108"/>
      <c r="J81" s="109"/>
      <c r="K81" s="110"/>
      <c r="L81" s="96"/>
      <c r="M81" s="96"/>
      <c r="N81" s="97"/>
      <c r="O81" s="104"/>
      <c r="P81" s="104"/>
      <c r="Q81" s="104"/>
      <c r="R81" s="104"/>
      <c r="S81" s="122"/>
      <c r="T81" s="111"/>
      <c r="U81" s="14" t="str">
        <f t="shared" si="1"/>
        <v/>
      </c>
      <c r="V81" s="10" t="str">
        <f>IF(ISBLANK($T81),"",
    IF(ISERROR(VLOOKUP($T81,Scores!$B:$D,2,FALSE)),
        "ERROR: NOT IN TEAM LIST",
        VLOOKUP($T81,Scores!$B:$D,2,FALSE)
    )
)</f>
        <v/>
      </c>
      <c r="W81" s="16" t="str">
        <f>IF(ISBLANK($T81),"",
    IF(ISERROR(VLOOKUP($T81,Scores!$B:$D,3,FALSE)),
        "",
        VLOOKUP($T81,Scores!$B:$D,3,FALSE)
    )
)</f>
        <v/>
      </c>
    </row>
    <row r="82" spans="2:23">
      <c r="B82" s="9"/>
      <c r="C82" s="170"/>
      <c r="D82" s="96"/>
      <c r="E82" s="96"/>
      <c r="F82" s="96"/>
      <c r="G82" s="96"/>
      <c r="H82" s="96"/>
      <c r="I82" s="108"/>
      <c r="J82" s="109"/>
      <c r="K82" s="110"/>
      <c r="L82" s="96"/>
      <c r="M82" s="96"/>
      <c r="N82" s="97"/>
      <c r="O82" s="104"/>
      <c r="P82" s="104"/>
      <c r="Q82" s="104"/>
      <c r="R82" s="104"/>
      <c r="S82" s="122"/>
      <c r="T82" s="111"/>
      <c r="U82" s="14" t="str">
        <f t="shared" si="1"/>
        <v/>
      </c>
      <c r="V82" s="10" t="str">
        <f>IF(ISBLANK($T82),"",
    IF(ISERROR(VLOOKUP($T82,Scores!$B:$D,2,FALSE)),
        "ERROR: NOT IN TEAM LIST",
        VLOOKUP($T82,Scores!$B:$D,2,FALSE)
    )
)</f>
        <v/>
      </c>
      <c r="W82" s="16" t="str">
        <f>IF(ISBLANK($T82),"",
    IF(ISERROR(VLOOKUP($T82,Scores!$B:$D,3,FALSE)),
        "",
        VLOOKUP($T82,Scores!$B:$D,3,FALSE)
    )
)</f>
        <v/>
      </c>
    </row>
    <row r="83" spans="2:23">
      <c r="B83" s="9"/>
      <c r="C83" s="170"/>
      <c r="D83" s="96"/>
      <c r="E83" s="96"/>
      <c r="F83" s="96"/>
      <c r="G83" s="96"/>
      <c r="H83" s="96"/>
      <c r="I83" s="108"/>
      <c r="J83" s="109"/>
      <c r="K83" s="110"/>
      <c r="L83" s="96"/>
      <c r="M83" s="96"/>
      <c r="N83" s="97"/>
      <c r="O83" s="104"/>
      <c r="P83" s="104"/>
      <c r="Q83" s="104"/>
      <c r="R83" s="104"/>
      <c r="S83" s="122"/>
      <c r="T83" s="111"/>
      <c r="U83" s="14" t="str">
        <f t="shared" si="1"/>
        <v/>
      </c>
      <c r="V83" s="10" t="str">
        <f>IF(ISBLANK($T83),"",
    IF(ISERROR(VLOOKUP($T83,Scores!$B:$D,2,FALSE)),
        "ERROR: NOT IN TEAM LIST",
        VLOOKUP($T83,Scores!$B:$D,2,FALSE)
    )
)</f>
        <v/>
      </c>
      <c r="W83" s="16" t="str">
        <f>IF(ISBLANK($T83),"",
    IF(ISERROR(VLOOKUP($T83,Scores!$B:$D,3,FALSE)),
        "",
        VLOOKUP($T83,Scores!$B:$D,3,FALSE)
    )
)</f>
        <v/>
      </c>
    </row>
    <row r="84" spans="2:23">
      <c r="B84" s="9"/>
      <c r="C84" s="170"/>
      <c r="D84" s="96"/>
      <c r="E84" s="96"/>
      <c r="F84" s="96"/>
      <c r="G84" s="96"/>
      <c r="H84" s="96"/>
      <c r="I84" s="108"/>
      <c r="J84" s="109"/>
      <c r="K84" s="110"/>
      <c r="L84" s="96"/>
      <c r="M84" s="96"/>
      <c r="N84" s="97"/>
      <c r="O84" s="104"/>
      <c r="P84" s="104"/>
      <c r="Q84" s="104"/>
      <c r="R84" s="104"/>
      <c r="S84" s="122"/>
      <c r="T84" s="111"/>
      <c r="U84" s="14" t="str">
        <f t="shared" si="1"/>
        <v/>
      </c>
      <c r="V84" s="10" t="str">
        <f>IF(ISBLANK($T84),"",
    IF(ISERROR(VLOOKUP($T84,Scores!$B:$D,2,FALSE)),
        "ERROR: NOT IN TEAM LIST",
        VLOOKUP($T84,Scores!$B:$D,2,FALSE)
    )
)</f>
        <v/>
      </c>
      <c r="W84" s="16" t="str">
        <f>IF(ISBLANK($T84),"",
    IF(ISERROR(VLOOKUP($T84,Scores!$B:$D,3,FALSE)),
        "",
        VLOOKUP($T84,Scores!$B:$D,3,FALSE)
    )
)</f>
        <v/>
      </c>
    </row>
    <row r="85" spans="2:23">
      <c r="B85" s="9"/>
      <c r="C85" s="170"/>
      <c r="D85" s="96"/>
      <c r="E85" s="96"/>
      <c r="F85" s="96"/>
      <c r="G85" s="96"/>
      <c r="H85" s="96"/>
      <c r="I85" s="108"/>
      <c r="J85" s="109"/>
      <c r="K85" s="110"/>
      <c r="L85" s="96"/>
      <c r="M85" s="96"/>
      <c r="N85" s="97"/>
      <c r="O85" s="104"/>
      <c r="P85" s="104"/>
      <c r="Q85" s="104"/>
      <c r="R85" s="104"/>
      <c r="S85" s="122"/>
      <c r="T85" s="111"/>
      <c r="U85" s="14" t="str">
        <f t="shared" si="1"/>
        <v/>
      </c>
      <c r="V85" s="10" t="str">
        <f>IF(ISBLANK($T85),"",
    IF(ISERROR(VLOOKUP($T85,Scores!$B:$D,2,FALSE)),
        "ERROR: NOT IN TEAM LIST",
        VLOOKUP($T85,Scores!$B:$D,2,FALSE)
    )
)</f>
        <v/>
      </c>
      <c r="W85" s="16" t="str">
        <f>IF(ISBLANK($T85),"",
    IF(ISERROR(VLOOKUP($T85,Scores!$B:$D,3,FALSE)),
        "",
        VLOOKUP($T85,Scores!$B:$D,3,FALSE)
    )
)</f>
        <v/>
      </c>
    </row>
    <row r="86" spans="2:23">
      <c r="B86" s="9"/>
      <c r="C86" s="170"/>
      <c r="D86" s="96"/>
      <c r="E86" s="96"/>
      <c r="F86" s="96"/>
      <c r="G86" s="96"/>
      <c r="H86" s="96"/>
      <c r="I86" s="108"/>
      <c r="J86" s="109"/>
      <c r="K86" s="110"/>
      <c r="L86" s="96"/>
      <c r="M86" s="96"/>
      <c r="N86" s="97"/>
      <c r="O86" s="104"/>
      <c r="P86" s="104"/>
      <c r="Q86" s="104"/>
      <c r="R86" s="104"/>
      <c r="S86" s="122"/>
      <c r="T86" s="111"/>
      <c r="U86" s="14" t="str">
        <f t="shared" si="1"/>
        <v/>
      </c>
      <c r="V86" s="10" t="str">
        <f>IF(ISBLANK($T86),"",
    IF(ISERROR(VLOOKUP($T86,Scores!$B:$D,2,FALSE)),
        "ERROR: NOT IN TEAM LIST",
        VLOOKUP($T86,Scores!$B:$D,2,FALSE)
    )
)</f>
        <v/>
      </c>
      <c r="W86" s="16" t="str">
        <f>IF(ISBLANK($T86),"",
    IF(ISERROR(VLOOKUP($T86,Scores!$B:$D,3,FALSE)),
        "",
        VLOOKUP($T86,Scores!$B:$D,3,FALSE)
    )
)</f>
        <v/>
      </c>
    </row>
    <row r="87" spans="2:23">
      <c r="B87" s="9"/>
      <c r="C87" s="170"/>
      <c r="D87" s="96"/>
      <c r="E87" s="96"/>
      <c r="F87" s="96"/>
      <c r="G87" s="96"/>
      <c r="H87" s="96"/>
      <c r="I87" s="108"/>
      <c r="J87" s="109"/>
      <c r="K87" s="110"/>
      <c r="L87" s="96"/>
      <c r="M87" s="96"/>
      <c r="N87" s="97"/>
      <c r="O87" s="104"/>
      <c r="P87" s="104"/>
      <c r="Q87" s="104"/>
      <c r="R87" s="104"/>
      <c r="S87" s="122"/>
      <c r="T87" s="111"/>
      <c r="U87" s="14" t="str">
        <f t="shared" si="1"/>
        <v/>
      </c>
      <c r="V87" s="10" t="str">
        <f>IF(ISBLANK($T87),"",
    IF(ISERROR(VLOOKUP($T87,Scores!$B:$D,2,FALSE)),
        "ERROR: NOT IN TEAM LIST",
        VLOOKUP($T87,Scores!$B:$D,2,FALSE)
    )
)</f>
        <v/>
      </c>
      <c r="W87" s="16" t="str">
        <f>IF(ISBLANK($T87),"",
    IF(ISERROR(VLOOKUP($T87,Scores!$B:$D,3,FALSE)),
        "",
        VLOOKUP($T87,Scores!$B:$D,3,FALSE)
    )
)</f>
        <v/>
      </c>
    </row>
    <row r="88" spans="2:23">
      <c r="B88" s="9"/>
      <c r="C88" s="170"/>
      <c r="D88" s="96"/>
      <c r="E88" s="96"/>
      <c r="F88" s="96"/>
      <c r="G88" s="96"/>
      <c r="H88" s="96"/>
      <c r="I88" s="108"/>
      <c r="J88" s="109"/>
      <c r="K88" s="110"/>
      <c r="L88" s="96"/>
      <c r="M88" s="96"/>
      <c r="N88" s="97"/>
      <c r="O88" s="104"/>
      <c r="P88" s="104"/>
      <c r="Q88" s="104"/>
      <c r="R88" s="104"/>
      <c r="S88" s="122"/>
      <c r="T88" s="111"/>
      <c r="U88" s="14" t="str">
        <f t="shared" si="1"/>
        <v/>
      </c>
      <c r="V88" s="10" t="str">
        <f>IF(ISBLANK($T88),"",
    IF(ISERROR(VLOOKUP($T88,Scores!$B:$D,2,FALSE)),
        "ERROR: NOT IN TEAM LIST",
        VLOOKUP($T88,Scores!$B:$D,2,FALSE)
    )
)</f>
        <v/>
      </c>
      <c r="W88" s="16" t="str">
        <f>IF(ISBLANK($T88),"",
    IF(ISERROR(VLOOKUP($T88,Scores!$B:$D,3,FALSE)),
        "",
        VLOOKUP($T88,Scores!$B:$D,3,FALSE)
    )
)</f>
        <v/>
      </c>
    </row>
    <row r="89" spans="2:23">
      <c r="B89" s="9"/>
      <c r="C89" s="170"/>
      <c r="D89" s="96"/>
      <c r="E89" s="96"/>
      <c r="F89" s="96"/>
      <c r="G89" s="96"/>
      <c r="H89" s="96"/>
      <c r="I89" s="108"/>
      <c r="J89" s="109"/>
      <c r="K89" s="110"/>
      <c r="L89" s="96"/>
      <c r="M89" s="96"/>
      <c r="N89" s="97"/>
      <c r="O89" s="104"/>
      <c r="P89" s="104"/>
      <c r="Q89" s="104"/>
      <c r="R89" s="104"/>
      <c r="S89" s="122"/>
      <c r="T89" s="111"/>
      <c r="U89" s="14" t="str">
        <f t="shared" si="1"/>
        <v/>
      </c>
      <c r="V89" s="10" t="str">
        <f>IF(ISBLANK($T89),"",
    IF(ISERROR(VLOOKUP($T89,Scores!$B:$D,2,FALSE)),
        "ERROR: NOT IN TEAM LIST",
        VLOOKUP($T89,Scores!$B:$D,2,FALSE)
    )
)</f>
        <v/>
      </c>
      <c r="W89" s="16" t="str">
        <f>IF(ISBLANK($T89),"",
    IF(ISERROR(VLOOKUP($T89,Scores!$B:$D,3,FALSE)),
        "",
        VLOOKUP($T89,Scores!$B:$D,3,FALSE)
    )
)</f>
        <v/>
      </c>
    </row>
    <row r="90" spans="2:23">
      <c r="B90" s="9"/>
      <c r="C90" s="170"/>
      <c r="D90" s="96"/>
      <c r="E90" s="96"/>
      <c r="F90" s="96"/>
      <c r="G90" s="96"/>
      <c r="H90" s="96"/>
      <c r="I90" s="108"/>
      <c r="J90" s="109"/>
      <c r="K90" s="110"/>
      <c r="L90" s="96"/>
      <c r="M90" s="96"/>
      <c r="N90" s="97"/>
      <c r="O90" s="104"/>
      <c r="P90" s="104"/>
      <c r="Q90" s="104"/>
      <c r="R90" s="104"/>
      <c r="S90" s="122"/>
      <c r="T90" s="111"/>
      <c r="U90" s="14" t="str">
        <f t="shared" si="1"/>
        <v/>
      </c>
      <c r="V90" s="10" t="str">
        <f>IF(ISBLANK($T90),"",
    IF(ISERROR(VLOOKUP($T90,Scores!$B:$D,2,FALSE)),
        "ERROR: NOT IN TEAM LIST",
        VLOOKUP($T90,Scores!$B:$D,2,FALSE)
    )
)</f>
        <v/>
      </c>
      <c r="W90" s="16" t="str">
        <f>IF(ISBLANK($T90),"",
    IF(ISERROR(VLOOKUP($T90,Scores!$B:$D,3,FALSE)),
        "",
        VLOOKUP($T90,Scores!$B:$D,3,FALSE)
    )
)</f>
        <v/>
      </c>
    </row>
    <row r="91" spans="2:23">
      <c r="B91" s="9"/>
      <c r="C91" s="170"/>
      <c r="D91" s="96"/>
      <c r="E91" s="96"/>
      <c r="F91" s="96"/>
      <c r="G91" s="96"/>
      <c r="H91" s="96"/>
      <c r="I91" s="108"/>
      <c r="J91" s="109"/>
      <c r="K91" s="110"/>
      <c r="L91" s="96"/>
      <c r="M91" s="96"/>
      <c r="N91" s="97"/>
      <c r="O91" s="104"/>
      <c r="P91" s="104"/>
      <c r="Q91" s="104"/>
      <c r="R91" s="104"/>
      <c r="S91" s="122"/>
      <c r="T91" s="111"/>
      <c r="U91" s="14" t="str">
        <f t="shared" si="1"/>
        <v/>
      </c>
      <c r="V91" s="10" t="str">
        <f>IF(ISBLANK($T91),"",
    IF(ISERROR(VLOOKUP($T91,Scores!$B:$D,2,FALSE)),
        "ERROR: NOT IN TEAM LIST",
        VLOOKUP($T91,Scores!$B:$D,2,FALSE)
    )
)</f>
        <v/>
      </c>
      <c r="W91" s="16" t="str">
        <f>IF(ISBLANK($T91),"",
    IF(ISERROR(VLOOKUP($T91,Scores!$B:$D,3,FALSE)),
        "",
        VLOOKUP($T91,Scores!$B:$D,3,FALSE)
    )
)</f>
        <v/>
      </c>
    </row>
    <row r="92" spans="2:23">
      <c r="B92" s="9"/>
      <c r="C92" s="170"/>
      <c r="D92" s="96"/>
      <c r="E92" s="96"/>
      <c r="F92" s="96"/>
      <c r="G92" s="96"/>
      <c r="H92" s="96"/>
      <c r="I92" s="108"/>
      <c r="J92" s="109"/>
      <c r="K92" s="110"/>
      <c r="L92" s="96"/>
      <c r="M92" s="96"/>
      <c r="N92" s="97"/>
      <c r="O92" s="104"/>
      <c r="P92" s="104"/>
      <c r="Q92" s="104"/>
      <c r="R92" s="104"/>
      <c r="S92" s="122"/>
      <c r="T92" s="111"/>
      <c r="U92" s="14" t="str">
        <f t="shared" si="1"/>
        <v/>
      </c>
      <c r="V92" s="10" t="str">
        <f>IF(ISBLANK($T92),"",
    IF(ISERROR(VLOOKUP($T92,Scores!$B:$D,2,FALSE)),
        "ERROR: NOT IN TEAM LIST",
        VLOOKUP($T92,Scores!$B:$D,2,FALSE)
    )
)</f>
        <v/>
      </c>
      <c r="W92" s="16" t="str">
        <f>IF(ISBLANK($T92),"",
    IF(ISERROR(VLOOKUP($T92,Scores!$B:$D,3,FALSE)),
        "",
        VLOOKUP($T92,Scores!$B:$D,3,FALSE)
    )
)</f>
        <v/>
      </c>
    </row>
    <row r="93" spans="2:23">
      <c r="B93" s="9"/>
      <c r="C93" s="170"/>
      <c r="D93" s="96"/>
      <c r="E93" s="96"/>
      <c r="F93" s="96"/>
      <c r="G93" s="96"/>
      <c r="H93" s="96"/>
      <c r="I93" s="108"/>
      <c r="J93" s="109"/>
      <c r="K93" s="110"/>
      <c r="L93" s="96"/>
      <c r="M93" s="96"/>
      <c r="N93" s="97"/>
      <c r="O93" s="104"/>
      <c r="P93" s="104"/>
      <c r="Q93" s="104"/>
      <c r="R93" s="104"/>
      <c r="S93" s="122"/>
      <c r="T93" s="111"/>
      <c r="U93" s="14" t="str">
        <f t="shared" si="1"/>
        <v/>
      </c>
      <c r="V93" s="10" t="str">
        <f>IF(ISBLANK($T93),"",
    IF(ISERROR(VLOOKUP($T93,Scores!$B:$D,2,FALSE)),
        "ERROR: NOT IN TEAM LIST",
        VLOOKUP($T93,Scores!$B:$D,2,FALSE)
    )
)</f>
        <v/>
      </c>
      <c r="W93" s="16" t="str">
        <f>IF(ISBLANK($T93),"",
    IF(ISERROR(VLOOKUP($T93,Scores!$B:$D,3,FALSE)),
        "",
        VLOOKUP($T93,Scores!$B:$D,3,FALSE)
    )
)</f>
        <v/>
      </c>
    </row>
    <row r="94" spans="2:23">
      <c r="B94" s="9"/>
      <c r="C94" s="170"/>
      <c r="D94" s="96"/>
      <c r="E94" s="96"/>
      <c r="F94" s="96"/>
      <c r="G94" s="96"/>
      <c r="H94" s="96"/>
      <c r="I94" s="108"/>
      <c r="J94" s="109"/>
      <c r="K94" s="110"/>
      <c r="L94" s="96"/>
      <c r="M94" s="96"/>
      <c r="N94" s="97"/>
      <c r="O94" s="104"/>
      <c r="P94" s="104"/>
      <c r="Q94" s="104"/>
      <c r="R94" s="104"/>
      <c r="S94" s="122"/>
      <c r="T94" s="111"/>
      <c r="U94" s="14" t="str">
        <f t="shared" si="1"/>
        <v/>
      </c>
      <c r="V94" s="10" t="str">
        <f>IF(ISBLANK($T94),"",
    IF(ISERROR(VLOOKUP($T94,Scores!$B:$D,2,FALSE)),
        "ERROR: NOT IN TEAM LIST",
        VLOOKUP($T94,Scores!$B:$D,2,FALSE)
    )
)</f>
        <v/>
      </c>
      <c r="W94" s="16" t="str">
        <f>IF(ISBLANK($T94),"",
    IF(ISERROR(VLOOKUP($T94,Scores!$B:$D,3,FALSE)),
        "",
        VLOOKUP($T94,Scores!$B:$D,3,FALSE)
    )
)</f>
        <v/>
      </c>
    </row>
    <row r="95" spans="2:23">
      <c r="B95" s="9"/>
      <c r="C95" s="170"/>
      <c r="D95" s="96"/>
      <c r="E95" s="96"/>
      <c r="F95" s="96"/>
      <c r="G95" s="96"/>
      <c r="H95" s="96"/>
      <c r="I95" s="108"/>
      <c r="J95" s="109"/>
      <c r="K95" s="110"/>
      <c r="L95" s="96"/>
      <c r="M95" s="96"/>
      <c r="N95" s="97"/>
      <c r="O95" s="104"/>
      <c r="P95" s="104"/>
      <c r="Q95" s="104"/>
      <c r="R95" s="104"/>
      <c r="S95" s="122"/>
      <c r="T95" s="111"/>
      <c r="U95" s="14" t="str">
        <f t="shared" si="1"/>
        <v/>
      </c>
      <c r="V95" s="10" t="str">
        <f>IF(ISBLANK($T95),"",
    IF(ISERROR(VLOOKUP($T95,Scores!$B:$D,2,FALSE)),
        "ERROR: NOT IN TEAM LIST",
        VLOOKUP($T95,Scores!$B:$D,2,FALSE)
    )
)</f>
        <v/>
      </c>
      <c r="W95" s="16" t="str">
        <f>IF(ISBLANK($T95),"",
    IF(ISERROR(VLOOKUP($T95,Scores!$B:$D,3,FALSE)),
        "",
        VLOOKUP($T95,Scores!$B:$D,3,FALSE)
    )
)</f>
        <v/>
      </c>
    </row>
    <row r="96" spans="2:23">
      <c r="B96" s="9"/>
      <c r="C96" s="170"/>
      <c r="D96" s="96"/>
      <c r="E96" s="96"/>
      <c r="F96" s="96"/>
      <c r="G96" s="96"/>
      <c r="H96" s="96"/>
      <c r="I96" s="108"/>
      <c r="J96" s="109"/>
      <c r="K96" s="110"/>
      <c r="L96" s="96"/>
      <c r="M96" s="96"/>
      <c r="N96" s="97"/>
      <c r="O96" s="104"/>
      <c r="P96" s="104"/>
      <c r="Q96" s="104"/>
      <c r="R96" s="104"/>
      <c r="S96" s="122"/>
      <c r="T96" s="111"/>
      <c r="U96" s="14" t="str">
        <f t="shared" si="1"/>
        <v/>
      </c>
      <c r="V96" s="10" t="str">
        <f>IF(ISBLANK($T96),"",
    IF(ISERROR(VLOOKUP($T96,Scores!$B:$D,2,FALSE)),
        "ERROR: NOT IN TEAM LIST",
        VLOOKUP($T96,Scores!$B:$D,2,FALSE)
    )
)</f>
        <v/>
      </c>
      <c r="W96" s="16" t="str">
        <f>IF(ISBLANK($T96),"",
    IF(ISERROR(VLOOKUP($T96,Scores!$B:$D,3,FALSE)),
        "",
        VLOOKUP($T96,Scores!$B:$D,3,FALSE)
    )
)</f>
        <v/>
      </c>
    </row>
    <row r="97" spans="2:23">
      <c r="B97" s="9"/>
      <c r="C97" s="170"/>
      <c r="D97" s="96"/>
      <c r="E97" s="96"/>
      <c r="F97" s="96"/>
      <c r="G97" s="96"/>
      <c r="H97" s="96"/>
      <c r="I97" s="108"/>
      <c r="J97" s="109"/>
      <c r="K97" s="110"/>
      <c r="L97" s="96"/>
      <c r="M97" s="96"/>
      <c r="N97" s="97"/>
      <c r="O97" s="104"/>
      <c r="P97" s="104"/>
      <c r="Q97" s="104"/>
      <c r="R97" s="104"/>
      <c r="S97" s="122"/>
      <c r="T97" s="111"/>
      <c r="U97" s="14" t="str">
        <f t="shared" si="1"/>
        <v/>
      </c>
      <c r="V97" s="10" t="str">
        <f>IF(ISBLANK($T97),"",
    IF(ISERROR(VLOOKUP($T97,Scores!$B:$D,2,FALSE)),
        "ERROR: NOT IN TEAM LIST",
        VLOOKUP($T97,Scores!$B:$D,2,FALSE)
    )
)</f>
        <v/>
      </c>
      <c r="W97" s="16" t="str">
        <f>IF(ISBLANK($T97),"",
    IF(ISERROR(VLOOKUP($T97,Scores!$B:$D,3,FALSE)),
        "",
        VLOOKUP($T97,Scores!$B:$D,3,FALSE)
    )
)</f>
        <v/>
      </c>
    </row>
    <row r="98" spans="2:23">
      <c r="B98" s="9"/>
      <c r="C98" s="170"/>
      <c r="D98" s="96"/>
      <c r="E98" s="96"/>
      <c r="F98" s="96"/>
      <c r="G98" s="96"/>
      <c r="H98" s="96"/>
      <c r="I98" s="108"/>
      <c r="J98" s="109"/>
      <c r="K98" s="110"/>
      <c r="L98" s="96"/>
      <c r="M98" s="96"/>
      <c r="N98" s="97"/>
      <c r="O98" s="104"/>
      <c r="P98" s="104"/>
      <c r="Q98" s="104"/>
      <c r="R98" s="104"/>
      <c r="S98" s="122"/>
      <c r="T98" s="111"/>
      <c r="U98" s="14" t="str">
        <f t="shared" si="1"/>
        <v/>
      </c>
      <c r="V98" s="10" t="str">
        <f>IF(ISBLANK($T98),"",
    IF(ISERROR(VLOOKUP($T98,Scores!$B:$D,2,FALSE)),
        "ERROR: NOT IN TEAM LIST",
        VLOOKUP($T98,Scores!$B:$D,2,FALSE)
    )
)</f>
        <v/>
      </c>
      <c r="W98" s="16" t="str">
        <f>IF(ISBLANK($T98),"",
    IF(ISERROR(VLOOKUP($T98,Scores!$B:$D,3,FALSE)),
        "",
        VLOOKUP($T98,Scores!$B:$D,3,FALSE)
    )
)</f>
        <v/>
      </c>
    </row>
    <row r="99" spans="2:23">
      <c r="B99" s="9"/>
      <c r="C99" s="170"/>
      <c r="D99" s="96"/>
      <c r="E99" s="96"/>
      <c r="F99" s="96"/>
      <c r="G99" s="96"/>
      <c r="H99" s="96"/>
      <c r="I99" s="108"/>
      <c r="J99" s="109"/>
      <c r="K99" s="110"/>
      <c r="L99" s="96"/>
      <c r="M99" s="96"/>
      <c r="N99" s="97"/>
      <c r="O99" s="104"/>
      <c r="P99" s="104"/>
      <c r="Q99" s="104"/>
      <c r="R99" s="104"/>
      <c r="S99" s="122"/>
      <c r="T99" s="111"/>
      <c r="U99" s="14" t="str">
        <f t="shared" si="1"/>
        <v/>
      </c>
      <c r="V99" s="10" t="str">
        <f>IF(ISBLANK($T99),"",
    IF(ISERROR(VLOOKUP($T99,Scores!$B:$D,2,FALSE)),
        "ERROR: NOT IN TEAM LIST",
        VLOOKUP($T99,Scores!$B:$D,2,FALSE)
    )
)</f>
        <v/>
      </c>
      <c r="W99" s="16" t="str">
        <f>IF(ISBLANK($T99),"",
    IF(ISERROR(VLOOKUP($T99,Scores!$B:$D,3,FALSE)),
        "",
        VLOOKUP($T99,Scores!$B:$D,3,FALSE)
    )
)</f>
        <v/>
      </c>
    </row>
    <row r="100" spans="2:23">
      <c r="B100" s="9"/>
      <c r="C100" s="170"/>
      <c r="D100" s="96"/>
      <c r="E100" s="96"/>
      <c r="F100" s="96"/>
      <c r="G100" s="96"/>
      <c r="H100" s="96"/>
      <c r="I100" s="108"/>
      <c r="J100" s="109"/>
      <c r="K100" s="110"/>
      <c r="L100" s="96"/>
      <c r="M100" s="96"/>
      <c r="N100" s="97"/>
      <c r="O100" s="104"/>
      <c r="P100" s="104"/>
      <c r="Q100" s="104"/>
      <c r="R100" s="104"/>
      <c r="S100" s="122"/>
      <c r="T100" s="111"/>
      <c r="U100" s="14" t="str">
        <f t="shared" si="1"/>
        <v/>
      </c>
      <c r="V100" s="10" t="str">
        <f>IF(ISBLANK($T100),"",
    IF(ISERROR(VLOOKUP($T100,Scores!$B:$D,2,FALSE)),
        "ERROR: NOT IN TEAM LIST",
        VLOOKUP($T100,Scores!$B:$D,2,FALSE)
    )
)</f>
        <v/>
      </c>
      <c r="W100" s="16" t="str">
        <f>IF(ISBLANK($T100),"",
    IF(ISERROR(VLOOKUP($T100,Scores!$B:$D,3,FALSE)),
        "",
        VLOOKUP($T100,Scores!$B:$D,3,FALSE)
    )
)</f>
        <v/>
      </c>
    </row>
    <row r="101" spans="2:23">
      <c r="B101" s="9"/>
      <c r="C101" s="170"/>
      <c r="D101" s="96"/>
      <c r="E101" s="96"/>
      <c r="F101" s="96"/>
      <c r="G101" s="96"/>
      <c r="H101" s="96"/>
      <c r="I101" s="108"/>
      <c r="J101" s="109"/>
      <c r="K101" s="110"/>
      <c r="L101" s="96"/>
      <c r="M101" s="96"/>
      <c r="N101" s="97"/>
      <c r="O101" s="104"/>
      <c r="P101" s="104"/>
      <c r="Q101" s="104"/>
      <c r="R101" s="104"/>
      <c r="S101" s="122"/>
      <c r="T101" s="111"/>
      <c r="U101" s="14" t="str">
        <f t="shared" si="1"/>
        <v/>
      </c>
      <c r="V101" s="10" t="str">
        <f>IF(ISBLANK($T101),"",
    IF(ISERROR(VLOOKUP($T101,Scores!$B:$D,2,FALSE)),
        "ERROR: NOT IN TEAM LIST",
        VLOOKUP($T101,Scores!$B:$D,2,FALSE)
    )
)</f>
        <v/>
      </c>
      <c r="W101" s="16" t="str">
        <f>IF(ISBLANK($T101),"",
    IF(ISERROR(VLOOKUP($T101,Scores!$B:$D,3,FALSE)),
        "",
        VLOOKUP($T101,Scores!$B:$D,3,FALSE)
    )
)</f>
        <v/>
      </c>
    </row>
    <row r="102" spans="2:23">
      <c r="B102" s="9"/>
      <c r="C102" s="170"/>
      <c r="D102" s="96"/>
      <c r="E102" s="96"/>
      <c r="F102" s="96"/>
      <c r="G102" s="96"/>
      <c r="H102" s="96"/>
      <c r="I102" s="108"/>
      <c r="J102" s="109"/>
      <c r="K102" s="110"/>
      <c r="L102" s="96"/>
      <c r="M102" s="96"/>
      <c r="N102" s="97"/>
      <c r="O102" s="104"/>
      <c r="P102" s="104"/>
      <c r="Q102" s="104"/>
      <c r="R102" s="104"/>
      <c r="S102" s="122"/>
      <c r="T102" s="111"/>
      <c r="U102" s="14" t="str">
        <f t="shared" si="1"/>
        <v/>
      </c>
      <c r="V102" s="10" t="str">
        <f>IF(ISBLANK($T102),"",
    IF(ISERROR(VLOOKUP($T102,Scores!$B:$D,2,FALSE)),
        "ERROR: NOT IN TEAM LIST",
        VLOOKUP($T102,Scores!$B:$D,2,FALSE)
    )
)</f>
        <v/>
      </c>
      <c r="W102" s="16" t="str">
        <f>IF(ISBLANK($T102),"",
    IF(ISERROR(VLOOKUP($T102,Scores!$B:$D,3,FALSE)),
        "",
        VLOOKUP($T102,Scores!$B:$D,3,FALSE)
    )
)</f>
        <v/>
      </c>
    </row>
    <row r="103" spans="2:23">
      <c r="B103" s="9"/>
      <c r="C103" s="170"/>
      <c r="D103" s="96"/>
      <c r="E103" s="96"/>
      <c r="F103" s="96"/>
      <c r="G103" s="96"/>
      <c r="H103" s="96"/>
      <c r="I103" s="108"/>
      <c r="J103" s="109"/>
      <c r="K103" s="110"/>
      <c r="L103" s="96"/>
      <c r="M103" s="96"/>
      <c r="N103" s="97"/>
      <c r="O103" s="104"/>
      <c r="P103" s="104"/>
      <c r="Q103" s="104"/>
      <c r="R103" s="104"/>
      <c r="S103" s="122"/>
      <c r="T103" s="111"/>
      <c r="U103" s="14" t="str">
        <f t="shared" si="1"/>
        <v/>
      </c>
      <c r="V103" s="10" t="str">
        <f>IF(ISBLANK($T103),"",
    IF(ISERROR(VLOOKUP($T103,Scores!$B:$D,2,FALSE)),
        "ERROR: NOT IN TEAM LIST",
        VLOOKUP($T103,Scores!$B:$D,2,FALSE)
    )
)</f>
        <v/>
      </c>
      <c r="W103" s="16" t="str">
        <f>IF(ISBLANK($T103),"",
    IF(ISERROR(VLOOKUP($T103,Scores!$B:$D,3,FALSE)),
        "",
        VLOOKUP($T103,Scores!$B:$D,3,FALSE)
    )
)</f>
        <v/>
      </c>
    </row>
    <row r="104" spans="2:23">
      <c r="B104" s="9"/>
      <c r="C104" s="170"/>
      <c r="D104" s="96"/>
      <c r="E104" s="96"/>
      <c r="F104" s="96"/>
      <c r="G104" s="96"/>
      <c r="H104" s="96"/>
      <c r="I104" s="108"/>
      <c r="J104" s="109"/>
      <c r="K104" s="110"/>
      <c r="L104" s="96"/>
      <c r="M104" s="96"/>
      <c r="N104" s="97"/>
      <c r="O104" s="104"/>
      <c r="P104" s="104"/>
      <c r="Q104" s="104"/>
      <c r="R104" s="104"/>
      <c r="S104" s="122"/>
      <c r="T104" s="111"/>
      <c r="U104" s="14" t="str">
        <f t="shared" si="1"/>
        <v/>
      </c>
      <c r="V104" s="10" t="str">
        <f>IF(ISBLANK($T104),"",
    IF(ISERROR(VLOOKUP($T104,Scores!$B:$D,2,FALSE)),
        "ERROR: NOT IN TEAM LIST",
        VLOOKUP($T104,Scores!$B:$D,2,FALSE)
    )
)</f>
        <v/>
      </c>
      <c r="W104" s="16" t="str">
        <f>IF(ISBLANK($T104),"",
    IF(ISERROR(VLOOKUP($T104,Scores!$B:$D,3,FALSE)),
        "",
        VLOOKUP($T104,Scores!$B:$D,3,FALSE)
    )
)</f>
        <v/>
      </c>
    </row>
    <row r="105" spans="2:23">
      <c r="B105" s="9"/>
      <c r="C105" s="170"/>
      <c r="D105" s="96"/>
      <c r="E105" s="96"/>
      <c r="F105" s="96"/>
      <c r="G105" s="96"/>
      <c r="H105" s="96"/>
      <c r="I105" s="108"/>
      <c r="J105" s="109"/>
      <c r="K105" s="110"/>
      <c r="L105" s="96"/>
      <c r="M105" s="96"/>
      <c r="N105" s="97"/>
      <c r="O105" s="104"/>
      <c r="P105" s="104"/>
      <c r="Q105" s="104"/>
      <c r="R105" s="104"/>
      <c r="S105" s="122"/>
      <c r="T105" s="111"/>
      <c r="U105" s="14" t="str">
        <f t="shared" si="1"/>
        <v/>
      </c>
      <c r="V105" s="10" t="str">
        <f>IF(ISBLANK($T105),"",
    IF(ISERROR(VLOOKUP($T105,Scores!$B:$D,2,FALSE)),
        "ERROR: NOT IN TEAM LIST",
        VLOOKUP($T105,Scores!$B:$D,2,FALSE)
    )
)</f>
        <v/>
      </c>
      <c r="W105" s="16" t="str">
        <f>IF(ISBLANK($T105),"",
    IF(ISERROR(VLOOKUP($T105,Scores!$B:$D,3,FALSE)),
        "",
        VLOOKUP($T105,Scores!$B:$D,3,FALSE)
    )
)</f>
        <v/>
      </c>
    </row>
    <row r="106" spans="2:23">
      <c r="B106" s="9"/>
      <c r="C106" s="170"/>
      <c r="D106" s="96"/>
      <c r="E106" s="96"/>
      <c r="F106" s="96"/>
      <c r="G106" s="96"/>
      <c r="H106" s="96"/>
      <c r="I106" s="108"/>
      <c r="J106" s="109"/>
      <c r="K106" s="110"/>
      <c r="L106" s="96"/>
      <c r="M106" s="96"/>
      <c r="N106" s="97"/>
      <c r="O106" s="104"/>
      <c r="P106" s="104"/>
      <c r="Q106" s="104"/>
      <c r="R106" s="104"/>
      <c r="S106" s="122"/>
      <c r="T106" s="111"/>
      <c r="U106" s="14" t="str">
        <f t="shared" si="1"/>
        <v/>
      </c>
      <c r="V106" s="10" t="str">
        <f>IF(ISBLANK($T106),"",
    IF(ISERROR(VLOOKUP($T106,Scores!$B:$D,2,FALSE)),
        "ERROR: NOT IN TEAM LIST",
        VLOOKUP($T106,Scores!$B:$D,2,FALSE)
    )
)</f>
        <v/>
      </c>
      <c r="W106" s="16" t="str">
        <f>IF(ISBLANK($T106),"",
    IF(ISERROR(VLOOKUP($T106,Scores!$B:$D,3,FALSE)),
        "",
        VLOOKUP($T106,Scores!$B:$D,3,FALSE)
    )
)</f>
        <v/>
      </c>
    </row>
    <row r="107" spans="2:23">
      <c r="B107" s="9"/>
      <c r="C107" s="170"/>
      <c r="D107" s="96"/>
      <c r="E107" s="96"/>
      <c r="F107" s="96"/>
      <c r="G107" s="96"/>
      <c r="H107" s="96"/>
      <c r="I107" s="108"/>
      <c r="J107" s="109"/>
      <c r="K107" s="110"/>
      <c r="L107" s="96"/>
      <c r="M107" s="96"/>
      <c r="N107" s="97"/>
      <c r="O107" s="104"/>
      <c r="P107" s="104"/>
      <c r="Q107" s="104"/>
      <c r="R107" s="104"/>
      <c r="S107" s="122"/>
      <c r="T107" s="111"/>
      <c r="U107" s="14" t="str">
        <f t="shared" si="1"/>
        <v/>
      </c>
      <c r="V107" s="10" t="str">
        <f>IF(ISBLANK($T107),"",
    IF(ISERROR(VLOOKUP($T107,Scores!$B:$D,2,FALSE)),
        "ERROR: NOT IN TEAM LIST",
        VLOOKUP($T107,Scores!$B:$D,2,FALSE)
    )
)</f>
        <v/>
      </c>
      <c r="W107" s="16" t="str">
        <f>IF(ISBLANK($T107),"",
    IF(ISERROR(VLOOKUP($T107,Scores!$B:$D,3,FALSE)),
        "",
        VLOOKUP($T107,Scores!$B:$D,3,FALSE)
    )
)</f>
        <v/>
      </c>
    </row>
    <row r="108" spans="2:23">
      <c r="B108" s="9"/>
      <c r="C108" s="170"/>
      <c r="D108" s="96"/>
      <c r="E108" s="96"/>
      <c r="F108" s="96"/>
      <c r="G108" s="96"/>
      <c r="H108" s="96"/>
      <c r="I108" s="108"/>
      <c r="J108" s="109"/>
      <c r="K108" s="110"/>
      <c r="L108" s="96"/>
      <c r="M108" s="96"/>
      <c r="N108" s="97"/>
      <c r="O108" s="104"/>
      <c r="P108" s="104"/>
      <c r="Q108" s="104"/>
      <c r="R108" s="104"/>
      <c r="S108" s="122"/>
      <c r="T108" s="111"/>
      <c r="U108" s="14" t="str">
        <f t="shared" si="1"/>
        <v/>
      </c>
      <c r="V108" s="10" t="str">
        <f>IF(ISBLANK($T108),"",
    IF(ISERROR(VLOOKUP($T108,Scores!$B:$D,2,FALSE)),
        "ERROR: NOT IN TEAM LIST",
        VLOOKUP($T108,Scores!$B:$D,2,FALSE)
    )
)</f>
        <v/>
      </c>
      <c r="W108" s="16" t="str">
        <f>IF(ISBLANK($T108),"",
    IF(ISERROR(VLOOKUP($T108,Scores!$B:$D,3,FALSE)),
        "",
        VLOOKUP($T108,Scores!$B:$D,3,FALSE)
    )
)</f>
        <v/>
      </c>
    </row>
    <row r="109" spans="2:23">
      <c r="B109" s="9"/>
      <c r="C109" s="170"/>
      <c r="D109" s="96"/>
      <c r="E109" s="96"/>
      <c r="F109" s="96"/>
      <c r="G109" s="96"/>
      <c r="H109" s="96"/>
      <c r="I109" s="108"/>
      <c r="J109" s="109"/>
      <c r="K109" s="110"/>
      <c r="L109" s="96"/>
      <c r="M109" s="96"/>
      <c r="N109" s="97"/>
      <c r="O109" s="104"/>
      <c r="P109" s="104"/>
      <c r="Q109" s="104"/>
      <c r="R109" s="104"/>
      <c r="S109" s="122"/>
      <c r="T109" s="111"/>
      <c r="U109" s="14" t="str">
        <f t="shared" si="1"/>
        <v/>
      </c>
      <c r="V109" s="10" t="str">
        <f>IF(ISBLANK($T109),"",
    IF(ISERROR(VLOOKUP($T109,Scores!$B:$D,2,FALSE)),
        "ERROR: NOT IN TEAM LIST",
        VLOOKUP($T109,Scores!$B:$D,2,FALSE)
    )
)</f>
        <v/>
      </c>
      <c r="W109" s="16" t="str">
        <f>IF(ISBLANK($T109),"",
    IF(ISERROR(VLOOKUP($T109,Scores!$B:$D,3,FALSE)),
        "",
        VLOOKUP($T109,Scores!$B:$D,3,FALSE)
    )
)</f>
        <v/>
      </c>
    </row>
    <row r="110" spans="2:23">
      <c r="B110" s="9"/>
      <c r="C110" s="170"/>
      <c r="D110" s="96"/>
      <c r="E110" s="96"/>
      <c r="F110" s="96"/>
      <c r="G110" s="96"/>
      <c r="H110" s="96"/>
      <c r="I110" s="108"/>
      <c r="J110" s="109"/>
      <c r="K110" s="110"/>
      <c r="L110" s="96"/>
      <c r="M110" s="96"/>
      <c r="N110" s="97"/>
      <c r="O110" s="104"/>
      <c r="P110" s="104"/>
      <c r="Q110" s="104"/>
      <c r="R110" s="104"/>
      <c r="S110" s="122"/>
      <c r="T110" s="111"/>
      <c r="U110" s="14" t="str">
        <f t="shared" si="1"/>
        <v/>
      </c>
      <c r="V110" s="10" t="str">
        <f>IF(ISBLANK($T110),"",
    IF(ISERROR(VLOOKUP($T110,Scores!$B:$D,2,FALSE)),
        "ERROR: NOT IN TEAM LIST",
        VLOOKUP($T110,Scores!$B:$D,2,FALSE)
    )
)</f>
        <v/>
      </c>
      <c r="W110" s="16" t="str">
        <f>IF(ISBLANK($T110),"",
    IF(ISERROR(VLOOKUP($T110,Scores!$B:$D,3,FALSE)),
        "",
        VLOOKUP($T110,Scores!$B:$D,3,FALSE)
    )
)</f>
        <v/>
      </c>
    </row>
    <row r="111" spans="2:23">
      <c r="B111" s="9"/>
      <c r="C111" s="170"/>
      <c r="D111" s="96"/>
      <c r="E111" s="96"/>
      <c r="F111" s="96"/>
      <c r="G111" s="96"/>
      <c r="H111" s="96"/>
      <c r="I111" s="108"/>
      <c r="J111" s="109"/>
      <c r="K111" s="110"/>
      <c r="L111" s="96"/>
      <c r="M111" s="96"/>
      <c r="N111" s="97"/>
      <c r="O111" s="104"/>
      <c r="P111" s="104"/>
      <c r="Q111" s="104"/>
      <c r="R111" s="104"/>
      <c r="S111" s="122"/>
      <c r="T111" s="111"/>
      <c r="U111" s="14" t="str">
        <f t="shared" si="1"/>
        <v/>
      </c>
      <c r="V111" s="10" t="str">
        <f>IF(ISBLANK($T111),"",
    IF(ISERROR(VLOOKUP($T111,Scores!$B:$D,2,FALSE)),
        "ERROR: NOT IN TEAM LIST",
        VLOOKUP($T111,Scores!$B:$D,2,FALSE)
    )
)</f>
        <v/>
      </c>
      <c r="W111" s="16" t="str">
        <f>IF(ISBLANK($T111),"",
    IF(ISERROR(VLOOKUP($T111,Scores!$B:$D,3,FALSE)),
        "",
        VLOOKUP($T111,Scores!$B:$D,3,FALSE)
    )
)</f>
        <v/>
      </c>
    </row>
    <row r="112" spans="2:23">
      <c r="B112" s="9"/>
      <c r="C112" s="170"/>
      <c r="D112" s="96"/>
      <c r="E112" s="96"/>
      <c r="F112" s="96"/>
      <c r="G112" s="96"/>
      <c r="H112" s="96"/>
      <c r="I112" s="108"/>
      <c r="J112" s="109"/>
      <c r="K112" s="110"/>
      <c r="L112" s="96"/>
      <c r="M112" s="96"/>
      <c r="N112" s="97"/>
      <c r="O112" s="104"/>
      <c r="P112" s="104"/>
      <c r="Q112" s="104"/>
      <c r="R112" s="104"/>
      <c r="S112" s="122"/>
      <c r="T112" s="111"/>
      <c r="U112" s="14" t="str">
        <f t="shared" si="1"/>
        <v/>
      </c>
      <c r="V112" s="10" t="str">
        <f>IF(ISBLANK($T112),"",
    IF(ISERROR(VLOOKUP($T112,Scores!$B:$D,2,FALSE)),
        "ERROR: NOT IN TEAM LIST",
        VLOOKUP($T112,Scores!$B:$D,2,FALSE)
    )
)</f>
        <v/>
      </c>
      <c r="W112" s="16" t="str">
        <f>IF(ISBLANK($T112),"",
    IF(ISERROR(VLOOKUP($T112,Scores!$B:$D,3,FALSE)),
        "",
        VLOOKUP($T112,Scores!$B:$D,3,FALSE)
    )
)</f>
        <v/>
      </c>
    </row>
    <row r="113" spans="2:23">
      <c r="B113" s="9"/>
      <c r="C113" s="170"/>
      <c r="D113" s="96"/>
      <c r="E113" s="96"/>
      <c r="F113" s="96"/>
      <c r="G113" s="96"/>
      <c r="H113" s="96"/>
      <c r="I113" s="108"/>
      <c r="J113" s="109"/>
      <c r="K113" s="110"/>
      <c r="L113" s="96"/>
      <c r="M113" s="96"/>
      <c r="N113" s="97"/>
      <c r="O113" s="104"/>
      <c r="P113" s="104"/>
      <c r="Q113" s="104"/>
      <c r="R113" s="104"/>
      <c r="S113" s="122"/>
      <c r="T113" s="111"/>
      <c r="U113" s="14" t="str">
        <f t="shared" si="1"/>
        <v/>
      </c>
      <c r="V113" s="10" t="str">
        <f>IF(ISBLANK($T113),"",
    IF(ISERROR(VLOOKUP($T113,Scores!$B:$D,2,FALSE)),
        "ERROR: NOT IN TEAM LIST",
        VLOOKUP($T113,Scores!$B:$D,2,FALSE)
    )
)</f>
        <v/>
      </c>
      <c r="W113" s="16" t="str">
        <f>IF(ISBLANK($T113),"",
    IF(ISERROR(VLOOKUP($T113,Scores!$B:$D,3,FALSE)),
        "",
        VLOOKUP($T113,Scores!$B:$D,3,FALSE)
    )
)</f>
        <v/>
      </c>
    </row>
    <row r="114" spans="2:23">
      <c r="B114" s="9"/>
      <c r="C114" s="170"/>
      <c r="D114" s="96"/>
      <c r="E114" s="96"/>
      <c r="F114" s="96"/>
      <c r="G114" s="96"/>
      <c r="H114" s="96"/>
      <c r="I114" s="108"/>
      <c r="J114" s="109"/>
      <c r="K114" s="110"/>
      <c r="L114" s="96"/>
      <c r="M114" s="96"/>
      <c r="N114" s="97"/>
      <c r="O114" s="104"/>
      <c r="P114" s="104"/>
      <c r="Q114" s="104"/>
      <c r="R114" s="104"/>
      <c r="S114" s="122"/>
      <c r="T114" s="111"/>
      <c r="U114" s="14" t="str">
        <f t="shared" si="1"/>
        <v/>
      </c>
      <c r="V114" s="10" t="str">
        <f>IF(ISBLANK($T114),"",
    IF(ISERROR(VLOOKUP($T114,Scores!$B:$D,2,FALSE)),
        "ERROR: NOT IN TEAM LIST",
        VLOOKUP($T114,Scores!$B:$D,2,FALSE)
    )
)</f>
        <v/>
      </c>
      <c r="W114" s="16" t="str">
        <f>IF(ISBLANK($T114),"",
    IF(ISERROR(VLOOKUP($T114,Scores!$B:$D,3,FALSE)),
        "",
        VLOOKUP($T114,Scores!$B:$D,3,FALSE)
    )
)</f>
        <v/>
      </c>
    </row>
    <row r="115" spans="2:23">
      <c r="B115" s="9"/>
      <c r="C115" s="170"/>
      <c r="D115" s="96"/>
      <c r="E115" s="96"/>
      <c r="F115" s="96"/>
      <c r="G115" s="96"/>
      <c r="H115" s="96"/>
      <c r="I115" s="108"/>
      <c r="J115" s="109"/>
      <c r="K115" s="110"/>
      <c r="L115" s="96"/>
      <c r="M115" s="96"/>
      <c r="N115" s="97"/>
      <c r="O115" s="104"/>
      <c r="P115" s="104"/>
      <c r="Q115" s="104"/>
      <c r="R115" s="104"/>
      <c r="S115" s="122"/>
      <c r="T115" s="111"/>
      <c r="U115" s="14" t="str">
        <f t="shared" si="1"/>
        <v/>
      </c>
      <c r="V115" s="10" t="str">
        <f>IF(ISBLANK($T115),"",
    IF(ISERROR(VLOOKUP($T115,Scores!$B:$D,2,FALSE)),
        "ERROR: NOT IN TEAM LIST",
        VLOOKUP($T115,Scores!$B:$D,2,FALSE)
    )
)</f>
        <v/>
      </c>
      <c r="W115" s="16" t="str">
        <f>IF(ISBLANK($T115),"",
    IF(ISERROR(VLOOKUP($T115,Scores!$B:$D,3,FALSE)),
        "",
        VLOOKUP($T115,Scores!$B:$D,3,FALSE)
    )
)</f>
        <v/>
      </c>
    </row>
    <row r="116" spans="2:23">
      <c r="B116" s="9"/>
      <c r="C116" s="170"/>
      <c r="D116" s="96"/>
      <c r="E116" s="96"/>
      <c r="F116" s="96"/>
      <c r="G116" s="96"/>
      <c r="H116" s="96"/>
      <c r="I116" s="108"/>
      <c r="J116" s="109"/>
      <c r="K116" s="110"/>
      <c r="L116" s="96"/>
      <c r="M116" s="96"/>
      <c r="N116" s="97"/>
      <c r="O116" s="104"/>
      <c r="P116" s="104"/>
      <c r="Q116" s="104"/>
      <c r="R116" s="104"/>
      <c r="S116" s="122"/>
      <c r="T116" s="111"/>
      <c r="U116" s="14" t="str">
        <f t="shared" si="1"/>
        <v/>
      </c>
      <c r="V116" s="10" t="str">
        <f>IF(ISBLANK($T116),"",
    IF(ISERROR(VLOOKUP($T116,Scores!$B:$D,2,FALSE)),
        "ERROR: NOT IN TEAM LIST",
        VLOOKUP($T116,Scores!$B:$D,2,FALSE)
    )
)</f>
        <v/>
      </c>
      <c r="W116" s="16" t="str">
        <f>IF(ISBLANK($T116),"",
    IF(ISERROR(VLOOKUP($T116,Scores!$B:$D,3,FALSE)),
        "",
        VLOOKUP($T116,Scores!$B:$D,3,FALSE)
    )
)</f>
        <v/>
      </c>
    </row>
    <row r="117" spans="2:23">
      <c r="B117" s="9"/>
      <c r="C117" s="170"/>
      <c r="D117" s="96"/>
      <c r="E117" s="96"/>
      <c r="F117" s="96"/>
      <c r="G117" s="96"/>
      <c r="H117" s="96"/>
      <c r="I117" s="108"/>
      <c r="J117" s="109"/>
      <c r="K117" s="110"/>
      <c r="L117" s="96"/>
      <c r="M117" s="96"/>
      <c r="N117" s="97"/>
      <c r="O117" s="104"/>
      <c r="P117" s="104"/>
      <c r="Q117" s="104"/>
      <c r="R117" s="104"/>
      <c r="S117" s="122"/>
      <c r="T117" s="111"/>
      <c r="U117" s="14" t="str">
        <f t="shared" si="1"/>
        <v/>
      </c>
      <c r="V117" s="10" t="str">
        <f>IF(ISBLANK($T117),"",
    IF(ISERROR(VLOOKUP($T117,Scores!$B:$D,2,FALSE)),
        "ERROR: NOT IN TEAM LIST",
        VLOOKUP($T117,Scores!$B:$D,2,FALSE)
    )
)</f>
        <v/>
      </c>
      <c r="W117" s="16" t="str">
        <f>IF(ISBLANK($T117),"",
    IF(ISERROR(VLOOKUP($T117,Scores!$B:$D,3,FALSE)),
        "",
        VLOOKUP($T117,Scores!$B:$D,3,FALSE)
    )
)</f>
        <v/>
      </c>
    </row>
    <row r="118" spans="2:23">
      <c r="B118" s="9"/>
      <c r="C118" s="170"/>
      <c r="D118" s="96"/>
      <c r="E118" s="96"/>
      <c r="F118" s="96"/>
      <c r="G118" s="96"/>
      <c r="H118" s="96"/>
      <c r="I118" s="108"/>
      <c r="J118" s="109"/>
      <c r="K118" s="110"/>
      <c r="L118" s="96"/>
      <c r="M118" s="96"/>
      <c r="N118" s="97"/>
      <c r="O118" s="104"/>
      <c r="P118" s="104"/>
      <c r="Q118" s="104"/>
      <c r="R118" s="104"/>
      <c r="S118" s="122"/>
      <c r="T118" s="111"/>
      <c r="U118" s="14" t="str">
        <f t="shared" si="1"/>
        <v/>
      </c>
      <c r="V118" s="10" t="str">
        <f>IF(ISBLANK($T118),"",
    IF(ISERROR(VLOOKUP($T118,Scores!$B:$D,2,FALSE)),
        "ERROR: NOT IN TEAM LIST",
        VLOOKUP($T118,Scores!$B:$D,2,FALSE)
    )
)</f>
        <v/>
      </c>
      <c r="W118" s="16" t="str">
        <f>IF(ISBLANK($T118),"",
    IF(ISERROR(VLOOKUP($T118,Scores!$B:$D,3,FALSE)),
        "",
        VLOOKUP($T118,Scores!$B:$D,3,FALSE)
    )
)</f>
        <v/>
      </c>
    </row>
    <row r="119" spans="2:23">
      <c r="B119" s="9"/>
      <c r="C119" s="170"/>
      <c r="D119" s="96"/>
      <c r="E119" s="96"/>
      <c r="F119" s="96"/>
      <c r="G119" s="96"/>
      <c r="H119" s="96"/>
      <c r="I119" s="108"/>
      <c r="J119" s="109"/>
      <c r="K119" s="110"/>
      <c r="L119" s="96"/>
      <c r="M119" s="96"/>
      <c r="N119" s="97"/>
      <c r="O119" s="104"/>
      <c r="P119" s="104"/>
      <c r="Q119" s="104"/>
      <c r="R119" s="104"/>
      <c r="S119" s="122"/>
      <c r="T119" s="111"/>
      <c r="U119" s="14" t="str">
        <f t="shared" si="1"/>
        <v/>
      </c>
      <c r="V119" s="10" t="str">
        <f>IF(ISBLANK($T119),"",
    IF(ISERROR(VLOOKUP($T119,Scores!$B:$D,2,FALSE)),
        "ERROR: NOT IN TEAM LIST",
        VLOOKUP($T119,Scores!$B:$D,2,FALSE)
    )
)</f>
        <v/>
      </c>
      <c r="W119" s="16" t="str">
        <f>IF(ISBLANK($T119),"",
    IF(ISERROR(VLOOKUP($T119,Scores!$B:$D,3,FALSE)),
        "",
        VLOOKUP($T119,Scores!$B:$D,3,FALSE)
    )
)</f>
        <v/>
      </c>
    </row>
    <row r="120" spans="2:23">
      <c r="B120" s="9"/>
      <c r="C120" s="170"/>
      <c r="D120" s="96"/>
      <c r="E120" s="96"/>
      <c r="F120" s="96"/>
      <c r="G120" s="96"/>
      <c r="H120" s="96"/>
      <c r="I120" s="108"/>
      <c r="J120" s="109"/>
      <c r="K120" s="110"/>
      <c r="L120" s="96"/>
      <c r="M120" s="96"/>
      <c r="N120" s="97"/>
      <c r="O120" s="104"/>
      <c r="P120" s="104"/>
      <c r="Q120" s="104"/>
      <c r="R120" s="104"/>
      <c r="S120" s="122"/>
      <c r="T120" s="111"/>
      <c r="U120" s="14" t="str">
        <f t="shared" si="1"/>
        <v/>
      </c>
      <c r="V120" s="10" t="str">
        <f>IF(ISBLANK($T120),"",
    IF(ISERROR(VLOOKUP($T120,Scores!$B:$D,2,FALSE)),
        "ERROR: NOT IN TEAM LIST",
        VLOOKUP($T120,Scores!$B:$D,2,FALSE)
    )
)</f>
        <v/>
      </c>
      <c r="W120" s="16" t="str">
        <f>IF(ISBLANK($T120),"",
    IF(ISERROR(VLOOKUP($T120,Scores!$B:$D,3,FALSE)),
        "",
        VLOOKUP($T120,Scores!$B:$D,3,FALSE)
    )
)</f>
        <v/>
      </c>
    </row>
    <row r="121" spans="2:23">
      <c r="B121" s="9"/>
      <c r="C121" s="170"/>
      <c r="D121" s="96"/>
      <c r="E121" s="96"/>
      <c r="F121" s="96"/>
      <c r="G121" s="96"/>
      <c r="H121" s="96"/>
      <c r="I121" s="108"/>
      <c r="J121" s="109"/>
      <c r="K121" s="110"/>
      <c r="L121" s="96"/>
      <c r="M121" s="96"/>
      <c r="N121" s="97"/>
      <c r="O121" s="104"/>
      <c r="P121" s="104"/>
      <c r="Q121" s="104"/>
      <c r="R121" s="104"/>
      <c r="S121" s="122"/>
      <c r="T121" s="111"/>
      <c r="U121" s="14" t="str">
        <f t="shared" si="1"/>
        <v/>
      </c>
      <c r="V121" s="10" t="str">
        <f>IF(ISBLANK($T121),"",
    IF(ISERROR(VLOOKUP($T121,Scores!$B:$D,2,FALSE)),
        "ERROR: NOT IN TEAM LIST",
        VLOOKUP($T121,Scores!$B:$D,2,FALSE)
    )
)</f>
        <v/>
      </c>
      <c r="W121" s="16" t="str">
        <f>IF(ISBLANK($T121),"",
    IF(ISERROR(VLOOKUP($T121,Scores!$B:$D,3,FALSE)),
        "",
        VLOOKUP($T121,Scores!$B:$D,3,FALSE)
    )
)</f>
        <v/>
      </c>
    </row>
    <row r="122" spans="2:23">
      <c r="B122" s="9"/>
      <c r="C122" s="170"/>
      <c r="D122" s="96"/>
      <c r="E122" s="96"/>
      <c r="F122" s="96"/>
      <c r="G122" s="96"/>
      <c r="H122" s="96"/>
      <c r="I122" s="108"/>
      <c r="J122" s="109"/>
      <c r="K122" s="110"/>
      <c r="L122" s="96"/>
      <c r="M122" s="96"/>
      <c r="N122" s="97"/>
      <c r="O122" s="104"/>
      <c r="P122" s="104"/>
      <c r="Q122" s="104"/>
      <c r="R122" s="104"/>
      <c r="S122" s="122"/>
      <c r="T122" s="111"/>
      <c r="U122" s="14" t="str">
        <f t="shared" si="1"/>
        <v/>
      </c>
      <c r="V122" s="10" t="str">
        <f>IF(ISBLANK($T122),"",
    IF(ISERROR(VLOOKUP($T122,Scores!$B:$D,2,FALSE)),
        "ERROR: NOT IN TEAM LIST",
        VLOOKUP($T122,Scores!$B:$D,2,FALSE)
    )
)</f>
        <v/>
      </c>
      <c r="W122" s="16" t="str">
        <f>IF(ISBLANK($T122),"",
    IF(ISERROR(VLOOKUP($T122,Scores!$B:$D,3,FALSE)),
        "",
        VLOOKUP($T122,Scores!$B:$D,3,FALSE)
    )
)</f>
        <v/>
      </c>
    </row>
    <row r="123" spans="2:23">
      <c r="B123" s="9"/>
      <c r="C123" s="170"/>
      <c r="D123" s="96"/>
      <c r="E123" s="96"/>
      <c r="F123" s="96"/>
      <c r="G123" s="96"/>
      <c r="H123" s="96"/>
      <c r="I123" s="108"/>
      <c r="J123" s="109"/>
      <c r="K123" s="110"/>
      <c r="L123" s="96"/>
      <c r="M123" s="96"/>
      <c r="N123" s="97"/>
      <c r="O123" s="104"/>
      <c r="P123" s="104"/>
      <c r="Q123" s="104"/>
      <c r="R123" s="104"/>
      <c r="S123" s="122"/>
      <c r="T123" s="111"/>
      <c r="U123" s="14" t="str">
        <f t="shared" si="1"/>
        <v/>
      </c>
      <c r="V123" s="10" t="str">
        <f>IF(ISBLANK($T123),"",
    IF(ISERROR(VLOOKUP($T123,Scores!$B:$D,2,FALSE)),
        "ERROR: NOT IN TEAM LIST",
        VLOOKUP($T123,Scores!$B:$D,2,FALSE)
    )
)</f>
        <v/>
      </c>
      <c r="W123" s="16" t="str">
        <f>IF(ISBLANK($T123),"",
    IF(ISERROR(VLOOKUP($T123,Scores!$B:$D,3,FALSE)),
        "",
        VLOOKUP($T123,Scores!$B:$D,3,FALSE)
    )
)</f>
        <v/>
      </c>
    </row>
    <row r="124" spans="2:23">
      <c r="B124" s="9"/>
      <c r="C124" s="170"/>
      <c r="D124" s="96"/>
      <c r="E124" s="96"/>
      <c r="F124" s="96"/>
      <c r="G124" s="96"/>
      <c r="H124" s="96"/>
      <c r="I124" s="108"/>
      <c r="J124" s="109"/>
      <c r="K124" s="110"/>
      <c r="L124" s="96"/>
      <c r="M124" s="96"/>
      <c r="N124" s="97"/>
      <c r="O124" s="104"/>
      <c r="P124" s="104"/>
      <c r="Q124" s="104"/>
      <c r="R124" s="104"/>
      <c r="S124" s="122"/>
      <c r="T124" s="111"/>
      <c r="U124" s="14" t="str">
        <f t="shared" si="1"/>
        <v/>
      </c>
      <c r="V124" s="10" t="str">
        <f>IF(ISBLANK($T124),"",
    IF(ISERROR(VLOOKUP($T124,Scores!$B:$D,2,FALSE)),
        "ERROR: NOT IN TEAM LIST",
        VLOOKUP($T124,Scores!$B:$D,2,FALSE)
    )
)</f>
        <v/>
      </c>
      <c r="W124" s="16" t="str">
        <f>IF(ISBLANK($T124),"",
    IF(ISERROR(VLOOKUP($T124,Scores!$B:$D,3,FALSE)),
        "",
        VLOOKUP($T124,Scores!$B:$D,3,FALSE)
    )
)</f>
        <v/>
      </c>
    </row>
    <row r="125" spans="2:23">
      <c r="B125" s="9"/>
      <c r="C125" s="170"/>
      <c r="D125" s="96"/>
      <c r="E125" s="96"/>
      <c r="F125" s="96"/>
      <c r="G125" s="96"/>
      <c r="H125" s="96"/>
      <c r="I125" s="108"/>
      <c r="J125" s="109"/>
      <c r="K125" s="110"/>
      <c r="L125" s="96"/>
      <c r="M125" s="96"/>
      <c r="N125" s="97"/>
      <c r="O125" s="104"/>
      <c r="P125" s="104"/>
      <c r="Q125" s="104"/>
      <c r="R125" s="104"/>
      <c r="S125" s="122"/>
      <c r="T125" s="111"/>
      <c r="U125" s="14" t="str">
        <f t="shared" si="1"/>
        <v/>
      </c>
      <c r="V125" s="10" t="str">
        <f>IF(ISBLANK($T125),"",
    IF(ISERROR(VLOOKUP($T125,Scores!$B:$D,2,FALSE)),
        "ERROR: NOT IN TEAM LIST",
        VLOOKUP($T125,Scores!$B:$D,2,FALSE)
    )
)</f>
        <v/>
      </c>
      <c r="W125" s="16" t="str">
        <f>IF(ISBLANK($T125),"",
    IF(ISERROR(VLOOKUP($T125,Scores!$B:$D,3,FALSE)),
        "",
        VLOOKUP($T125,Scores!$B:$D,3,FALSE)
    )
)</f>
        <v/>
      </c>
    </row>
    <row r="126" spans="2:23">
      <c r="B126" s="9"/>
      <c r="C126" s="170"/>
      <c r="D126" s="96"/>
      <c r="E126" s="96"/>
      <c r="F126" s="96"/>
      <c r="G126" s="96"/>
      <c r="H126" s="96"/>
      <c r="I126" s="108"/>
      <c r="J126" s="109"/>
      <c r="K126" s="110"/>
      <c r="L126" s="96"/>
      <c r="M126" s="96"/>
      <c r="N126" s="97"/>
      <c r="O126" s="104"/>
      <c r="P126" s="104"/>
      <c r="Q126" s="104"/>
      <c r="R126" s="104"/>
      <c r="S126" s="122"/>
      <c r="T126" s="111"/>
      <c r="U126" s="14" t="str">
        <f t="shared" si="1"/>
        <v/>
      </c>
      <c r="V126" s="10" t="str">
        <f>IF(ISBLANK($T126),"",
    IF(ISERROR(VLOOKUP($T126,Scores!$B:$D,2,FALSE)),
        "ERROR: NOT IN TEAM LIST",
        VLOOKUP($T126,Scores!$B:$D,2,FALSE)
    )
)</f>
        <v/>
      </c>
      <c r="W126" s="16" t="str">
        <f>IF(ISBLANK($T126),"",
    IF(ISERROR(VLOOKUP($T126,Scores!$B:$D,3,FALSE)),
        "",
        VLOOKUP($T126,Scores!$B:$D,3,FALSE)
    )
)</f>
        <v/>
      </c>
    </row>
    <row r="127" spans="2:23">
      <c r="B127" s="9"/>
      <c r="C127" s="170"/>
      <c r="D127" s="96"/>
      <c r="E127" s="96"/>
      <c r="F127" s="96"/>
      <c r="G127" s="96"/>
      <c r="H127" s="96"/>
      <c r="I127" s="108"/>
      <c r="J127" s="109"/>
      <c r="K127" s="110"/>
      <c r="L127" s="96"/>
      <c r="M127" s="96"/>
      <c r="N127" s="97"/>
      <c r="O127" s="104"/>
      <c r="P127" s="104"/>
      <c r="Q127" s="104"/>
      <c r="R127" s="104"/>
      <c r="S127" s="122"/>
      <c r="T127" s="111"/>
      <c r="U127" s="14" t="str">
        <f t="shared" si="1"/>
        <v/>
      </c>
      <c r="V127" s="10" t="str">
        <f>IF(ISBLANK($T127),"",
    IF(ISERROR(VLOOKUP($T127,Scores!$B:$D,2,FALSE)),
        "ERROR: NOT IN TEAM LIST",
        VLOOKUP($T127,Scores!$B:$D,2,FALSE)
    )
)</f>
        <v/>
      </c>
      <c r="W127" s="16" t="str">
        <f>IF(ISBLANK($T127),"",
    IF(ISERROR(VLOOKUP($T127,Scores!$B:$D,3,FALSE)),
        "",
        VLOOKUP($T127,Scores!$B:$D,3,FALSE)
    )
)</f>
        <v/>
      </c>
    </row>
    <row r="128" spans="2:23">
      <c r="B128" s="9"/>
      <c r="C128" s="170"/>
      <c r="D128" s="96"/>
      <c r="E128" s="96"/>
      <c r="F128" s="96"/>
      <c r="G128" s="96"/>
      <c r="H128" s="96"/>
      <c r="I128" s="108"/>
      <c r="J128" s="109"/>
      <c r="K128" s="110"/>
      <c r="L128" s="96"/>
      <c r="M128" s="96"/>
      <c r="N128" s="97"/>
      <c r="O128" s="104"/>
      <c r="P128" s="104"/>
      <c r="Q128" s="104"/>
      <c r="R128" s="104"/>
      <c r="S128" s="122"/>
      <c r="T128" s="111"/>
      <c r="U128" s="14" t="str">
        <f t="shared" si="1"/>
        <v/>
      </c>
      <c r="V128" s="10" t="str">
        <f>IF(ISBLANK($T128),"",
    IF(ISERROR(VLOOKUP($T128,Scores!$B:$D,2,FALSE)),
        "ERROR: NOT IN TEAM LIST",
        VLOOKUP($T128,Scores!$B:$D,2,FALSE)
    )
)</f>
        <v/>
      </c>
      <c r="W128" s="16" t="str">
        <f>IF(ISBLANK($T128),"",
    IF(ISERROR(VLOOKUP($T128,Scores!$B:$D,3,FALSE)),
        "",
        VLOOKUP($T128,Scores!$B:$D,3,FALSE)
    )
)</f>
        <v/>
      </c>
    </row>
    <row r="129" spans="2:23">
      <c r="B129" s="9"/>
      <c r="C129" s="170"/>
      <c r="D129" s="96"/>
      <c r="E129" s="96"/>
      <c r="F129" s="96"/>
      <c r="G129" s="96"/>
      <c r="H129" s="96"/>
      <c r="I129" s="108"/>
      <c r="J129" s="109"/>
      <c r="K129" s="110"/>
      <c r="L129" s="96"/>
      <c r="M129" s="96"/>
      <c r="N129" s="97"/>
      <c r="O129" s="104"/>
      <c r="P129" s="104"/>
      <c r="Q129" s="104"/>
      <c r="R129" s="104"/>
      <c r="S129" s="122"/>
      <c r="T129" s="111"/>
      <c r="U129" s="14" t="str">
        <f t="shared" si="1"/>
        <v/>
      </c>
      <c r="V129" s="10" t="str">
        <f>IF(ISBLANK($T129),"",
    IF(ISERROR(VLOOKUP($T129,Scores!$B:$D,2,FALSE)),
        "ERROR: NOT IN TEAM LIST",
        VLOOKUP($T129,Scores!$B:$D,2,FALSE)
    )
)</f>
        <v/>
      </c>
      <c r="W129" s="16" t="str">
        <f>IF(ISBLANK($T129),"",
    IF(ISERROR(VLOOKUP($T129,Scores!$B:$D,3,FALSE)),
        "",
        VLOOKUP($T129,Scores!$B:$D,3,FALSE)
    )
)</f>
        <v/>
      </c>
    </row>
    <row r="130" spans="2:23">
      <c r="B130" s="9"/>
      <c r="C130" s="170"/>
      <c r="D130" s="96"/>
      <c r="E130" s="96"/>
      <c r="F130" s="96"/>
      <c r="G130" s="96"/>
      <c r="H130" s="96"/>
      <c r="I130" s="108"/>
      <c r="J130" s="109"/>
      <c r="K130" s="110"/>
      <c r="L130" s="96"/>
      <c r="M130" s="96"/>
      <c r="N130" s="97"/>
      <c r="O130" s="104"/>
      <c r="P130" s="104"/>
      <c r="Q130" s="104"/>
      <c r="R130" s="104"/>
      <c r="S130" s="122"/>
      <c r="T130" s="111"/>
      <c r="U130" s="14" t="str">
        <f t="shared" si="1"/>
        <v/>
      </c>
      <c r="V130" s="10" t="str">
        <f>IF(ISBLANK($T130),"",
    IF(ISERROR(VLOOKUP($T130,Scores!$B:$D,2,FALSE)),
        "ERROR: NOT IN TEAM LIST",
        VLOOKUP($T130,Scores!$B:$D,2,FALSE)
    )
)</f>
        <v/>
      </c>
      <c r="W130" s="16" t="str">
        <f>IF(ISBLANK($T130),"",
    IF(ISERROR(VLOOKUP($T130,Scores!$B:$D,3,FALSE)),
        "",
        VLOOKUP($T130,Scores!$B:$D,3,FALSE)
    )
)</f>
        <v/>
      </c>
    </row>
    <row r="131" spans="2:23">
      <c r="B131" s="9"/>
      <c r="C131" s="170"/>
      <c r="D131" s="96"/>
      <c r="E131" s="96"/>
      <c r="F131" s="96"/>
      <c r="G131" s="96"/>
      <c r="H131" s="96"/>
      <c r="I131" s="108"/>
      <c r="J131" s="109"/>
      <c r="K131" s="110"/>
      <c r="L131" s="96"/>
      <c r="M131" s="96"/>
      <c r="N131" s="97"/>
      <c r="O131" s="104"/>
      <c r="P131" s="104"/>
      <c r="Q131" s="104"/>
      <c r="R131" s="104"/>
      <c r="S131" s="122"/>
      <c r="T131" s="111"/>
      <c r="U131" s="14" t="str">
        <f t="shared" si="1"/>
        <v/>
      </c>
      <c r="V131" s="10" t="str">
        <f>IF(ISBLANK($T131),"",
    IF(ISERROR(VLOOKUP($T131,Scores!$B:$D,2,FALSE)),
        "ERROR: NOT IN TEAM LIST",
        VLOOKUP($T131,Scores!$B:$D,2,FALSE)
    )
)</f>
        <v/>
      </c>
      <c r="W131" s="16" t="str">
        <f>IF(ISBLANK($T131),"",
    IF(ISERROR(VLOOKUP($T131,Scores!$B:$D,3,FALSE)),
        "",
        VLOOKUP($T131,Scores!$B:$D,3,FALSE)
    )
)</f>
        <v/>
      </c>
    </row>
    <row r="132" spans="2:23">
      <c r="B132" s="9"/>
      <c r="C132" s="170"/>
      <c r="D132" s="96"/>
      <c r="E132" s="96"/>
      <c r="F132" s="96"/>
      <c r="G132" s="96"/>
      <c r="H132" s="96"/>
      <c r="I132" s="108"/>
      <c r="J132" s="109"/>
      <c r="K132" s="110"/>
      <c r="L132" s="96"/>
      <c r="M132" s="96"/>
      <c r="N132" s="97"/>
      <c r="O132" s="104"/>
      <c r="P132" s="104"/>
      <c r="Q132" s="104"/>
      <c r="R132" s="104"/>
      <c r="S132" s="122"/>
      <c r="T132" s="111"/>
      <c r="U132" s="14" t="str">
        <f t="shared" ref="U132:U195" si="2">IF(AND(ISBLANK(S132),ISBLANK(T132)),
    "",
    IF(AND(OR(S132=TRUE,LEFT(S132)="T",LEFT(S132)="Y",S132=1),ISBLANK(T132)),
        "← ENTER",
        IF(AND(NOT(ISBLANK(S132)),OR(S132=TRUE,LEFT(S132)="T",LEFT(S132)="Y",S132=1)),
            T132,
            ""
        )
    )
)</f>
        <v/>
      </c>
      <c r="V132" s="10" t="str">
        <f>IF(ISBLANK($T132),"",
    IF(ISERROR(VLOOKUP($T132,Scores!$B:$D,2,FALSE)),
        "ERROR: NOT IN TEAM LIST",
        VLOOKUP($T132,Scores!$B:$D,2,FALSE)
    )
)</f>
        <v/>
      </c>
      <c r="W132" s="16" t="str">
        <f>IF(ISBLANK($T132),"",
    IF(ISERROR(VLOOKUP($T132,Scores!$B:$D,3,FALSE)),
        "",
        VLOOKUP($T132,Scores!$B:$D,3,FALSE)
    )
)</f>
        <v/>
      </c>
    </row>
    <row r="133" spans="2:23">
      <c r="B133" s="9"/>
      <c r="C133" s="170"/>
      <c r="D133" s="96"/>
      <c r="E133" s="96"/>
      <c r="F133" s="96"/>
      <c r="G133" s="96"/>
      <c r="H133" s="96"/>
      <c r="I133" s="108"/>
      <c r="J133" s="109"/>
      <c r="K133" s="110"/>
      <c r="L133" s="96"/>
      <c r="M133" s="96"/>
      <c r="N133" s="97"/>
      <c r="O133" s="104"/>
      <c r="P133" s="104"/>
      <c r="Q133" s="104"/>
      <c r="R133" s="104"/>
      <c r="S133" s="122"/>
      <c r="T133" s="111"/>
      <c r="U133" s="14" t="str">
        <f t="shared" si="2"/>
        <v/>
      </c>
      <c r="V133" s="10" t="str">
        <f>IF(ISBLANK($T133),"",
    IF(ISERROR(VLOOKUP($T133,Scores!$B:$D,2,FALSE)),
        "ERROR: NOT IN TEAM LIST",
        VLOOKUP($T133,Scores!$B:$D,2,FALSE)
    )
)</f>
        <v/>
      </c>
      <c r="W133" s="16" t="str">
        <f>IF(ISBLANK($T133),"",
    IF(ISERROR(VLOOKUP($T133,Scores!$B:$D,3,FALSE)),
        "",
        VLOOKUP($T133,Scores!$B:$D,3,FALSE)
    )
)</f>
        <v/>
      </c>
    </row>
    <row r="134" spans="2:23">
      <c r="B134" s="9"/>
      <c r="C134" s="170"/>
      <c r="D134" s="96"/>
      <c r="E134" s="96"/>
      <c r="F134" s="96"/>
      <c r="G134" s="96"/>
      <c r="H134" s="96"/>
      <c r="I134" s="108"/>
      <c r="J134" s="109"/>
      <c r="K134" s="110"/>
      <c r="L134" s="96"/>
      <c r="M134" s="96"/>
      <c r="N134" s="97"/>
      <c r="O134" s="104"/>
      <c r="P134" s="104"/>
      <c r="Q134" s="104"/>
      <c r="R134" s="104"/>
      <c r="S134" s="122"/>
      <c r="T134" s="111"/>
      <c r="U134" s="14" t="str">
        <f t="shared" si="2"/>
        <v/>
      </c>
      <c r="V134" s="10" t="str">
        <f>IF(ISBLANK($T134),"",
    IF(ISERROR(VLOOKUP($T134,Scores!$B:$D,2,FALSE)),
        "ERROR: NOT IN TEAM LIST",
        VLOOKUP($T134,Scores!$B:$D,2,FALSE)
    )
)</f>
        <v/>
      </c>
      <c r="W134" s="16" t="str">
        <f>IF(ISBLANK($T134),"",
    IF(ISERROR(VLOOKUP($T134,Scores!$B:$D,3,FALSE)),
        "",
        VLOOKUP($T134,Scores!$B:$D,3,FALSE)
    )
)</f>
        <v/>
      </c>
    </row>
    <row r="135" spans="2:23">
      <c r="B135" s="9"/>
      <c r="C135" s="170"/>
      <c r="D135" s="96"/>
      <c r="E135" s="96"/>
      <c r="F135" s="96"/>
      <c r="G135" s="96"/>
      <c r="H135" s="96"/>
      <c r="I135" s="108"/>
      <c r="J135" s="109"/>
      <c r="K135" s="110"/>
      <c r="L135" s="96"/>
      <c r="M135" s="96"/>
      <c r="N135" s="97"/>
      <c r="O135" s="104"/>
      <c r="P135" s="104"/>
      <c r="Q135" s="104"/>
      <c r="R135" s="104"/>
      <c r="S135" s="122"/>
      <c r="T135" s="111"/>
      <c r="U135" s="14" t="str">
        <f t="shared" si="2"/>
        <v/>
      </c>
      <c r="V135" s="10" t="str">
        <f>IF(ISBLANK($T135),"",
    IF(ISERROR(VLOOKUP($T135,Scores!$B:$D,2,FALSE)),
        "ERROR: NOT IN TEAM LIST",
        VLOOKUP($T135,Scores!$B:$D,2,FALSE)
    )
)</f>
        <v/>
      </c>
      <c r="W135" s="16" t="str">
        <f>IF(ISBLANK($T135),"",
    IF(ISERROR(VLOOKUP($T135,Scores!$B:$D,3,FALSE)),
        "",
        VLOOKUP($T135,Scores!$B:$D,3,FALSE)
    )
)</f>
        <v/>
      </c>
    </row>
    <row r="136" spans="2:23">
      <c r="B136" s="9"/>
      <c r="C136" s="170"/>
      <c r="D136" s="96"/>
      <c r="E136" s="96"/>
      <c r="F136" s="96"/>
      <c r="G136" s="96"/>
      <c r="H136" s="96"/>
      <c r="I136" s="108"/>
      <c r="J136" s="109"/>
      <c r="K136" s="110"/>
      <c r="L136" s="96"/>
      <c r="M136" s="96"/>
      <c r="N136" s="97"/>
      <c r="O136" s="104"/>
      <c r="P136" s="104"/>
      <c r="Q136" s="104"/>
      <c r="R136" s="104"/>
      <c r="S136" s="122"/>
      <c r="T136" s="111"/>
      <c r="U136" s="14" t="str">
        <f t="shared" si="2"/>
        <v/>
      </c>
      <c r="V136" s="10" t="str">
        <f>IF(ISBLANK($T136),"",
    IF(ISERROR(VLOOKUP($T136,Scores!$B:$D,2,FALSE)),
        "ERROR: NOT IN TEAM LIST",
        VLOOKUP($T136,Scores!$B:$D,2,FALSE)
    )
)</f>
        <v/>
      </c>
      <c r="W136" s="16" t="str">
        <f>IF(ISBLANK($T136),"",
    IF(ISERROR(VLOOKUP($T136,Scores!$B:$D,3,FALSE)),
        "",
        VLOOKUP($T136,Scores!$B:$D,3,FALSE)
    )
)</f>
        <v/>
      </c>
    </row>
    <row r="137" spans="2:23">
      <c r="B137" s="9"/>
      <c r="C137" s="170"/>
      <c r="D137" s="96"/>
      <c r="E137" s="96"/>
      <c r="F137" s="96"/>
      <c r="G137" s="96"/>
      <c r="H137" s="96"/>
      <c r="I137" s="108"/>
      <c r="J137" s="109"/>
      <c r="K137" s="110"/>
      <c r="L137" s="96"/>
      <c r="M137" s="96"/>
      <c r="N137" s="97"/>
      <c r="O137" s="104"/>
      <c r="P137" s="104"/>
      <c r="Q137" s="104"/>
      <c r="R137" s="104"/>
      <c r="S137" s="122"/>
      <c r="T137" s="111"/>
      <c r="U137" s="14" t="str">
        <f t="shared" si="2"/>
        <v/>
      </c>
      <c r="V137" s="10" t="str">
        <f>IF(ISBLANK($T137),"",
    IF(ISERROR(VLOOKUP($T137,Scores!$B:$D,2,FALSE)),
        "ERROR: NOT IN TEAM LIST",
        VLOOKUP($T137,Scores!$B:$D,2,FALSE)
    )
)</f>
        <v/>
      </c>
      <c r="W137" s="16" t="str">
        <f>IF(ISBLANK($T137),"",
    IF(ISERROR(VLOOKUP($T137,Scores!$B:$D,3,FALSE)),
        "",
        VLOOKUP($T137,Scores!$B:$D,3,FALSE)
    )
)</f>
        <v/>
      </c>
    </row>
    <row r="138" spans="2:23">
      <c r="B138" s="9"/>
      <c r="C138" s="170"/>
      <c r="D138" s="96"/>
      <c r="E138" s="96"/>
      <c r="F138" s="96"/>
      <c r="G138" s="96"/>
      <c r="H138" s="96"/>
      <c r="I138" s="108"/>
      <c r="J138" s="109"/>
      <c r="K138" s="110"/>
      <c r="L138" s="96"/>
      <c r="M138" s="96"/>
      <c r="N138" s="97"/>
      <c r="O138" s="104"/>
      <c r="P138" s="104"/>
      <c r="Q138" s="104"/>
      <c r="R138" s="104"/>
      <c r="S138" s="122"/>
      <c r="T138" s="111"/>
      <c r="U138" s="14" t="str">
        <f t="shared" si="2"/>
        <v/>
      </c>
      <c r="V138" s="10" t="str">
        <f>IF(ISBLANK($T138),"",
    IF(ISERROR(VLOOKUP($T138,Scores!$B:$D,2,FALSE)),
        "ERROR: NOT IN TEAM LIST",
        VLOOKUP($T138,Scores!$B:$D,2,FALSE)
    )
)</f>
        <v/>
      </c>
      <c r="W138" s="16" t="str">
        <f>IF(ISBLANK($T138),"",
    IF(ISERROR(VLOOKUP($T138,Scores!$B:$D,3,FALSE)),
        "",
        VLOOKUP($T138,Scores!$B:$D,3,FALSE)
    )
)</f>
        <v/>
      </c>
    </row>
    <row r="139" spans="2:23">
      <c r="B139" s="9"/>
      <c r="C139" s="170"/>
      <c r="D139" s="96"/>
      <c r="E139" s="96"/>
      <c r="F139" s="96"/>
      <c r="G139" s="96"/>
      <c r="H139" s="96"/>
      <c r="I139" s="108"/>
      <c r="J139" s="109"/>
      <c r="K139" s="110"/>
      <c r="L139" s="96"/>
      <c r="M139" s="96"/>
      <c r="N139" s="97"/>
      <c r="O139" s="104"/>
      <c r="P139" s="104"/>
      <c r="Q139" s="104"/>
      <c r="R139" s="104"/>
      <c r="S139" s="122"/>
      <c r="T139" s="111"/>
      <c r="U139" s="14" t="str">
        <f t="shared" si="2"/>
        <v/>
      </c>
      <c r="V139" s="10" t="str">
        <f>IF(ISBLANK($T139),"",
    IF(ISERROR(VLOOKUP($T139,Scores!$B:$D,2,FALSE)),
        "ERROR: NOT IN TEAM LIST",
        VLOOKUP($T139,Scores!$B:$D,2,FALSE)
    )
)</f>
        <v/>
      </c>
      <c r="W139" s="16" t="str">
        <f>IF(ISBLANK($T139),"",
    IF(ISERROR(VLOOKUP($T139,Scores!$B:$D,3,FALSE)),
        "",
        VLOOKUP($T139,Scores!$B:$D,3,FALSE)
    )
)</f>
        <v/>
      </c>
    </row>
    <row r="140" spans="2:23">
      <c r="B140" s="9"/>
      <c r="C140" s="170"/>
      <c r="D140" s="96"/>
      <c r="E140" s="96"/>
      <c r="F140" s="96"/>
      <c r="G140" s="96"/>
      <c r="H140" s="96"/>
      <c r="I140" s="108"/>
      <c r="J140" s="109"/>
      <c r="K140" s="110"/>
      <c r="L140" s="96"/>
      <c r="M140" s="96"/>
      <c r="N140" s="97"/>
      <c r="O140" s="104"/>
      <c r="P140" s="104"/>
      <c r="Q140" s="104"/>
      <c r="R140" s="104"/>
      <c r="S140" s="122"/>
      <c r="T140" s="111"/>
      <c r="U140" s="14" t="str">
        <f t="shared" si="2"/>
        <v/>
      </c>
      <c r="V140" s="10" t="str">
        <f>IF(ISBLANK($T140),"",
    IF(ISERROR(VLOOKUP($T140,Scores!$B:$D,2,FALSE)),
        "ERROR: NOT IN TEAM LIST",
        VLOOKUP($T140,Scores!$B:$D,2,FALSE)
    )
)</f>
        <v/>
      </c>
      <c r="W140" s="16" t="str">
        <f>IF(ISBLANK($T140),"",
    IF(ISERROR(VLOOKUP($T140,Scores!$B:$D,3,FALSE)),
        "",
        VLOOKUP($T140,Scores!$B:$D,3,FALSE)
    )
)</f>
        <v/>
      </c>
    </row>
    <row r="141" spans="2:23">
      <c r="B141" s="9"/>
      <c r="C141" s="170"/>
      <c r="D141" s="96"/>
      <c r="E141" s="96"/>
      <c r="F141" s="96"/>
      <c r="G141" s="96"/>
      <c r="H141" s="96"/>
      <c r="I141" s="108"/>
      <c r="J141" s="109"/>
      <c r="K141" s="110"/>
      <c r="L141" s="96"/>
      <c r="M141" s="96"/>
      <c r="N141" s="97"/>
      <c r="O141" s="104"/>
      <c r="P141" s="104"/>
      <c r="Q141" s="104"/>
      <c r="R141" s="104"/>
      <c r="S141" s="122"/>
      <c r="T141" s="111"/>
      <c r="U141" s="14" t="str">
        <f t="shared" si="2"/>
        <v/>
      </c>
      <c r="V141" s="10" t="str">
        <f>IF(ISBLANK($T141),"",
    IF(ISERROR(VLOOKUP($T141,Scores!$B:$D,2,FALSE)),
        "ERROR: NOT IN TEAM LIST",
        VLOOKUP($T141,Scores!$B:$D,2,FALSE)
    )
)</f>
        <v/>
      </c>
      <c r="W141" s="16" t="str">
        <f>IF(ISBLANK($T141),"",
    IF(ISERROR(VLOOKUP($T141,Scores!$B:$D,3,FALSE)),
        "",
        VLOOKUP($T141,Scores!$B:$D,3,FALSE)
    )
)</f>
        <v/>
      </c>
    </row>
    <row r="142" spans="2:23">
      <c r="B142" s="9"/>
      <c r="C142" s="170"/>
      <c r="D142" s="96"/>
      <c r="E142" s="96"/>
      <c r="F142" s="96"/>
      <c r="G142" s="96"/>
      <c r="H142" s="96"/>
      <c r="I142" s="108"/>
      <c r="J142" s="109"/>
      <c r="K142" s="110"/>
      <c r="L142" s="96"/>
      <c r="M142" s="96"/>
      <c r="N142" s="97"/>
      <c r="O142" s="104"/>
      <c r="P142" s="104"/>
      <c r="Q142" s="104"/>
      <c r="R142" s="104"/>
      <c r="S142" s="122"/>
      <c r="T142" s="111"/>
      <c r="U142" s="14" t="str">
        <f t="shared" si="2"/>
        <v/>
      </c>
      <c r="V142" s="10" t="str">
        <f>IF(ISBLANK($T142),"",
    IF(ISERROR(VLOOKUP($T142,Scores!$B:$D,2,FALSE)),
        "ERROR: NOT IN TEAM LIST",
        VLOOKUP($T142,Scores!$B:$D,2,FALSE)
    )
)</f>
        <v/>
      </c>
      <c r="W142" s="16" t="str">
        <f>IF(ISBLANK($T142),"",
    IF(ISERROR(VLOOKUP($T142,Scores!$B:$D,3,FALSE)),
        "",
        VLOOKUP($T142,Scores!$B:$D,3,FALSE)
    )
)</f>
        <v/>
      </c>
    </row>
    <row r="143" spans="2:23">
      <c r="B143" s="9"/>
      <c r="C143" s="170"/>
      <c r="D143" s="96"/>
      <c r="E143" s="96"/>
      <c r="F143" s="96"/>
      <c r="G143" s="96"/>
      <c r="H143" s="96"/>
      <c r="I143" s="108"/>
      <c r="J143" s="109"/>
      <c r="K143" s="110"/>
      <c r="L143" s="96"/>
      <c r="M143" s="96"/>
      <c r="N143" s="97"/>
      <c r="O143" s="104"/>
      <c r="P143" s="104"/>
      <c r="Q143" s="104"/>
      <c r="R143" s="104"/>
      <c r="S143" s="122"/>
      <c r="T143" s="111"/>
      <c r="U143" s="14" t="str">
        <f t="shared" si="2"/>
        <v/>
      </c>
      <c r="V143" s="10" t="str">
        <f>IF(ISBLANK($T143),"",
    IF(ISERROR(VLOOKUP($T143,Scores!$B:$D,2,FALSE)),
        "ERROR: NOT IN TEAM LIST",
        VLOOKUP($T143,Scores!$B:$D,2,FALSE)
    )
)</f>
        <v/>
      </c>
      <c r="W143" s="16" t="str">
        <f>IF(ISBLANK($T143),"",
    IF(ISERROR(VLOOKUP($T143,Scores!$B:$D,3,FALSE)),
        "",
        VLOOKUP($T143,Scores!$B:$D,3,FALSE)
    )
)</f>
        <v/>
      </c>
    </row>
    <row r="144" spans="2:23">
      <c r="B144" s="9"/>
      <c r="C144" s="170"/>
      <c r="D144" s="96"/>
      <c r="E144" s="96"/>
      <c r="F144" s="96"/>
      <c r="G144" s="96"/>
      <c r="H144" s="96"/>
      <c r="I144" s="108"/>
      <c r="J144" s="109"/>
      <c r="K144" s="110"/>
      <c r="L144" s="96"/>
      <c r="M144" s="96"/>
      <c r="N144" s="97"/>
      <c r="O144" s="104"/>
      <c r="P144" s="104"/>
      <c r="Q144" s="104"/>
      <c r="R144" s="104"/>
      <c r="S144" s="122"/>
      <c r="T144" s="111"/>
      <c r="U144" s="14" t="str">
        <f t="shared" si="2"/>
        <v/>
      </c>
      <c r="V144" s="10" t="str">
        <f>IF(ISBLANK($T144),"",
    IF(ISERROR(VLOOKUP($T144,Scores!$B:$D,2,FALSE)),
        "ERROR: NOT IN TEAM LIST",
        VLOOKUP($T144,Scores!$B:$D,2,FALSE)
    )
)</f>
        <v/>
      </c>
      <c r="W144" s="16" t="str">
        <f>IF(ISBLANK($T144),"",
    IF(ISERROR(VLOOKUP($T144,Scores!$B:$D,3,FALSE)),
        "",
        VLOOKUP($T144,Scores!$B:$D,3,FALSE)
    )
)</f>
        <v/>
      </c>
    </row>
    <row r="145" spans="2:23">
      <c r="B145" s="9"/>
      <c r="C145" s="170"/>
      <c r="D145" s="96"/>
      <c r="E145" s="96"/>
      <c r="F145" s="96"/>
      <c r="G145" s="96"/>
      <c r="H145" s="96"/>
      <c r="I145" s="108"/>
      <c r="J145" s="109"/>
      <c r="K145" s="110"/>
      <c r="L145" s="96"/>
      <c r="M145" s="96"/>
      <c r="N145" s="97"/>
      <c r="O145" s="104"/>
      <c r="P145" s="104"/>
      <c r="Q145" s="104"/>
      <c r="R145" s="104"/>
      <c r="S145" s="122"/>
      <c r="T145" s="111"/>
      <c r="U145" s="14" t="str">
        <f t="shared" si="2"/>
        <v/>
      </c>
      <c r="V145" s="10" t="str">
        <f>IF(ISBLANK($T145),"",
    IF(ISERROR(VLOOKUP($T145,Scores!$B:$D,2,FALSE)),
        "ERROR: NOT IN TEAM LIST",
        VLOOKUP($T145,Scores!$B:$D,2,FALSE)
    )
)</f>
        <v/>
      </c>
      <c r="W145" s="16" t="str">
        <f>IF(ISBLANK($T145),"",
    IF(ISERROR(VLOOKUP($T145,Scores!$B:$D,3,FALSE)),
        "",
        VLOOKUP($T145,Scores!$B:$D,3,FALSE)
    )
)</f>
        <v/>
      </c>
    </row>
    <row r="146" spans="2:23">
      <c r="B146" s="9"/>
      <c r="C146" s="170"/>
      <c r="D146" s="96"/>
      <c r="E146" s="96"/>
      <c r="F146" s="96"/>
      <c r="G146" s="96"/>
      <c r="H146" s="96"/>
      <c r="I146" s="108"/>
      <c r="J146" s="109"/>
      <c r="K146" s="110"/>
      <c r="L146" s="96"/>
      <c r="M146" s="96"/>
      <c r="N146" s="97"/>
      <c r="O146" s="104"/>
      <c r="P146" s="104"/>
      <c r="Q146" s="104"/>
      <c r="R146" s="104"/>
      <c r="S146" s="122"/>
      <c r="T146" s="111"/>
      <c r="U146" s="14" t="str">
        <f t="shared" si="2"/>
        <v/>
      </c>
      <c r="V146" s="10" t="str">
        <f>IF(ISBLANK($T146),"",
    IF(ISERROR(VLOOKUP($T146,Scores!$B:$D,2,FALSE)),
        "ERROR: NOT IN TEAM LIST",
        VLOOKUP($T146,Scores!$B:$D,2,FALSE)
    )
)</f>
        <v/>
      </c>
      <c r="W146" s="16" t="str">
        <f>IF(ISBLANK($T146),"",
    IF(ISERROR(VLOOKUP($T146,Scores!$B:$D,3,FALSE)),
        "",
        VLOOKUP($T146,Scores!$B:$D,3,FALSE)
    )
)</f>
        <v/>
      </c>
    </row>
    <row r="147" spans="2:23">
      <c r="B147" s="9"/>
      <c r="C147" s="170"/>
      <c r="D147" s="96"/>
      <c r="E147" s="96"/>
      <c r="F147" s="96"/>
      <c r="G147" s="96"/>
      <c r="H147" s="96"/>
      <c r="I147" s="108"/>
      <c r="J147" s="109"/>
      <c r="K147" s="110"/>
      <c r="L147" s="96"/>
      <c r="M147" s="96"/>
      <c r="N147" s="97"/>
      <c r="O147" s="104"/>
      <c r="P147" s="104"/>
      <c r="Q147" s="104"/>
      <c r="R147" s="104"/>
      <c r="S147" s="122"/>
      <c r="T147" s="111"/>
      <c r="U147" s="14" t="str">
        <f t="shared" si="2"/>
        <v/>
      </c>
      <c r="V147" s="10" t="str">
        <f>IF(ISBLANK($T147),"",
    IF(ISERROR(VLOOKUP($T147,Scores!$B:$D,2,FALSE)),
        "ERROR: NOT IN TEAM LIST",
        VLOOKUP($T147,Scores!$B:$D,2,FALSE)
    )
)</f>
        <v/>
      </c>
      <c r="W147" s="16" t="str">
        <f>IF(ISBLANK($T147),"",
    IF(ISERROR(VLOOKUP($T147,Scores!$B:$D,3,FALSE)),
        "",
        VLOOKUP($T147,Scores!$B:$D,3,FALSE)
    )
)</f>
        <v/>
      </c>
    </row>
    <row r="148" spans="2:23">
      <c r="B148" s="9"/>
      <c r="C148" s="170"/>
      <c r="D148" s="96"/>
      <c r="E148" s="96"/>
      <c r="F148" s="96"/>
      <c r="G148" s="96"/>
      <c r="H148" s="96"/>
      <c r="I148" s="108"/>
      <c r="J148" s="109"/>
      <c r="K148" s="110"/>
      <c r="L148" s="96"/>
      <c r="M148" s="96"/>
      <c r="N148" s="97"/>
      <c r="O148" s="104"/>
      <c r="P148" s="104"/>
      <c r="Q148" s="104"/>
      <c r="R148" s="104"/>
      <c r="S148" s="122"/>
      <c r="T148" s="111"/>
      <c r="U148" s="14" t="str">
        <f t="shared" si="2"/>
        <v/>
      </c>
      <c r="V148" s="10" t="str">
        <f>IF(ISBLANK($T148),"",
    IF(ISERROR(VLOOKUP($T148,Scores!$B:$D,2,FALSE)),
        "ERROR: NOT IN TEAM LIST",
        VLOOKUP($T148,Scores!$B:$D,2,FALSE)
    )
)</f>
        <v/>
      </c>
      <c r="W148" s="16" t="str">
        <f>IF(ISBLANK($T148),"",
    IF(ISERROR(VLOOKUP($T148,Scores!$B:$D,3,FALSE)),
        "",
        VLOOKUP($T148,Scores!$B:$D,3,FALSE)
    )
)</f>
        <v/>
      </c>
    </row>
    <row r="149" spans="2:23">
      <c r="B149" s="9"/>
      <c r="C149" s="170"/>
      <c r="D149" s="96"/>
      <c r="E149" s="96"/>
      <c r="F149" s="96"/>
      <c r="G149" s="96"/>
      <c r="H149" s="96"/>
      <c r="I149" s="108"/>
      <c r="J149" s="109"/>
      <c r="K149" s="110"/>
      <c r="L149" s="96"/>
      <c r="M149" s="96"/>
      <c r="N149" s="97"/>
      <c r="O149" s="104"/>
      <c r="P149" s="104"/>
      <c r="Q149" s="104"/>
      <c r="R149" s="104"/>
      <c r="S149" s="122"/>
      <c r="T149" s="111"/>
      <c r="U149" s="14" t="str">
        <f t="shared" si="2"/>
        <v/>
      </c>
      <c r="V149" s="10" t="str">
        <f>IF(ISBLANK($T149),"",
    IF(ISERROR(VLOOKUP($T149,Scores!$B:$D,2,FALSE)),
        "ERROR: NOT IN TEAM LIST",
        VLOOKUP($T149,Scores!$B:$D,2,FALSE)
    )
)</f>
        <v/>
      </c>
      <c r="W149" s="16" t="str">
        <f>IF(ISBLANK($T149),"",
    IF(ISERROR(VLOOKUP($T149,Scores!$B:$D,3,FALSE)),
        "",
        VLOOKUP($T149,Scores!$B:$D,3,FALSE)
    )
)</f>
        <v/>
      </c>
    </row>
    <row r="150" spans="2:23">
      <c r="B150" s="9"/>
      <c r="C150" s="170"/>
      <c r="D150" s="96"/>
      <c r="E150" s="96"/>
      <c r="F150" s="96"/>
      <c r="G150" s="96"/>
      <c r="H150" s="96"/>
      <c r="I150" s="108"/>
      <c r="J150" s="109"/>
      <c r="K150" s="110"/>
      <c r="L150" s="96"/>
      <c r="M150" s="96"/>
      <c r="N150" s="97"/>
      <c r="O150" s="104"/>
      <c r="P150" s="104"/>
      <c r="Q150" s="104"/>
      <c r="R150" s="104"/>
      <c r="S150" s="122"/>
      <c r="T150" s="111"/>
      <c r="U150" s="14" t="str">
        <f t="shared" si="2"/>
        <v/>
      </c>
      <c r="V150" s="10" t="str">
        <f>IF(ISBLANK($T150),"",
    IF(ISERROR(VLOOKUP($T150,Scores!$B:$D,2,FALSE)),
        "ERROR: NOT IN TEAM LIST",
        VLOOKUP($T150,Scores!$B:$D,2,FALSE)
    )
)</f>
        <v/>
      </c>
      <c r="W150" s="16" t="str">
        <f>IF(ISBLANK($T150),"",
    IF(ISERROR(VLOOKUP($T150,Scores!$B:$D,3,FALSE)),
        "",
        VLOOKUP($T150,Scores!$B:$D,3,FALSE)
    )
)</f>
        <v/>
      </c>
    </row>
    <row r="151" spans="2:23">
      <c r="B151" s="9"/>
      <c r="C151" s="170"/>
      <c r="D151" s="96"/>
      <c r="E151" s="96"/>
      <c r="F151" s="96"/>
      <c r="G151" s="96"/>
      <c r="H151" s="96"/>
      <c r="I151" s="108"/>
      <c r="J151" s="109"/>
      <c r="K151" s="110"/>
      <c r="L151" s="96"/>
      <c r="M151" s="96"/>
      <c r="N151" s="97"/>
      <c r="O151" s="104"/>
      <c r="P151" s="104"/>
      <c r="Q151" s="104"/>
      <c r="R151" s="104"/>
      <c r="S151" s="122"/>
      <c r="T151" s="111"/>
      <c r="U151" s="14" t="str">
        <f t="shared" si="2"/>
        <v/>
      </c>
      <c r="V151" s="10" t="str">
        <f>IF(ISBLANK($T151),"",
    IF(ISERROR(VLOOKUP($T151,Scores!$B:$D,2,FALSE)),
        "ERROR: NOT IN TEAM LIST",
        VLOOKUP($T151,Scores!$B:$D,2,FALSE)
    )
)</f>
        <v/>
      </c>
      <c r="W151" s="16" t="str">
        <f>IF(ISBLANK($T151),"",
    IF(ISERROR(VLOOKUP($T151,Scores!$B:$D,3,FALSE)),
        "",
        VLOOKUP($T151,Scores!$B:$D,3,FALSE)
    )
)</f>
        <v/>
      </c>
    </row>
    <row r="152" spans="2:23">
      <c r="B152" s="9"/>
      <c r="C152" s="170"/>
      <c r="D152" s="96"/>
      <c r="E152" s="96"/>
      <c r="F152" s="96"/>
      <c r="G152" s="96"/>
      <c r="H152" s="96"/>
      <c r="I152" s="108"/>
      <c r="J152" s="109"/>
      <c r="K152" s="110"/>
      <c r="L152" s="96"/>
      <c r="M152" s="96"/>
      <c r="N152" s="97"/>
      <c r="O152" s="104"/>
      <c r="P152" s="104"/>
      <c r="Q152" s="104"/>
      <c r="R152" s="104"/>
      <c r="S152" s="122"/>
      <c r="T152" s="111"/>
      <c r="U152" s="14" t="str">
        <f t="shared" si="2"/>
        <v/>
      </c>
      <c r="V152" s="10" t="str">
        <f>IF(ISBLANK($T152),"",
    IF(ISERROR(VLOOKUP($T152,Scores!$B:$D,2,FALSE)),
        "ERROR: NOT IN TEAM LIST",
        VLOOKUP($T152,Scores!$B:$D,2,FALSE)
    )
)</f>
        <v/>
      </c>
      <c r="W152" s="16" t="str">
        <f>IF(ISBLANK($T152),"",
    IF(ISERROR(VLOOKUP($T152,Scores!$B:$D,3,FALSE)),
        "",
        VLOOKUP($T152,Scores!$B:$D,3,FALSE)
    )
)</f>
        <v/>
      </c>
    </row>
    <row r="153" spans="2:23">
      <c r="B153" s="9"/>
      <c r="C153" s="170"/>
      <c r="D153" s="96"/>
      <c r="E153" s="96"/>
      <c r="F153" s="96"/>
      <c r="G153" s="96"/>
      <c r="H153" s="96"/>
      <c r="I153" s="108"/>
      <c r="J153" s="109"/>
      <c r="K153" s="110"/>
      <c r="L153" s="96"/>
      <c r="M153" s="96"/>
      <c r="N153" s="97"/>
      <c r="O153" s="104"/>
      <c r="P153" s="104"/>
      <c r="Q153" s="104"/>
      <c r="R153" s="104"/>
      <c r="S153" s="122"/>
      <c r="T153" s="111"/>
      <c r="U153" s="14" t="str">
        <f t="shared" si="2"/>
        <v/>
      </c>
      <c r="V153" s="10" t="str">
        <f>IF(ISBLANK($T153),"",
    IF(ISERROR(VLOOKUP($T153,Scores!$B:$D,2,FALSE)),
        "ERROR: NOT IN TEAM LIST",
        VLOOKUP($T153,Scores!$B:$D,2,FALSE)
    )
)</f>
        <v/>
      </c>
      <c r="W153" s="16" t="str">
        <f>IF(ISBLANK($T153),"",
    IF(ISERROR(VLOOKUP($T153,Scores!$B:$D,3,FALSE)),
        "",
        VLOOKUP($T153,Scores!$B:$D,3,FALSE)
    )
)</f>
        <v/>
      </c>
    </row>
    <row r="154" spans="2:23">
      <c r="B154" s="9"/>
      <c r="C154" s="170"/>
      <c r="D154" s="96"/>
      <c r="E154" s="96"/>
      <c r="F154" s="96"/>
      <c r="G154" s="96"/>
      <c r="H154" s="96"/>
      <c r="I154" s="108"/>
      <c r="J154" s="109"/>
      <c r="K154" s="110"/>
      <c r="L154" s="96"/>
      <c r="M154" s="96"/>
      <c r="N154" s="97"/>
      <c r="O154" s="104"/>
      <c r="P154" s="104"/>
      <c r="Q154" s="104"/>
      <c r="R154" s="104"/>
      <c r="S154" s="122"/>
      <c r="T154" s="111"/>
      <c r="U154" s="14" t="str">
        <f t="shared" si="2"/>
        <v/>
      </c>
      <c r="V154" s="10" t="str">
        <f>IF(ISBLANK($T154),"",
    IF(ISERROR(VLOOKUP($T154,Scores!$B:$D,2,FALSE)),
        "ERROR: NOT IN TEAM LIST",
        VLOOKUP($T154,Scores!$B:$D,2,FALSE)
    )
)</f>
        <v/>
      </c>
      <c r="W154" s="16" t="str">
        <f>IF(ISBLANK($T154),"",
    IF(ISERROR(VLOOKUP($T154,Scores!$B:$D,3,FALSE)),
        "",
        VLOOKUP($T154,Scores!$B:$D,3,FALSE)
    )
)</f>
        <v/>
      </c>
    </row>
    <row r="155" spans="2:23">
      <c r="B155" s="9"/>
      <c r="C155" s="170"/>
      <c r="D155" s="96"/>
      <c r="E155" s="96"/>
      <c r="F155" s="96"/>
      <c r="G155" s="96"/>
      <c r="H155" s="96"/>
      <c r="I155" s="108"/>
      <c r="J155" s="109"/>
      <c r="K155" s="110"/>
      <c r="L155" s="96"/>
      <c r="M155" s="96"/>
      <c r="N155" s="97"/>
      <c r="O155" s="104"/>
      <c r="P155" s="104"/>
      <c r="Q155" s="104"/>
      <c r="R155" s="104"/>
      <c r="S155" s="122"/>
      <c r="T155" s="111"/>
      <c r="U155" s="14" t="str">
        <f t="shared" si="2"/>
        <v/>
      </c>
      <c r="V155" s="10" t="str">
        <f>IF(ISBLANK($T155),"",
    IF(ISERROR(VLOOKUP($T155,Scores!$B:$D,2,FALSE)),
        "ERROR: NOT IN TEAM LIST",
        VLOOKUP($T155,Scores!$B:$D,2,FALSE)
    )
)</f>
        <v/>
      </c>
      <c r="W155" s="16" t="str">
        <f>IF(ISBLANK($T155),"",
    IF(ISERROR(VLOOKUP($T155,Scores!$B:$D,3,FALSE)),
        "",
        VLOOKUP($T155,Scores!$B:$D,3,FALSE)
    )
)</f>
        <v/>
      </c>
    </row>
    <row r="156" spans="2:23">
      <c r="B156" s="9"/>
      <c r="C156" s="170"/>
      <c r="D156" s="96"/>
      <c r="E156" s="96"/>
      <c r="F156" s="96"/>
      <c r="G156" s="96"/>
      <c r="H156" s="96"/>
      <c r="I156" s="108"/>
      <c r="J156" s="109"/>
      <c r="K156" s="110"/>
      <c r="L156" s="96"/>
      <c r="M156" s="96"/>
      <c r="N156" s="97"/>
      <c r="O156" s="104"/>
      <c r="P156" s="104"/>
      <c r="Q156" s="104"/>
      <c r="R156" s="104"/>
      <c r="S156" s="122"/>
      <c r="T156" s="111"/>
      <c r="U156" s="14" t="str">
        <f t="shared" si="2"/>
        <v/>
      </c>
      <c r="V156" s="10" t="str">
        <f>IF(ISBLANK($T156),"",
    IF(ISERROR(VLOOKUP($T156,Scores!$B:$D,2,FALSE)),
        "ERROR: NOT IN TEAM LIST",
        VLOOKUP($T156,Scores!$B:$D,2,FALSE)
    )
)</f>
        <v/>
      </c>
      <c r="W156" s="16" t="str">
        <f>IF(ISBLANK($T156),"",
    IF(ISERROR(VLOOKUP($T156,Scores!$B:$D,3,FALSE)),
        "",
        VLOOKUP($T156,Scores!$B:$D,3,FALSE)
    )
)</f>
        <v/>
      </c>
    </row>
    <row r="157" spans="2:23">
      <c r="B157" s="9"/>
      <c r="C157" s="170"/>
      <c r="D157" s="96"/>
      <c r="E157" s="96"/>
      <c r="F157" s="96"/>
      <c r="G157" s="96"/>
      <c r="H157" s="96"/>
      <c r="I157" s="108"/>
      <c r="J157" s="109"/>
      <c r="K157" s="110"/>
      <c r="L157" s="96"/>
      <c r="M157" s="96"/>
      <c r="N157" s="97"/>
      <c r="O157" s="104"/>
      <c r="P157" s="104"/>
      <c r="Q157" s="104"/>
      <c r="R157" s="104"/>
      <c r="S157" s="122"/>
      <c r="T157" s="111"/>
      <c r="U157" s="14" t="str">
        <f t="shared" si="2"/>
        <v/>
      </c>
      <c r="V157" s="10" t="str">
        <f>IF(ISBLANK($T157),"",
    IF(ISERROR(VLOOKUP($T157,Scores!$B:$D,2,FALSE)),
        "ERROR: NOT IN TEAM LIST",
        VLOOKUP($T157,Scores!$B:$D,2,FALSE)
    )
)</f>
        <v/>
      </c>
      <c r="W157" s="16" t="str">
        <f>IF(ISBLANK($T157),"",
    IF(ISERROR(VLOOKUP($T157,Scores!$B:$D,3,FALSE)),
        "",
        VLOOKUP($T157,Scores!$B:$D,3,FALSE)
    )
)</f>
        <v/>
      </c>
    </row>
    <row r="158" spans="2:23">
      <c r="B158" s="9"/>
      <c r="C158" s="170"/>
      <c r="D158" s="96"/>
      <c r="E158" s="96"/>
      <c r="F158" s="96"/>
      <c r="G158" s="96"/>
      <c r="H158" s="96"/>
      <c r="I158" s="108"/>
      <c r="J158" s="109"/>
      <c r="K158" s="110"/>
      <c r="L158" s="96"/>
      <c r="M158" s="96"/>
      <c r="N158" s="97"/>
      <c r="O158" s="104"/>
      <c r="P158" s="104"/>
      <c r="Q158" s="104"/>
      <c r="R158" s="104"/>
      <c r="S158" s="122"/>
      <c r="T158" s="111"/>
      <c r="U158" s="14" t="str">
        <f t="shared" si="2"/>
        <v/>
      </c>
      <c r="V158" s="10" t="str">
        <f>IF(ISBLANK($T158),"",
    IF(ISERROR(VLOOKUP($T158,Scores!$B:$D,2,FALSE)),
        "ERROR: NOT IN TEAM LIST",
        VLOOKUP($T158,Scores!$B:$D,2,FALSE)
    )
)</f>
        <v/>
      </c>
      <c r="W158" s="16" t="str">
        <f>IF(ISBLANK($T158),"",
    IF(ISERROR(VLOOKUP($T158,Scores!$B:$D,3,FALSE)),
        "",
        VLOOKUP($T158,Scores!$B:$D,3,FALSE)
    )
)</f>
        <v/>
      </c>
    </row>
    <row r="159" spans="2:23">
      <c r="B159" s="9"/>
      <c r="C159" s="170"/>
      <c r="D159" s="96"/>
      <c r="E159" s="96"/>
      <c r="F159" s="96"/>
      <c r="G159" s="96"/>
      <c r="H159" s="96"/>
      <c r="I159" s="108"/>
      <c r="J159" s="109"/>
      <c r="K159" s="110"/>
      <c r="L159" s="96"/>
      <c r="M159" s="96"/>
      <c r="N159" s="97"/>
      <c r="O159" s="104"/>
      <c r="P159" s="104"/>
      <c r="Q159" s="104"/>
      <c r="R159" s="104"/>
      <c r="S159" s="122"/>
      <c r="T159" s="111"/>
      <c r="U159" s="14" t="str">
        <f t="shared" si="2"/>
        <v/>
      </c>
      <c r="V159" s="10" t="str">
        <f>IF(ISBLANK($T159),"",
    IF(ISERROR(VLOOKUP($T159,Scores!$B:$D,2,FALSE)),
        "ERROR: NOT IN TEAM LIST",
        VLOOKUP($T159,Scores!$B:$D,2,FALSE)
    )
)</f>
        <v/>
      </c>
      <c r="W159" s="16" t="str">
        <f>IF(ISBLANK($T159),"",
    IF(ISERROR(VLOOKUP($T159,Scores!$B:$D,3,FALSE)),
        "",
        VLOOKUP($T159,Scores!$B:$D,3,FALSE)
    )
)</f>
        <v/>
      </c>
    </row>
    <row r="160" spans="2:23">
      <c r="B160" s="9"/>
      <c r="C160" s="170"/>
      <c r="D160" s="96"/>
      <c r="E160" s="96"/>
      <c r="F160" s="96"/>
      <c r="G160" s="96"/>
      <c r="H160" s="96"/>
      <c r="I160" s="108"/>
      <c r="J160" s="109"/>
      <c r="K160" s="110"/>
      <c r="L160" s="96"/>
      <c r="M160" s="96"/>
      <c r="N160" s="97"/>
      <c r="O160" s="104"/>
      <c r="P160" s="104"/>
      <c r="Q160" s="104"/>
      <c r="R160" s="104"/>
      <c r="S160" s="122"/>
      <c r="T160" s="111"/>
      <c r="U160" s="14" t="str">
        <f t="shared" si="2"/>
        <v/>
      </c>
      <c r="V160" s="10" t="str">
        <f>IF(ISBLANK($T160),"",
    IF(ISERROR(VLOOKUP($T160,Scores!$B:$D,2,FALSE)),
        "ERROR: NOT IN TEAM LIST",
        VLOOKUP($T160,Scores!$B:$D,2,FALSE)
    )
)</f>
        <v/>
      </c>
      <c r="W160" s="16" t="str">
        <f>IF(ISBLANK($T160),"",
    IF(ISERROR(VLOOKUP($T160,Scores!$B:$D,3,FALSE)),
        "",
        VLOOKUP($T160,Scores!$B:$D,3,FALSE)
    )
)</f>
        <v/>
      </c>
    </row>
    <row r="161" spans="2:23">
      <c r="B161" s="9"/>
      <c r="C161" s="170"/>
      <c r="D161" s="96"/>
      <c r="E161" s="96"/>
      <c r="F161" s="96"/>
      <c r="G161" s="96"/>
      <c r="H161" s="96"/>
      <c r="I161" s="108"/>
      <c r="J161" s="109"/>
      <c r="K161" s="110"/>
      <c r="L161" s="96"/>
      <c r="M161" s="96"/>
      <c r="N161" s="97"/>
      <c r="O161" s="104"/>
      <c r="P161" s="104"/>
      <c r="Q161" s="104"/>
      <c r="R161" s="104"/>
      <c r="S161" s="122"/>
      <c r="T161" s="111"/>
      <c r="U161" s="14" t="str">
        <f t="shared" si="2"/>
        <v/>
      </c>
      <c r="V161" s="10" t="str">
        <f>IF(ISBLANK($T161),"",
    IF(ISERROR(VLOOKUP($T161,Scores!$B:$D,2,FALSE)),
        "ERROR: NOT IN TEAM LIST",
        VLOOKUP($T161,Scores!$B:$D,2,FALSE)
    )
)</f>
        <v/>
      </c>
      <c r="W161" s="16" t="str">
        <f>IF(ISBLANK($T161),"",
    IF(ISERROR(VLOOKUP($T161,Scores!$B:$D,3,FALSE)),
        "",
        VLOOKUP($T161,Scores!$B:$D,3,FALSE)
    )
)</f>
        <v/>
      </c>
    </row>
    <row r="162" spans="2:23">
      <c r="B162" s="9"/>
      <c r="C162" s="170"/>
      <c r="D162" s="96"/>
      <c r="E162" s="96"/>
      <c r="F162" s="96"/>
      <c r="G162" s="96"/>
      <c r="H162" s="96"/>
      <c r="I162" s="108"/>
      <c r="J162" s="109"/>
      <c r="K162" s="110"/>
      <c r="L162" s="96"/>
      <c r="M162" s="96"/>
      <c r="N162" s="97"/>
      <c r="O162" s="104"/>
      <c r="P162" s="104"/>
      <c r="Q162" s="104"/>
      <c r="R162" s="104"/>
      <c r="S162" s="122"/>
      <c r="T162" s="111"/>
      <c r="U162" s="14" t="str">
        <f t="shared" si="2"/>
        <v/>
      </c>
      <c r="V162" s="10" t="str">
        <f>IF(ISBLANK($T162),"",
    IF(ISERROR(VLOOKUP($T162,Scores!$B:$D,2,FALSE)),
        "ERROR: NOT IN TEAM LIST",
        VLOOKUP($T162,Scores!$B:$D,2,FALSE)
    )
)</f>
        <v/>
      </c>
      <c r="W162" s="16" t="str">
        <f>IF(ISBLANK($T162),"",
    IF(ISERROR(VLOOKUP($T162,Scores!$B:$D,3,FALSE)),
        "",
        VLOOKUP($T162,Scores!$B:$D,3,FALSE)
    )
)</f>
        <v/>
      </c>
    </row>
    <row r="163" spans="2:23">
      <c r="B163" s="9"/>
      <c r="C163" s="170"/>
      <c r="D163" s="96"/>
      <c r="E163" s="96"/>
      <c r="F163" s="96"/>
      <c r="G163" s="96"/>
      <c r="H163" s="96"/>
      <c r="I163" s="108"/>
      <c r="J163" s="109"/>
      <c r="K163" s="110"/>
      <c r="L163" s="96"/>
      <c r="M163" s="96"/>
      <c r="N163" s="97"/>
      <c r="O163" s="104"/>
      <c r="P163" s="104"/>
      <c r="Q163" s="104"/>
      <c r="R163" s="104"/>
      <c r="S163" s="122"/>
      <c r="T163" s="111"/>
      <c r="U163" s="14" t="str">
        <f t="shared" si="2"/>
        <v/>
      </c>
      <c r="V163" s="10" t="str">
        <f>IF(ISBLANK($T163),"",
    IF(ISERROR(VLOOKUP($T163,Scores!$B:$D,2,FALSE)),
        "ERROR: NOT IN TEAM LIST",
        VLOOKUP($T163,Scores!$B:$D,2,FALSE)
    )
)</f>
        <v/>
      </c>
      <c r="W163" s="16" t="str">
        <f>IF(ISBLANK($T163),"",
    IF(ISERROR(VLOOKUP($T163,Scores!$B:$D,3,FALSE)),
        "",
        VLOOKUP($T163,Scores!$B:$D,3,FALSE)
    )
)</f>
        <v/>
      </c>
    </row>
    <row r="164" spans="2:23">
      <c r="B164" s="9"/>
      <c r="C164" s="170"/>
      <c r="D164" s="96"/>
      <c r="E164" s="96"/>
      <c r="F164" s="96"/>
      <c r="G164" s="96"/>
      <c r="H164" s="96"/>
      <c r="I164" s="108"/>
      <c r="J164" s="109"/>
      <c r="K164" s="110"/>
      <c r="L164" s="96"/>
      <c r="M164" s="96"/>
      <c r="N164" s="97"/>
      <c r="O164" s="104"/>
      <c r="P164" s="104"/>
      <c r="Q164" s="104"/>
      <c r="R164" s="104"/>
      <c r="S164" s="122"/>
      <c r="T164" s="111"/>
      <c r="U164" s="14" t="str">
        <f t="shared" si="2"/>
        <v/>
      </c>
      <c r="V164" s="10" t="str">
        <f>IF(ISBLANK($T164),"",
    IF(ISERROR(VLOOKUP($T164,Scores!$B:$D,2,FALSE)),
        "ERROR: NOT IN TEAM LIST",
        VLOOKUP($T164,Scores!$B:$D,2,FALSE)
    )
)</f>
        <v/>
      </c>
      <c r="W164" s="16" t="str">
        <f>IF(ISBLANK($T164),"",
    IF(ISERROR(VLOOKUP($T164,Scores!$B:$D,3,FALSE)),
        "",
        VLOOKUP($T164,Scores!$B:$D,3,FALSE)
    )
)</f>
        <v/>
      </c>
    </row>
    <row r="165" spans="2:23">
      <c r="B165" s="9"/>
      <c r="C165" s="170"/>
      <c r="D165" s="96"/>
      <c r="E165" s="96"/>
      <c r="F165" s="96"/>
      <c r="G165" s="96"/>
      <c r="H165" s="96"/>
      <c r="I165" s="108"/>
      <c r="J165" s="109"/>
      <c r="K165" s="110"/>
      <c r="L165" s="96"/>
      <c r="M165" s="96"/>
      <c r="N165" s="97"/>
      <c r="O165" s="104"/>
      <c r="P165" s="104"/>
      <c r="Q165" s="104"/>
      <c r="R165" s="104"/>
      <c r="S165" s="122"/>
      <c r="T165" s="111"/>
      <c r="U165" s="14" t="str">
        <f t="shared" si="2"/>
        <v/>
      </c>
      <c r="V165" s="10" t="str">
        <f>IF(ISBLANK($T165),"",
    IF(ISERROR(VLOOKUP($T165,Scores!$B:$D,2,FALSE)),
        "ERROR: NOT IN TEAM LIST",
        VLOOKUP($T165,Scores!$B:$D,2,FALSE)
    )
)</f>
        <v/>
      </c>
      <c r="W165" s="16" t="str">
        <f>IF(ISBLANK($T165),"",
    IF(ISERROR(VLOOKUP($T165,Scores!$B:$D,3,FALSE)),
        "",
        VLOOKUP($T165,Scores!$B:$D,3,FALSE)
    )
)</f>
        <v/>
      </c>
    </row>
    <row r="166" spans="2:23">
      <c r="B166" s="9"/>
      <c r="C166" s="170"/>
      <c r="D166" s="96"/>
      <c r="E166" s="96"/>
      <c r="F166" s="96"/>
      <c r="G166" s="96"/>
      <c r="H166" s="96"/>
      <c r="I166" s="108"/>
      <c r="J166" s="109"/>
      <c r="K166" s="110"/>
      <c r="L166" s="96"/>
      <c r="M166" s="96"/>
      <c r="N166" s="97"/>
      <c r="O166" s="104"/>
      <c r="P166" s="104"/>
      <c r="Q166" s="104"/>
      <c r="R166" s="104"/>
      <c r="S166" s="122"/>
      <c r="T166" s="111"/>
      <c r="U166" s="14" t="str">
        <f t="shared" si="2"/>
        <v/>
      </c>
      <c r="V166" s="10" t="str">
        <f>IF(ISBLANK($T166),"",
    IF(ISERROR(VLOOKUP($T166,Scores!$B:$D,2,FALSE)),
        "ERROR: NOT IN TEAM LIST",
        VLOOKUP($T166,Scores!$B:$D,2,FALSE)
    )
)</f>
        <v/>
      </c>
      <c r="W166" s="16" t="str">
        <f>IF(ISBLANK($T166),"",
    IF(ISERROR(VLOOKUP($T166,Scores!$B:$D,3,FALSE)),
        "",
        VLOOKUP($T166,Scores!$B:$D,3,FALSE)
    )
)</f>
        <v/>
      </c>
    </row>
    <row r="167" spans="2:23">
      <c r="B167" s="9"/>
      <c r="C167" s="170"/>
      <c r="D167" s="96"/>
      <c r="E167" s="96"/>
      <c r="F167" s="96"/>
      <c r="G167" s="96"/>
      <c r="H167" s="96"/>
      <c r="I167" s="108"/>
      <c r="J167" s="109"/>
      <c r="K167" s="110"/>
      <c r="L167" s="96"/>
      <c r="M167" s="96"/>
      <c r="N167" s="97"/>
      <c r="O167" s="104"/>
      <c r="P167" s="104"/>
      <c r="Q167" s="104"/>
      <c r="R167" s="104"/>
      <c r="S167" s="122"/>
      <c r="T167" s="111"/>
      <c r="U167" s="14" t="str">
        <f t="shared" si="2"/>
        <v/>
      </c>
      <c r="V167" s="10" t="str">
        <f>IF(ISBLANK($T167),"",
    IF(ISERROR(VLOOKUP($T167,Scores!$B:$D,2,FALSE)),
        "ERROR: NOT IN TEAM LIST",
        VLOOKUP($T167,Scores!$B:$D,2,FALSE)
    )
)</f>
        <v/>
      </c>
      <c r="W167" s="16" t="str">
        <f>IF(ISBLANK($T167),"",
    IF(ISERROR(VLOOKUP($T167,Scores!$B:$D,3,FALSE)),
        "",
        VLOOKUP($T167,Scores!$B:$D,3,FALSE)
    )
)</f>
        <v/>
      </c>
    </row>
    <row r="168" spans="2:23">
      <c r="B168" s="9"/>
      <c r="C168" s="170"/>
      <c r="D168" s="96"/>
      <c r="E168" s="96"/>
      <c r="F168" s="96"/>
      <c r="G168" s="96"/>
      <c r="H168" s="96"/>
      <c r="I168" s="108"/>
      <c r="J168" s="109"/>
      <c r="K168" s="110"/>
      <c r="L168" s="96"/>
      <c r="M168" s="96"/>
      <c r="N168" s="97"/>
      <c r="O168" s="104"/>
      <c r="P168" s="104"/>
      <c r="Q168" s="104"/>
      <c r="R168" s="104"/>
      <c r="S168" s="122"/>
      <c r="T168" s="111"/>
      <c r="U168" s="14" t="str">
        <f t="shared" si="2"/>
        <v/>
      </c>
      <c r="V168" s="10" t="str">
        <f>IF(ISBLANK($T168),"",
    IF(ISERROR(VLOOKUP($T168,Scores!$B:$D,2,FALSE)),
        "ERROR: NOT IN TEAM LIST",
        VLOOKUP($T168,Scores!$B:$D,2,FALSE)
    )
)</f>
        <v/>
      </c>
      <c r="W168" s="16" t="str">
        <f>IF(ISBLANK($T168),"",
    IF(ISERROR(VLOOKUP($T168,Scores!$B:$D,3,FALSE)),
        "",
        VLOOKUP($T168,Scores!$B:$D,3,FALSE)
    )
)</f>
        <v/>
      </c>
    </row>
    <row r="169" spans="2:23">
      <c r="B169" s="9"/>
      <c r="C169" s="170"/>
      <c r="D169" s="96"/>
      <c r="E169" s="96"/>
      <c r="F169" s="96"/>
      <c r="G169" s="96"/>
      <c r="H169" s="96"/>
      <c r="I169" s="108"/>
      <c r="J169" s="109"/>
      <c r="K169" s="110"/>
      <c r="L169" s="96"/>
      <c r="M169" s="96"/>
      <c r="N169" s="97"/>
      <c r="O169" s="104"/>
      <c r="P169" s="104"/>
      <c r="Q169" s="104"/>
      <c r="R169" s="104"/>
      <c r="S169" s="122"/>
      <c r="T169" s="111"/>
      <c r="U169" s="14" t="str">
        <f t="shared" si="2"/>
        <v/>
      </c>
      <c r="V169" s="10" t="str">
        <f>IF(ISBLANK($T169),"",
    IF(ISERROR(VLOOKUP($T169,Scores!$B:$D,2,FALSE)),
        "ERROR: NOT IN TEAM LIST",
        VLOOKUP($T169,Scores!$B:$D,2,FALSE)
    )
)</f>
        <v/>
      </c>
      <c r="W169" s="16" t="str">
        <f>IF(ISBLANK($T169),"",
    IF(ISERROR(VLOOKUP($T169,Scores!$B:$D,3,FALSE)),
        "",
        VLOOKUP($T169,Scores!$B:$D,3,FALSE)
    )
)</f>
        <v/>
      </c>
    </row>
    <row r="170" spans="2:23">
      <c r="B170" s="9"/>
      <c r="C170" s="170"/>
      <c r="D170" s="96"/>
      <c r="E170" s="96"/>
      <c r="F170" s="96"/>
      <c r="G170" s="96"/>
      <c r="H170" s="96"/>
      <c r="I170" s="108"/>
      <c r="J170" s="109"/>
      <c r="K170" s="110"/>
      <c r="L170" s="96"/>
      <c r="M170" s="96"/>
      <c r="N170" s="97"/>
      <c r="O170" s="104"/>
      <c r="P170" s="104"/>
      <c r="Q170" s="104"/>
      <c r="R170" s="104"/>
      <c r="S170" s="122"/>
      <c r="T170" s="111"/>
      <c r="U170" s="14" t="str">
        <f t="shared" si="2"/>
        <v/>
      </c>
      <c r="V170" s="10" t="str">
        <f>IF(ISBLANK($T170),"",
    IF(ISERROR(VLOOKUP($T170,Scores!$B:$D,2,FALSE)),
        "ERROR: NOT IN TEAM LIST",
        VLOOKUP($T170,Scores!$B:$D,2,FALSE)
    )
)</f>
        <v/>
      </c>
      <c r="W170" s="16" t="str">
        <f>IF(ISBLANK($T170),"",
    IF(ISERROR(VLOOKUP($T170,Scores!$B:$D,3,FALSE)),
        "",
        VLOOKUP($T170,Scores!$B:$D,3,FALSE)
    )
)</f>
        <v/>
      </c>
    </row>
    <row r="171" spans="2:23">
      <c r="B171" s="9"/>
      <c r="C171" s="170"/>
      <c r="D171" s="96"/>
      <c r="E171" s="96"/>
      <c r="F171" s="96"/>
      <c r="G171" s="96"/>
      <c r="H171" s="96"/>
      <c r="I171" s="108"/>
      <c r="J171" s="109"/>
      <c r="K171" s="110"/>
      <c r="L171" s="96"/>
      <c r="M171" s="96"/>
      <c r="N171" s="97"/>
      <c r="O171" s="104"/>
      <c r="P171" s="104"/>
      <c r="Q171" s="104"/>
      <c r="R171" s="104"/>
      <c r="S171" s="122"/>
      <c r="T171" s="111"/>
      <c r="U171" s="14" t="str">
        <f t="shared" si="2"/>
        <v/>
      </c>
      <c r="V171" s="10" t="str">
        <f>IF(ISBLANK($T171),"",
    IF(ISERROR(VLOOKUP($T171,Scores!$B:$D,2,FALSE)),
        "ERROR: NOT IN TEAM LIST",
        VLOOKUP($T171,Scores!$B:$D,2,FALSE)
    )
)</f>
        <v/>
      </c>
      <c r="W171" s="16" t="str">
        <f>IF(ISBLANK($T171),"",
    IF(ISERROR(VLOOKUP($T171,Scores!$B:$D,3,FALSE)),
        "",
        VLOOKUP($T171,Scores!$B:$D,3,FALSE)
    )
)</f>
        <v/>
      </c>
    </row>
    <row r="172" spans="2:23">
      <c r="B172" s="9"/>
      <c r="C172" s="170"/>
      <c r="D172" s="96"/>
      <c r="E172" s="96"/>
      <c r="F172" s="96"/>
      <c r="G172" s="96"/>
      <c r="H172" s="96"/>
      <c r="I172" s="108"/>
      <c r="J172" s="109"/>
      <c r="K172" s="110"/>
      <c r="L172" s="96"/>
      <c r="M172" s="96"/>
      <c r="N172" s="97"/>
      <c r="O172" s="104"/>
      <c r="P172" s="104"/>
      <c r="Q172" s="104"/>
      <c r="R172" s="104"/>
      <c r="S172" s="122"/>
      <c r="T172" s="111"/>
      <c r="U172" s="14" t="str">
        <f t="shared" si="2"/>
        <v/>
      </c>
      <c r="V172" s="10" t="str">
        <f>IF(ISBLANK($T172),"",
    IF(ISERROR(VLOOKUP($T172,Scores!$B:$D,2,FALSE)),
        "ERROR: NOT IN TEAM LIST",
        VLOOKUP($T172,Scores!$B:$D,2,FALSE)
    )
)</f>
        <v/>
      </c>
      <c r="W172" s="16" t="str">
        <f>IF(ISBLANK($T172),"",
    IF(ISERROR(VLOOKUP($T172,Scores!$B:$D,3,FALSE)),
        "",
        VLOOKUP($T172,Scores!$B:$D,3,FALSE)
    )
)</f>
        <v/>
      </c>
    </row>
    <row r="173" spans="2:23">
      <c r="B173" s="9"/>
      <c r="C173" s="170"/>
      <c r="D173" s="96"/>
      <c r="E173" s="96"/>
      <c r="F173" s="96"/>
      <c r="G173" s="96"/>
      <c r="H173" s="96"/>
      <c r="I173" s="108"/>
      <c r="J173" s="109"/>
      <c r="K173" s="110"/>
      <c r="L173" s="96"/>
      <c r="M173" s="96"/>
      <c r="N173" s="97"/>
      <c r="O173" s="104"/>
      <c r="P173" s="104"/>
      <c r="Q173" s="104"/>
      <c r="R173" s="104"/>
      <c r="S173" s="122"/>
      <c r="T173" s="111"/>
      <c r="U173" s="14" t="str">
        <f t="shared" si="2"/>
        <v/>
      </c>
      <c r="V173" s="10" t="str">
        <f>IF(ISBLANK($T173),"",
    IF(ISERROR(VLOOKUP($T173,Scores!$B:$D,2,FALSE)),
        "ERROR: NOT IN TEAM LIST",
        VLOOKUP($T173,Scores!$B:$D,2,FALSE)
    )
)</f>
        <v/>
      </c>
      <c r="W173" s="16" t="str">
        <f>IF(ISBLANK($T173),"",
    IF(ISERROR(VLOOKUP($T173,Scores!$B:$D,3,FALSE)),
        "",
        VLOOKUP($T173,Scores!$B:$D,3,FALSE)
    )
)</f>
        <v/>
      </c>
    </row>
    <row r="174" spans="2:23">
      <c r="B174" s="9"/>
      <c r="C174" s="170"/>
      <c r="D174" s="96"/>
      <c r="E174" s="96"/>
      <c r="F174" s="96"/>
      <c r="G174" s="96"/>
      <c r="H174" s="96"/>
      <c r="I174" s="108"/>
      <c r="J174" s="109"/>
      <c r="K174" s="110"/>
      <c r="L174" s="96"/>
      <c r="M174" s="96"/>
      <c r="N174" s="97"/>
      <c r="O174" s="104"/>
      <c r="P174" s="104"/>
      <c r="Q174" s="104"/>
      <c r="R174" s="104"/>
      <c r="S174" s="122"/>
      <c r="T174" s="111"/>
      <c r="U174" s="14" t="str">
        <f t="shared" si="2"/>
        <v/>
      </c>
      <c r="V174" s="10" t="str">
        <f>IF(ISBLANK($T174),"",
    IF(ISERROR(VLOOKUP($T174,Scores!$B:$D,2,FALSE)),
        "ERROR: NOT IN TEAM LIST",
        VLOOKUP($T174,Scores!$B:$D,2,FALSE)
    )
)</f>
        <v/>
      </c>
      <c r="W174" s="16" t="str">
        <f>IF(ISBLANK($T174),"",
    IF(ISERROR(VLOOKUP($T174,Scores!$B:$D,3,FALSE)),
        "",
        VLOOKUP($T174,Scores!$B:$D,3,FALSE)
    )
)</f>
        <v/>
      </c>
    </row>
    <row r="175" spans="2:23">
      <c r="B175" s="9"/>
      <c r="C175" s="170"/>
      <c r="D175" s="96"/>
      <c r="E175" s="96"/>
      <c r="F175" s="96"/>
      <c r="G175" s="96"/>
      <c r="H175" s="96"/>
      <c r="I175" s="108"/>
      <c r="J175" s="109"/>
      <c r="K175" s="110"/>
      <c r="L175" s="96"/>
      <c r="M175" s="96"/>
      <c r="N175" s="97"/>
      <c r="O175" s="104"/>
      <c r="P175" s="104"/>
      <c r="Q175" s="104"/>
      <c r="R175" s="104"/>
      <c r="S175" s="122"/>
      <c r="T175" s="111"/>
      <c r="U175" s="14" t="str">
        <f t="shared" si="2"/>
        <v/>
      </c>
      <c r="V175" s="10" t="str">
        <f>IF(ISBLANK($T175),"",
    IF(ISERROR(VLOOKUP($T175,Scores!$B:$D,2,FALSE)),
        "ERROR: NOT IN TEAM LIST",
        VLOOKUP($T175,Scores!$B:$D,2,FALSE)
    )
)</f>
        <v/>
      </c>
      <c r="W175" s="16" t="str">
        <f>IF(ISBLANK($T175),"",
    IF(ISERROR(VLOOKUP($T175,Scores!$B:$D,3,FALSE)),
        "",
        VLOOKUP($T175,Scores!$B:$D,3,FALSE)
    )
)</f>
        <v/>
      </c>
    </row>
    <row r="176" spans="2:23">
      <c r="B176" s="9"/>
      <c r="C176" s="170"/>
      <c r="D176" s="96"/>
      <c r="E176" s="96"/>
      <c r="F176" s="96"/>
      <c r="G176" s="96"/>
      <c r="H176" s="96"/>
      <c r="I176" s="108"/>
      <c r="J176" s="109"/>
      <c r="K176" s="110"/>
      <c r="L176" s="96"/>
      <c r="M176" s="96"/>
      <c r="N176" s="97"/>
      <c r="O176" s="104"/>
      <c r="P176" s="104"/>
      <c r="Q176" s="104"/>
      <c r="R176" s="104"/>
      <c r="S176" s="122"/>
      <c r="T176" s="111"/>
      <c r="U176" s="14" t="str">
        <f t="shared" si="2"/>
        <v/>
      </c>
      <c r="V176" s="10" t="str">
        <f>IF(ISBLANK($T176),"",
    IF(ISERROR(VLOOKUP($T176,Scores!$B:$D,2,FALSE)),
        "ERROR: NOT IN TEAM LIST",
        VLOOKUP($T176,Scores!$B:$D,2,FALSE)
    )
)</f>
        <v/>
      </c>
      <c r="W176" s="16" t="str">
        <f>IF(ISBLANK($T176),"",
    IF(ISERROR(VLOOKUP($T176,Scores!$B:$D,3,FALSE)),
        "",
        VLOOKUP($T176,Scores!$B:$D,3,FALSE)
    )
)</f>
        <v/>
      </c>
    </row>
    <row r="177" spans="2:23">
      <c r="B177" s="9"/>
      <c r="C177" s="170"/>
      <c r="D177" s="96"/>
      <c r="E177" s="96"/>
      <c r="F177" s="96"/>
      <c r="G177" s="96"/>
      <c r="H177" s="96"/>
      <c r="I177" s="108"/>
      <c r="J177" s="109"/>
      <c r="K177" s="110"/>
      <c r="L177" s="96"/>
      <c r="M177" s="96"/>
      <c r="N177" s="97"/>
      <c r="O177" s="104"/>
      <c r="P177" s="104"/>
      <c r="Q177" s="104"/>
      <c r="R177" s="104"/>
      <c r="S177" s="122"/>
      <c r="T177" s="111"/>
      <c r="U177" s="14" t="str">
        <f t="shared" si="2"/>
        <v/>
      </c>
      <c r="V177" s="10" t="str">
        <f>IF(ISBLANK($T177),"",
    IF(ISERROR(VLOOKUP($T177,Scores!$B:$D,2,FALSE)),
        "ERROR: NOT IN TEAM LIST",
        VLOOKUP($T177,Scores!$B:$D,2,FALSE)
    )
)</f>
        <v/>
      </c>
      <c r="W177" s="16" t="str">
        <f>IF(ISBLANK($T177),"",
    IF(ISERROR(VLOOKUP($T177,Scores!$B:$D,3,FALSE)),
        "",
        VLOOKUP($T177,Scores!$B:$D,3,FALSE)
    )
)</f>
        <v/>
      </c>
    </row>
    <row r="178" spans="2:23">
      <c r="B178" s="9"/>
      <c r="C178" s="170"/>
      <c r="D178" s="96"/>
      <c r="E178" s="96"/>
      <c r="F178" s="96"/>
      <c r="G178" s="96"/>
      <c r="H178" s="96"/>
      <c r="I178" s="108"/>
      <c r="J178" s="109"/>
      <c r="K178" s="110"/>
      <c r="L178" s="96"/>
      <c r="M178" s="96"/>
      <c r="N178" s="97"/>
      <c r="O178" s="104"/>
      <c r="P178" s="104"/>
      <c r="Q178" s="104"/>
      <c r="R178" s="104"/>
      <c r="S178" s="122"/>
      <c r="T178" s="111"/>
      <c r="U178" s="14" t="str">
        <f t="shared" si="2"/>
        <v/>
      </c>
      <c r="V178" s="10" t="str">
        <f>IF(ISBLANK($T178),"",
    IF(ISERROR(VLOOKUP($T178,Scores!$B:$D,2,FALSE)),
        "ERROR: NOT IN TEAM LIST",
        VLOOKUP($T178,Scores!$B:$D,2,FALSE)
    )
)</f>
        <v/>
      </c>
      <c r="W178" s="16" t="str">
        <f>IF(ISBLANK($T178),"",
    IF(ISERROR(VLOOKUP($T178,Scores!$B:$D,3,FALSE)),
        "",
        VLOOKUP($T178,Scores!$B:$D,3,FALSE)
    )
)</f>
        <v/>
      </c>
    </row>
    <row r="179" spans="2:23">
      <c r="B179" s="9"/>
      <c r="C179" s="170"/>
      <c r="D179" s="96"/>
      <c r="E179" s="96"/>
      <c r="F179" s="96"/>
      <c r="G179" s="96"/>
      <c r="H179" s="96"/>
      <c r="I179" s="108"/>
      <c r="J179" s="109"/>
      <c r="K179" s="110"/>
      <c r="L179" s="96"/>
      <c r="M179" s="96"/>
      <c r="N179" s="97"/>
      <c r="O179" s="104"/>
      <c r="P179" s="104"/>
      <c r="Q179" s="104"/>
      <c r="R179" s="104"/>
      <c r="S179" s="122"/>
      <c r="T179" s="111"/>
      <c r="U179" s="14" t="str">
        <f t="shared" si="2"/>
        <v/>
      </c>
      <c r="V179" s="10" t="str">
        <f>IF(ISBLANK($T179),"",
    IF(ISERROR(VLOOKUP($T179,Scores!$B:$D,2,FALSE)),
        "ERROR: NOT IN TEAM LIST",
        VLOOKUP($T179,Scores!$B:$D,2,FALSE)
    )
)</f>
        <v/>
      </c>
      <c r="W179" s="16" t="str">
        <f>IF(ISBLANK($T179),"",
    IF(ISERROR(VLOOKUP($T179,Scores!$B:$D,3,FALSE)),
        "",
        VLOOKUP($T179,Scores!$B:$D,3,FALSE)
    )
)</f>
        <v/>
      </c>
    </row>
    <row r="180" spans="2:23">
      <c r="B180" s="9"/>
      <c r="C180" s="170"/>
      <c r="D180" s="96"/>
      <c r="E180" s="96"/>
      <c r="F180" s="96"/>
      <c r="G180" s="96"/>
      <c r="H180" s="96"/>
      <c r="I180" s="108"/>
      <c r="J180" s="109"/>
      <c r="K180" s="110"/>
      <c r="L180" s="96"/>
      <c r="M180" s="96"/>
      <c r="N180" s="97"/>
      <c r="O180" s="104"/>
      <c r="P180" s="104"/>
      <c r="Q180" s="104"/>
      <c r="R180" s="104"/>
      <c r="S180" s="122"/>
      <c r="T180" s="111"/>
      <c r="U180" s="14" t="str">
        <f t="shared" si="2"/>
        <v/>
      </c>
      <c r="V180" s="10" t="str">
        <f>IF(ISBLANK($T180),"",
    IF(ISERROR(VLOOKUP($T180,Scores!$B:$D,2,FALSE)),
        "ERROR: NOT IN TEAM LIST",
        VLOOKUP($T180,Scores!$B:$D,2,FALSE)
    )
)</f>
        <v/>
      </c>
      <c r="W180" s="16" t="str">
        <f>IF(ISBLANK($T180),"",
    IF(ISERROR(VLOOKUP($T180,Scores!$B:$D,3,FALSE)),
        "",
        VLOOKUP($T180,Scores!$B:$D,3,FALSE)
    )
)</f>
        <v/>
      </c>
    </row>
    <row r="181" spans="2:23">
      <c r="B181" s="9"/>
      <c r="C181" s="170"/>
      <c r="D181" s="96"/>
      <c r="E181" s="96"/>
      <c r="F181" s="96"/>
      <c r="G181" s="96"/>
      <c r="H181" s="96"/>
      <c r="I181" s="108"/>
      <c r="J181" s="109"/>
      <c r="K181" s="110"/>
      <c r="L181" s="96"/>
      <c r="M181" s="96"/>
      <c r="N181" s="97"/>
      <c r="O181" s="104"/>
      <c r="P181" s="104"/>
      <c r="Q181" s="104"/>
      <c r="R181" s="104"/>
      <c r="S181" s="122"/>
      <c r="T181" s="111"/>
      <c r="U181" s="14" t="str">
        <f t="shared" si="2"/>
        <v/>
      </c>
      <c r="V181" s="10" t="str">
        <f>IF(ISBLANK($T181),"",
    IF(ISERROR(VLOOKUP($T181,Scores!$B:$D,2,FALSE)),
        "ERROR: NOT IN TEAM LIST",
        VLOOKUP($T181,Scores!$B:$D,2,FALSE)
    )
)</f>
        <v/>
      </c>
      <c r="W181" s="16" t="str">
        <f>IF(ISBLANK($T181),"",
    IF(ISERROR(VLOOKUP($T181,Scores!$B:$D,3,FALSE)),
        "",
        VLOOKUP($T181,Scores!$B:$D,3,FALSE)
    )
)</f>
        <v/>
      </c>
    </row>
    <row r="182" spans="2:23">
      <c r="B182" s="9"/>
      <c r="C182" s="170"/>
      <c r="D182" s="96"/>
      <c r="E182" s="96"/>
      <c r="F182" s="96"/>
      <c r="G182" s="96"/>
      <c r="H182" s="96"/>
      <c r="I182" s="108"/>
      <c r="J182" s="109"/>
      <c r="K182" s="110"/>
      <c r="L182" s="96"/>
      <c r="M182" s="96"/>
      <c r="N182" s="97"/>
      <c r="O182" s="104"/>
      <c r="P182" s="104"/>
      <c r="Q182" s="104"/>
      <c r="R182" s="104"/>
      <c r="S182" s="122"/>
      <c r="T182" s="111"/>
      <c r="U182" s="14" t="str">
        <f t="shared" si="2"/>
        <v/>
      </c>
      <c r="V182" s="10" t="str">
        <f>IF(ISBLANK($T182),"",
    IF(ISERROR(VLOOKUP($T182,Scores!$B:$D,2,FALSE)),
        "ERROR: NOT IN TEAM LIST",
        VLOOKUP($T182,Scores!$B:$D,2,FALSE)
    )
)</f>
        <v/>
      </c>
      <c r="W182" s="16" t="str">
        <f>IF(ISBLANK($T182),"",
    IF(ISERROR(VLOOKUP($T182,Scores!$B:$D,3,FALSE)),
        "",
        VLOOKUP($T182,Scores!$B:$D,3,FALSE)
    )
)</f>
        <v/>
      </c>
    </row>
    <row r="183" spans="2:23">
      <c r="B183" s="9"/>
      <c r="C183" s="170"/>
      <c r="D183" s="96"/>
      <c r="E183" s="96"/>
      <c r="F183" s="96"/>
      <c r="G183" s="96"/>
      <c r="H183" s="96"/>
      <c r="I183" s="108"/>
      <c r="J183" s="109"/>
      <c r="K183" s="110"/>
      <c r="L183" s="96"/>
      <c r="M183" s="96"/>
      <c r="N183" s="97"/>
      <c r="O183" s="104"/>
      <c r="P183" s="104"/>
      <c r="Q183" s="104"/>
      <c r="R183" s="104"/>
      <c r="S183" s="122"/>
      <c r="T183" s="111"/>
      <c r="U183" s="14" t="str">
        <f t="shared" si="2"/>
        <v/>
      </c>
      <c r="V183" s="10" t="str">
        <f>IF(ISBLANK($T183),"",
    IF(ISERROR(VLOOKUP($T183,Scores!$B:$D,2,FALSE)),
        "ERROR: NOT IN TEAM LIST",
        VLOOKUP($T183,Scores!$B:$D,2,FALSE)
    )
)</f>
        <v/>
      </c>
      <c r="W183" s="16" t="str">
        <f>IF(ISBLANK($T183),"",
    IF(ISERROR(VLOOKUP($T183,Scores!$B:$D,3,FALSE)),
        "",
        VLOOKUP($T183,Scores!$B:$D,3,FALSE)
    )
)</f>
        <v/>
      </c>
    </row>
    <row r="184" spans="2:23">
      <c r="B184" s="9"/>
      <c r="C184" s="170"/>
      <c r="D184" s="96"/>
      <c r="E184" s="96"/>
      <c r="F184" s="96"/>
      <c r="G184" s="96"/>
      <c r="H184" s="96"/>
      <c r="I184" s="108"/>
      <c r="J184" s="109"/>
      <c r="K184" s="110"/>
      <c r="L184" s="96"/>
      <c r="M184" s="96"/>
      <c r="N184" s="97"/>
      <c r="O184" s="104"/>
      <c r="P184" s="104"/>
      <c r="Q184" s="104"/>
      <c r="R184" s="104"/>
      <c r="S184" s="122"/>
      <c r="T184" s="111"/>
      <c r="U184" s="14" t="str">
        <f t="shared" si="2"/>
        <v/>
      </c>
      <c r="V184" s="10" t="str">
        <f>IF(ISBLANK($T184),"",
    IF(ISERROR(VLOOKUP($T184,Scores!$B:$D,2,FALSE)),
        "ERROR: NOT IN TEAM LIST",
        VLOOKUP($T184,Scores!$B:$D,2,FALSE)
    )
)</f>
        <v/>
      </c>
      <c r="W184" s="16" t="str">
        <f>IF(ISBLANK($T184),"",
    IF(ISERROR(VLOOKUP($T184,Scores!$B:$D,3,FALSE)),
        "",
        VLOOKUP($T184,Scores!$B:$D,3,FALSE)
    )
)</f>
        <v/>
      </c>
    </row>
    <row r="185" spans="2:23">
      <c r="B185" s="9"/>
      <c r="C185" s="170"/>
      <c r="D185" s="96"/>
      <c r="E185" s="96"/>
      <c r="F185" s="96"/>
      <c r="G185" s="96"/>
      <c r="H185" s="96"/>
      <c r="I185" s="108"/>
      <c r="J185" s="109"/>
      <c r="K185" s="110"/>
      <c r="L185" s="96"/>
      <c r="M185" s="96"/>
      <c r="N185" s="97"/>
      <c r="O185" s="104"/>
      <c r="P185" s="104"/>
      <c r="Q185" s="104"/>
      <c r="R185" s="104"/>
      <c r="S185" s="122"/>
      <c r="T185" s="111"/>
      <c r="U185" s="14" t="str">
        <f t="shared" si="2"/>
        <v/>
      </c>
      <c r="V185" s="10" t="str">
        <f>IF(ISBLANK($T185),"",
    IF(ISERROR(VLOOKUP($T185,Scores!$B:$D,2,FALSE)),
        "ERROR: NOT IN TEAM LIST",
        VLOOKUP($T185,Scores!$B:$D,2,FALSE)
    )
)</f>
        <v/>
      </c>
      <c r="W185" s="16" t="str">
        <f>IF(ISBLANK($T185),"",
    IF(ISERROR(VLOOKUP($T185,Scores!$B:$D,3,FALSE)),
        "",
        VLOOKUP($T185,Scores!$B:$D,3,FALSE)
    )
)</f>
        <v/>
      </c>
    </row>
    <row r="186" spans="2:23">
      <c r="B186" s="9"/>
      <c r="C186" s="170"/>
      <c r="D186" s="96"/>
      <c r="E186" s="96"/>
      <c r="F186" s="96"/>
      <c r="G186" s="96"/>
      <c r="H186" s="96"/>
      <c r="I186" s="108"/>
      <c r="J186" s="109"/>
      <c r="K186" s="110"/>
      <c r="L186" s="96"/>
      <c r="M186" s="96"/>
      <c r="N186" s="97"/>
      <c r="O186" s="104"/>
      <c r="P186" s="104"/>
      <c r="Q186" s="104"/>
      <c r="R186" s="104"/>
      <c r="S186" s="122"/>
      <c r="T186" s="111"/>
      <c r="U186" s="14" t="str">
        <f t="shared" si="2"/>
        <v/>
      </c>
      <c r="V186" s="10" t="str">
        <f>IF(ISBLANK($T186),"",
    IF(ISERROR(VLOOKUP($T186,Scores!$B:$D,2,FALSE)),
        "ERROR: NOT IN TEAM LIST",
        VLOOKUP($T186,Scores!$B:$D,2,FALSE)
    )
)</f>
        <v/>
      </c>
      <c r="W186" s="16" t="str">
        <f>IF(ISBLANK($T186),"",
    IF(ISERROR(VLOOKUP($T186,Scores!$B:$D,3,FALSE)),
        "",
        VLOOKUP($T186,Scores!$B:$D,3,FALSE)
    )
)</f>
        <v/>
      </c>
    </row>
    <row r="187" spans="2:23">
      <c r="B187" s="9"/>
      <c r="C187" s="170"/>
      <c r="D187" s="96"/>
      <c r="E187" s="96"/>
      <c r="F187" s="96"/>
      <c r="G187" s="96"/>
      <c r="H187" s="96"/>
      <c r="I187" s="108"/>
      <c r="J187" s="109"/>
      <c r="K187" s="110"/>
      <c r="L187" s="96"/>
      <c r="M187" s="96"/>
      <c r="N187" s="97"/>
      <c r="O187" s="104"/>
      <c r="P187" s="104"/>
      <c r="Q187" s="104"/>
      <c r="R187" s="104"/>
      <c r="S187" s="122"/>
      <c r="T187" s="111"/>
      <c r="U187" s="14" t="str">
        <f t="shared" si="2"/>
        <v/>
      </c>
      <c r="V187" s="10" t="str">
        <f>IF(ISBLANK($T187),"",
    IF(ISERROR(VLOOKUP($T187,Scores!$B:$D,2,FALSE)),
        "ERROR: NOT IN TEAM LIST",
        VLOOKUP($T187,Scores!$B:$D,2,FALSE)
    )
)</f>
        <v/>
      </c>
      <c r="W187" s="16" t="str">
        <f>IF(ISBLANK($T187),"",
    IF(ISERROR(VLOOKUP($T187,Scores!$B:$D,3,FALSE)),
        "",
        VLOOKUP($T187,Scores!$B:$D,3,FALSE)
    )
)</f>
        <v/>
      </c>
    </row>
    <row r="188" spans="2:23">
      <c r="B188" s="9"/>
      <c r="C188" s="170"/>
      <c r="D188" s="96"/>
      <c r="E188" s="96"/>
      <c r="F188" s="96"/>
      <c r="G188" s="96"/>
      <c r="H188" s="96"/>
      <c r="I188" s="108"/>
      <c r="J188" s="109"/>
      <c r="K188" s="110"/>
      <c r="L188" s="96"/>
      <c r="M188" s="96"/>
      <c r="N188" s="97"/>
      <c r="O188" s="104"/>
      <c r="P188" s="104"/>
      <c r="Q188" s="104"/>
      <c r="R188" s="104"/>
      <c r="S188" s="122"/>
      <c r="T188" s="111"/>
      <c r="U188" s="14" t="str">
        <f t="shared" si="2"/>
        <v/>
      </c>
      <c r="V188" s="10" t="str">
        <f>IF(ISBLANK($T188),"",
    IF(ISERROR(VLOOKUP($T188,Scores!$B:$D,2,FALSE)),
        "ERROR: NOT IN TEAM LIST",
        VLOOKUP($T188,Scores!$B:$D,2,FALSE)
    )
)</f>
        <v/>
      </c>
      <c r="W188" s="16" t="str">
        <f>IF(ISBLANK($T188),"",
    IF(ISERROR(VLOOKUP($T188,Scores!$B:$D,3,FALSE)),
        "",
        VLOOKUP($T188,Scores!$B:$D,3,FALSE)
    )
)</f>
        <v/>
      </c>
    </row>
    <row r="189" spans="2:23">
      <c r="B189" s="9"/>
      <c r="C189" s="170"/>
      <c r="D189" s="96"/>
      <c r="E189" s="96"/>
      <c r="F189" s="96"/>
      <c r="G189" s="96"/>
      <c r="H189" s="96"/>
      <c r="I189" s="108"/>
      <c r="J189" s="109"/>
      <c r="K189" s="110"/>
      <c r="L189" s="96"/>
      <c r="M189" s="96"/>
      <c r="N189" s="97"/>
      <c r="O189" s="104"/>
      <c r="P189" s="104"/>
      <c r="Q189" s="104"/>
      <c r="R189" s="104"/>
      <c r="S189" s="122"/>
      <c r="T189" s="111"/>
      <c r="U189" s="14" t="str">
        <f t="shared" si="2"/>
        <v/>
      </c>
      <c r="V189" s="10" t="str">
        <f>IF(ISBLANK($T189),"",
    IF(ISERROR(VLOOKUP($T189,Scores!$B:$D,2,FALSE)),
        "ERROR: NOT IN TEAM LIST",
        VLOOKUP($T189,Scores!$B:$D,2,FALSE)
    )
)</f>
        <v/>
      </c>
      <c r="W189" s="16" t="str">
        <f>IF(ISBLANK($T189),"",
    IF(ISERROR(VLOOKUP($T189,Scores!$B:$D,3,FALSE)),
        "",
        VLOOKUP($T189,Scores!$B:$D,3,FALSE)
    )
)</f>
        <v/>
      </c>
    </row>
    <row r="190" spans="2:23">
      <c r="B190" s="9"/>
      <c r="C190" s="170"/>
      <c r="D190" s="96"/>
      <c r="E190" s="96"/>
      <c r="F190" s="96"/>
      <c r="G190" s="96"/>
      <c r="H190" s="96"/>
      <c r="I190" s="108"/>
      <c r="J190" s="109"/>
      <c r="K190" s="110"/>
      <c r="L190" s="96"/>
      <c r="M190" s="96"/>
      <c r="N190" s="97"/>
      <c r="O190" s="104"/>
      <c r="P190" s="104"/>
      <c r="Q190" s="104"/>
      <c r="R190" s="104"/>
      <c r="S190" s="122"/>
      <c r="T190" s="111"/>
      <c r="U190" s="14" t="str">
        <f t="shared" si="2"/>
        <v/>
      </c>
      <c r="V190" s="10" t="str">
        <f>IF(ISBLANK($T190),"",
    IF(ISERROR(VLOOKUP($T190,Scores!$B:$D,2,FALSE)),
        "ERROR: NOT IN TEAM LIST",
        VLOOKUP($T190,Scores!$B:$D,2,FALSE)
    )
)</f>
        <v/>
      </c>
      <c r="W190" s="16" t="str">
        <f>IF(ISBLANK($T190),"",
    IF(ISERROR(VLOOKUP($T190,Scores!$B:$D,3,FALSE)),
        "",
        VLOOKUP($T190,Scores!$B:$D,3,FALSE)
    )
)</f>
        <v/>
      </c>
    </row>
    <row r="191" spans="2:23">
      <c r="B191" s="9"/>
      <c r="C191" s="170"/>
      <c r="D191" s="96"/>
      <c r="E191" s="96"/>
      <c r="F191" s="96"/>
      <c r="G191" s="96"/>
      <c r="H191" s="96"/>
      <c r="I191" s="108"/>
      <c r="J191" s="109"/>
      <c r="K191" s="110"/>
      <c r="L191" s="96"/>
      <c r="M191" s="96"/>
      <c r="N191" s="97"/>
      <c r="O191" s="104"/>
      <c r="P191" s="104"/>
      <c r="Q191" s="104"/>
      <c r="R191" s="104"/>
      <c r="S191" s="122"/>
      <c r="T191" s="111"/>
      <c r="U191" s="14" t="str">
        <f t="shared" si="2"/>
        <v/>
      </c>
      <c r="V191" s="10" t="str">
        <f>IF(ISBLANK($T191),"",
    IF(ISERROR(VLOOKUP($T191,Scores!$B:$D,2,FALSE)),
        "ERROR: NOT IN TEAM LIST",
        VLOOKUP($T191,Scores!$B:$D,2,FALSE)
    )
)</f>
        <v/>
      </c>
      <c r="W191" s="16" t="str">
        <f>IF(ISBLANK($T191),"",
    IF(ISERROR(VLOOKUP($T191,Scores!$B:$D,3,FALSE)),
        "",
        VLOOKUP($T191,Scores!$B:$D,3,FALSE)
    )
)</f>
        <v/>
      </c>
    </row>
    <row r="192" spans="2:23">
      <c r="B192" s="9"/>
      <c r="C192" s="170"/>
      <c r="D192" s="96"/>
      <c r="E192" s="96"/>
      <c r="F192" s="96"/>
      <c r="G192" s="96"/>
      <c r="H192" s="96"/>
      <c r="I192" s="108"/>
      <c r="J192" s="109"/>
      <c r="K192" s="110"/>
      <c r="L192" s="96"/>
      <c r="M192" s="96"/>
      <c r="N192" s="97"/>
      <c r="O192" s="104"/>
      <c r="P192" s="104"/>
      <c r="Q192" s="104"/>
      <c r="R192" s="104"/>
      <c r="S192" s="122"/>
      <c r="T192" s="111"/>
      <c r="U192" s="14" t="str">
        <f t="shared" si="2"/>
        <v/>
      </c>
      <c r="V192" s="10" t="str">
        <f>IF(ISBLANK($T192),"",
    IF(ISERROR(VLOOKUP($T192,Scores!$B:$D,2,FALSE)),
        "ERROR: NOT IN TEAM LIST",
        VLOOKUP($T192,Scores!$B:$D,2,FALSE)
    )
)</f>
        <v/>
      </c>
      <c r="W192" s="16" t="str">
        <f>IF(ISBLANK($T192),"",
    IF(ISERROR(VLOOKUP($T192,Scores!$B:$D,3,FALSE)),
        "",
        VLOOKUP($T192,Scores!$B:$D,3,FALSE)
    )
)</f>
        <v/>
      </c>
    </row>
    <row r="193" spans="2:23">
      <c r="B193" s="9"/>
      <c r="C193" s="170"/>
      <c r="D193" s="96"/>
      <c r="E193" s="96"/>
      <c r="F193" s="96"/>
      <c r="G193" s="96"/>
      <c r="H193" s="96"/>
      <c r="I193" s="108"/>
      <c r="J193" s="109"/>
      <c r="K193" s="110"/>
      <c r="L193" s="96"/>
      <c r="M193" s="96"/>
      <c r="N193" s="97"/>
      <c r="O193" s="104"/>
      <c r="P193" s="104"/>
      <c r="Q193" s="104"/>
      <c r="R193" s="104"/>
      <c r="S193" s="122"/>
      <c r="T193" s="111"/>
      <c r="U193" s="14" t="str">
        <f t="shared" si="2"/>
        <v/>
      </c>
      <c r="V193" s="10" t="str">
        <f>IF(ISBLANK($T193),"",
    IF(ISERROR(VLOOKUP($T193,Scores!$B:$D,2,FALSE)),
        "ERROR: NOT IN TEAM LIST",
        VLOOKUP($T193,Scores!$B:$D,2,FALSE)
    )
)</f>
        <v/>
      </c>
      <c r="W193" s="16" t="str">
        <f>IF(ISBLANK($T193),"",
    IF(ISERROR(VLOOKUP($T193,Scores!$B:$D,3,FALSE)),
        "",
        VLOOKUP($T193,Scores!$B:$D,3,FALSE)
    )
)</f>
        <v/>
      </c>
    </row>
    <row r="194" spans="2:23">
      <c r="B194" s="9"/>
      <c r="C194" s="170"/>
      <c r="D194" s="96"/>
      <c r="E194" s="96"/>
      <c r="F194" s="96"/>
      <c r="G194" s="96"/>
      <c r="H194" s="96"/>
      <c r="I194" s="108"/>
      <c r="J194" s="109"/>
      <c r="K194" s="110"/>
      <c r="L194" s="96"/>
      <c r="M194" s="96"/>
      <c r="N194" s="97"/>
      <c r="O194" s="104"/>
      <c r="P194" s="104"/>
      <c r="Q194" s="104"/>
      <c r="R194" s="104"/>
      <c r="S194" s="122"/>
      <c r="T194" s="111"/>
      <c r="U194" s="14" t="str">
        <f t="shared" si="2"/>
        <v/>
      </c>
      <c r="V194" s="10" t="str">
        <f>IF(ISBLANK($T194),"",
    IF(ISERROR(VLOOKUP($T194,Scores!$B:$D,2,FALSE)),
        "ERROR: NOT IN TEAM LIST",
        VLOOKUP($T194,Scores!$B:$D,2,FALSE)
    )
)</f>
        <v/>
      </c>
      <c r="W194" s="16" t="str">
        <f>IF(ISBLANK($T194),"",
    IF(ISERROR(VLOOKUP($T194,Scores!$B:$D,3,FALSE)),
        "",
        VLOOKUP($T194,Scores!$B:$D,3,FALSE)
    )
)</f>
        <v/>
      </c>
    </row>
    <row r="195" spans="2:23">
      <c r="B195" s="9"/>
      <c r="C195" s="170"/>
      <c r="D195" s="96"/>
      <c r="E195" s="96"/>
      <c r="F195" s="96"/>
      <c r="G195" s="96"/>
      <c r="H195" s="96"/>
      <c r="I195" s="108"/>
      <c r="J195" s="109"/>
      <c r="K195" s="110"/>
      <c r="L195" s="96"/>
      <c r="M195" s="96"/>
      <c r="N195" s="97"/>
      <c r="O195" s="104"/>
      <c r="P195" s="104"/>
      <c r="Q195" s="104"/>
      <c r="R195" s="104"/>
      <c r="S195" s="122"/>
      <c r="T195" s="111"/>
      <c r="U195" s="14" t="str">
        <f t="shared" si="2"/>
        <v/>
      </c>
      <c r="V195" s="10" t="str">
        <f>IF(ISBLANK($T195),"",
    IF(ISERROR(VLOOKUP($T195,Scores!$B:$D,2,FALSE)),
        "ERROR: NOT IN TEAM LIST",
        VLOOKUP($T195,Scores!$B:$D,2,FALSE)
    )
)</f>
        <v/>
      </c>
      <c r="W195" s="16" t="str">
        <f>IF(ISBLANK($T195),"",
    IF(ISERROR(VLOOKUP($T195,Scores!$B:$D,3,FALSE)),
        "",
        VLOOKUP($T195,Scores!$B:$D,3,FALSE)
    )
)</f>
        <v/>
      </c>
    </row>
    <row r="196" spans="2:23">
      <c r="B196" s="9"/>
      <c r="C196" s="170"/>
      <c r="D196" s="96"/>
      <c r="E196" s="96"/>
      <c r="F196" s="96"/>
      <c r="G196" s="96"/>
      <c r="H196" s="96"/>
      <c r="I196" s="108"/>
      <c r="J196" s="109"/>
      <c r="K196" s="110"/>
      <c r="L196" s="96"/>
      <c r="M196" s="96"/>
      <c r="N196" s="97"/>
      <c r="O196" s="104"/>
      <c r="P196" s="104"/>
      <c r="Q196" s="104"/>
      <c r="R196" s="104"/>
      <c r="S196" s="122"/>
      <c r="T196" s="111"/>
      <c r="U196" s="14" t="str">
        <f t="shared" ref="U196:U259" si="3">IF(AND(ISBLANK(S196),ISBLANK(T196)),
    "",
    IF(AND(OR(S196=TRUE,LEFT(S196)="T",LEFT(S196)="Y",S196=1),ISBLANK(T196)),
        "← ENTER",
        IF(AND(NOT(ISBLANK(S196)),OR(S196=TRUE,LEFT(S196)="T",LEFT(S196)="Y",S196=1)),
            T196,
            ""
        )
    )
)</f>
        <v/>
      </c>
      <c r="V196" s="10" t="str">
        <f>IF(ISBLANK($T196),"",
    IF(ISERROR(VLOOKUP($T196,Scores!$B:$D,2,FALSE)),
        "ERROR: NOT IN TEAM LIST",
        VLOOKUP($T196,Scores!$B:$D,2,FALSE)
    )
)</f>
        <v/>
      </c>
      <c r="W196" s="16" t="str">
        <f>IF(ISBLANK($T196),"",
    IF(ISERROR(VLOOKUP($T196,Scores!$B:$D,3,FALSE)),
        "",
        VLOOKUP($T196,Scores!$B:$D,3,FALSE)
    )
)</f>
        <v/>
      </c>
    </row>
    <row r="197" spans="2:23">
      <c r="B197" s="9"/>
      <c r="C197" s="170"/>
      <c r="D197" s="96"/>
      <c r="E197" s="96"/>
      <c r="F197" s="96"/>
      <c r="G197" s="96"/>
      <c r="H197" s="96"/>
      <c r="I197" s="108"/>
      <c r="J197" s="109"/>
      <c r="K197" s="110"/>
      <c r="L197" s="96"/>
      <c r="M197" s="96"/>
      <c r="N197" s="97"/>
      <c r="O197" s="104"/>
      <c r="P197" s="104"/>
      <c r="Q197" s="104"/>
      <c r="R197" s="104"/>
      <c r="S197" s="122"/>
      <c r="T197" s="111"/>
      <c r="U197" s="14" t="str">
        <f t="shared" si="3"/>
        <v/>
      </c>
      <c r="V197" s="10" t="str">
        <f>IF(ISBLANK($T197),"",
    IF(ISERROR(VLOOKUP($T197,Scores!$B:$D,2,FALSE)),
        "ERROR: NOT IN TEAM LIST",
        VLOOKUP($T197,Scores!$B:$D,2,FALSE)
    )
)</f>
        <v/>
      </c>
      <c r="W197" s="16" t="str">
        <f>IF(ISBLANK($T197),"",
    IF(ISERROR(VLOOKUP($T197,Scores!$B:$D,3,FALSE)),
        "",
        VLOOKUP($T197,Scores!$B:$D,3,FALSE)
    )
)</f>
        <v/>
      </c>
    </row>
    <row r="198" spans="2:23">
      <c r="B198" s="9"/>
      <c r="C198" s="170"/>
      <c r="D198" s="96"/>
      <c r="E198" s="96"/>
      <c r="F198" s="96"/>
      <c r="G198" s="96"/>
      <c r="H198" s="96"/>
      <c r="I198" s="108"/>
      <c r="J198" s="109"/>
      <c r="K198" s="110"/>
      <c r="L198" s="96"/>
      <c r="M198" s="96"/>
      <c r="N198" s="97"/>
      <c r="O198" s="104"/>
      <c r="P198" s="104"/>
      <c r="Q198" s="104"/>
      <c r="R198" s="104"/>
      <c r="S198" s="122"/>
      <c r="T198" s="111"/>
      <c r="U198" s="14" t="str">
        <f t="shared" si="3"/>
        <v/>
      </c>
      <c r="V198" s="10" t="str">
        <f>IF(ISBLANK($T198),"",
    IF(ISERROR(VLOOKUP($T198,Scores!$B:$D,2,FALSE)),
        "ERROR: NOT IN TEAM LIST",
        VLOOKUP($T198,Scores!$B:$D,2,FALSE)
    )
)</f>
        <v/>
      </c>
      <c r="W198" s="16" t="str">
        <f>IF(ISBLANK($T198),"",
    IF(ISERROR(VLOOKUP($T198,Scores!$B:$D,3,FALSE)),
        "",
        VLOOKUP($T198,Scores!$B:$D,3,FALSE)
    )
)</f>
        <v/>
      </c>
    </row>
    <row r="199" spans="2:23">
      <c r="B199" s="9"/>
      <c r="C199" s="170"/>
      <c r="D199" s="96"/>
      <c r="E199" s="96"/>
      <c r="F199" s="96"/>
      <c r="G199" s="96"/>
      <c r="H199" s="96"/>
      <c r="I199" s="108"/>
      <c r="J199" s="109"/>
      <c r="K199" s="110"/>
      <c r="L199" s="96"/>
      <c r="M199" s="96"/>
      <c r="N199" s="97"/>
      <c r="O199" s="104"/>
      <c r="P199" s="104"/>
      <c r="Q199" s="104"/>
      <c r="R199" s="104"/>
      <c r="S199" s="122"/>
      <c r="T199" s="111"/>
      <c r="U199" s="14" t="str">
        <f t="shared" si="3"/>
        <v/>
      </c>
      <c r="V199" s="10" t="str">
        <f>IF(ISBLANK($T199),"",
    IF(ISERROR(VLOOKUP($T199,Scores!$B:$D,2,FALSE)),
        "ERROR: NOT IN TEAM LIST",
        VLOOKUP($T199,Scores!$B:$D,2,FALSE)
    )
)</f>
        <v/>
      </c>
      <c r="W199" s="16" t="str">
        <f>IF(ISBLANK($T199),"",
    IF(ISERROR(VLOOKUP($T199,Scores!$B:$D,3,FALSE)),
        "",
        VLOOKUP($T199,Scores!$B:$D,3,FALSE)
    )
)</f>
        <v/>
      </c>
    </row>
    <row r="200" spans="2:23">
      <c r="B200" s="9"/>
      <c r="C200" s="170"/>
      <c r="D200" s="96"/>
      <c r="E200" s="96"/>
      <c r="F200" s="96"/>
      <c r="G200" s="96"/>
      <c r="H200" s="96"/>
      <c r="I200" s="108"/>
      <c r="J200" s="109"/>
      <c r="K200" s="110"/>
      <c r="L200" s="96"/>
      <c r="M200" s="96"/>
      <c r="N200" s="97"/>
      <c r="O200" s="104"/>
      <c r="P200" s="104"/>
      <c r="Q200" s="104"/>
      <c r="R200" s="104"/>
      <c r="S200" s="122"/>
      <c r="T200" s="111"/>
      <c r="U200" s="14" t="str">
        <f t="shared" si="3"/>
        <v/>
      </c>
      <c r="V200" s="10" t="str">
        <f>IF(ISBLANK($T200),"",
    IF(ISERROR(VLOOKUP($T200,Scores!$B:$D,2,FALSE)),
        "ERROR: NOT IN TEAM LIST",
        VLOOKUP($T200,Scores!$B:$D,2,FALSE)
    )
)</f>
        <v/>
      </c>
      <c r="W200" s="16" t="str">
        <f>IF(ISBLANK($T200),"",
    IF(ISERROR(VLOOKUP($T200,Scores!$B:$D,3,FALSE)),
        "",
        VLOOKUP($T200,Scores!$B:$D,3,FALSE)
    )
)</f>
        <v/>
      </c>
    </row>
    <row r="201" spans="2:23">
      <c r="B201" s="9"/>
      <c r="C201" s="170"/>
      <c r="D201" s="96"/>
      <c r="E201" s="96"/>
      <c r="F201" s="96"/>
      <c r="G201" s="96"/>
      <c r="H201" s="96"/>
      <c r="I201" s="108"/>
      <c r="J201" s="109"/>
      <c r="K201" s="110"/>
      <c r="L201" s="96"/>
      <c r="M201" s="96"/>
      <c r="N201" s="97"/>
      <c r="O201" s="104"/>
      <c r="P201" s="104"/>
      <c r="Q201" s="104"/>
      <c r="R201" s="104"/>
      <c r="S201" s="122"/>
      <c r="T201" s="111"/>
      <c r="U201" s="14" t="str">
        <f t="shared" si="3"/>
        <v/>
      </c>
      <c r="V201" s="10" t="str">
        <f>IF(ISBLANK($T201),"",
    IF(ISERROR(VLOOKUP($T201,Scores!$B:$D,2,FALSE)),
        "ERROR: NOT IN TEAM LIST",
        VLOOKUP($T201,Scores!$B:$D,2,FALSE)
    )
)</f>
        <v/>
      </c>
      <c r="W201" s="16" t="str">
        <f>IF(ISBLANK($T201),"",
    IF(ISERROR(VLOOKUP($T201,Scores!$B:$D,3,FALSE)),
        "",
        VLOOKUP($T201,Scores!$B:$D,3,FALSE)
    )
)</f>
        <v/>
      </c>
    </row>
    <row r="202" spans="2:23">
      <c r="B202" s="9"/>
      <c r="C202" s="170"/>
      <c r="D202" s="96"/>
      <c r="E202" s="96"/>
      <c r="F202" s="96"/>
      <c r="G202" s="96"/>
      <c r="H202" s="96"/>
      <c r="I202" s="108"/>
      <c r="J202" s="109"/>
      <c r="K202" s="110"/>
      <c r="L202" s="96"/>
      <c r="M202" s="96"/>
      <c r="N202" s="97"/>
      <c r="O202" s="104"/>
      <c r="P202" s="104"/>
      <c r="Q202" s="104"/>
      <c r="R202" s="104"/>
      <c r="S202" s="122"/>
      <c r="T202" s="111"/>
      <c r="U202" s="14" t="str">
        <f t="shared" si="3"/>
        <v/>
      </c>
      <c r="V202" s="10" t="str">
        <f>IF(ISBLANK($T202),"",
    IF(ISERROR(VLOOKUP($T202,Scores!$B:$D,2,FALSE)),
        "ERROR: NOT IN TEAM LIST",
        VLOOKUP($T202,Scores!$B:$D,2,FALSE)
    )
)</f>
        <v/>
      </c>
      <c r="W202" s="16" t="str">
        <f>IF(ISBLANK($T202),"",
    IF(ISERROR(VLOOKUP($T202,Scores!$B:$D,3,FALSE)),
        "",
        VLOOKUP($T202,Scores!$B:$D,3,FALSE)
    )
)</f>
        <v/>
      </c>
    </row>
    <row r="203" spans="2:23">
      <c r="B203" s="9"/>
      <c r="C203" s="170"/>
      <c r="D203" s="96"/>
      <c r="E203" s="96"/>
      <c r="F203" s="96"/>
      <c r="G203" s="96"/>
      <c r="H203" s="96"/>
      <c r="I203" s="108"/>
      <c r="J203" s="109"/>
      <c r="K203" s="110"/>
      <c r="L203" s="96"/>
      <c r="M203" s="96"/>
      <c r="N203" s="97"/>
      <c r="O203" s="104"/>
      <c r="P203" s="104"/>
      <c r="Q203" s="104"/>
      <c r="R203" s="104"/>
      <c r="S203" s="122"/>
      <c r="T203" s="111"/>
      <c r="U203" s="14" t="str">
        <f t="shared" si="3"/>
        <v/>
      </c>
      <c r="V203" s="10" t="str">
        <f>IF(ISBLANK($T203),"",
    IF(ISERROR(VLOOKUP($T203,Scores!$B:$D,2,FALSE)),
        "ERROR: NOT IN TEAM LIST",
        VLOOKUP($T203,Scores!$B:$D,2,FALSE)
    )
)</f>
        <v/>
      </c>
      <c r="W203" s="16" t="str">
        <f>IF(ISBLANK($T203),"",
    IF(ISERROR(VLOOKUP($T203,Scores!$B:$D,3,FALSE)),
        "",
        VLOOKUP($T203,Scores!$B:$D,3,FALSE)
    )
)</f>
        <v/>
      </c>
    </row>
    <row r="204" spans="2:23">
      <c r="B204" s="9"/>
      <c r="C204" s="170"/>
      <c r="D204" s="96"/>
      <c r="E204" s="96"/>
      <c r="F204" s="96"/>
      <c r="G204" s="96"/>
      <c r="H204" s="96"/>
      <c r="I204" s="108"/>
      <c r="J204" s="109"/>
      <c r="K204" s="110"/>
      <c r="L204" s="96"/>
      <c r="M204" s="96"/>
      <c r="N204" s="97"/>
      <c r="O204" s="104"/>
      <c r="P204" s="104"/>
      <c r="Q204" s="104"/>
      <c r="R204" s="104"/>
      <c r="S204" s="122"/>
      <c r="T204" s="111"/>
      <c r="U204" s="14" t="str">
        <f t="shared" si="3"/>
        <v/>
      </c>
      <c r="V204" s="10" t="str">
        <f>IF(ISBLANK($T204),"",
    IF(ISERROR(VLOOKUP($T204,Scores!$B:$D,2,FALSE)),
        "ERROR: NOT IN TEAM LIST",
        VLOOKUP($T204,Scores!$B:$D,2,FALSE)
    )
)</f>
        <v/>
      </c>
      <c r="W204" s="16" t="str">
        <f>IF(ISBLANK($T204),"",
    IF(ISERROR(VLOOKUP($T204,Scores!$B:$D,3,FALSE)),
        "",
        VLOOKUP($T204,Scores!$B:$D,3,FALSE)
    )
)</f>
        <v/>
      </c>
    </row>
    <row r="205" spans="2:23">
      <c r="B205" s="9"/>
      <c r="C205" s="170"/>
      <c r="D205" s="96"/>
      <c r="E205" s="96"/>
      <c r="F205" s="96"/>
      <c r="G205" s="96"/>
      <c r="H205" s="96"/>
      <c r="I205" s="108"/>
      <c r="J205" s="109"/>
      <c r="K205" s="110"/>
      <c r="L205" s="96"/>
      <c r="M205" s="96"/>
      <c r="N205" s="97"/>
      <c r="O205" s="104"/>
      <c r="P205" s="104"/>
      <c r="Q205" s="104"/>
      <c r="R205" s="104"/>
      <c r="S205" s="122"/>
      <c r="T205" s="111"/>
      <c r="U205" s="14" t="str">
        <f t="shared" si="3"/>
        <v/>
      </c>
      <c r="V205" s="10" t="str">
        <f>IF(ISBLANK($T205),"",
    IF(ISERROR(VLOOKUP($T205,Scores!$B:$D,2,FALSE)),
        "ERROR: NOT IN TEAM LIST",
        VLOOKUP($T205,Scores!$B:$D,2,FALSE)
    )
)</f>
        <v/>
      </c>
      <c r="W205" s="16" t="str">
        <f>IF(ISBLANK($T205),"",
    IF(ISERROR(VLOOKUP($T205,Scores!$B:$D,3,FALSE)),
        "",
        VLOOKUP($T205,Scores!$B:$D,3,FALSE)
    )
)</f>
        <v/>
      </c>
    </row>
    <row r="206" spans="2:23">
      <c r="B206" s="9"/>
      <c r="C206" s="170"/>
      <c r="D206" s="96"/>
      <c r="E206" s="96"/>
      <c r="F206" s="96"/>
      <c r="G206" s="96"/>
      <c r="H206" s="96"/>
      <c r="I206" s="108"/>
      <c r="J206" s="109"/>
      <c r="K206" s="110"/>
      <c r="L206" s="96"/>
      <c r="M206" s="96"/>
      <c r="N206" s="97"/>
      <c r="O206" s="104"/>
      <c r="P206" s="104"/>
      <c r="Q206" s="104"/>
      <c r="R206" s="104"/>
      <c r="S206" s="122"/>
      <c r="T206" s="111"/>
      <c r="U206" s="14" t="str">
        <f t="shared" si="3"/>
        <v/>
      </c>
      <c r="V206" s="10" t="str">
        <f>IF(ISBLANK($T206),"",
    IF(ISERROR(VLOOKUP($T206,Scores!$B:$D,2,FALSE)),
        "ERROR: NOT IN TEAM LIST",
        VLOOKUP($T206,Scores!$B:$D,2,FALSE)
    )
)</f>
        <v/>
      </c>
      <c r="W206" s="16" t="str">
        <f>IF(ISBLANK($T206),"",
    IF(ISERROR(VLOOKUP($T206,Scores!$B:$D,3,FALSE)),
        "",
        VLOOKUP($T206,Scores!$B:$D,3,FALSE)
    )
)</f>
        <v/>
      </c>
    </row>
    <row r="207" spans="2:23">
      <c r="B207" s="9"/>
      <c r="C207" s="170"/>
      <c r="D207" s="96"/>
      <c r="E207" s="96"/>
      <c r="F207" s="96"/>
      <c r="G207" s="96"/>
      <c r="H207" s="96"/>
      <c r="I207" s="108"/>
      <c r="J207" s="109"/>
      <c r="K207" s="110"/>
      <c r="L207" s="96"/>
      <c r="M207" s="96"/>
      <c r="N207" s="97"/>
      <c r="O207" s="104"/>
      <c r="P207" s="104"/>
      <c r="Q207" s="104"/>
      <c r="R207" s="104"/>
      <c r="S207" s="122"/>
      <c r="T207" s="111"/>
      <c r="U207" s="14" t="str">
        <f t="shared" si="3"/>
        <v/>
      </c>
      <c r="V207" s="10" t="str">
        <f>IF(ISBLANK($T207),"",
    IF(ISERROR(VLOOKUP($T207,Scores!$B:$D,2,FALSE)),
        "ERROR: NOT IN TEAM LIST",
        VLOOKUP($T207,Scores!$B:$D,2,FALSE)
    )
)</f>
        <v/>
      </c>
      <c r="W207" s="16" t="str">
        <f>IF(ISBLANK($T207),"",
    IF(ISERROR(VLOOKUP($T207,Scores!$B:$D,3,FALSE)),
        "",
        VLOOKUP($T207,Scores!$B:$D,3,FALSE)
    )
)</f>
        <v/>
      </c>
    </row>
    <row r="208" spans="2:23">
      <c r="B208" s="9"/>
      <c r="C208" s="170"/>
      <c r="D208" s="96"/>
      <c r="E208" s="96"/>
      <c r="F208" s="96"/>
      <c r="G208" s="96"/>
      <c r="H208" s="96"/>
      <c r="I208" s="108"/>
      <c r="J208" s="109"/>
      <c r="K208" s="110"/>
      <c r="L208" s="96"/>
      <c r="M208" s="96"/>
      <c r="N208" s="97"/>
      <c r="O208" s="104"/>
      <c r="P208" s="104"/>
      <c r="Q208" s="104"/>
      <c r="R208" s="104"/>
      <c r="S208" s="122"/>
      <c r="T208" s="111"/>
      <c r="U208" s="14" t="str">
        <f t="shared" si="3"/>
        <v/>
      </c>
      <c r="V208" s="10" t="str">
        <f>IF(ISBLANK($T208),"",
    IF(ISERROR(VLOOKUP($T208,Scores!$B:$D,2,FALSE)),
        "ERROR: NOT IN TEAM LIST",
        VLOOKUP($T208,Scores!$B:$D,2,FALSE)
    )
)</f>
        <v/>
      </c>
      <c r="W208" s="16" t="str">
        <f>IF(ISBLANK($T208),"",
    IF(ISERROR(VLOOKUP($T208,Scores!$B:$D,3,FALSE)),
        "",
        VLOOKUP($T208,Scores!$B:$D,3,FALSE)
    )
)</f>
        <v/>
      </c>
    </row>
    <row r="209" spans="2:23">
      <c r="B209" s="9"/>
      <c r="C209" s="170"/>
      <c r="D209" s="96"/>
      <c r="E209" s="96"/>
      <c r="F209" s="96"/>
      <c r="G209" s="96"/>
      <c r="H209" s="96"/>
      <c r="I209" s="108"/>
      <c r="J209" s="109"/>
      <c r="K209" s="110"/>
      <c r="L209" s="96"/>
      <c r="M209" s="96"/>
      <c r="N209" s="97"/>
      <c r="O209" s="104"/>
      <c r="P209" s="104"/>
      <c r="Q209" s="104"/>
      <c r="R209" s="104"/>
      <c r="S209" s="122"/>
      <c r="T209" s="111"/>
      <c r="U209" s="14" t="str">
        <f t="shared" si="3"/>
        <v/>
      </c>
      <c r="V209" s="10" t="str">
        <f>IF(ISBLANK($T209),"",
    IF(ISERROR(VLOOKUP($T209,Scores!$B:$D,2,FALSE)),
        "ERROR: NOT IN TEAM LIST",
        VLOOKUP($T209,Scores!$B:$D,2,FALSE)
    )
)</f>
        <v/>
      </c>
      <c r="W209" s="16" t="str">
        <f>IF(ISBLANK($T209),"",
    IF(ISERROR(VLOOKUP($T209,Scores!$B:$D,3,FALSE)),
        "",
        VLOOKUP($T209,Scores!$B:$D,3,FALSE)
    )
)</f>
        <v/>
      </c>
    </row>
    <row r="210" spans="2:23">
      <c r="B210" s="9"/>
      <c r="C210" s="170"/>
      <c r="D210" s="96"/>
      <c r="E210" s="96"/>
      <c r="F210" s="96"/>
      <c r="G210" s="96"/>
      <c r="H210" s="96"/>
      <c r="I210" s="108"/>
      <c r="J210" s="109"/>
      <c r="K210" s="110"/>
      <c r="L210" s="96"/>
      <c r="M210" s="96"/>
      <c r="N210" s="97"/>
      <c r="O210" s="104"/>
      <c r="P210" s="104"/>
      <c r="Q210" s="104"/>
      <c r="R210" s="104"/>
      <c r="S210" s="122"/>
      <c r="T210" s="111"/>
      <c r="U210" s="14" t="str">
        <f t="shared" si="3"/>
        <v/>
      </c>
      <c r="V210" s="10" t="str">
        <f>IF(ISBLANK($T210),"",
    IF(ISERROR(VLOOKUP($T210,Scores!$B:$D,2,FALSE)),
        "ERROR: NOT IN TEAM LIST",
        VLOOKUP($T210,Scores!$B:$D,2,FALSE)
    )
)</f>
        <v/>
      </c>
      <c r="W210" s="16" t="str">
        <f>IF(ISBLANK($T210),"",
    IF(ISERROR(VLOOKUP($T210,Scores!$B:$D,3,FALSE)),
        "",
        VLOOKUP($T210,Scores!$B:$D,3,FALSE)
    )
)</f>
        <v/>
      </c>
    </row>
    <row r="211" spans="2:23">
      <c r="B211" s="9"/>
      <c r="C211" s="170"/>
      <c r="D211" s="96"/>
      <c r="E211" s="96"/>
      <c r="F211" s="96"/>
      <c r="G211" s="96"/>
      <c r="H211" s="96"/>
      <c r="I211" s="108"/>
      <c r="J211" s="109"/>
      <c r="K211" s="110"/>
      <c r="L211" s="96"/>
      <c r="M211" s="96"/>
      <c r="N211" s="97"/>
      <c r="O211" s="104"/>
      <c r="P211" s="104"/>
      <c r="Q211" s="104"/>
      <c r="R211" s="104"/>
      <c r="S211" s="122"/>
      <c r="T211" s="111"/>
      <c r="U211" s="14" t="str">
        <f t="shared" si="3"/>
        <v/>
      </c>
      <c r="V211" s="10" t="str">
        <f>IF(ISBLANK($T211),"",
    IF(ISERROR(VLOOKUP($T211,Scores!$B:$D,2,FALSE)),
        "ERROR: NOT IN TEAM LIST",
        VLOOKUP($T211,Scores!$B:$D,2,FALSE)
    )
)</f>
        <v/>
      </c>
      <c r="W211" s="16" t="str">
        <f>IF(ISBLANK($T211),"",
    IF(ISERROR(VLOOKUP($T211,Scores!$B:$D,3,FALSE)),
        "",
        VLOOKUP($T211,Scores!$B:$D,3,FALSE)
    )
)</f>
        <v/>
      </c>
    </row>
    <row r="212" spans="2:23">
      <c r="B212" s="9"/>
      <c r="C212" s="170"/>
      <c r="D212" s="96"/>
      <c r="E212" s="96"/>
      <c r="F212" s="96"/>
      <c r="G212" s="96"/>
      <c r="H212" s="96"/>
      <c r="I212" s="108"/>
      <c r="J212" s="109"/>
      <c r="K212" s="110"/>
      <c r="L212" s="96"/>
      <c r="M212" s="96"/>
      <c r="N212" s="97"/>
      <c r="O212" s="104"/>
      <c r="P212" s="104"/>
      <c r="Q212" s="104"/>
      <c r="R212" s="104"/>
      <c r="S212" s="122"/>
      <c r="T212" s="111"/>
      <c r="U212" s="14" t="str">
        <f t="shared" si="3"/>
        <v/>
      </c>
      <c r="V212" s="10" t="str">
        <f>IF(ISBLANK($T212),"",
    IF(ISERROR(VLOOKUP($T212,Scores!$B:$D,2,FALSE)),
        "ERROR: NOT IN TEAM LIST",
        VLOOKUP($T212,Scores!$B:$D,2,FALSE)
    )
)</f>
        <v/>
      </c>
      <c r="W212" s="16" t="str">
        <f>IF(ISBLANK($T212),"",
    IF(ISERROR(VLOOKUP($T212,Scores!$B:$D,3,FALSE)),
        "",
        VLOOKUP($T212,Scores!$B:$D,3,FALSE)
    )
)</f>
        <v/>
      </c>
    </row>
    <row r="213" spans="2:23">
      <c r="B213" s="9"/>
      <c r="C213" s="170"/>
      <c r="D213" s="96"/>
      <c r="E213" s="96"/>
      <c r="F213" s="96"/>
      <c r="G213" s="96"/>
      <c r="H213" s="96"/>
      <c r="I213" s="108"/>
      <c r="J213" s="109"/>
      <c r="K213" s="110"/>
      <c r="L213" s="96"/>
      <c r="M213" s="96"/>
      <c r="N213" s="97"/>
      <c r="O213" s="104"/>
      <c r="P213" s="104"/>
      <c r="Q213" s="104"/>
      <c r="R213" s="104"/>
      <c r="S213" s="122"/>
      <c r="T213" s="111"/>
      <c r="U213" s="14" t="str">
        <f t="shared" si="3"/>
        <v/>
      </c>
      <c r="V213" s="10" t="str">
        <f>IF(ISBLANK($T213),"",
    IF(ISERROR(VLOOKUP($T213,Scores!$B:$D,2,FALSE)),
        "ERROR: NOT IN TEAM LIST",
        VLOOKUP($T213,Scores!$B:$D,2,FALSE)
    )
)</f>
        <v/>
      </c>
      <c r="W213" s="16" t="str">
        <f>IF(ISBLANK($T213),"",
    IF(ISERROR(VLOOKUP($T213,Scores!$B:$D,3,FALSE)),
        "",
        VLOOKUP($T213,Scores!$B:$D,3,FALSE)
    )
)</f>
        <v/>
      </c>
    </row>
    <row r="214" spans="2:23">
      <c r="B214" s="9"/>
      <c r="C214" s="170"/>
      <c r="D214" s="96"/>
      <c r="E214" s="96"/>
      <c r="F214" s="96"/>
      <c r="G214" s="96"/>
      <c r="H214" s="96"/>
      <c r="I214" s="108"/>
      <c r="J214" s="109"/>
      <c r="K214" s="110"/>
      <c r="L214" s="96"/>
      <c r="M214" s="96"/>
      <c r="N214" s="97"/>
      <c r="O214" s="104"/>
      <c r="P214" s="104"/>
      <c r="Q214" s="104"/>
      <c r="R214" s="104"/>
      <c r="S214" s="122"/>
      <c r="T214" s="111"/>
      <c r="U214" s="14" t="str">
        <f t="shared" si="3"/>
        <v/>
      </c>
      <c r="V214" s="10" t="str">
        <f>IF(ISBLANK($T214),"",
    IF(ISERROR(VLOOKUP($T214,Scores!$B:$D,2,FALSE)),
        "ERROR: NOT IN TEAM LIST",
        VLOOKUP($T214,Scores!$B:$D,2,FALSE)
    )
)</f>
        <v/>
      </c>
      <c r="W214" s="16" t="str">
        <f>IF(ISBLANK($T214),"",
    IF(ISERROR(VLOOKUP($T214,Scores!$B:$D,3,FALSE)),
        "",
        VLOOKUP($T214,Scores!$B:$D,3,FALSE)
    )
)</f>
        <v/>
      </c>
    </row>
    <row r="215" spans="2:23">
      <c r="B215" s="9"/>
      <c r="C215" s="170"/>
      <c r="D215" s="96"/>
      <c r="E215" s="96"/>
      <c r="F215" s="96"/>
      <c r="G215" s="96"/>
      <c r="H215" s="96"/>
      <c r="I215" s="108"/>
      <c r="J215" s="109"/>
      <c r="K215" s="110"/>
      <c r="L215" s="96"/>
      <c r="M215" s="96"/>
      <c r="N215" s="97"/>
      <c r="O215" s="104"/>
      <c r="P215" s="104"/>
      <c r="Q215" s="104"/>
      <c r="R215" s="104"/>
      <c r="S215" s="122"/>
      <c r="T215" s="111"/>
      <c r="U215" s="14" t="str">
        <f t="shared" si="3"/>
        <v/>
      </c>
      <c r="V215" s="10" t="str">
        <f>IF(ISBLANK($T215),"",
    IF(ISERROR(VLOOKUP($T215,Scores!$B:$D,2,FALSE)),
        "ERROR: NOT IN TEAM LIST",
        VLOOKUP($T215,Scores!$B:$D,2,FALSE)
    )
)</f>
        <v/>
      </c>
      <c r="W215" s="16" t="str">
        <f>IF(ISBLANK($T215),"",
    IF(ISERROR(VLOOKUP($T215,Scores!$B:$D,3,FALSE)),
        "",
        VLOOKUP($T215,Scores!$B:$D,3,FALSE)
    )
)</f>
        <v/>
      </c>
    </row>
    <row r="216" spans="2:23">
      <c r="B216" s="9"/>
      <c r="C216" s="170"/>
      <c r="D216" s="96"/>
      <c r="E216" s="96"/>
      <c r="F216" s="96"/>
      <c r="G216" s="96"/>
      <c r="H216" s="96"/>
      <c r="I216" s="108"/>
      <c r="J216" s="109"/>
      <c r="K216" s="110"/>
      <c r="L216" s="96"/>
      <c r="M216" s="96"/>
      <c r="N216" s="97"/>
      <c r="O216" s="104"/>
      <c r="P216" s="104"/>
      <c r="Q216" s="104"/>
      <c r="R216" s="104"/>
      <c r="S216" s="122"/>
      <c r="T216" s="111"/>
      <c r="U216" s="14" t="str">
        <f t="shared" si="3"/>
        <v/>
      </c>
      <c r="V216" s="10" t="str">
        <f>IF(ISBLANK($T216),"",
    IF(ISERROR(VLOOKUP($T216,Scores!$B:$D,2,FALSE)),
        "ERROR: NOT IN TEAM LIST",
        VLOOKUP($T216,Scores!$B:$D,2,FALSE)
    )
)</f>
        <v/>
      </c>
      <c r="W216" s="16" t="str">
        <f>IF(ISBLANK($T216),"",
    IF(ISERROR(VLOOKUP($T216,Scores!$B:$D,3,FALSE)),
        "",
        VLOOKUP($T216,Scores!$B:$D,3,FALSE)
    )
)</f>
        <v/>
      </c>
    </row>
    <row r="217" spans="2:23">
      <c r="B217" s="9"/>
      <c r="C217" s="170"/>
      <c r="D217" s="96"/>
      <c r="E217" s="96"/>
      <c r="F217" s="96"/>
      <c r="G217" s="96"/>
      <c r="H217" s="96"/>
      <c r="I217" s="108"/>
      <c r="J217" s="109"/>
      <c r="K217" s="110"/>
      <c r="L217" s="96"/>
      <c r="M217" s="96"/>
      <c r="N217" s="97"/>
      <c r="O217" s="104"/>
      <c r="P217" s="104"/>
      <c r="Q217" s="104"/>
      <c r="R217" s="104"/>
      <c r="S217" s="122"/>
      <c r="T217" s="111"/>
      <c r="U217" s="14" t="str">
        <f t="shared" si="3"/>
        <v/>
      </c>
      <c r="V217" s="10" t="str">
        <f>IF(ISBLANK($T217),"",
    IF(ISERROR(VLOOKUP($T217,Scores!$B:$D,2,FALSE)),
        "ERROR: NOT IN TEAM LIST",
        VLOOKUP($T217,Scores!$B:$D,2,FALSE)
    )
)</f>
        <v/>
      </c>
      <c r="W217" s="16" t="str">
        <f>IF(ISBLANK($T217),"",
    IF(ISERROR(VLOOKUP($T217,Scores!$B:$D,3,FALSE)),
        "",
        VLOOKUP($T217,Scores!$B:$D,3,FALSE)
    )
)</f>
        <v/>
      </c>
    </row>
    <row r="218" spans="2:23">
      <c r="B218" s="9"/>
      <c r="C218" s="170"/>
      <c r="D218" s="96"/>
      <c r="E218" s="96"/>
      <c r="F218" s="96"/>
      <c r="G218" s="96"/>
      <c r="H218" s="96"/>
      <c r="I218" s="108"/>
      <c r="J218" s="109"/>
      <c r="K218" s="110"/>
      <c r="L218" s="96"/>
      <c r="M218" s="96"/>
      <c r="N218" s="97"/>
      <c r="O218" s="104"/>
      <c r="P218" s="104"/>
      <c r="Q218" s="104"/>
      <c r="R218" s="104"/>
      <c r="S218" s="122"/>
      <c r="T218" s="111"/>
      <c r="U218" s="14" t="str">
        <f t="shared" si="3"/>
        <v/>
      </c>
      <c r="V218" s="10" t="str">
        <f>IF(ISBLANK($T218),"",
    IF(ISERROR(VLOOKUP($T218,Scores!$B:$D,2,FALSE)),
        "ERROR: NOT IN TEAM LIST",
        VLOOKUP($T218,Scores!$B:$D,2,FALSE)
    )
)</f>
        <v/>
      </c>
      <c r="W218" s="16" t="str">
        <f>IF(ISBLANK($T218),"",
    IF(ISERROR(VLOOKUP($T218,Scores!$B:$D,3,FALSE)),
        "",
        VLOOKUP($T218,Scores!$B:$D,3,FALSE)
    )
)</f>
        <v/>
      </c>
    </row>
    <row r="219" spans="2:23">
      <c r="B219" s="9"/>
      <c r="C219" s="170"/>
      <c r="D219" s="96"/>
      <c r="E219" s="96"/>
      <c r="F219" s="96"/>
      <c r="G219" s="96"/>
      <c r="H219" s="96"/>
      <c r="I219" s="108"/>
      <c r="J219" s="109"/>
      <c r="K219" s="110"/>
      <c r="L219" s="96"/>
      <c r="M219" s="96"/>
      <c r="N219" s="97"/>
      <c r="O219" s="104"/>
      <c r="P219" s="104"/>
      <c r="Q219" s="104"/>
      <c r="R219" s="104"/>
      <c r="S219" s="122"/>
      <c r="T219" s="111"/>
      <c r="U219" s="14" t="str">
        <f t="shared" si="3"/>
        <v/>
      </c>
      <c r="V219" s="10" t="str">
        <f>IF(ISBLANK($T219),"",
    IF(ISERROR(VLOOKUP($T219,Scores!$B:$D,2,FALSE)),
        "ERROR: NOT IN TEAM LIST",
        VLOOKUP($T219,Scores!$B:$D,2,FALSE)
    )
)</f>
        <v/>
      </c>
      <c r="W219" s="16" t="str">
        <f>IF(ISBLANK($T219),"",
    IF(ISERROR(VLOOKUP($T219,Scores!$B:$D,3,FALSE)),
        "",
        VLOOKUP($T219,Scores!$B:$D,3,FALSE)
    )
)</f>
        <v/>
      </c>
    </row>
    <row r="220" spans="2:23">
      <c r="B220" s="9"/>
      <c r="C220" s="170"/>
      <c r="D220" s="96"/>
      <c r="E220" s="96"/>
      <c r="F220" s="96"/>
      <c r="G220" s="96"/>
      <c r="H220" s="96"/>
      <c r="I220" s="108"/>
      <c r="J220" s="109"/>
      <c r="K220" s="110"/>
      <c r="L220" s="96"/>
      <c r="M220" s="96"/>
      <c r="N220" s="97"/>
      <c r="O220" s="104"/>
      <c r="P220" s="104"/>
      <c r="Q220" s="104"/>
      <c r="R220" s="104"/>
      <c r="S220" s="122"/>
      <c r="T220" s="111"/>
      <c r="U220" s="14" t="str">
        <f t="shared" si="3"/>
        <v/>
      </c>
      <c r="V220" s="10" t="str">
        <f>IF(ISBLANK($T220),"",
    IF(ISERROR(VLOOKUP($T220,Scores!$B:$D,2,FALSE)),
        "ERROR: NOT IN TEAM LIST",
        VLOOKUP($T220,Scores!$B:$D,2,FALSE)
    )
)</f>
        <v/>
      </c>
      <c r="W220" s="16" t="str">
        <f>IF(ISBLANK($T220),"",
    IF(ISERROR(VLOOKUP($T220,Scores!$B:$D,3,FALSE)),
        "",
        VLOOKUP($T220,Scores!$B:$D,3,FALSE)
    )
)</f>
        <v/>
      </c>
    </row>
    <row r="221" spans="2:23">
      <c r="B221" s="9"/>
      <c r="C221" s="170"/>
      <c r="D221" s="96"/>
      <c r="E221" s="96"/>
      <c r="F221" s="96"/>
      <c r="G221" s="96"/>
      <c r="H221" s="96"/>
      <c r="I221" s="108"/>
      <c r="J221" s="109"/>
      <c r="K221" s="110"/>
      <c r="L221" s="96"/>
      <c r="M221" s="96"/>
      <c r="N221" s="97"/>
      <c r="O221" s="104"/>
      <c r="P221" s="104"/>
      <c r="Q221" s="104"/>
      <c r="R221" s="104"/>
      <c r="S221" s="122"/>
      <c r="T221" s="111"/>
      <c r="U221" s="14" t="str">
        <f t="shared" si="3"/>
        <v/>
      </c>
      <c r="V221" s="10" t="str">
        <f>IF(ISBLANK($T221),"",
    IF(ISERROR(VLOOKUP($T221,Scores!$B:$D,2,FALSE)),
        "ERROR: NOT IN TEAM LIST",
        VLOOKUP($T221,Scores!$B:$D,2,FALSE)
    )
)</f>
        <v/>
      </c>
      <c r="W221" s="16" t="str">
        <f>IF(ISBLANK($T221),"",
    IF(ISERROR(VLOOKUP($T221,Scores!$B:$D,3,FALSE)),
        "",
        VLOOKUP($T221,Scores!$B:$D,3,FALSE)
    )
)</f>
        <v/>
      </c>
    </row>
    <row r="222" spans="2:23">
      <c r="B222" s="9"/>
      <c r="C222" s="170"/>
      <c r="D222" s="96"/>
      <c r="E222" s="96"/>
      <c r="F222" s="96"/>
      <c r="G222" s="96"/>
      <c r="H222" s="96"/>
      <c r="I222" s="108"/>
      <c r="J222" s="109"/>
      <c r="K222" s="110"/>
      <c r="L222" s="96"/>
      <c r="M222" s="96"/>
      <c r="N222" s="97"/>
      <c r="O222" s="104"/>
      <c r="P222" s="104"/>
      <c r="Q222" s="104"/>
      <c r="R222" s="104"/>
      <c r="S222" s="122"/>
      <c r="T222" s="111"/>
      <c r="U222" s="14" t="str">
        <f t="shared" si="3"/>
        <v/>
      </c>
      <c r="V222" s="10" t="str">
        <f>IF(ISBLANK($T222),"",
    IF(ISERROR(VLOOKUP($T222,Scores!$B:$D,2,FALSE)),
        "ERROR: NOT IN TEAM LIST",
        VLOOKUP($T222,Scores!$B:$D,2,FALSE)
    )
)</f>
        <v/>
      </c>
      <c r="W222" s="16" t="str">
        <f>IF(ISBLANK($T222),"",
    IF(ISERROR(VLOOKUP($T222,Scores!$B:$D,3,FALSE)),
        "",
        VLOOKUP($T222,Scores!$B:$D,3,FALSE)
    )
)</f>
        <v/>
      </c>
    </row>
    <row r="223" spans="2:23">
      <c r="B223" s="9"/>
      <c r="C223" s="170"/>
      <c r="D223" s="96"/>
      <c r="E223" s="96"/>
      <c r="F223" s="96"/>
      <c r="G223" s="96"/>
      <c r="H223" s="96"/>
      <c r="I223" s="108"/>
      <c r="J223" s="109"/>
      <c r="K223" s="110"/>
      <c r="L223" s="96"/>
      <c r="M223" s="96"/>
      <c r="N223" s="97"/>
      <c r="O223" s="104"/>
      <c r="P223" s="104"/>
      <c r="Q223" s="104"/>
      <c r="R223" s="104"/>
      <c r="S223" s="122"/>
      <c r="T223" s="111"/>
      <c r="U223" s="14" t="str">
        <f t="shared" si="3"/>
        <v/>
      </c>
      <c r="V223" s="10" t="str">
        <f>IF(ISBLANK($T223),"",
    IF(ISERROR(VLOOKUP($T223,Scores!$B:$D,2,FALSE)),
        "ERROR: NOT IN TEAM LIST",
        VLOOKUP($T223,Scores!$B:$D,2,FALSE)
    )
)</f>
        <v/>
      </c>
      <c r="W223" s="16" t="str">
        <f>IF(ISBLANK($T223),"",
    IF(ISERROR(VLOOKUP($T223,Scores!$B:$D,3,FALSE)),
        "",
        VLOOKUP($T223,Scores!$B:$D,3,FALSE)
    )
)</f>
        <v/>
      </c>
    </row>
    <row r="224" spans="2:23">
      <c r="B224" s="9"/>
      <c r="C224" s="170"/>
      <c r="D224" s="96"/>
      <c r="E224" s="96"/>
      <c r="F224" s="96"/>
      <c r="G224" s="96"/>
      <c r="H224" s="96"/>
      <c r="I224" s="108"/>
      <c r="J224" s="109"/>
      <c r="K224" s="110"/>
      <c r="L224" s="96"/>
      <c r="M224" s="96"/>
      <c r="N224" s="97"/>
      <c r="O224" s="104"/>
      <c r="P224" s="104"/>
      <c r="Q224" s="104"/>
      <c r="R224" s="104"/>
      <c r="S224" s="122"/>
      <c r="T224" s="111"/>
      <c r="U224" s="14" t="str">
        <f t="shared" si="3"/>
        <v/>
      </c>
      <c r="V224" s="10" t="str">
        <f>IF(ISBLANK($T224),"",
    IF(ISERROR(VLOOKUP($T224,Scores!$B:$D,2,FALSE)),
        "ERROR: NOT IN TEAM LIST",
        VLOOKUP($T224,Scores!$B:$D,2,FALSE)
    )
)</f>
        <v/>
      </c>
      <c r="W224" s="16" t="str">
        <f>IF(ISBLANK($T224),"",
    IF(ISERROR(VLOOKUP($T224,Scores!$B:$D,3,FALSE)),
        "",
        VLOOKUP($T224,Scores!$B:$D,3,FALSE)
    )
)</f>
        <v/>
      </c>
    </row>
    <row r="225" spans="2:23">
      <c r="B225" s="9"/>
      <c r="C225" s="170"/>
      <c r="D225" s="96"/>
      <c r="E225" s="96"/>
      <c r="F225" s="96"/>
      <c r="G225" s="96"/>
      <c r="H225" s="96"/>
      <c r="I225" s="108"/>
      <c r="J225" s="109"/>
      <c r="K225" s="110"/>
      <c r="L225" s="96"/>
      <c r="M225" s="96"/>
      <c r="N225" s="97"/>
      <c r="O225" s="104"/>
      <c r="P225" s="104"/>
      <c r="Q225" s="104"/>
      <c r="R225" s="104"/>
      <c r="S225" s="122"/>
      <c r="T225" s="111"/>
      <c r="U225" s="14" t="str">
        <f t="shared" si="3"/>
        <v/>
      </c>
      <c r="V225" s="10" t="str">
        <f>IF(ISBLANK($T225),"",
    IF(ISERROR(VLOOKUP($T225,Scores!$B:$D,2,FALSE)),
        "ERROR: NOT IN TEAM LIST",
        VLOOKUP($T225,Scores!$B:$D,2,FALSE)
    )
)</f>
        <v/>
      </c>
      <c r="W225" s="16" t="str">
        <f>IF(ISBLANK($T225),"",
    IF(ISERROR(VLOOKUP($T225,Scores!$B:$D,3,FALSE)),
        "",
        VLOOKUP($T225,Scores!$B:$D,3,FALSE)
    )
)</f>
        <v/>
      </c>
    </row>
    <row r="226" spans="2:23">
      <c r="B226" s="9"/>
      <c r="C226" s="170"/>
      <c r="D226" s="96"/>
      <c r="E226" s="96"/>
      <c r="F226" s="96"/>
      <c r="G226" s="96"/>
      <c r="H226" s="96"/>
      <c r="I226" s="108"/>
      <c r="J226" s="109"/>
      <c r="K226" s="110"/>
      <c r="L226" s="96"/>
      <c r="M226" s="96"/>
      <c r="N226" s="97"/>
      <c r="O226" s="104"/>
      <c r="P226" s="104"/>
      <c r="Q226" s="104"/>
      <c r="R226" s="104"/>
      <c r="S226" s="122"/>
      <c r="T226" s="111"/>
      <c r="U226" s="14" t="str">
        <f t="shared" si="3"/>
        <v/>
      </c>
      <c r="V226" s="10" t="str">
        <f>IF(ISBLANK($T226),"",
    IF(ISERROR(VLOOKUP($T226,Scores!$B:$D,2,FALSE)),
        "ERROR: NOT IN TEAM LIST",
        VLOOKUP($T226,Scores!$B:$D,2,FALSE)
    )
)</f>
        <v/>
      </c>
      <c r="W226" s="16" t="str">
        <f>IF(ISBLANK($T226),"",
    IF(ISERROR(VLOOKUP($T226,Scores!$B:$D,3,FALSE)),
        "",
        VLOOKUP($T226,Scores!$B:$D,3,FALSE)
    )
)</f>
        <v/>
      </c>
    </row>
    <row r="227" spans="2:23">
      <c r="B227" s="9"/>
      <c r="C227" s="170"/>
      <c r="D227" s="96"/>
      <c r="E227" s="96"/>
      <c r="F227" s="96"/>
      <c r="G227" s="96"/>
      <c r="H227" s="96"/>
      <c r="I227" s="108"/>
      <c r="J227" s="109"/>
      <c r="K227" s="110"/>
      <c r="L227" s="96"/>
      <c r="M227" s="96"/>
      <c r="N227" s="97"/>
      <c r="O227" s="104"/>
      <c r="P227" s="104"/>
      <c r="Q227" s="104"/>
      <c r="R227" s="104"/>
      <c r="S227" s="122"/>
      <c r="T227" s="111"/>
      <c r="U227" s="14" t="str">
        <f t="shared" si="3"/>
        <v/>
      </c>
      <c r="V227" s="10" t="str">
        <f>IF(ISBLANK($T227),"",
    IF(ISERROR(VLOOKUP($T227,Scores!$B:$D,2,FALSE)),
        "ERROR: NOT IN TEAM LIST",
        VLOOKUP($T227,Scores!$B:$D,2,FALSE)
    )
)</f>
        <v/>
      </c>
      <c r="W227" s="16" t="str">
        <f>IF(ISBLANK($T227),"",
    IF(ISERROR(VLOOKUP($T227,Scores!$B:$D,3,FALSE)),
        "",
        VLOOKUP($T227,Scores!$B:$D,3,FALSE)
    )
)</f>
        <v/>
      </c>
    </row>
    <row r="228" spans="2:23">
      <c r="B228" s="9"/>
      <c r="C228" s="170"/>
      <c r="D228" s="96"/>
      <c r="E228" s="96"/>
      <c r="F228" s="96"/>
      <c r="G228" s="96"/>
      <c r="H228" s="96"/>
      <c r="I228" s="108"/>
      <c r="J228" s="109"/>
      <c r="K228" s="110"/>
      <c r="L228" s="96"/>
      <c r="M228" s="96"/>
      <c r="N228" s="97"/>
      <c r="O228" s="104"/>
      <c r="P228" s="104"/>
      <c r="Q228" s="104"/>
      <c r="R228" s="104"/>
      <c r="S228" s="122"/>
      <c r="T228" s="111"/>
      <c r="U228" s="14" t="str">
        <f t="shared" si="3"/>
        <v/>
      </c>
      <c r="V228" s="10" t="str">
        <f>IF(ISBLANK($T228),"",
    IF(ISERROR(VLOOKUP($T228,Scores!$B:$D,2,FALSE)),
        "ERROR: NOT IN TEAM LIST",
        VLOOKUP($T228,Scores!$B:$D,2,FALSE)
    )
)</f>
        <v/>
      </c>
      <c r="W228" s="16" t="str">
        <f>IF(ISBLANK($T228),"",
    IF(ISERROR(VLOOKUP($T228,Scores!$B:$D,3,FALSE)),
        "",
        VLOOKUP($T228,Scores!$B:$D,3,FALSE)
    )
)</f>
        <v/>
      </c>
    </row>
    <row r="229" spans="2:23">
      <c r="B229" s="9"/>
      <c r="C229" s="170"/>
      <c r="D229" s="96"/>
      <c r="E229" s="96"/>
      <c r="F229" s="96"/>
      <c r="G229" s="96"/>
      <c r="H229" s="96"/>
      <c r="I229" s="108"/>
      <c r="J229" s="109"/>
      <c r="K229" s="110"/>
      <c r="L229" s="96"/>
      <c r="M229" s="96"/>
      <c r="N229" s="97"/>
      <c r="O229" s="104"/>
      <c r="P229" s="104"/>
      <c r="Q229" s="104"/>
      <c r="R229" s="104"/>
      <c r="S229" s="122"/>
      <c r="T229" s="111"/>
      <c r="U229" s="14" t="str">
        <f t="shared" si="3"/>
        <v/>
      </c>
      <c r="V229" s="10" t="str">
        <f>IF(ISBLANK($T229),"",
    IF(ISERROR(VLOOKUP($T229,Scores!$B:$D,2,FALSE)),
        "ERROR: NOT IN TEAM LIST",
        VLOOKUP($T229,Scores!$B:$D,2,FALSE)
    )
)</f>
        <v/>
      </c>
      <c r="W229" s="16" t="str">
        <f>IF(ISBLANK($T229),"",
    IF(ISERROR(VLOOKUP($T229,Scores!$B:$D,3,FALSE)),
        "",
        VLOOKUP($T229,Scores!$B:$D,3,FALSE)
    )
)</f>
        <v/>
      </c>
    </row>
    <row r="230" spans="2:23">
      <c r="B230" s="9"/>
      <c r="C230" s="170"/>
      <c r="D230" s="96"/>
      <c r="E230" s="96"/>
      <c r="F230" s="96"/>
      <c r="G230" s="96"/>
      <c r="H230" s="96"/>
      <c r="I230" s="108"/>
      <c r="J230" s="109"/>
      <c r="K230" s="110"/>
      <c r="L230" s="96"/>
      <c r="M230" s="96"/>
      <c r="N230" s="97"/>
      <c r="O230" s="104"/>
      <c r="P230" s="104"/>
      <c r="Q230" s="104"/>
      <c r="R230" s="104"/>
      <c r="S230" s="122"/>
      <c r="T230" s="111"/>
      <c r="U230" s="14" t="str">
        <f t="shared" si="3"/>
        <v/>
      </c>
      <c r="V230" s="10" t="str">
        <f>IF(ISBLANK($T230),"",
    IF(ISERROR(VLOOKUP($T230,Scores!$B:$D,2,FALSE)),
        "ERROR: NOT IN TEAM LIST",
        VLOOKUP($T230,Scores!$B:$D,2,FALSE)
    )
)</f>
        <v/>
      </c>
      <c r="W230" s="16" t="str">
        <f>IF(ISBLANK($T230),"",
    IF(ISERROR(VLOOKUP($T230,Scores!$B:$D,3,FALSE)),
        "",
        VLOOKUP($T230,Scores!$B:$D,3,FALSE)
    )
)</f>
        <v/>
      </c>
    </row>
    <row r="231" spans="2:23">
      <c r="B231" s="9"/>
      <c r="C231" s="170"/>
      <c r="D231" s="96"/>
      <c r="E231" s="96"/>
      <c r="F231" s="96"/>
      <c r="G231" s="96"/>
      <c r="H231" s="96"/>
      <c r="I231" s="108"/>
      <c r="J231" s="109"/>
      <c r="K231" s="110"/>
      <c r="L231" s="96"/>
      <c r="M231" s="96"/>
      <c r="N231" s="97"/>
      <c r="O231" s="104"/>
      <c r="P231" s="104"/>
      <c r="Q231" s="104"/>
      <c r="R231" s="104"/>
      <c r="S231" s="122"/>
      <c r="T231" s="111"/>
      <c r="U231" s="14" t="str">
        <f t="shared" si="3"/>
        <v/>
      </c>
      <c r="V231" s="10" t="str">
        <f>IF(ISBLANK($T231),"",
    IF(ISERROR(VLOOKUP($T231,Scores!$B:$D,2,FALSE)),
        "ERROR: NOT IN TEAM LIST",
        VLOOKUP($T231,Scores!$B:$D,2,FALSE)
    )
)</f>
        <v/>
      </c>
      <c r="W231" s="16" t="str">
        <f>IF(ISBLANK($T231),"",
    IF(ISERROR(VLOOKUP($T231,Scores!$B:$D,3,FALSE)),
        "",
        VLOOKUP($T231,Scores!$B:$D,3,FALSE)
    )
)</f>
        <v/>
      </c>
    </row>
    <row r="232" spans="2:23">
      <c r="B232" s="9"/>
      <c r="C232" s="170"/>
      <c r="D232" s="96"/>
      <c r="E232" s="96"/>
      <c r="F232" s="96"/>
      <c r="G232" s="96"/>
      <c r="H232" s="96"/>
      <c r="I232" s="108"/>
      <c r="J232" s="109"/>
      <c r="K232" s="110"/>
      <c r="L232" s="96"/>
      <c r="M232" s="96"/>
      <c r="N232" s="97"/>
      <c r="O232" s="104"/>
      <c r="P232" s="104"/>
      <c r="Q232" s="104"/>
      <c r="R232" s="104"/>
      <c r="S232" s="122"/>
      <c r="T232" s="111"/>
      <c r="U232" s="14" t="str">
        <f t="shared" si="3"/>
        <v/>
      </c>
      <c r="V232" s="10" t="str">
        <f>IF(ISBLANK($T232),"",
    IF(ISERROR(VLOOKUP($T232,Scores!$B:$D,2,FALSE)),
        "ERROR: NOT IN TEAM LIST",
        VLOOKUP($T232,Scores!$B:$D,2,FALSE)
    )
)</f>
        <v/>
      </c>
      <c r="W232" s="16" t="str">
        <f>IF(ISBLANK($T232),"",
    IF(ISERROR(VLOOKUP($T232,Scores!$B:$D,3,FALSE)),
        "",
        VLOOKUP($T232,Scores!$B:$D,3,FALSE)
    )
)</f>
        <v/>
      </c>
    </row>
    <row r="233" spans="2:23">
      <c r="B233" s="9"/>
      <c r="C233" s="170"/>
      <c r="D233" s="96"/>
      <c r="E233" s="96"/>
      <c r="F233" s="96"/>
      <c r="G233" s="96"/>
      <c r="H233" s="96"/>
      <c r="I233" s="108"/>
      <c r="J233" s="109"/>
      <c r="K233" s="110"/>
      <c r="L233" s="96"/>
      <c r="M233" s="96"/>
      <c r="N233" s="97"/>
      <c r="O233" s="104"/>
      <c r="P233" s="104"/>
      <c r="Q233" s="104"/>
      <c r="R233" s="104"/>
      <c r="S233" s="122"/>
      <c r="T233" s="111"/>
      <c r="U233" s="14" t="str">
        <f t="shared" si="3"/>
        <v/>
      </c>
      <c r="V233" s="10" t="str">
        <f>IF(ISBLANK($T233),"",
    IF(ISERROR(VLOOKUP($T233,Scores!$B:$D,2,FALSE)),
        "ERROR: NOT IN TEAM LIST",
        VLOOKUP($T233,Scores!$B:$D,2,FALSE)
    )
)</f>
        <v/>
      </c>
      <c r="W233" s="16" t="str">
        <f>IF(ISBLANK($T233),"",
    IF(ISERROR(VLOOKUP($T233,Scores!$B:$D,3,FALSE)),
        "",
        VLOOKUP($T233,Scores!$B:$D,3,FALSE)
    )
)</f>
        <v/>
      </c>
    </row>
    <row r="234" spans="2:23">
      <c r="B234" s="9"/>
      <c r="C234" s="170"/>
      <c r="D234" s="96"/>
      <c r="E234" s="96"/>
      <c r="F234" s="96"/>
      <c r="G234" s="96"/>
      <c r="H234" s="96"/>
      <c r="I234" s="108"/>
      <c r="J234" s="109"/>
      <c r="K234" s="110"/>
      <c r="L234" s="96"/>
      <c r="M234" s="96"/>
      <c r="N234" s="97"/>
      <c r="O234" s="104"/>
      <c r="P234" s="104"/>
      <c r="Q234" s="104"/>
      <c r="R234" s="104"/>
      <c r="S234" s="122"/>
      <c r="T234" s="111"/>
      <c r="U234" s="14" t="str">
        <f t="shared" si="3"/>
        <v/>
      </c>
      <c r="V234" s="10" t="str">
        <f>IF(ISBLANK($T234),"",
    IF(ISERROR(VLOOKUP($T234,Scores!$B:$D,2,FALSE)),
        "ERROR: NOT IN TEAM LIST",
        VLOOKUP($T234,Scores!$B:$D,2,FALSE)
    )
)</f>
        <v/>
      </c>
      <c r="W234" s="16" t="str">
        <f>IF(ISBLANK($T234),"",
    IF(ISERROR(VLOOKUP($T234,Scores!$B:$D,3,FALSE)),
        "",
        VLOOKUP($T234,Scores!$B:$D,3,FALSE)
    )
)</f>
        <v/>
      </c>
    </row>
    <row r="235" spans="2:23">
      <c r="B235" s="9"/>
      <c r="C235" s="170"/>
      <c r="D235" s="96"/>
      <c r="E235" s="96"/>
      <c r="F235" s="96"/>
      <c r="G235" s="96"/>
      <c r="H235" s="96"/>
      <c r="I235" s="108"/>
      <c r="J235" s="109"/>
      <c r="K235" s="110"/>
      <c r="L235" s="96"/>
      <c r="M235" s="96"/>
      <c r="N235" s="97"/>
      <c r="O235" s="104"/>
      <c r="P235" s="104"/>
      <c r="Q235" s="104"/>
      <c r="R235" s="104"/>
      <c r="S235" s="122"/>
      <c r="T235" s="111"/>
      <c r="U235" s="14" t="str">
        <f t="shared" si="3"/>
        <v/>
      </c>
      <c r="V235" s="10" t="str">
        <f>IF(ISBLANK($T235),"",
    IF(ISERROR(VLOOKUP($T235,Scores!$B:$D,2,FALSE)),
        "ERROR: NOT IN TEAM LIST",
        VLOOKUP($T235,Scores!$B:$D,2,FALSE)
    )
)</f>
        <v/>
      </c>
      <c r="W235" s="16" t="str">
        <f>IF(ISBLANK($T235),"",
    IF(ISERROR(VLOOKUP($T235,Scores!$B:$D,3,FALSE)),
        "",
        VLOOKUP($T235,Scores!$B:$D,3,FALSE)
    )
)</f>
        <v/>
      </c>
    </row>
    <row r="236" spans="2:23">
      <c r="B236" s="9"/>
      <c r="C236" s="170"/>
      <c r="D236" s="96"/>
      <c r="E236" s="96"/>
      <c r="F236" s="96"/>
      <c r="G236" s="96"/>
      <c r="H236" s="96"/>
      <c r="I236" s="108"/>
      <c r="J236" s="109"/>
      <c r="K236" s="110"/>
      <c r="L236" s="96"/>
      <c r="M236" s="96"/>
      <c r="N236" s="97"/>
      <c r="O236" s="104"/>
      <c r="P236" s="104"/>
      <c r="Q236" s="104"/>
      <c r="R236" s="104"/>
      <c r="S236" s="122"/>
      <c r="T236" s="111"/>
      <c r="U236" s="14" t="str">
        <f t="shared" si="3"/>
        <v/>
      </c>
      <c r="V236" s="10" t="str">
        <f>IF(ISBLANK($T236),"",
    IF(ISERROR(VLOOKUP($T236,Scores!$B:$D,2,FALSE)),
        "ERROR: NOT IN TEAM LIST",
        VLOOKUP($T236,Scores!$B:$D,2,FALSE)
    )
)</f>
        <v/>
      </c>
      <c r="W236" s="16" t="str">
        <f>IF(ISBLANK($T236),"",
    IF(ISERROR(VLOOKUP($T236,Scores!$B:$D,3,FALSE)),
        "",
        VLOOKUP($T236,Scores!$B:$D,3,FALSE)
    )
)</f>
        <v/>
      </c>
    </row>
    <row r="237" spans="2:23">
      <c r="B237" s="9"/>
      <c r="C237" s="170"/>
      <c r="D237" s="96"/>
      <c r="E237" s="96"/>
      <c r="F237" s="96"/>
      <c r="G237" s="96"/>
      <c r="H237" s="96"/>
      <c r="I237" s="108"/>
      <c r="J237" s="109"/>
      <c r="K237" s="110"/>
      <c r="L237" s="96"/>
      <c r="M237" s="96"/>
      <c r="N237" s="97"/>
      <c r="O237" s="104"/>
      <c r="P237" s="104"/>
      <c r="Q237" s="104"/>
      <c r="R237" s="104"/>
      <c r="S237" s="122"/>
      <c r="T237" s="111"/>
      <c r="U237" s="14" t="str">
        <f t="shared" si="3"/>
        <v/>
      </c>
      <c r="V237" s="10" t="str">
        <f>IF(ISBLANK($T237),"",
    IF(ISERROR(VLOOKUP($T237,Scores!$B:$D,2,FALSE)),
        "ERROR: NOT IN TEAM LIST",
        VLOOKUP($T237,Scores!$B:$D,2,FALSE)
    )
)</f>
        <v/>
      </c>
      <c r="W237" s="16" t="str">
        <f>IF(ISBLANK($T237),"",
    IF(ISERROR(VLOOKUP($T237,Scores!$B:$D,3,FALSE)),
        "",
        VLOOKUP($T237,Scores!$B:$D,3,FALSE)
    )
)</f>
        <v/>
      </c>
    </row>
    <row r="238" spans="2:23">
      <c r="B238" s="9"/>
      <c r="C238" s="170"/>
      <c r="D238" s="96"/>
      <c r="E238" s="96"/>
      <c r="F238" s="96"/>
      <c r="G238" s="96"/>
      <c r="H238" s="96"/>
      <c r="I238" s="108"/>
      <c r="J238" s="109"/>
      <c r="K238" s="110"/>
      <c r="L238" s="96"/>
      <c r="M238" s="96"/>
      <c r="N238" s="97"/>
      <c r="O238" s="104"/>
      <c r="P238" s="104"/>
      <c r="Q238" s="104"/>
      <c r="R238" s="104"/>
      <c r="S238" s="122"/>
      <c r="T238" s="111"/>
      <c r="U238" s="14" t="str">
        <f t="shared" si="3"/>
        <v/>
      </c>
      <c r="V238" s="10" t="str">
        <f>IF(ISBLANK($T238),"",
    IF(ISERROR(VLOOKUP($T238,Scores!$B:$D,2,FALSE)),
        "ERROR: NOT IN TEAM LIST",
        VLOOKUP($T238,Scores!$B:$D,2,FALSE)
    )
)</f>
        <v/>
      </c>
      <c r="W238" s="16" t="str">
        <f>IF(ISBLANK($T238),"",
    IF(ISERROR(VLOOKUP($T238,Scores!$B:$D,3,FALSE)),
        "",
        VLOOKUP($T238,Scores!$B:$D,3,FALSE)
    )
)</f>
        <v/>
      </c>
    </row>
    <row r="239" spans="2:23">
      <c r="B239" s="9"/>
      <c r="C239" s="170"/>
      <c r="D239" s="96"/>
      <c r="E239" s="96"/>
      <c r="F239" s="96"/>
      <c r="G239" s="96"/>
      <c r="H239" s="96"/>
      <c r="I239" s="108"/>
      <c r="J239" s="109"/>
      <c r="K239" s="110"/>
      <c r="L239" s="96"/>
      <c r="M239" s="96"/>
      <c r="N239" s="97"/>
      <c r="O239" s="104"/>
      <c r="P239" s="104"/>
      <c r="Q239" s="104"/>
      <c r="R239" s="104"/>
      <c r="S239" s="122"/>
      <c r="T239" s="111"/>
      <c r="U239" s="14" t="str">
        <f t="shared" si="3"/>
        <v/>
      </c>
      <c r="V239" s="10" t="str">
        <f>IF(ISBLANK($T239),"",
    IF(ISERROR(VLOOKUP($T239,Scores!$B:$D,2,FALSE)),
        "ERROR: NOT IN TEAM LIST",
        VLOOKUP($T239,Scores!$B:$D,2,FALSE)
    )
)</f>
        <v/>
      </c>
      <c r="W239" s="16" t="str">
        <f>IF(ISBLANK($T239),"",
    IF(ISERROR(VLOOKUP($T239,Scores!$B:$D,3,FALSE)),
        "",
        VLOOKUP($T239,Scores!$B:$D,3,FALSE)
    )
)</f>
        <v/>
      </c>
    </row>
    <row r="240" spans="2:23">
      <c r="B240" s="9"/>
      <c r="C240" s="170"/>
      <c r="D240" s="96"/>
      <c r="E240" s="96"/>
      <c r="F240" s="96"/>
      <c r="G240" s="96"/>
      <c r="H240" s="96"/>
      <c r="I240" s="108"/>
      <c r="J240" s="109"/>
      <c r="K240" s="110"/>
      <c r="L240" s="96"/>
      <c r="M240" s="96"/>
      <c r="N240" s="97"/>
      <c r="O240" s="104"/>
      <c r="P240" s="104"/>
      <c r="Q240" s="104"/>
      <c r="R240" s="104"/>
      <c r="S240" s="122"/>
      <c r="T240" s="111"/>
      <c r="U240" s="14" t="str">
        <f t="shared" si="3"/>
        <v/>
      </c>
      <c r="V240" s="10" t="str">
        <f>IF(ISBLANK($T240),"",
    IF(ISERROR(VLOOKUP($T240,Scores!$B:$D,2,FALSE)),
        "ERROR: NOT IN TEAM LIST",
        VLOOKUP($T240,Scores!$B:$D,2,FALSE)
    )
)</f>
        <v/>
      </c>
      <c r="W240" s="16" t="str">
        <f>IF(ISBLANK($T240),"",
    IF(ISERROR(VLOOKUP($T240,Scores!$B:$D,3,FALSE)),
        "",
        VLOOKUP($T240,Scores!$B:$D,3,FALSE)
    )
)</f>
        <v/>
      </c>
    </row>
    <row r="241" spans="2:23">
      <c r="B241" s="9"/>
      <c r="C241" s="170"/>
      <c r="D241" s="96"/>
      <c r="E241" s="96"/>
      <c r="F241" s="96"/>
      <c r="G241" s="96"/>
      <c r="H241" s="96"/>
      <c r="I241" s="108"/>
      <c r="J241" s="109"/>
      <c r="K241" s="110"/>
      <c r="L241" s="96"/>
      <c r="M241" s="96"/>
      <c r="N241" s="97"/>
      <c r="O241" s="104"/>
      <c r="P241" s="104"/>
      <c r="Q241" s="104"/>
      <c r="R241" s="104"/>
      <c r="S241" s="122"/>
      <c r="T241" s="111"/>
      <c r="U241" s="14" t="str">
        <f t="shared" si="3"/>
        <v/>
      </c>
      <c r="V241" s="10" t="str">
        <f>IF(ISBLANK($T241),"",
    IF(ISERROR(VLOOKUP($T241,Scores!$B:$D,2,FALSE)),
        "ERROR: NOT IN TEAM LIST",
        VLOOKUP($T241,Scores!$B:$D,2,FALSE)
    )
)</f>
        <v/>
      </c>
      <c r="W241" s="16" t="str">
        <f>IF(ISBLANK($T241),"",
    IF(ISERROR(VLOOKUP($T241,Scores!$B:$D,3,FALSE)),
        "",
        VLOOKUP($T241,Scores!$B:$D,3,FALSE)
    )
)</f>
        <v/>
      </c>
    </row>
    <row r="242" spans="2:23">
      <c r="B242" s="9"/>
      <c r="C242" s="170"/>
      <c r="D242" s="96"/>
      <c r="E242" s="96"/>
      <c r="F242" s="96"/>
      <c r="G242" s="96"/>
      <c r="H242" s="96"/>
      <c r="I242" s="108"/>
      <c r="J242" s="109"/>
      <c r="K242" s="110"/>
      <c r="L242" s="96"/>
      <c r="M242" s="96"/>
      <c r="N242" s="97"/>
      <c r="O242" s="104"/>
      <c r="P242" s="104"/>
      <c r="Q242" s="104"/>
      <c r="R242" s="104"/>
      <c r="S242" s="122"/>
      <c r="T242" s="111"/>
      <c r="U242" s="14" t="str">
        <f t="shared" si="3"/>
        <v/>
      </c>
      <c r="V242" s="10" t="str">
        <f>IF(ISBLANK($T242),"",
    IF(ISERROR(VLOOKUP($T242,Scores!$B:$D,2,FALSE)),
        "ERROR: NOT IN TEAM LIST",
        VLOOKUP($T242,Scores!$B:$D,2,FALSE)
    )
)</f>
        <v/>
      </c>
      <c r="W242" s="16" t="str">
        <f>IF(ISBLANK($T242),"",
    IF(ISERROR(VLOOKUP($T242,Scores!$B:$D,3,FALSE)),
        "",
        VLOOKUP($T242,Scores!$B:$D,3,FALSE)
    )
)</f>
        <v/>
      </c>
    </row>
    <row r="243" spans="2:23">
      <c r="B243" s="9"/>
      <c r="C243" s="170"/>
      <c r="D243" s="96"/>
      <c r="E243" s="96"/>
      <c r="F243" s="96"/>
      <c r="G243" s="96"/>
      <c r="H243" s="96"/>
      <c r="I243" s="108"/>
      <c r="J243" s="109"/>
      <c r="K243" s="110"/>
      <c r="L243" s="96"/>
      <c r="M243" s="96"/>
      <c r="N243" s="97"/>
      <c r="O243" s="104"/>
      <c r="P243" s="104"/>
      <c r="Q243" s="104"/>
      <c r="R243" s="104"/>
      <c r="S243" s="122"/>
      <c r="T243" s="111"/>
      <c r="U243" s="14" t="str">
        <f t="shared" si="3"/>
        <v/>
      </c>
      <c r="V243" s="10" t="str">
        <f>IF(ISBLANK($T243),"",
    IF(ISERROR(VLOOKUP($T243,Scores!$B:$D,2,FALSE)),
        "ERROR: NOT IN TEAM LIST",
        VLOOKUP($T243,Scores!$B:$D,2,FALSE)
    )
)</f>
        <v/>
      </c>
      <c r="W243" s="16" t="str">
        <f>IF(ISBLANK($T243),"",
    IF(ISERROR(VLOOKUP($T243,Scores!$B:$D,3,FALSE)),
        "",
        VLOOKUP($T243,Scores!$B:$D,3,FALSE)
    )
)</f>
        <v/>
      </c>
    </row>
    <row r="244" spans="2:23">
      <c r="B244" s="9"/>
      <c r="C244" s="170"/>
      <c r="D244" s="96"/>
      <c r="E244" s="96"/>
      <c r="F244" s="96"/>
      <c r="G244" s="96"/>
      <c r="H244" s="96"/>
      <c r="I244" s="108"/>
      <c r="J244" s="109"/>
      <c r="K244" s="110"/>
      <c r="L244" s="96"/>
      <c r="M244" s="96"/>
      <c r="N244" s="97"/>
      <c r="O244" s="104"/>
      <c r="P244" s="104"/>
      <c r="Q244" s="104"/>
      <c r="R244" s="104"/>
      <c r="S244" s="122"/>
      <c r="T244" s="111"/>
      <c r="U244" s="14" t="str">
        <f t="shared" si="3"/>
        <v/>
      </c>
      <c r="V244" s="10" t="str">
        <f>IF(ISBLANK($T244),"",
    IF(ISERROR(VLOOKUP($T244,Scores!$B:$D,2,FALSE)),
        "ERROR: NOT IN TEAM LIST",
        VLOOKUP($T244,Scores!$B:$D,2,FALSE)
    )
)</f>
        <v/>
      </c>
      <c r="W244" s="16" t="str">
        <f>IF(ISBLANK($T244),"",
    IF(ISERROR(VLOOKUP($T244,Scores!$B:$D,3,FALSE)),
        "",
        VLOOKUP($T244,Scores!$B:$D,3,FALSE)
    )
)</f>
        <v/>
      </c>
    </row>
    <row r="245" spans="2:23">
      <c r="B245" s="9"/>
      <c r="C245" s="170"/>
      <c r="D245" s="96"/>
      <c r="E245" s="96"/>
      <c r="F245" s="96"/>
      <c r="G245" s="96"/>
      <c r="H245" s="96"/>
      <c r="I245" s="108"/>
      <c r="J245" s="109"/>
      <c r="K245" s="110"/>
      <c r="L245" s="96"/>
      <c r="M245" s="96"/>
      <c r="N245" s="97"/>
      <c r="O245" s="104"/>
      <c r="P245" s="104"/>
      <c r="Q245" s="104"/>
      <c r="R245" s="104"/>
      <c r="S245" s="122"/>
      <c r="T245" s="111"/>
      <c r="U245" s="14" t="str">
        <f t="shared" si="3"/>
        <v/>
      </c>
      <c r="V245" s="10" t="str">
        <f>IF(ISBLANK($T245),"",
    IF(ISERROR(VLOOKUP($T245,Scores!$B:$D,2,FALSE)),
        "ERROR: NOT IN TEAM LIST",
        VLOOKUP($T245,Scores!$B:$D,2,FALSE)
    )
)</f>
        <v/>
      </c>
      <c r="W245" s="16" t="str">
        <f>IF(ISBLANK($T245),"",
    IF(ISERROR(VLOOKUP($T245,Scores!$B:$D,3,FALSE)),
        "",
        VLOOKUP($T245,Scores!$B:$D,3,FALSE)
    )
)</f>
        <v/>
      </c>
    </row>
    <row r="246" spans="2:23">
      <c r="B246" s="9"/>
      <c r="C246" s="170"/>
      <c r="D246" s="96"/>
      <c r="E246" s="96"/>
      <c r="F246" s="96"/>
      <c r="G246" s="96"/>
      <c r="H246" s="96"/>
      <c r="I246" s="108"/>
      <c r="J246" s="109"/>
      <c r="K246" s="110"/>
      <c r="L246" s="96"/>
      <c r="M246" s="96"/>
      <c r="N246" s="97"/>
      <c r="O246" s="104"/>
      <c r="P246" s="104"/>
      <c r="Q246" s="104"/>
      <c r="R246" s="104"/>
      <c r="S246" s="122"/>
      <c r="T246" s="111"/>
      <c r="U246" s="14" t="str">
        <f t="shared" si="3"/>
        <v/>
      </c>
      <c r="V246" s="10" t="str">
        <f>IF(ISBLANK($T246),"",
    IF(ISERROR(VLOOKUP($T246,Scores!$B:$D,2,FALSE)),
        "ERROR: NOT IN TEAM LIST",
        VLOOKUP($T246,Scores!$B:$D,2,FALSE)
    )
)</f>
        <v/>
      </c>
      <c r="W246" s="16" t="str">
        <f>IF(ISBLANK($T246),"",
    IF(ISERROR(VLOOKUP($T246,Scores!$B:$D,3,FALSE)),
        "",
        VLOOKUP($T246,Scores!$B:$D,3,FALSE)
    )
)</f>
        <v/>
      </c>
    </row>
    <row r="247" spans="2:23">
      <c r="B247" s="9"/>
      <c r="C247" s="170"/>
      <c r="D247" s="96"/>
      <c r="E247" s="96"/>
      <c r="F247" s="96"/>
      <c r="G247" s="96"/>
      <c r="H247" s="96"/>
      <c r="I247" s="108"/>
      <c r="J247" s="109"/>
      <c r="K247" s="110"/>
      <c r="L247" s="96"/>
      <c r="M247" s="96"/>
      <c r="N247" s="97"/>
      <c r="O247" s="104"/>
      <c r="P247" s="104"/>
      <c r="Q247" s="104"/>
      <c r="R247" s="104"/>
      <c r="S247" s="122"/>
      <c r="T247" s="111"/>
      <c r="U247" s="14" t="str">
        <f t="shared" si="3"/>
        <v/>
      </c>
      <c r="V247" s="10" t="str">
        <f>IF(ISBLANK($T247),"",
    IF(ISERROR(VLOOKUP($T247,Scores!$B:$D,2,FALSE)),
        "ERROR: NOT IN TEAM LIST",
        VLOOKUP($T247,Scores!$B:$D,2,FALSE)
    )
)</f>
        <v/>
      </c>
      <c r="W247" s="16" t="str">
        <f>IF(ISBLANK($T247),"",
    IF(ISERROR(VLOOKUP($T247,Scores!$B:$D,3,FALSE)),
        "",
        VLOOKUP($T247,Scores!$B:$D,3,FALSE)
    )
)</f>
        <v/>
      </c>
    </row>
    <row r="248" spans="2:23">
      <c r="B248" s="9"/>
      <c r="C248" s="170"/>
      <c r="D248" s="96"/>
      <c r="E248" s="96"/>
      <c r="F248" s="96"/>
      <c r="G248" s="96"/>
      <c r="H248" s="96"/>
      <c r="I248" s="108"/>
      <c r="J248" s="109"/>
      <c r="K248" s="110"/>
      <c r="L248" s="96"/>
      <c r="M248" s="96"/>
      <c r="N248" s="97"/>
      <c r="O248" s="104"/>
      <c r="P248" s="104"/>
      <c r="Q248" s="104"/>
      <c r="R248" s="104"/>
      <c r="S248" s="122"/>
      <c r="T248" s="111"/>
      <c r="U248" s="14" t="str">
        <f t="shared" si="3"/>
        <v/>
      </c>
      <c r="V248" s="10" t="str">
        <f>IF(ISBLANK($T248),"",
    IF(ISERROR(VLOOKUP($T248,Scores!$B:$D,2,FALSE)),
        "ERROR: NOT IN TEAM LIST",
        VLOOKUP($T248,Scores!$B:$D,2,FALSE)
    )
)</f>
        <v/>
      </c>
      <c r="W248" s="16" t="str">
        <f>IF(ISBLANK($T248),"",
    IF(ISERROR(VLOOKUP($T248,Scores!$B:$D,3,FALSE)),
        "",
        VLOOKUP($T248,Scores!$B:$D,3,FALSE)
    )
)</f>
        <v/>
      </c>
    </row>
    <row r="249" spans="2:23">
      <c r="B249" s="9"/>
      <c r="C249" s="170"/>
      <c r="D249" s="96"/>
      <c r="E249" s="96"/>
      <c r="F249" s="96"/>
      <c r="G249" s="96"/>
      <c r="H249" s="96"/>
      <c r="I249" s="108"/>
      <c r="J249" s="109"/>
      <c r="K249" s="110"/>
      <c r="L249" s="96"/>
      <c r="M249" s="96"/>
      <c r="N249" s="97"/>
      <c r="O249" s="104"/>
      <c r="P249" s="104"/>
      <c r="Q249" s="104"/>
      <c r="R249" s="104"/>
      <c r="S249" s="122"/>
      <c r="T249" s="111"/>
      <c r="U249" s="14" t="str">
        <f t="shared" si="3"/>
        <v/>
      </c>
      <c r="V249" s="10" t="str">
        <f>IF(ISBLANK($T249),"",
    IF(ISERROR(VLOOKUP($T249,Scores!$B:$D,2,FALSE)),
        "ERROR: NOT IN TEAM LIST",
        VLOOKUP($T249,Scores!$B:$D,2,FALSE)
    )
)</f>
        <v/>
      </c>
      <c r="W249" s="16" t="str">
        <f>IF(ISBLANK($T249),"",
    IF(ISERROR(VLOOKUP($T249,Scores!$B:$D,3,FALSE)),
        "",
        VLOOKUP($T249,Scores!$B:$D,3,FALSE)
    )
)</f>
        <v/>
      </c>
    </row>
    <row r="250" spans="2:23">
      <c r="B250" s="9"/>
      <c r="C250" s="170"/>
      <c r="D250" s="96"/>
      <c r="E250" s="96"/>
      <c r="F250" s="96"/>
      <c r="G250" s="96"/>
      <c r="H250" s="96"/>
      <c r="I250" s="108"/>
      <c r="J250" s="109"/>
      <c r="K250" s="110"/>
      <c r="L250" s="96"/>
      <c r="M250" s="96"/>
      <c r="N250" s="97"/>
      <c r="O250" s="104"/>
      <c r="P250" s="104"/>
      <c r="Q250" s="104"/>
      <c r="R250" s="104"/>
      <c r="S250" s="122"/>
      <c r="T250" s="111"/>
      <c r="U250" s="14" t="str">
        <f t="shared" si="3"/>
        <v/>
      </c>
      <c r="V250" s="10" t="str">
        <f>IF(ISBLANK($T250),"",
    IF(ISERROR(VLOOKUP($T250,Scores!$B:$D,2,FALSE)),
        "ERROR: NOT IN TEAM LIST",
        VLOOKUP($T250,Scores!$B:$D,2,FALSE)
    )
)</f>
        <v/>
      </c>
      <c r="W250" s="16" t="str">
        <f>IF(ISBLANK($T250),"",
    IF(ISERROR(VLOOKUP($T250,Scores!$B:$D,3,FALSE)),
        "",
        VLOOKUP($T250,Scores!$B:$D,3,FALSE)
    )
)</f>
        <v/>
      </c>
    </row>
    <row r="251" spans="2:23">
      <c r="B251" s="9"/>
      <c r="C251" s="170"/>
      <c r="D251" s="96"/>
      <c r="E251" s="96"/>
      <c r="F251" s="96"/>
      <c r="G251" s="96"/>
      <c r="H251" s="96"/>
      <c r="I251" s="108"/>
      <c r="J251" s="109"/>
      <c r="K251" s="110"/>
      <c r="L251" s="96"/>
      <c r="M251" s="96"/>
      <c r="N251" s="97"/>
      <c r="O251" s="104"/>
      <c r="P251" s="104"/>
      <c r="Q251" s="104"/>
      <c r="R251" s="104"/>
      <c r="S251" s="122"/>
      <c r="T251" s="111"/>
      <c r="U251" s="14" t="str">
        <f t="shared" si="3"/>
        <v/>
      </c>
      <c r="V251" s="10" t="str">
        <f>IF(ISBLANK($T251),"",
    IF(ISERROR(VLOOKUP($T251,Scores!$B:$D,2,FALSE)),
        "ERROR: NOT IN TEAM LIST",
        VLOOKUP($T251,Scores!$B:$D,2,FALSE)
    )
)</f>
        <v/>
      </c>
      <c r="W251" s="16" t="str">
        <f>IF(ISBLANK($T251),"",
    IF(ISERROR(VLOOKUP($T251,Scores!$B:$D,3,FALSE)),
        "",
        VLOOKUP($T251,Scores!$B:$D,3,FALSE)
    )
)</f>
        <v/>
      </c>
    </row>
    <row r="252" spans="2:23">
      <c r="B252" s="9"/>
      <c r="C252" s="170"/>
      <c r="D252" s="96"/>
      <c r="E252" s="96"/>
      <c r="F252" s="96"/>
      <c r="G252" s="96"/>
      <c r="H252" s="96"/>
      <c r="I252" s="108"/>
      <c r="J252" s="109"/>
      <c r="K252" s="110"/>
      <c r="L252" s="96"/>
      <c r="M252" s="96"/>
      <c r="N252" s="97"/>
      <c r="O252" s="104"/>
      <c r="P252" s="104"/>
      <c r="Q252" s="104"/>
      <c r="R252" s="104"/>
      <c r="S252" s="122"/>
      <c r="T252" s="111"/>
      <c r="U252" s="14" t="str">
        <f t="shared" si="3"/>
        <v/>
      </c>
      <c r="V252" s="10" t="str">
        <f>IF(ISBLANK($T252),"",
    IF(ISERROR(VLOOKUP($T252,Scores!$B:$D,2,FALSE)),
        "ERROR: NOT IN TEAM LIST",
        VLOOKUP($T252,Scores!$B:$D,2,FALSE)
    )
)</f>
        <v/>
      </c>
      <c r="W252" s="16" t="str">
        <f>IF(ISBLANK($T252),"",
    IF(ISERROR(VLOOKUP($T252,Scores!$B:$D,3,FALSE)),
        "",
        VLOOKUP($T252,Scores!$B:$D,3,FALSE)
    )
)</f>
        <v/>
      </c>
    </row>
    <row r="253" spans="2:23">
      <c r="B253" s="9"/>
      <c r="C253" s="170"/>
      <c r="D253" s="96"/>
      <c r="E253" s="96"/>
      <c r="F253" s="96"/>
      <c r="G253" s="96"/>
      <c r="H253" s="96"/>
      <c r="I253" s="108"/>
      <c r="J253" s="109"/>
      <c r="K253" s="110"/>
      <c r="L253" s="96"/>
      <c r="M253" s="96"/>
      <c r="N253" s="97"/>
      <c r="O253" s="104"/>
      <c r="P253" s="104"/>
      <c r="Q253" s="104"/>
      <c r="R253" s="104"/>
      <c r="S253" s="122"/>
      <c r="T253" s="111"/>
      <c r="U253" s="14" t="str">
        <f t="shared" si="3"/>
        <v/>
      </c>
      <c r="V253" s="10" t="str">
        <f>IF(ISBLANK($T253),"",
    IF(ISERROR(VLOOKUP($T253,Scores!$B:$D,2,FALSE)),
        "ERROR: NOT IN TEAM LIST",
        VLOOKUP($T253,Scores!$B:$D,2,FALSE)
    )
)</f>
        <v/>
      </c>
      <c r="W253" s="16" t="str">
        <f>IF(ISBLANK($T253),"",
    IF(ISERROR(VLOOKUP($T253,Scores!$B:$D,3,FALSE)),
        "",
        VLOOKUP($T253,Scores!$B:$D,3,FALSE)
    )
)</f>
        <v/>
      </c>
    </row>
    <row r="254" spans="2:23">
      <c r="B254" s="9"/>
      <c r="C254" s="170"/>
      <c r="D254" s="96"/>
      <c r="E254" s="96"/>
      <c r="F254" s="96"/>
      <c r="G254" s="96"/>
      <c r="H254" s="96"/>
      <c r="I254" s="108"/>
      <c r="J254" s="109"/>
      <c r="K254" s="110"/>
      <c r="L254" s="96"/>
      <c r="M254" s="96"/>
      <c r="N254" s="97"/>
      <c r="O254" s="104"/>
      <c r="P254" s="104"/>
      <c r="Q254" s="104"/>
      <c r="R254" s="104"/>
      <c r="S254" s="122"/>
      <c r="T254" s="111"/>
      <c r="U254" s="14" t="str">
        <f t="shared" si="3"/>
        <v/>
      </c>
      <c r="V254" s="10" t="str">
        <f>IF(ISBLANK($T254),"",
    IF(ISERROR(VLOOKUP($T254,Scores!$B:$D,2,FALSE)),
        "ERROR: NOT IN TEAM LIST",
        VLOOKUP($T254,Scores!$B:$D,2,FALSE)
    )
)</f>
        <v/>
      </c>
      <c r="W254" s="16" t="str">
        <f>IF(ISBLANK($T254),"",
    IF(ISERROR(VLOOKUP($T254,Scores!$B:$D,3,FALSE)),
        "",
        VLOOKUP($T254,Scores!$B:$D,3,FALSE)
    )
)</f>
        <v/>
      </c>
    </row>
    <row r="255" spans="2:23">
      <c r="B255" s="9"/>
      <c r="C255" s="170"/>
      <c r="D255" s="96"/>
      <c r="E255" s="96"/>
      <c r="F255" s="96"/>
      <c r="G255" s="96"/>
      <c r="H255" s="96"/>
      <c r="I255" s="108"/>
      <c r="J255" s="109"/>
      <c r="K255" s="110"/>
      <c r="L255" s="96"/>
      <c r="M255" s="96"/>
      <c r="N255" s="97"/>
      <c r="O255" s="104"/>
      <c r="P255" s="104"/>
      <c r="Q255" s="104"/>
      <c r="R255" s="104"/>
      <c r="S255" s="122"/>
      <c r="T255" s="111"/>
      <c r="U255" s="14" t="str">
        <f t="shared" si="3"/>
        <v/>
      </c>
      <c r="V255" s="10" t="str">
        <f>IF(ISBLANK($T255),"",
    IF(ISERROR(VLOOKUP($T255,Scores!$B:$D,2,FALSE)),
        "ERROR: NOT IN TEAM LIST",
        VLOOKUP($T255,Scores!$B:$D,2,FALSE)
    )
)</f>
        <v/>
      </c>
      <c r="W255" s="16" t="str">
        <f>IF(ISBLANK($T255),"",
    IF(ISERROR(VLOOKUP($T255,Scores!$B:$D,3,FALSE)),
        "",
        VLOOKUP($T255,Scores!$B:$D,3,FALSE)
    )
)</f>
        <v/>
      </c>
    </row>
    <row r="256" spans="2:23">
      <c r="B256" s="9"/>
      <c r="C256" s="170"/>
      <c r="D256" s="96"/>
      <c r="E256" s="96"/>
      <c r="F256" s="96"/>
      <c r="G256" s="96"/>
      <c r="H256" s="96"/>
      <c r="I256" s="108"/>
      <c r="J256" s="109"/>
      <c r="K256" s="110"/>
      <c r="L256" s="96"/>
      <c r="M256" s="96"/>
      <c r="N256" s="97"/>
      <c r="O256" s="104"/>
      <c r="P256" s="104"/>
      <c r="Q256" s="104"/>
      <c r="R256" s="104"/>
      <c r="S256" s="122"/>
      <c r="T256" s="111"/>
      <c r="U256" s="14" t="str">
        <f t="shared" si="3"/>
        <v/>
      </c>
      <c r="V256" s="10" t="str">
        <f>IF(ISBLANK($T256),"",
    IF(ISERROR(VLOOKUP($T256,Scores!$B:$D,2,FALSE)),
        "ERROR: NOT IN TEAM LIST",
        VLOOKUP($T256,Scores!$B:$D,2,FALSE)
    )
)</f>
        <v/>
      </c>
      <c r="W256" s="16" t="str">
        <f>IF(ISBLANK($T256),"",
    IF(ISERROR(VLOOKUP($T256,Scores!$B:$D,3,FALSE)),
        "",
        VLOOKUP($T256,Scores!$B:$D,3,FALSE)
    )
)</f>
        <v/>
      </c>
    </row>
    <row r="257" spans="2:23">
      <c r="B257" s="9"/>
      <c r="C257" s="170"/>
      <c r="D257" s="96"/>
      <c r="E257" s="96"/>
      <c r="F257" s="96"/>
      <c r="G257" s="96"/>
      <c r="H257" s="96"/>
      <c r="I257" s="108"/>
      <c r="J257" s="109"/>
      <c r="K257" s="110"/>
      <c r="L257" s="96"/>
      <c r="M257" s="96"/>
      <c r="N257" s="97"/>
      <c r="O257" s="104"/>
      <c r="P257" s="104"/>
      <c r="Q257" s="104"/>
      <c r="R257" s="104"/>
      <c r="S257" s="122"/>
      <c r="T257" s="111"/>
      <c r="U257" s="14" t="str">
        <f t="shared" si="3"/>
        <v/>
      </c>
      <c r="V257" s="10" t="str">
        <f>IF(ISBLANK($T257),"",
    IF(ISERROR(VLOOKUP($T257,Scores!$B:$D,2,FALSE)),
        "ERROR: NOT IN TEAM LIST",
        VLOOKUP($T257,Scores!$B:$D,2,FALSE)
    )
)</f>
        <v/>
      </c>
      <c r="W257" s="16" t="str">
        <f>IF(ISBLANK($T257),"",
    IF(ISERROR(VLOOKUP($T257,Scores!$B:$D,3,FALSE)),
        "",
        VLOOKUP($T257,Scores!$B:$D,3,FALSE)
    )
)</f>
        <v/>
      </c>
    </row>
    <row r="258" spans="2:23">
      <c r="B258" s="9"/>
      <c r="C258" s="170"/>
      <c r="D258" s="96"/>
      <c r="E258" s="96"/>
      <c r="F258" s="96"/>
      <c r="G258" s="96"/>
      <c r="H258" s="96"/>
      <c r="I258" s="108"/>
      <c r="J258" s="109"/>
      <c r="K258" s="110"/>
      <c r="L258" s="96"/>
      <c r="M258" s="96"/>
      <c r="N258" s="97"/>
      <c r="O258" s="104"/>
      <c r="P258" s="104"/>
      <c r="Q258" s="104"/>
      <c r="R258" s="104"/>
      <c r="S258" s="122"/>
      <c r="T258" s="111"/>
      <c r="U258" s="14" t="str">
        <f t="shared" si="3"/>
        <v/>
      </c>
      <c r="V258" s="10" t="str">
        <f>IF(ISBLANK($T258),"",
    IF(ISERROR(VLOOKUP($T258,Scores!$B:$D,2,FALSE)),
        "ERROR: NOT IN TEAM LIST",
        VLOOKUP($T258,Scores!$B:$D,2,FALSE)
    )
)</f>
        <v/>
      </c>
      <c r="W258" s="16" t="str">
        <f>IF(ISBLANK($T258),"",
    IF(ISERROR(VLOOKUP($T258,Scores!$B:$D,3,FALSE)),
        "",
        VLOOKUP($T258,Scores!$B:$D,3,FALSE)
    )
)</f>
        <v/>
      </c>
    </row>
    <row r="259" spans="2:23">
      <c r="B259" s="9"/>
      <c r="C259" s="170"/>
      <c r="D259" s="96"/>
      <c r="E259" s="96"/>
      <c r="F259" s="96"/>
      <c r="G259" s="96"/>
      <c r="H259" s="96"/>
      <c r="I259" s="108"/>
      <c r="J259" s="109"/>
      <c r="K259" s="110"/>
      <c r="L259" s="96"/>
      <c r="M259" s="96"/>
      <c r="N259" s="97"/>
      <c r="O259" s="104"/>
      <c r="P259" s="104"/>
      <c r="Q259" s="104"/>
      <c r="R259" s="104"/>
      <c r="S259" s="122"/>
      <c r="T259" s="111"/>
      <c r="U259" s="14" t="str">
        <f t="shared" si="3"/>
        <v/>
      </c>
      <c r="V259" s="10" t="str">
        <f>IF(ISBLANK($T259),"",
    IF(ISERROR(VLOOKUP($T259,Scores!$B:$D,2,FALSE)),
        "ERROR: NOT IN TEAM LIST",
        VLOOKUP($T259,Scores!$B:$D,2,FALSE)
    )
)</f>
        <v/>
      </c>
      <c r="W259" s="16" t="str">
        <f>IF(ISBLANK($T259),"",
    IF(ISERROR(VLOOKUP($T259,Scores!$B:$D,3,FALSE)),
        "",
        VLOOKUP($T259,Scores!$B:$D,3,FALSE)
    )
)</f>
        <v/>
      </c>
    </row>
    <row r="260" spans="2:23">
      <c r="B260" s="9"/>
      <c r="C260" s="170"/>
      <c r="D260" s="96"/>
      <c r="E260" s="96"/>
      <c r="F260" s="96"/>
      <c r="G260" s="96"/>
      <c r="H260" s="96"/>
      <c r="I260" s="108"/>
      <c r="J260" s="109"/>
      <c r="K260" s="110"/>
      <c r="L260" s="96"/>
      <c r="M260" s="96"/>
      <c r="N260" s="97"/>
      <c r="O260" s="104"/>
      <c r="P260" s="104"/>
      <c r="Q260" s="104"/>
      <c r="R260" s="104"/>
      <c r="S260" s="122"/>
      <c r="T260" s="111"/>
      <c r="U260" s="14" t="str">
        <f t="shared" ref="U260:U323" si="4">IF(AND(ISBLANK(S260),ISBLANK(T260)),
    "",
    IF(AND(OR(S260=TRUE,LEFT(S260)="T",LEFT(S260)="Y",S260=1),ISBLANK(T260)),
        "← ENTER",
        IF(AND(NOT(ISBLANK(S260)),OR(S260=TRUE,LEFT(S260)="T",LEFT(S260)="Y",S260=1)),
            T260,
            ""
        )
    )
)</f>
        <v/>
      </c>
      <c r="V260" s="10" t="str">
        <f>IF(ISBLANK($T260),"",
    IF(ISERROR(VLOOKUP($T260,Scores!$B:$D,2,FALSE)),
        "ERROR: NOT IN TEAM LIST",
        VLOOKUP($T260,Scores!$B:$D,2,FALSE)
    )
)</f>
        <v/>
      </c>
      <c r="W260" s="16" t="str">
        <f>IF(ISBLANK($T260),"",
    IF(ISERROR(VLOOKUP($T260,Scores!$B:$D,3,FALSE)),
        "",
        VLOOKUP($T260,Scores!$B:$D,3,FALSE)
    )
)</f>
        <v/>
      </c>
    </row>
    <row r="261" spans="2:23">
      <c r="B261" s="9"/>
      <c r="C261" s="170"/>
      <c r="D261" s="96"/>
      <c r="E261" s="96"/>
      <c r="F261" s="96"/>
      <c r="G261" s="96"/>
      <c r="H261" s="96"/>
      <c r="I261" s="108"/>
      <c r="J261" s="109"/>
      <c r="K261" s="110"/>
      <c r="L261" s="96"/>
      <c r="M261" s="96"/>
      <c r="N261" s="97"/>
      <c r="O261" s="104"/>
      <c r="P261" s="104"/>
      <c r="Q261" s="104"/>
      <c r="R261" s="104"/>
      <c r="S261" s="122"/>
      <c r="T261" s="111"/>
      <c r="U261" s="14" t="str">
        <f t="shared" si="4"/>
        <v/>
      </c>
      <c r="V261" s="10" t="str">
        <f>IF(ISBLANK($T261),"",
    IF(ISERROR(VLOOKUP($T261,Scores!$B:$D,2,FALSE)),
        "ERROR: NOT IN TEAM LIST",
        VLOOKUP($T261,Scores!$B:$D,2,FALSE)
    )
)</f>
        <v/>
      </c>
      <c r="W261" s="16" t="str">
        <f>IF(ISBLANK($T261),"",
    IF(ISERROR(VLOOKUP($T261,Scores!$B:$D,3,FALSE)),
        "",
        VLOOKUP($T261,Scores!$B:$D,3,FALSE)
    )
)</f>
        <v/>
      </c>
    </row>
    <row r="262" spans="2:23">
      <c r="B262" s="9"/>
      <c r="C262" s="170"/>
      <c r="D262" s="96"/>
      <c r="E262" s="96"/>
      <c r="F262" s="96"/>
      <c r="G262" s="96"/>
      <c r="H262" s="96"/>
      <c r="I262" s="108"/>
      <c r="J262" s="109"/>
      <c r="K262" s="110"/>
      <c r="L262" s="96"/>
      <c r="M262" s="96"/>
      <c r="N262" s="97"/>
      <c r="O262" s="104"/>
      <c r="P262" s="104"/>
      <c r="Q262" s="104"/>
      <c r="R262" s="104"/>
      <c r="S262" s="122"/>
      <c r="T262" s="111"/>
      <c r="U262" s="14" t="str">
        <f t="shared" si="4"/>
        <v/>
      </c>
      <c r="V262" s="10" t="str">
        <f>IF(ISBLANK($T262),"",
    IF(ISERROR(VLOOKUP($T262,Scores!$B:$D,2,FALSE)),
        "ERROR: NOT IN TEAM LIST",
        VLOOKUP($T262,Scores!$B:$D,2,FALSE)
    )
)</f>
        <v/>
      </c>
      <c r="W262" s="16" t="str">
        <f>IF(ISBLANK($T262),"",
    IF(ISERROR(VLOOKUP($T262,Scores!$B:$D,3,FALSE)),
        "",
        VLOOKUP($T262,Scores!$B:$D,3,FALSE)
    )
)</f>
        <v/>
      </c>
    </row>
    <row r="263" spans="2:23">
      <c r="B263" s="9"/>
      <c r="C263" s="170"/>
      <c r="D263" s="96"/>
      <c r="E263" s="96"/>
      <c r="F263" s="96"/>
      <c r="G263" s="96"/>
      <c r="H263" s="96"/>
      <c r="I263" s="108"/>
      <c r="J263" s="109"/>
      <c r="K263" s="110"/>
      <c r="L263" s="96"/>
      <c r="M263" s="96"/>
      <c r="N263" s="97"/>
      <c r="O263" s="104"/>
      <c r="P263" s="104"/>
      <c r="Q263" s="104"/>
      <c r="R263" s="104"/>
      <c r="S263" s="122"/>
      <c r="T263" s="111"/>
      <c r="U263" s="14" t="str">
        <f t="shared" si="4"/>
        <v/>
      </c>
      <c r="V263" s="10" t="str">
        <f>IF(ISBLANK($T263),"",
    IF(ISERROR(VLOOKUP($T263,Scores!$B:$D,2,FALSE)),
        "ERROR: NOT IN TEAM LIST",
        VLOOKUP($T263,Scores!$B:$D,2,FALSE)
    )
)</f>
        <v/>
      </c>
      <c r="W263" s="16" t="str">
        <f>IF(ISBLANK($T263),"",
    IF(ISERROR(VLOOKUP($T263,Scores!$B:$D,3,FALSE)),
        "",
        VLOOKUP($T263,Scores!$B:$D,3,FALSE)
    )
)</f>
        <v/>
      </c>
    </row>
    <row r="264" spans="2:23">
      <c r="B264" s="9"/>
      <c r="C264" s="170"/>
      <c r="D264" s="96"/>
      <c r="E264" s="96"/>
      <c r="F264" s="96"/>
      <c r="G264" s="96"/>
      <c r="H264" s="96"/>
      <c r="I264" s="108"/>
      <c r="J264" s="109"/>
      <c r="K264" s="110"/>
      <c r="L264" s="96"/>
      <c r="M264" s="96"/>
      <c r="N264" s="97"/>
      <c r="O264" s="104"/>
      <c r="P264" s="104"/>
      <c r="Q264" s="104"/>
      <c r="R264" s="104"/>
      <c r="S264" s="122"/>
      <c r="T264" s="111"/>
      <c r="U264" s="14" t="str">
        <f t="shared" si="4"/>
        <v/>
      </c>
      <c r="V264" s="10" t="str">
        <f>IF(ISBLANK($T264),"",
    IF(ISERROR(VLOOKUP($T264,Scores!$B:$D,2,FALSE)),
        "ERROR: NOT IN TEAM LIST",
        VLOOKUP($T264,Scores!$B:$D,2,FALSE)
    )
)</f>
        <v/>
      </c>
      <c r="W264" s="16" t="str">
        <f>IF(ISBLANK($T264),"",
    IF(ISERROR(VLOOKUP($T264,Scores!$B:$D,3,FALSE)),
        "",
        VLOOKUP($T264,Scores!$B:$D,3,FALSE)
    )
)</f>
        <v/>
      </c>
    </row>
    <row r="265" spans="2:23">
      <c r="B265" s="9"/>
      <c r="C265" s="170"/>
      <c r="D265" s="96"/>
      <c r="E265" s="96"/>
      <c r="F265" s="96"/>
      <c r="G265" s="96"/>
      <c r="H265" s="96"/>
      <c r="I265" s="108"/>
      <c r="J265" s="109"/>
      <c r="K265" s="110"/>
      <c r="L265" s="96"/>
      <c r="M265" s="96"/>
      <c r="N265" s="97"/>
      <c r="O265" s="104"/>
      <c r="P265" s="104"/>
      <c r="Q265" s="104"/>
      <c r="R265" s="104"/>
      <c r="S265" s="122"/>
      <c r="T265" s="111"/>
      <c r="U265" s="14" t="str">
        <f t="shared" si="4"/>
        <v/>
      </c>
      <c r="V265" s="10" t="str">
        <f>IF(ISBLANK($T265),"",
    IF(ISERROR(VLOOKUP($T265,Scores!$B:$D,2,FALSE)),
        "ERROR: NOT IN TEAM LIST",
        VLOOKUP($T265,Scores!$B:$D,2,FALSE)
    )
)</f>
        <v/>
      </c>
      <c r="W265" s="16" t="str">
        <f>IF(ISBLANK($T265),"",
    IF(ISERROR(VLOOKUP($T265,Scores!$B:$D,3,FALSE)),
        "",
        VLOOKUP($T265,Scores!$B:$D,3,FALSE)
    )
)</f>
        <v/>
      </c>
    </row>
    <row r="266" spans="2:23">
      <c r="B266" s="9"/>
      <c r="C266" s="170"/>
      <c r="D266" s="96"/>
      <c r="E266" s="96"/>
      <c r="F266" s="96"/>
      <c r="G266" s="96"/>
      <c r="H266" s="96"/>
      <c r="I266" s="108"/>
      <c r="J266" s="109"/>
      <c r="K266" s="110"/>
      <c r="L266" s="96"/>
      <c r="M266" s="96"/>
      <c r="N266" s="97"/>
      <c r="O266" s="104"/>
      <c r="P266" s="104"/>
      <c r="Q266" s="104"/>
      <c r="R266" s="104"/>
      <c r="S266" s="122"/>
      <c r="T266" s="111"/>
      <c r="U266" s="14" t="str">
        <f t="shared" si="4"/>
        <v/>
      </c>
      <c r="V266" s="10" t="str">
        <f>IF(ISBLANK($T266),"",
    IF(ISERROR(VLOOKUP($T266,Scores!$B:$D,2,FALSE)),
        "ERROR: NOT IN TEAM LIST",
        VLOOKUP($T266,Scores!$B:$D,2,FALSE)
    )
)</f>
        <v/>
      </c>
      <c r="W266" s="16" t="str">
        <f>IF(ISBLANK($T266),"",
    IF(ISERROR(VLOOKUP($T266,Scores!$B:$D,3,FALSE)),
        "",
        VLOOKUP($T266,Scores!$B:$D,3,FALSE)
    )
)</f>
        <v/>
      </c>
    </row>
    <row r="267" spans="2:23">
      <c r="B267" s="9"/>
      <c r="C267" s="170"/>
      <c r="D267" s="96"/>
      <c r="E267" s="96"/>
      <c r="F267" s="96"/>
      <c r="G267" s="96"/>
      <c r="H267" s="96"/>
      <c r="I267" s="108"/>
      <c r="J267" s="109"/>
      <c r="K267" s="110"/>
      <c r="L267" s="96"/>
      <c r="M267" s="96"/>
      <c r="N267" s="97"/>
      <c r="O267" s="104"/>
      <c r="P267" s="104"/>
      <c r="Q267" s="104"/>
      <c r="R267" s="104"/>
      <c r="S267" s="122"/>
      <c r="T267" s="111"/>
      <c r="U267" s="14" t="str">
        <f t="shared" si="4"/>
        <v/>
      </c>
      <c r="V267" s="10" t="str">
        <f>IF(ISBLANK($T267),"",
    IF(ISERROR(VLOOKUP($T267,Scores!$B:$D,2,FALSE)),
        "ERROR: NOT IN TEAM LIST",
        VLOOKUP($T267,Scores!$B:$D,2,FALSE)
    )
)</f>
        <v/>
      </c>
      <c r="W267" s="16" t="str">
        <f>IF(ISBLANK($T267),"",
    IF(ISERROR(VLOOKUP($T267,Scores!$B:$D,3,FALSE)),
        "",
        VLOOKUP($T267,Scores!$B:$D,3,FALSE)
    )
)</f>
        <v/>
      </c>
    </row>
    <row r="268" spans="2:23">
      <c r="B268" s="9"/>
      <c r="C268" s="170"/>
      <c r="D268" s="96"/>
      <c r="E268" s="96"/>
      <c r="F268" s="96"/>
      <c r="G268" s="96"/>
      <c r="H268" s="96"/>
      <c r="I268" s="108"/>
      <c r="J268" s="109"/>
      <c r="K268" s="110"/>
      <c r="L268" s="96"/>
      <c r="M268" s="96"/>
      <c r="N268" s="97"/>
      <c r="O268" s="104"/>
      <c r="P268" s="104"/>
      <c r="Q268" s="104"/>
      <c r="R268" s="104"/>
      <c r="S268" s="122"/>
      <c r="T268" s="111"/>
      <c r="U268" s="14" t="str">
        <f t="shared" si="4"/>
        <v/>
      </c>
      <c r="V268" s="10" t="str">
        <f>IF(ISBLANK($T268),"",
    IF(ISERROR(VLOOKUP($T268,Scores!$B:$D,2,FALSE)),
        "ERROR: NOT IN TEAM LIST",
        VLOOKUP($T268,Scores!$B:$D,2,FALSE)
    )
)</f>
        <v/>
      </c>
      <c r="W268" s="16" t="str">
        <f>IF(ISBLANK($T268),"",
    IF(ISERROR(VLOOKUP($T268,Scores!$B:$D,3,FALSE)),
        "",
        VLOOKUP($T268,Scores!$B:$D,3,FALSE)
    )
)</f>
        <v/>
      </c>
    </row>
    <row r="269" spans="2:23">
      <c r="B269" s="9"/>
      <c r="C269" s="170"/>
      <c r="D269" s="96"/>
      <c r="E269" s="96"/>
      <c r="F269" s="96"/>
      <c r="G269" s="96"/>
      <c r="H269" s="96"/>
      <c r="I269" s="108"/>
      <c r="J269" s="109"/>
      <c r="K269" s="110"/>
      <c r="L269" s="96"/>
      <c r="M269" s="96"/>
      <c r="N269" s="97"/>
      <c r="O269" s="104"/>
      <c r="P269" s="104"/>
      <c r="Q269" s="104"/>
      <c r="R269" s="104"/>
      <c r="S269" s="122"/>
      <c r="T269" s="111"/>
      <c r="U269" s="14" t="str">
        <f t="shared" si="4"/>
        <v/>
      </c>
      <c r="V269" s="10" t="str">
        <f>IF(ISBLANK($T269),"",
    IF(ISERROR(VLOOKUP($T269,Scores!$B:$D,2,FALSE)),
        "ERROR: NOT IN TEAM LIST",
        VLOOKUP($T269,Scores!$B:$D,2,FALSE)
    )
)</f>
        <v/>
      </c>
      <c r="W269" s="16" t="str">
        <f>IF(ISBLANK($T269),"",
    IF(ISERROR(VLOOKUP($T269,Scores!$B:$D,3,FALSE)),
        "",
        VLOOKUP($T269,Scores!$B:$D,3,FALSE)
    )
)</f>
        <v/>
      </c>
    </row>
    <row r="270" spans="2:23">
      <c r="B270" s="9"/>
      <c r="C270" s="170"/>
      <c r="D270" s="96"/>
      <c r="E270" s="96"/>
      <c r="F270" s="96"/>
      <c r="G270" s="96"/>
      <c r="H270" s="96"/>
      <c r="I270" s="108"/>
      <c r="J270" s="109"/>
      <c r="K270" s="110"/>
      <c r="L270" s="96"/>
      <c r="M270" s="96"/>
      <c r="N270" s="97"/>
      <c r="O270" s="104"/>
      <c r="P270" s="104"/>
      <c r="Q270" s="104"/>
      <c r="R270" s="104"/>
      <c r="S270" s="122"/>
      <c r="T270" s="111"/>
      <c r="U270" s="14" t="str">
        <f t="shared" si="4"/>
        <v/>
      </c>
      <c r="V270" s="10" t="str">
        <f>IF(ISBLANK($T270),"",
    IF(ISERROR(VLOOKUP($T270,Scores!$B:$D,2,FALSE)),
        "ERROR: NOT IN TEAM LIST",
        VLOOKUP($T270,Scores!$B:$D,2,FALSE)
    )
)</f>
        <v/>
      </c>
      <c r="W270" s="16" t="str">
        <f>IF(ISBLANK($T270),"",
    IF(ISERROR(VLOOKUP($T270,Scores!$B:$D,3,FALSE)),
        "",
        VLOOKUP($T270,Scores!$B:$D,3,FALSE)
    )
)</f>
        <v/>
      </c>
    </row>
    <row r="271" spans="2:23">
      <c r="B271" s="9"/>
      <c r="C271" s="170"/>
      <c r="D271" s="96"/>
      <c r="E271" s="96"/>
      <c r="F271" s="96"/>
      <c r="G271" s="96"/>
      <c r="H271" s="96"/>
      <c r="I271" s="108"/>
      <c r="J271" s="109"/>
      <c r="K271" s="110"/>
      <c r="L271" s="96"/>
      <c r="M271" s="96"/>
      <c r="N271" s="97"/>
      <c r="O271" s="104"/>
      <c r="P271" s="104"/>
      <c r="Q271" s="104"/>
      <c r="R271" s="104"/>
      <c r="S271" s="122"/>
      <c r="T271" s="111"/>
      <c r="U271" s="14" t="str">
        <f t="shared" si="4"/>
        <v/>
      </c>
      <c r="V271" s="10" t="str">
        <f>IF(ISBLANK($T271),"",
    IF(ISERROR(VLOOKUP($T271,Scores!$B:$D,2,FALSE)),
        "ERROR: NOT IN TEAM LIST",
        VLOOKUP($T271,Scores!$B:$D,2,FALSE)
    )
)</f>
        <v/>
      </c>
      <c r="W271" s="16" t="str">
        <f>IF(ISBLANK($T271),"",
    IF(ISERROR(VLOOKUP($T271,Scores!$B:$D,3,FALSE)),
        "",
        VLOOKUP($T271,Scores!$B:$D,3,FALSE)
    )
)</f>
        <v/>
      </c>
    </row>
    <row r="272" spans="2:23">
      <c r="B272" s="9"/>
      <c r="C272" s="170"/>
      <c r="D272" s="96"/>
      <c r="E272" s="96"/>
      <c r="F272" s="96"/>
      <c r="G272" s="96"/>
      <c r="H272" s="96"/>
      <c r="I272" s="108"/>
      <c r="J272" s="109"/>
      <c r="K272" s="110"/>
      <c r="L272" s="96"/>
      <c r="M272" s="96"/>
      <c r="N272" s="97"/>
      <c r="O272" s="104"/>
      <c r="P272" s="104"/>
      <c r="Q272" s="104"/>
      <c r="R272" s="104"/>
      <c r="S272" s="122"/>
      <c r="T272" s="111"/>
      <c r="U272" s="14" t="str">
        <f t="shared" si="4"/>
        <v/>
      </c>
      <c r="V272" s="10" t="str">
        <f>IF(ISBLANK($T272),"",
    IF(ISERROR(VLOOKUP($T272,Scores!$B:$D,2,FALSE)),
        "ERROR: NOT IN TEAM LIST",
        VLOOKUP($T272,Scores!$B:$D,2,FALSE)
    )
)</f>
        <v/>
      </c>
      <c r="W272" s="16" t="str">
        <f>IF(ISBLANK($T272),"",
    IF(ISERROR(VLOOKUP($T272,Scores!$B:$D,3,FALSE)),
        "",
        VLOOKUP($T272,Scores!$B:$D,3,FALSE)
    )
)</f>
        <v/>
      </c>
    </row>
    <row r="273" spans="2:23">
      <c r="B273" s="9"/>
      <c r="C273" s="170"/>
      <c r="D273" s="96"/>
      <c r="E273" s="96"/>
      <c r="F273" s="96"/>
      <c r="G273" s="96"/>
      <c r="H273" s="96"/>
      <c r="I273" s="108"/>
      <c r="J273" s="109"/>
      <c r="K273" s="110"/>
      <c r="L273" s="96"/>
      <c r="M273" s="96"/>
      <c r="N273" s="97"/>
      <c r="O273" s="104"/>
      <c r="P273" s="104"/>
      <c r="Q273" s="104"/>
      <c r="R273" s="104"/>
      <c r="S273" s="122"/>
      <c r="T273" s="111"/>
      <c r="U273" s="14" t="str">
        <f t="shared" si="4"/>
        <v/>
      </c>
      <c r="V273" s="10" t="str">
        <f>IF(ISBLANK($T273),"",
    IF(ISERROR(VLOOKUP($T273,Scores!$B:$D,2,FALSE)),
        "ERROR: NOT IN TEAM LIST",
        VLOOKUP($T273,Scores!$B:$D,2,FALSE)
    )
)</f>
        <v/>
      </c>
      <c r="W273" s="16" t="str">
        <f>IF(ISBLANK($T273),"",
    IF(ISERROR(VLOOKUP($T273,Scores!$B:$D,3,FALSE)),
        "",
        VLOOKUP($T273,Scores!$B:$D,3,FALSE)
    )
)</f>
        <v/>
      </c>
    </row>
    <row r="274" spans="2:23">
      <c r="B274" s="9"/>
      <c r="C274" s="170"/>
      <c r="D274" s="96"/>
      <c r="E274" s="96"/>
      <c r="F274" s="96"/>
      <c r="G274" s="96"/>
      <c r="H274" s="96"/>
      <c r="I274" s="108"/>
      <c r="J274" s="109"/>
      <c r="K274" s="110"/>
      <c r="L274" s="96"/>
      <c r="M274" s="96"/>
      <c r="N274" s="97"/>
      <c r="O274" s="104"/>
      <c r="P274" s="104"/>
      <c r="Q274" s="104"/>
      <c r="R274" s="104"/>
      <c r="S274" s="122"/>
      <c r="T274" s="111"/>
      <c r="U274" s="14" t="str">
        <f t="shared" si="4"/>
        <v/>
      </c>
      <c r="V274" s="10" t="str">
        <f>IF(ISBLANK($T274),"",
    IF(ISERROR(VLOOKUP($T274,Scores!$B:$D,2,FALSE)),
        "ERROR: NOT IN TEAM LIST",
        VLOOKUP($T274,Scores!$B:$D,2,FALSE)
    )
)</f>
        <v/>
      </c>
      <c r="W274" s="16" t="str">
        <f>IF(ISBLANK($T274),"",
    IF(ISERROR(VLOOKUP($T274,Scores!$B:$D,3,FALSE)),
        "",
        VLOOKUP($T274,Scores!$B:$D,3,FALSE)
    )
)</f>
        <v/>
      </c>
    </row>
    <row r="275" spans="2:23">
      <c r="B275" s="9"/>
      <c r="C275" s="170"/>
      <c r="D275" s="96"/>
      <c r="E275" s="96"/>
      <c r="F275" s="96"/>
      <c r="G275" s="96"/>
      <c r="H275" s="96"/>
      <c r="I275" s="108"/>
      <c r="J275" s="109"/>
      <c r="K275" s="110"/>
      <c r="L275" s="96"/>
      <c r="M275" s="96"/>
      <c r="N275" s="97"/>
      <c r="O275" s="104"/>
      <c r="P275" s="104"/>
      <c r="Q275" s="104"/>
      <c r="R275" s="104"/>
      <c r="S275" s="122"/>
      <c r="T275" s="111"/>
      <c r="U275" s="14" t="str">
        <f t="shared" si="4"/>
        <v/>
      </c>
      <c r="V275" s="10" t="str">
        <f>IF(ISBLANK($T275),"",
    IF(ISERROR(VLOOKUP($T275,Scores!$B:$D,2,FALSE)),
        "ERROR: NOT IN TEAM LIST",
        VLOOKUP($T275,Scores!$B:$D,2,FALSE)
    )
)</f>
        <v/>
      </c>
      <c r="W275" s="16" t="str">
        <f>IF(ISBLANK($T275),"",
    IF(ISERROR(VLOOKUP($T275,Scores!$B:$D,3,FALSE)),
        "",
        VLOOKUP($T275,Scores!$B:$D,3,FALSE)
    )
)</f>
        <v/>
      </c>
    </row>
    <row r="276" spans="2:23">
      <c r="B276" s="9"/>
      <c r="C276" s="170"/>
      <c r="D276" s="96"/>
      <c r="E276" s="96"/>
      <c r="F276" s="96"/>
      <c r="G276" s="96"/>
      <c r="H276" s="96"/>
      <c r="I276" s="108"/>
      <c r="J276" s="109"/>
      <c r="K276" s="110"/>
      <c r="L276" s="96"/>
      <c r="M276" s="96"/>
      <c r="N276" s="97"/>
      <c r="O276" s="104"/>
      <c r="P276" s="104"/>
      <c r="Q276" s="104"/>
      <c r="R276" s="104"/>
      <c r="S276" s="122"/>
      <c r="T276" s="111"/>
      <c r="U276" s="14" t="str">
        <f t="shared" si="4"/>
        <v/>
      </c>
      <c r="V276" s="10" t="str">
        <f>IF(ISBLANK($T276),"",
    IF(ISERROR(VLOOKUP($T276,Scores!$B:$D,2,FALSE)),
        "ERROR: NOT IN TEAM LIST",
        VLOOKUP($T276,Scores!$B:$D,2,FALSE)
    )
)</f>
        <v/>
      </c>
      <c r="W276" s="16" t="str">
        <f>IF(ISBLANK($T276),"",
    IF(ISERROR(VLOOKUP($T276,Scores!$B:$D,3,FALSE)),
        "",
        VLOOKUP($T276,Scores!$B:$D,3,FALSE)
    )
)</f>
        <v/>
      </c>
    </row>
    <row r="277" spans="2:23">
      <c r="B277" s="9"/>
      <c r="C277" s="170"/>
      <c r="D277" s="96"/>
      <c r="E277" s="96"/>
      <c r="F277" s="96"/>
      <c r="G277" s="96"/>
      <c r="H277" s="96"/>
      <c r="I277" s="108"/>
      <c r="J277" s="109"/>
      <c r="K277" s="110"/>
      <c r="L277" s="96"/>
      <c r="M277" s="96"/>
      <c r="N277" s="97"/>
      <c r="O277" s="104"/>
      <c r="P277" s="104"/>
      <c r="Q277" s="104"/>
      <c r="R277" s="104"/>
      <c r="S277" s="122"/>
      <c r="T277" s="111"/>
      <c r="U277" s="14" t="str">
        <f t="shared" si="4"/>
        <v/>
      </c>
      <c r="V277" s="10" t="str">
        <f>IF(ISBLANK($T277),"",
    IF(ISERROR(VLOOKUP($T277,Scores!$B:$D,2,FALSE)),
        "ERROR: NOT IN TEAM LIST",
        VLOOKUP($T277,Scores!$B:$D,2,FALSE)
    )
)</f>
        <v/>
      </c>
      <c r="W277" s="16" t="str">
        <f>IF(ISBLANK($T277),"",
    IF(ISERROR(VLOOKUP($T277,Scores!$B:$D,3,FALSE)),
        "",
        VLOOKUP($T277,Scores!$B:$D,3,FALSE)
    )
)</f>
        <v/>
      </c>
    </row>
    <row r="278" spans="2:23">
      <c r="B278" s="9"/>
      <c r="C278" s="170"/>
      <c r="D278" s="96"/>
      <c r="E278" s="96"/>
      <c r="F278" s="96"/>
      <c r="G278" s="96"/>
      <c r="H278" s="96"/>
      <c r="I278" s="108"/>
      <c r="J278" s="109"/>
      <c r="K278" s="110"/>
      <c r="L278" s="96"/>
      <c r="M278" s="96"/>
      <c r="N278" s="97"/>
      <c r="O278" s="104"/>
      <c r="P278" s="104"/>
      <c r="Q278" s="104"/>
      <c r="R278" s="104"/>
      <c r="S278" s="122"/>
      <c r="T278" s="111"/>
      <c r="U278" s="14" t="str">
        <f t="shared" si="4"/>
        <v/>
      </c>
      <c r="V278" s="10" t="str">
        <f>IF(ISBLANK($T278),"",
    IF(ISERROR(VLOOKUP($T278,Scores!$B:$D,2,FALSE)),
        "ERROR: NOT IN TEAM LIST",
        VLOOKUP($T278,Scores!$B:$D,2,FALSE)
    )
)</f>
        <v/>
      </c>
      <c r="W278" s="16" t="str">
        <f>IF(ISBLANK($T278),"",
    IF(ISERROR(VLOOKUP($T278,Scores!$B:$D,3,FALSE)),
        "",
        VLOOKUP($T278,Scores!$B:$D,3,FALSE)
    )
)</f>
        <v/>
      </c>
    </row>
    <row r="279" spans="2:23">
      <c r="B279" s="9"/>
      <c r="C279" s="170"/>
      <c r="D279" s="96"/>
      <c r="E279" s="96"/>
      <c r="F279" s="96"/>
      <c r="G279" s="96"/>
      <c r="H279" s="96"/>
      <c r="I279" s="108"/>
      <c r="J279" s="109"/>
      <c r="K279" s="110"/>
      <c r="L279" s="96"/>
      <c r="M279" s="96"/>
      <c r="N279" s="97"/>
      <c r="O279" s="104"/>
      <c r="P279" s="104"/>
      <c r="Q279" s="104"/>
      <c r="R279" s="104"/>
      <c r="S279" s="122"/>
      <c r="T279" s="111"/>
      <c r="U279" s="14" t="str">
        <f t="shared" si="4"/>
        <v/>
      </c>
      <c r="V279" s="10" t="str">
        <f>IF(ISBLANK($T279),"",
    IF(ISERROR(VLOOKUP($T279,Scores!$B:$D,2,FALSE)),
        "ERROR: NOT IN TEAM LIST",
        VLOOKUP($T279,Scores!$B:$D,2,FALSE)
    )
)</f>
        <v/>
      </c>
      <c r="W279" s="16" t="str">
        <f>IF(ISBLANK($T279),"",
    IF(ISERROR(VLOOKUP($T279,Scores!$B:$D,3,FALSE)),
        "",
        VLOOKUP($T279,Scores!$B:$D,3,FALSE)
    )
)</f>
        <v/>
      </c>
    </row>
    <row r="280" spans="2:23">
      <c r="B280" s="9"/>
      <c r="C280" s="170"/>
      <c r="D280" s="96"/>
      <c r="E280" s="96"/>
      <c r="F280" s="96"/>
      <c r="G280" s="96"/>
      <c r="H280" s="96"/>
      <c r="I280" s="108"/>
      <c r="J280" s="109"/>
      <c r="K280" s="110"/>
      <c r="L280" s="96"/>
      <c r="M280" s="96"/>
      <c r="N280" s="97"/>
      <c r="O280" s="104"/>
      <c r="P280" s="104"/>
      <c r="Q280" s="104"/>
      <c r="R280" s="104"/>
      <c r="S280" s="122"/>
      <c r="T280" s="111"/>
      <c r="U280" s="14" t="str">
        <f t="shared" si="4"/>
        <v/>
      </c>
      <c r="V280" s="10" t="str">
        <f>IF(ISBLANK($T280),"",
    IF(ISERROR(VLOOKUP($T280,Scores!$B:$D,2,FALSE)),
        "ERROR: NOT IN TEAM LIST",
        VLOOKUP($T280,Scores!$B:$D,2,FALSE)
    )
)</f>
        <v/>
      </c>
      <c r="W280" s="16" t="str">
        <f>IF(ISBLANK($T280),"",
    IF(ISERROR(VLOOKUP($T280,Scores!$B:$D,3,FALSE)),
        "",
        VLOOKUP($T280,Scores!$B:$D,3,FALSE)
    )
)</f>
        <v/>
      </c>
    </row>
    <row r="281" spans="2:23">
      <c r="B281" s="9"/>
      <c r="C281" s="170"/>
      <c r="D281" s="96"/>
      <c r="E281" s="96"/>
      <c r="F281" s="96"/>
      <c r="G281" s="96"/>
      <c r="H281" s="96"/>
      <c r="I281" s="108"/>
      <c r="J281" s="109"/>
      <c r="K281" s="110"/>
      <c r="L281" s="96"/>
      <c r="M281" s="96"/>
      <c r="N281" s="97"/>
      <c r="O281" s="104"/>
      <c r="P281" s="104"/>
      <c r="Q281" s="104"/>
      <c r="R281" s="104"/>
      <c r="S281" s="122"/>
      <c r="T281" s="111"/>
      <c r="U281" s="14" t="str">
        <f t="shared" si="4"/>
        <v/>
      </c>
      <c r="V281" s="10" t="str">
        <f>IF(ISBLANK($T281),"",
    IF(ISERROR(VLOOKUP($T281,Scores!$B:$D,2,FALSE)),
        "ERROR: NOT IN TEAM LIST",
        VLOOKUP($T281,Scores!$B:$D,2,FALSE)
    )
)</f>
        <v/>
      </c>
      <c r="W281" s="16" t="str">
        <f>IF(ISBLANK($T281),"",
    IF(ISERROR(VLOOKUP($T281,Scores!$B:$D,3,FALSE)),
        "",
        VLOOKUP($T281,Scores!$B:$D,3,FALSE)
    )
)</f>
        <v/>
      </c>
    </row>
    <row r="282" spans="2:23">
      <c r="B282" s="9"/>
      <c r="C282" s="170"/>
      <c r="D282" s="96"/>
      <c r="E282" s="96"/>
      <c r="F282" s="96"/>
      <c r="G282" s="96"/>
      <c r="H282" s="96"/>
      <c r="I282" s="108"/>
      <c r="J282" s="109"/>
      <c r="K282" s="110"/>
      <c r="L282" s="96"/>
      <c r="M282" s="96"/>
      <c r="N282" s="97"/>
      <c r="O282" s="104"/>
      <c r="P282" s="104"/>
      <c r="Q282" s="104"/>
      <c r="R282" s="104"/>
      <c r="S282" s="122"/>
      <c r="T282" s="111"/>
      <c r="U282" s="14" t="str">
        <f t="shared" si="4"/>
        <v/>
      </c>
      <c r="V282" s="10" t="str">
        <f>IF(ISBLANK($T282),"",
    IF(ISERROR(VLOOKUP($T282,Scores!$B:$D,2,FALSE)),
        "ERROR: NOT IN TEAM LIST",
        VLOOKUP($T282,Scores!$B:$D,2,FALSE)
    )
)</f>
        <v/>
      </c>
      <c r="W282" s="16" t="str">
        <f>IF(ISBLANK($T282),"",
    IF(ISERROR(VLOOKUP($T282,Scores!$B:$D,3,FALSE)),
        "",
        VLOOKUP($T282,Scores!$B:$D,3,FALSE)
    )
)</f>
        <v/>
      </c>
    </row>
    <row r="283" spans="2:23">
      <c r="B283" s="9"/>
      <c r="C283" s="170"/>
      <c r="D283" s="96"/>
      <c r="E283" s="96"/>
      <c r="F283" s="96"/>
      <c r="G283" s="96"/>
      <c r="H283" s="96"/>
      <c r="I283" s="108"/>
      <c r="J283" s="109"/>
      <c r="K283" s="110"/>
      <c r="L283" s="96"/>
      <c r="M283" s="96"/>
      <c r="N283" s="97"/>
      <c r="O283" s="104"/>
      <c r="P283" s="104"/>
      <c r="Q283" s="104"/>
      <c r="R283" s="104"/>
      <c r="S283" s="122"/>
      <c r="T283" s="111"/>
      <c r="U283" s="14" t="str">
        <f t="shared" si="4"/>
        <v/>
      </c>
      <c r="V283" s="10" t="str">
        <f>IF(ISBLANK($T283),"",
    IF(ISERROR(VLOOKUP($T283,Scores!$B:$D,2,FALSE)),
        "ERROR: NOT IN TEAM LIST",
        VLOOKUP($T283,Scores!$B:$D,2,FALSE)
    )
)</f>
        <v/>
      </c>
      <c r="W283" s="16" t="str">
        <f>IF(ISBLANK($T283),"",
    IF(ISERROR(VLOOKUP($T283,Scores!$B:$D,3,FALSE)),
        "",
        VLOOKUP($T283,Scores!$B:$D,3,FALSE)
    )
)</f>
        <v/>
      </c>
    </row>
    <row r="284" spans="2:23">
      <c r="B284" s="9"/>
      <c r="C284" s="170"/>
      <c r="D284" s="96"/>
      <c r="E284" s="96"/>
      <c r="F284" s="96"/>
      <c r="G284" s="96"/>
      <c r="H284" s="96"/>
      <c r="I284" s="108"/>
      <c r="J284" s="109"/>
      <c r="K284" s="110"/>
      <c r="L284" s="96"/>
      <c r="M284" s="96"/>
      <c r="N284" s="97"/>
      <c r="O284" s="104"/>
      <c r="P284" s="104"/>
      <c r="Q284" s="104"/>
      <c r="R284" s="104"/>
      <c r="S284" s="122"/>
      <c r="T284" s="111"/>
      <c r="U284" s="14" t="str">
        <f t="shared" si="4"/>
        <v/>
      </c>
      <c r="V284" s="10" t="str">
        <f>IF(ISBLANK($T284),"",
    IF(ISERROR(VLOOKUP($T284,Scores!$B:$D,2,FALSE)),
        "ERROR: NOT IN TEAM LIST",
        VLOOKUP($T284,Scores!$B:$D,2,FALSE)
    )
)</f>
        <v/>
      </c>
      <c r="W284" s="16" t="str">
        <f>IF(ISBLANK($T284),"",
    IF(ISERROR(VLOOKUP($T284,Scores!$B:$D,3,FALSE)),
        "",
        VLOOKUP($T284,Scores!$B:$D,3,FALSE)
    )
)</f>
        <v/>
      </c>
    </row>
    <row r="285" spans="2:23">
      <c r="B285" s="9"/>
      <c r="C285" s="170"/>
      <c r="D285" s="96"/>
      <c r="E285" s="96"/>
      <c r="F285" s="96"/>
      <c r="G285" s="96"/>
      <c r="H285" s="96"/>
      <c r="I285" s="108"/>
      <c r="J285" s="109"/>
      <c r="K285" s="110"/>
      <c r="L285" s="96"/>
      <c r="M285" s="96"/>
      <c r="N285" s="97"/>
      <c r="O285" s="104"/>
      <c r="P285" s="104"/>
      <c r="Q285" s="104"/>
      <c r="R285" s="104"/>
      <c r="S285" s="122"/>
      <c r="T285" s="111"/>
      <c r="U285" s="14" t="str">
        <f t="shared" si="4"/>
        <v/>
      </c>
      <c r="V285" s="10" t="str">
        <f>IF(ISBLANK($T285),"",
    IF(ISERROR(VLOOKUP($T285,Scores!$B:$D,2,FALSE)),
        "ERROR: NOT IN TEAM LIST",
        VLOOKUP($T285,Scores!$B:$D,2,FALSE)
    )
)</f>
        <v/>
      </c>
      <c r="W285" s="16" t="str">
        <f>IF(ISBLANK($T285),"",
    IF(ISERROR(VLOOKUP($T285,Scores!$B:$D,3,FALSE)),
        "",
        VLOOKUP($T285,Scores!$B:$D,3,FALSE)
    )
)</f>
        <v/>
      </c>
    </row>
    <row r="286" spans="2:23">
      <c r="B286" s="9"/>
      <c r="C286" s="170"/>
      <c r="D286" s="96"/>
      <c r="E286" s="96"/>
      <c r="F286" s="96"/>
      <c r="G286" s="96"/>
      <c r="H286" s="96"/>
      <c r="I286" s="108"/>
      <c r="J286" s="109"/>
      <c r="K286" s="110"/>
      <c r="L286" s="96"/>
      <c r="M286" s="96"/>
      <c r="N286" s="97"/>
      <c r="O286" s="104"/>
      <c r="P286" s="104"/>
      <c r="Q286" s="104"/>
      <c r="R286" s="104"/>
      <c r="S286" s="122"/>
      <c r="T286" s="111"/>
      <c r="U286" s="14" t="str">
        <f t="shared" si="4"/>
        <v/>
      </c>
      <c r="V286" s="10" t="str">
        <f>IF(ISBLANK($T286),"",
    IF(ISERROR(VLOOKUP($T286,Scores!$B:$D,2,FALSE)),
        "ERROR: NOT IN TEAM LIST",
        VLOOKUP($T286,Scores!$B:$D,2,FALSE)
    )
)</f>
        <v/>
      </c>
      <c r="W286" s="16" t="str">
        <f>IF(ISBLANK($T286),"",
    IF(ISERROR(VLOOKUP($T286,Scores!$B:$D,3,FALSE)),
        "",
        VLOOKUP($T286,Scores!$B:$D,3,FALSE)
    )
)</f>
        <v/>
      </c>
    </row>
    <row r="287" spans="2:23">
      <c r="B287" s="9"/>
      <c r="C287" s="170"/>
      <c r="D287" s="96"/>
      <c r="E287" s="96"/>
      <c r="F287" s="96"/>
      <c r="G287" s="96"/>
      <c r="H287" s="96"/>
      <c r="I287" s="108"/>
      <c r="J287" s="109"/>
      <c r="K287" s="110"/>
      <c r="L287" s="96"/>
      <c r="M287" s="96"/>
      <c r="N287" s="97"/>
      <c r="O287" s="104"/>
      <c r="P287" s="104"/>
      <c r="Q287" s="104"/>
      <c r="R287" s="104"/>
      <c r="S287" s="122"/>
      <c r="T287" s="111"/>
      <c r="U287" s="14" t="str">
        <f t="shared" si="4"/>
        <v/>
      </c>
      <c r="V287" s="10" t="str">
        <f>IF(ISBLANK($T287),"",
    IF(ISERROR(VLOOKUP($T287,Scores!$B:$D,2,FALSE)),
        "ERROR: NOT IN TEAM LIST",
        VLOOKUP($T287,Scores!$B:$D,2,FALSE)
    )
)</f>
        <v/>
      </c>
      <c r="W287" s="16" t="str">
        <f>IF(ISBLANK($T287),"",
    IF(ISERROR(VLOOKUP($T287,Scores!$B:$D,3,FALSE)),
        "",
        VLOOKUP($T287,Scores!$B:$D,3,FALSE)
    )
)</f>
        <v/>
      </c>
    </row>
    <row r="288" spans="2:23">
      <c r="B288" s="9"/>
      <c r="C288" s="170"/>
      <c r="D288" s="96"/>
      <c r="E288" s="96"/>
      <c r="F288" s="96"/>
      <c r="G288" s="96"/>
      <c r="H288" s="96"/>
      <c r="I288" s="108"/>
      <c r="J288" s="109"/>
      <c r="K288" s="110"/>
      <c r="L288" s="96"/>
      <c r="M288" s="96"/>
      <c r="N288" s="97"/>
      <c r="O288" s="104"/>
      <c r="P288" s="104"/>
      <c r="Q288" s="104"/>
      <c r="R288" s="104"/>
      <c r="S288" s="122"/>
      <c r="T288" s="111"/>
      <c r="U288" s="14" t="str">
        <f t="shared" si="4"/>
        <v/>
      </c>
      <c r="V288" s="10" t="str">
        <f>IF(ISBLANK($T288),"",
    IF(ISERROR(VLOOKUP($T288,Scores!$B:$D,2,FALSE)),
        "ERROR: NOT IN TEAM LIST",
        VLOOKUP($T288,Scores!$B:$D,2,FALSE)
    )
)</f>
        <v/>
      </c>
      <c r="W288" s="16" t="str">
        <f>IF(ISBLANK($T288),"",
    IF(ISERROR(VLOOKUP($T288,Scores!$B:$D,3,FALSE)),
        "",
        VLOOKUP($T288,Scores!$B:$D,3,FALSE)
    )
)</f>
        <v/>
      </c>
    </row>
    <row r="289" spans="2:23">
      <c r="B289" s="9"/>
      <c r="C289" s="170"/>
      <c r="D289" s="96"/>
      <c r="E289" s="96"/>
      <c r="F289" s="96"/>
      <c r="G289" s="96"/>
      <c r="H289" s="96"/>
      <c r="I289" s="108"/>
      <c r="J289" s="109"/>
      <c r="K289" s="110"/>
      <c r="L289" s="96"/>
      <c r="M289" s="96"/>
      <c r="N289" s="97"/>
      <c r="O289" s="104"/>
      <c r="P289" s="104"/>
      <c r="Q289" s="104"/>
      <c r="R289" s="104"/>
      <c r="S289" s="122"/>
      <c r="T289" s="111"/>
      <c r="U289" s="14" t="str">
        <f t="shared" si="4"/>
        <v/>
      </c>
      <c r="V289" s="10" t="str">
        <f>IF(ISBLANK($T289),"",
    IF(ISERROR(VLOOKUP($T289,Scores!$B:$D,2,FALSE)),
        "ERROR: NOT IN TEAM LIST",
        VLOOKUP($T289,Scores!$B:$D,2,FALSE)
    )
)</f>
        <v/>
      </c>
      <c r="W289" s="16" t="str">
        <f>IF(ISBLANK($T289),"",
    IF(ISERROR(VLOOKUP($T289,Scores!$B:$D,3,FALSE)),
        "",
        VLOOKUP($T289,Scores!$B:$D,3,FALSE)
    )
)</f>
        <v/>
      </c>
    </row>
    <row r="290" spans="2:23">
      <c r="B290" s="9"/>
      <c r="C290" s="170"/>
      <c r="D290" s="96"/>
      <c r="E290" s="96"/>
      <c r="F290" s="96"/>
      <c r="G290" s="96"/>
      <c r="H290" s="96"/>
      <c r="I290" s="108"/>
      <c r="J290" s="109"/>
      <c r="K290" s="110"/>
      <c r="L290" s="96"/>
      <c r="M290" s="96"/>
      <c r="N290" s="97"/>
      <c r="O290" s="104"/>
      <c r="P290" s="104"/>
      <c r="Q290" s="104"/>
      <c r="R290" s="104"/>
      <c r="S290" s="122"/>
      <c r="T290" s="111"/>
      <c r="U290" s="14" t="str">
        <f t="shared" si="4"/>
        <v/>
      </c>
      <c r="V290" s="10" t="str">
        <f>IF(ISBLANK($T290),"",
    IF(ISERROR(VLOOKUP($T290,Scores!$B:$D,2,FALSE)),
        "ERROR: NOT IN TEAM LIST",
        VLOOKUP($T290,Scores!$B:$D,2,FALSE)
    )
)</f>
        <v/>
      </c>
      <c r="W290" s="16" t="str">
        <f>IF(ISBLANK($T290),"",
    IF(ISERROR(VLOOKUP($T290,Scores!$B:$D,3,FALSE)),
        "",
        VLOOKUP($T290,Scores!$B:$D,3,FALSE)
    )
)</f>
        <v/>
      </c>
    </row>
    <row r="291" spans="2:23">
      <c r="B291" s="9"/>
      <c r="C291" s="170"/>
      <c r="D291" s="96"/>
      <c r="E291" s="96"/>
      <c r="F291" s="96"/>
      <c r="G291" s="96"/>
      <c r="H291" s="96"/>
      <c r="I291" s="108"/>
      <c r="J291" s="109"/>
      <c r="K291" s="110"/>
      <c r="L291" s="96"/>
      <c r="M291" s="96"/>
      <c r="N291" s="97"/>
      <c r="O291" s="104"/>
      <c r="P291" s="104"/>
      <c r="Q291" s="104"/>
      <c r="R291" s="104"/>
      <c r="S291" s="122"/>
      <c r="T291" s="111"/>
      <c r="U291" s="14" t="str">
        <f t="shared" si="4"/>
        <v/>
      </c>
      <c r="V291" s="10" t="str">
        <f>IF(ISBLANK($T291),"",
    IF(ISERROR(VLOOKUP($T291,Scores!$B:$D,2,FALSE)),
        "ERROR: NOT IN TEAM LIST",
        VLOOKUP($T291,Scores!$B:$D,2,FALSE)
    )
)</f>
        <v/>
      </c>
      <c r="W291" s="16" t="str">
        <f>IF(ISBLANK($T291),"",
    IF(ISERROR(VLOOKUP($T291,Scores!$B:$D,3,FALSE)),
        "",
        VLOOKUP($T291,Scores!$B:$D,3,FALSE)
    )
)</f>
        <v/>
      </c>
    </row>
    <row r="292" spans="2:23">
      <c r="B292" s="9"/>
      <c r="C292" s="170"/>
      <c r="D292" s="96"/>
      <c r="E292" s="96"/>
      <c r="F292" s="96"/>
      <c r="G292" s="96"/>
      <c r="H292" s="96"/>
      <c r="I292" s="108"/>
      <c r="J292" s="109"/>
      <c r="K292" s="110"/>
      <c r="L292" s="96"/>
      <c r="M292" s="96"/>
      <c r="N292" s="97"/>
      <c r="O292" s="104"/>
      <c r="P292" s="104"/>
      <c r="Q292" s="104"/>
      <c r="R292" s="104"/>
      <c r="S292" s="122"/>
      <c r="T292" s="111"/>
      <c r="U292" s="14" t="str">
        <f t="shared" si="4"/>
        <v/>
      </c>
      <c r="V292" s="10" t="str">
        <f>IF(ISBLANK($T292),"",
    IF(ISERROR(VLOOKUP($T292,Scores!$B:$D,2,FALSE)),
        "ERROR: NOT IN TEAM LIST",
        VLOOKUP($T292,Scores!$B:$D,2,FALSE)
    )
)</f>
        <v/>
      </c>
      <c r="W292" s="16" t="str">
        <f>IF(ISBLANK($T292),"",
    IF(ISERROR(VLOOKUP($T292,Scores!$B:$D,3,FALSE)),
        "",
        VLOOKUP($T292,Scores!$B:$D,3,FALSE)
    )
)</f>
        <v/>
      </c>
    </row>
    <row r="293" spans="2:23">
      <c r="B293" s="9"/>
      <c r="C293" s="170"/>
      <c r="D293" s="96"/>
      <c r="E293" s="96"/>
      <c r="F293" s="96"/>
      <c r="G293" s="96"/>
      <c r="H293" s="96"/>
      <c r="I293" s="108"/>
      <c r="J293" s="109"/>
      <c r="K293" s="110"/>
      <c r="L293" s="96"/>
      <c r="M293" s="96"/>
      <c r="N293" s="97"/>
      <c r="O293" s="104"/>
      <c r="P293" s="104"/>
      <c r="Q293" s="104"/>
      <c r="R293" s="104"/>
      <c r="S293" s="122"/>
      <c r="T293" s="111"/>
      <c r="U293" s="14" t="str">
        <f t="shared" si="4"/>
        <v/>
      </c>
      <c r="V293" s="10" t="str">
        <f>IF(ISBLANK($T293),"",
    IF(ISERROR(VLOOKUP($T293,Scores!$B:$D,2,FALSE)),
        "ERROR: NOT IN TEAM LIST",
        VLOOKUP($T293,Scores!$B:$D,2,FALSE)
    )
)</f>
        <v/>
      </c>
      <c r="W293" s="16" t="str">
        <f>IF(ISBLANK($T293),"",
    IF(ISERROR(VLOOKUP($T293,Scores!$B:$D,3,FALSE)),
        "",
        VLOOKUP($T293,Scores!$B:$D,3,FALSE)
    )
)</f>
        <v/>
      </c>
    </row>
    <row r="294" spans="2:23">
      <c r="B294" s="9"/>
      <c r="C294" s="170"/>
      <c r="D294" s="96"/>
      <c r="E294" s="96"/>
      <c r="F294" s="96"/>
      <c r="G294" s="96"/>
      <c r="H294" s="96"/>
      <c r="I294" s="108"/>
      <c r="J294" s="109"/>
      <c r="K294" s="110"/>
      <c r="L294" s="96"/>
      <c r="M294" s="96"/>
      <c r="N294" s="97"/>
      <c r="O294" s="104"/>
      <c r="P294" s="104"/>
      <c r="Q294" s="104"/>
      <c r="R294" s="104"/>
      <c r="S294" s="122"/>
      <c r="T294" s="111"/>
      <c r="U294" s="14" t="str">
        <f t="shared" si="4"/>
        <v/>
      </c>
      <c r="V294" s="10" t="str">
        <f>IF(ISBLANK($T294),"",
    IF(ISERROR(VLOOKUP($T294,Scores!$B:$D,2,FALSE)),
        "ERROR: NOT IN TEAM LIST",
        VLOOKUP($T294,Scores!$B:$D,2,FALSE)
    )
)</f>
        <v/>
      </c>
      <c r="W294" s="16" t="str">
        <f>IF(ISBLANK($T294),"",
    IF(ISERROR(VLOOKUP($T294,Scores!$B:$D,3,FALSE)),
        "",
        VLOOKUP($T294,Scores!$B:$D,3,FALSE)
    )
)</f>
        <v/>
      </c>
    </row>
    <row r="295" spans="2:23">
      <c r="B295" s="9"/>
      <c r="C295" s="170"/>
      <c r="D295" s="96"/>
      <c r="E295" s="96"/>
      <c r="F295" s="96"/>
      <c r="G295" s="96"/>
      <c r="H295" s="96"/>
      <c r="I295" s="108"/>
      <c r="J295" s="109"/>
      <c r="K295" s="110"/>
      <c r="L295" s="96"/>
      <c r="M295" s="96"/>
      <c r="N295" s="97"/>
      <c r="O295" s="104"/>
      <c r="P295" s="104"/>
      <c r="Q295" s="104"/>
      <c r="R295" s="104"/>
      <c r="S295" s="122"/>
      <c r="T295" s="111"/>
      <c r="U295" s="14" t="str">
        <f t="shared" si="4"/>
        <v/>
      </c>
      <c r="V295" s="10" t="str">
        <f>IF(ISBLANK($T295),"",
    IF(ISERROR(VLOOKUP($T295,Scores!$B:$D,2,FALSE)),
        "ERROR: NOT IN TEAM LIST",
        VLOOKUP($T295,Scores!$B:$D,2,FALSE)
    )
)</f>
        <v/>
      </c>
      <c r="W295" s="16" t="str">
        <f>IF(ISBLANK($T295),"",
    IF(ISERROR(VLOOKUP($T295,Scores!$B:$D,3,FALSE)),
        "",
        VLOOKUP($T295,Scores!$B:$D,3,FALSE)
    )
)</f>
        <v/>
      </c>
    </row>
    <row r="296" spans="2:23">
      <c r="B296" s="9"/>
      <c r="C296" s="170"/>
      <c r="D296" s="96"/>
      <c r="E296" s="96"/>
      <c r="F296" s="96"/>
      <c r="G296" s="96"/>
      <c r="H296" s="96"/>
      <c r="I296" s="108"/>
      <c r="J296" s="109"/>
      <c r="K296" s="110"/>
      <c r="L296" s="96"/>
      <c r="M296" s="96"/>
      <c r="N296" s="97"/>
      <c r="O296" s="104"/>
      <c r="P296" s="104"/>
      <c r="Q296" s="104"/>
      <c r="R296" s="104"/>
      <c r="S296" s="122"/>
      <c r="T296" s="111"/>
      <c r="U296" s="14" t="str">
        <f t="shared" si="4"/>
        <v/>
      </c>
      <c r="V296" s="10" t="str">
        <f>IF(ISBLANK($T296),"",
    IF(ISERROR(VLOOKUP($T296,Scores!$B:$D,2,FALSE)),
        "ERROR: NOT IN TEAM LIST",
        VLOOKUP($T296,Scores!$B:$D,2,FALSE)
    )
)</f>
        <v/>
      </c>
      <c r="W296" s="16" t="str">
        <f>IF(ISBLANK($T296),"",
    IF(ISERROR(VLOOKUP($T296,Scores!$B:$D,3,FALSE)),
        "",
        VLOOKUP($T296,Scores!$B:$D,3,FALSE)
    )
)</f>
        <v/>
      </c>
    </row>
    <row r="297" spans="2:23">
      <c r="B297" s="9"/>
      <c r="C297" s="170"/>
      <c r="D297" s="96"/>
      <c r="E297" s="96"/>
      <c r="F297" s="96"/>
      <c r="G297" s="96"/>
      <c r="H297" s="96"/>
      <c r="I297" s="108"/>
      <c r="J297" s="109"/>
      <c r="K297" s="110"/>
      <c r="L297" s="96"/>
      <c r="M297" s="96"/>
      <c r="N297" s="97"/>
      <c r="O297" s="104"/>
      <c r="P297" s="104"/>
      <c r="Q297" s="104"/>
      <c r="R297" s="104"/>
      <c r="S297" s="122"/>
      <c r="T297" s="111"/>
      <c r="U297" s="14" t="str">
        <f t="shared" si="4"/>
        <v/>
      </c>
      <c r="V297" s="10" t="str">
        <f>IF(ISBLANK($T297),"",
    IF(ISERROR(VLOOKUP($T297,Scores!$B:$D,2,FALSE)),
        "ERROR: NOT IN TEAM LIST",
        VLOOKUP($T297,Scores!$B:$D,2,FALSE)
    )
)</f>
        <v/>
      </c>
      <c r="W297" s="16" t="str">
        <f>IF(ISBLANK($T297),"",
    IF(ISERROR(VLOOKUP($T297,Scores!$B:$D,3,FALSE)),
        "",
        VLOOKUP($T297,Scores!$B:$D,3,FALSE)
    )
)</f>
        <v/>
      </c>
    </row>
    <row r="298" spans="2:23">
      <c r="B298" s="9"/>
      <c r="C298" s="170"/>
      <c r="D298" s="96"/>
      <c r="E298" s="96"/>
      <c r="F298" s="96"/>
      <c r="G298" s="96"/>
      <c r="H298" s="96"/>
      <c r="I298" s="108"/>
      <c r="J298" s="109"/>
      <c r="K298" s="110"/>
      <c r="L298" s="96"/>
      <c r="M298" s="96"/>
      <c r="N298" s="97"/>
      <c r="O298" s="104"/>
      <c r="P298" s="104"/>
      <c r="Q298" s="104"/>
      <c r="R298" s="104"/>
      <c r="S298" s="122"/>
      <c r="T298" s="111"/>
      <c r="U298" s="14" t="str">
        <f t="shared" si="4"/>
        <v/>
      </c>
      <c r="V298" s="10" t="str">
        <f>IF(ISBLANK($T298),"",
    IF(ISERROR(VLOOKUP($T298,Scores!$B:$D,2,FALSE)),
        "ERROR: NOT IN TEAM LIST",
        VLOOKUP($T298,Scores!$B:$D,2,FALSE)
    )
)</f>
        <v/>
      </c>
      <c r="W298" s="16" t="str">
        <f>IF(ISBLANK($T298),"",
    IF(ISERROR(VLOOKUP($T298,Scores!$B:$D,3,FALSE)),
        "",
        VLOOKUP($T298,Scores!$B:$D,3,FALSE)
    )
)</f>
        <v/>
      </c>
    </row>
    <row r="299" spans="2:23">
      <c r="B299" s="9"/>
      <c r="C299" s="170"/>
      <c r="D299" s="96"/>
      <c r="E299" s="96"/>
      <c r="F299" s="96"/>
      <c r="G299" s="96"/>
      <c r="H299" s="96"/>
      <c r="I299" s="108"/>
      <c r="J299" s="109"/>
      <c r="K299" s="110"/>
      <c r="L299" s="96"/>
      <c r="M299" s="96"/>
      <c r="N299" s="97"/>
      <c r="O299" s="104"/>
      <c r="P299" s="104"/>
      <c r="Q299" s="104"/>
      <c r="R299" s="104"/>
      <c r="S299" s="122"/>
      <c r="T299" s="111"/>
      <c r="U299" s="14" t="str">
        <f t="shared" si="4"/>
        <v/>
      </c>
      <c r="V299" s="10" t="str">
        <f>IF(ISBLANK($T299),"",
    IF(ISERROR(VLOOKUP($T299,Scores!$B:$D,2,FALSE)),
        "ERROR: NOT IN TEAM LIST",
        VLOOKUP($T299,Scores!$B:$D,2,FALSE)
    )
)</f>
        <v/>
      </c>
      <c r="W299" s="16" t="str">
        <f>IF(ISBLANK($T299),"",
    IF(ISERROR(VLOOKUP($T299,Scores!$B:$D,3,FALSE)),
        "",
        VLOOKUP($T299,Scores!$B:$D,3,FALSE)
    )
)</f>
        <v/>
      </c>
    </row>
    <row r="300" spans="2:23">
      <c r="B300" s="9"/>
      <c r="C300" s="170"/>
      <c r="D300" s="96"/>
      <c r="E300" s="96"/>
      <c r="F300" s="96"/>
      <c r="G300" s="96"/>
      <c r="H300" s="96"/>
      <c r="I300" s="108"/>
      <c r="J300" s="109"/>
      <c r="K300" s="110"/>
      <c r="L300" s="96"/>
      <c r="M300" s="96"/>
      <c r="N300" s="97"/>
      <c r="O300" s="104"/>
      <c r="P300" s="104"/>
      <c r="Q300" s="104"/>
      <c r="R300" s="104"/>
      <c r="S300" s="122"/>
      <c r="T300" s="111"/>
      <c r="U300" s="14" t="str">
        <f t="shared" si="4"/>
        <v/>
      </c>
      <c r="V300" s="10" t="str">
        <f>IF(ISBLANK($T300),"",
    IF(ISERROR(VLOOKUP($T300,Scores!$B:$D,2,FALSE)),
        "ERROR: NOT IN TEAM LIST",
        VLOOKUP($T300,Scores!$B:$D,2,FALSE)
    )
)</f>
        <v/>
      </c>
      <c r="W300" s="16" t="str">
        <f>IF(ISBLANK($T300),"",
    IF(ISERROR(VLOOKUP($T300,Scores!$B:$D,3,FALSE)),
        "",
        VLOOKUP($T300,Scores!$B:$D,3,FALSE)
    )
)</f>
        <v/>
      </c>
    </row>
    <row r="301" spans="2:23">
      <c r="B301" s="9"/>
      <c r="C301" s="170"/>
      <c r="D301" s="96"/>
      <c r="E301" s="96"/>
      <c r="F301" s="96"/>
      <c r="G301" s="96"/>
      <c r="H301" s="96"/>
      <c r="I301" s="108"/>
      <c r="J301" s="109"/>
      <c r="K301" s="110"/>
      <c r="L301" s="96"/>
      <c r="M301" s="96"/>
      <c r="N301" s="97"/>
      <c r="O301" s="104"/>
      <c r="P301" s="104"/>
      <c r="Q301" s="104"/>
      <c r="R301" s="104"/>
      <c r="S301" s="122"/>
      <c r="T301" s="111"/>
      <c r="U301" s="14" t="str">
        <f t="shared" si="4"/>
        <v/>
      </c>
      <c r="V301" s="10" t="str">
        <f>IF(ISBLANK($T301),"",
    IF(ISERROR(VLOOKUP($T301,Scores!$B:$D,2,FALSE)),
        "ERROR: NOT IN TEAM LIST",
        VLOOKUP($T301,Scores!$B:$D,2,FALSE)
    )
)</f>
        <v/>
      </c>
      <c r="W301" s="16" t="str">
        <f>IF(ISBLANK($T301),"",
    IF(ISERROR(VLOOKUP($T301,Scores!$B:$D,3,FALSE)),
        "",
        VLOOKUP($T301,Scores!$B:$D,3,FALSE)
    )
)</f>
        <v/>
      </c>
    </row>
    <row r="302" spans="2:23">
      <c r="B302" s="9"/>
      <c r="C302" s="170"/>
      <c r="D302" s="96"/>
      <c r="E302" s="96"/>
      <c r="F302" s="96"/>
      <c r="G302" s="96"/>
      <c r="H302" s="96"/>
      <c r="I302" s="108"/>
      <c r="J302" s="109"/>
      <c r="K302" s="110"/>
      <c r="L302" s="96"/>
      <c r="M302" s="96"/>
      <c r="N302" s="97"/>
      <c r="O302" s="104"/>
      <c r="P302" s="104"/>
      <c r="Q302" s="104"/>
      <c r="R302" s="104"/>
      <c r="S302" s="122"/>
      <c r="T302" s="111"/>
      <c r="U302" s="14" t="str">
        <f t="shared" si="4"/>
        <v/>
      </c>
      <c r="V302" s="10" t="str">
        <f>IF(ISBLANK($T302),"",
    IF(ISERROR(VLOOKUP($T302,Scores!$B:$D,2,FALSE)),
        "ERROR: NOT IN TEAM LIST",
        VLOOKUP($T302,Scores!$B:$D,2,FALSE)
    )
)</f>
        <v/>
      </c>
      <c r="W302" s="16" t="str">
        <f>IF(ISBLANK($T302),"",
    IF(ISERROR(VLOOKUP($T302,Scores!$B:$D,3,FALSE)),
        "",
        VLOOKUP($T302,Scores!$B:$D,3,FALSE)
    )
)</f>
        <v/>
      </c>
    </row>
    <row r="303" spans="2:23">
      <c r="B303" s="9"/>
      <c r="C303" s="170"/>
      <c r="D303" s="96"/>
      <c r="E303" s="96"/>
      <c r="F303" s="96"/>
      <c r="G303" s="96"/>
      <c r="H303" s="96"/>
      <c r="I303" s="108"/>
      <c r="J303" s="109"/>
      <c r="K303" s="110"/>
      <c r="L303" s="96"/>
      <c r="M303" s="96"/>
      <c r="N303" s="97"/>
      <c r="O303" s="104"/>
      <c r="P303" s="104"/>
      <c r="Q303" s="104"/>
      <c r="R303" s="104"/>
      <c r="S303" s="122"/>
      <c r="T303" s="111"/>
      <c r="U303" s="14" t="str">
        <f t="shared" si="4"/>
        <v/>
      </c>
      <c r="V303" s="10" t="str">
        <f>IF(ISBLANK($T303),"",
    IF(ISERROR(VLOOKUP($T303,Scores!$B:$D,2,FALSE)),
        "ERROR: NOT IN TEAM LIST",
        VLOOKUP($T303,Scores!$B:$D,2,FALSE)
    )
)</f>
        <v/>
      </c>
      <c r="W303" s="16" t="str">
        <f>IF(ISBLANK($T303),"",
    IF(ISERROR(VLOOKUP($T303,Scores!$B:$D,3,FALSE)),
        "",
        VLOOKUP($T303,Scores!$B:$D,3,FALSE)
    )
)</f>
        <v/>
      </c>
    </row>
    <row r="304" spans="2:23">
      <c r="B304" s="9"/>
      <c r="C304" s="170"/>
      <c r="D304" s="96"/>
      <c r="E304" s="96"/>
      <c r="F304" s="96"/>
      <c r="G304" s="96"/>
      <c r="H304" s="96"/>
      <c r="I304" s="108"/>
      <c r="J304" s="109"/>
      <c r="K304" s="110"/>
      <c r="L304" s="96"/>
      <c r="M304" s="96"/>
      <c r="N304" s="97"/>
      <c r="O304" s="104"/>
      <c r="P304" s="104"/>
      <c r="Q304" s="104"/>
      <c r="R304" s="104"/>
      <c r="S304" s="122"/>
      <c r="T304" s="111"/>
      <c r="U304" s="14" t="str">
        <f t="shared" si="4"/>
        <v/>
      </c>
      <c r="V304" s="10" t="str">
        <f>IF(ISBLANK($T304),"",
    IF(ISERROR(VLOOKUP($T304,Scores!$B:$D,2,FALSE)),
        "ERROR: NOT IN TEAM LIST",
        VLOOKUP($T304,Scores!$B:$D,2,FALSE)
    )
)</f>
        <v/>
      </c>
      <c r="W304" s="16" t="str">
        <f>IF(ISBLANK($T304),"",
    IF(ISERROR(VLOOKUP($T304,Scores!$B:$D,3,FALSE)),
        "",
        VLOOKUP($T304,Scores!$B:$D,3,FALSE)
    )
)</f>
        <v/>
      </c>
    </row>
    <row r="305" spans="2:23">
      <c r="B305" s="9"/>
      <c r="C305" s="170"/>
      <c r="D305" s="96"/>
      <c r="E305" s="96"/>
      <c r="F305" s="96"/>
      <c r="G305" s="96"/>
      <c r="H305" s="96"/>
      <c r="I305" s="108"/>
      <c r="J305" s="109"/>
      <c r="K305" s="110"/>
      <c r="L305" s="96"/>
      <c r="M305" s="96"/>
      <c r="N305" s="97"/>
      <c r="O305" s="104"/>
      <c r="P305" s="104"/>
      <c r="Q305" s="104"/>
      <c r="R305" s="104"/>
      <c r="S305" s="122"/>
      <c r="T305" s="111"/>
      <c r="U305" s="14" t="str">
        <f t="shared" si="4"/>
        <v/>
      </c>
      <c r="V305" s="10" t="str">
        <f>IF(ISBLANK($T305),"",
    IF(ISERROR(VLOOKUP($T305,Scores!$B:$D,2,FALSE)),
        "ERROR: NOT IN TEAM LIST",
        VLOOKUP($T305,Scores!$B:$D,2,FALSE)
    )
)</f>
        <v/>
      </c>
      <c r="W305" s="16" t="str">
        <f>IF(ISBLANK($T305),"",
    IF(ISERROR(VLOOKUP($T305,Scores!$B:$D,3,FALSE)),
        "",
        VLOOKUP($T305,Scores!$B:$D,3,FALSE)
    )
)</f>
        <v/>
      </c>
    </row>
    <row r="306" spans="2:23">
      <c r="B306" s="9"/>
      <c r="C306" s="170"/>
      <c r="D306" s="96"/>
      <c r="E306" s="96"/>
      <c r="F306" s="96"/>
      <c r="G306" s="96"/>
      <c r="H306" s="96"/>
      <c r="I306" s="108"/>
      <c r="J306" s="109"/>
      <c r="K306" s="110"/>
      <c r="L306" s="96"/>
      <c r="M306" s="96"/>
      <c r="N306" s="97"/>
      <c r="O306" s="104"/>
      <c r="P306" s="104"/>
      <c r="Q306" s="104"/>
      <c r="R306" s="104"/>
      <c r="S306" s="122"/>
      <c r="T306" s="111"/>
      <c r="U306" s="14" t="str">
        <f t="shared" si="4"/>
        <v/>
      </c>
      <c r="V306" s="10" t="str">
        <f>IF(ISBLANK($T306),"",
    IF(ISERROR(VLOOKUP($T306,Scores!$B:$D,2,FALSE)),
        "ERROR: NOT IN TEAM LIST",
        VLOOKUP($T306,Scores!$B:$D,2,FALSE)
    )
)</f>
        <v/>
      </c>
      <c r="W306" s="16" t="str">
        <f>IF(ISBLANK($T306),"",
    IF(ISERROR(VLOOKUP($T306,Scores!$B:$D,3,FALSE)),
        "",
        VLOOKUP($T306,Scores!$B:$D,3,FALSE)
    )
)</f>
        <v/>
      </c>
    </row>
    <row r="307" spans="2:23">
      <c r="B307" s="9"/>
      <c r="C307" s="170"/>
      <c r="D307" s="96"/>
      <c r="E307" s="96"/>
      <c r="F307" s="96"/>
      <c r="G307" s="96"/>
      <c r="H307" s="96"/>
      <c r="I307" s="108"/>
      <c r="J307" s="109"/>
      <c r="K307" s="110"/>
      <c r="L307" s="96"/>
      <c r="M307" s="96"/>
      <c r="N307" s="97"/>
      <c r="O307" s="104"/>
      <c r="P307" s="104"/>
      <c r="Q307" s="104"/>
      <c r="R307" s="104"/>
      <c r="S307" s="122"/>
      <c r="T307" s="111"/>
      <c r="U307" s="14" t="str">
        <f t="shared" si="4"/>
        <v/>
      </c>
      <c r="V307" s="10" t="str">
        <f>IF(ISBLANK($T307),"",
    IF(ISERROR(VLOOKUP($T307,Scores!$B:$D,2,FALSE)),
        "ERROR: NOT IN TEAM LIST",
        VLOOKUP($T307,Scores!$B:$D,2,FALSE)
    )
)</f>
        <v/>
      </c>
      <c r="W307" s="16" t="str">
        <f>IF(ISBLANK($T307),"",
    IF(ISERROR(VLOOKUP($T307,Scores!$B:$D,3,FALSE)),
        "",
        VLOOKUP($T307,Scores!$B:$D,3,FALSE)
    )
)</f>
        <v/>
      </c>
    </row>
    <row r="308" spans="2:23">
      <c r="B308" s="9"/>
      <c r="C308" s="170"/>
      <c r="D308" s="96"/>
      <c r="E308" s="96"/>
      <c r="F308" s="96"/>
      <c r="G308" s="96"/>
      <c r="H308" s="96"/>
      <c r="I308" s="108"/>
      <c r="J308" s="109"/>
      <c r="K308" s="110"/>
      <c r="L308" s="96"/>
      <c r="M308" s="96"/>
      <c r="N308" s="97"/>
      <c r="O308" s="104"/>
      <c r="P308" s="104"/>
      <c r="Q308" s="104"/>
      <c r="R308" s="104"/>
      <c r="S308" s="122"/>
      <c r="T308" s="111"/>
      <c r="U308" s="14" t="str">
        <f t="shared" si="4"/>
        <v/>
      </c>
      <c r="V308" s="10" t="str">
        <f>IF(ISBLANK($T308),"",
    IF(ISERROR(VLOOKUP($T308,Scores!$B:$D,2,FALSE)),
        "ERROR: NOT IN TEAM LIST",
        VLOOKUP($T308,Scores!$B:$D,2,FALSE)
    )
)</f>
        <v/>
      </c>
      <c r="W308" s="16" t="str">
        <f>IF(ISBLANK($T308),"",
    IF(ISERROR(VLOOKUP($T308,Scores!$B:$D,3,FALSE)),
        "",
        VLOOKUP($T308,Scores!$B:$D,3,FALSE)
    )
)</f>
        <v/>
      </c>
    </row>
    <row r="309" spans="2:23">
      <c r="B309" s="9"/>
      <c r="C309" s="170"/>
      <c r="D309" s="96"/>
      <c r="E309" s="96"/>
      <c r="F309" s="96"/>
      <c r="G309" s="96"/>
      <c r="H309" s="96"/>
      <c r="I309" s="108"/>
      <c r="J309" s="109"/>
      <c r="K309" s="110"/>
      <c r="L309" s="96"/>
      <c r="M309" s="96"/>
      <c r="N309" s="97"/>
      <c r="O309" s="104"/>
      <c r="P309" s="104"/>
      <c r="Q309" s="104"/>
      <c r="R309" s="104"/>
      <c r="S309" s="122"/>
      <c r="T309" s="111"/>
      <c r="U309" s="14" t="str">
        <f t="shared" si="4"/>
        <v/>
      </c>
      <c r="V309" s="10" t="str">
        <f>IF(ISBLANK($T309),"",
    IF(ISERROR(VLOOKUP($T309,Scores!$B:$D,2,FALSE)),
        "ERROR: NOT IN TEAM LIST",
        VLOOKUP($T309,Scores!$B:$D,2,FALSE)
    )
)</f>
        <v/>
      </c>
      <c r="W309" s="16" t="str">
        <f>IF(ISBLANK($T309),"",
    IF(ISERROR(VLOOKUP($T309,Scores!$B:$D,3,FALSE)),
        "",
        VLOOKUP($T309,Scores!$B:$D,3,FALSE)
    )
)</f>
        <v/>
      </c>
    </row>
    <row r="310" spans="2:23">
      <c r="B310" s="9"/>
      <c r="C310" s="170"/>
      <c r="D310" s="96"/>
      <c r="E310" s="96"/>
      <c r="F310" s="96"/>
      <c r="G310" s="96"/>
      <c r="H310" s="96"/>
      <c r="I310" s="108"/>
      <c r="J310" s="109"/>
      <c r="K310" s="110"/>
      <c r="L310" s="96"/>
      <c r="M310" s="96"/>
      <c r="N310" s="97"/>
      <c r="O310" s="104"/>
      <c r="P310" s="104"/>
      <c r="Q310" s="104"/>
      <c r="R310" s="104"/>
      <c r="S310" s="122"/>
      <c r="T310" s="111"/>
      <c r="U310" s="14" t="str">
        <f t="shared" si="4"/>
        <v/>
      </c>
      <c r="V310" s="10" t="str">
        <f>IF(ISBLANK($T310),"",
    IF(ISERROR(VLOOKUP($T310,Scores!$B:$D,2,FALSE)),
        "ERROR: NOT IN TEAM LIST",
        VLOOKUP($T310,Scores!$B:$D,2,FALSE)
    )
)</f>
        <v/>
      </c>
      <c r="W310" s="16" t="str">
        <f>IF(ISBLANK($T310),"",
    IF(ISERROR(VLOOKUP($T310,Scores!$B:$D,3,FALSE)),
        "",
        VLOOKUP($T310,Scores!$B:$D,3,FALSE)
    )
)</f>
        <v/>
      </c>
    </row>
    <row r="311" spans="2:23">
      <c r="B311" s="9"/>
      <c r="C311" s="170"/>
      <c r="D311" s="96"/>
      <c r="E311" s="96"/>
      <c r="F311" s="96"/>
      <c r="G311" s="96"/>
      <c r="H311" s="96"/>
      <c r="I311" s="108"/>
      <c r="J311" s="109"/>
      <c r="K311" s="110"/>
      <c r="L311" s="96"/>
      <c r="M311" s="96"/>
      <c r="N311" s="97"/>
      <c r="O311" s="104"/>
      <c r="P311" s="104"/>
      <c r="Q311" s="104"/>
      <c r="R311" s="104"/>
      <c r="S311" s="122"/>
      <c r="T311" s="111"/>
      <c r="U311" s="14" t="str">
        <f t="shared" si="4"/>
        <v/>
      </c>
      <c r="V311" s="10" t="str">
        <f>IF(ISBLANK($T311),"",
    IF(ISERROR(VLOOKUP($T311,Scores!$B:$D,2,FALSE)),
        "ERROR: NOT IN TEAM LIST",
        VLOOKUP($T311,Scores!$B:$D,2,FALSE)
    )
)</f>
        <v/>
      </c>
      <c r="W311" s="16" t="str">
        <f>IF(ISBLANK($T311),"",
    IF(ISERROR(VLOOKUP($T311,Scores!$B:$D,3,FALSE)),
        "",
        VLOOKUP($T311,Scores!$B:$D,3,FALSE)
    )
)</f>
        <v/>
      </c>
    </row>
    <row r="312" spans="2:23">
      <c r="B312" s="9"/>
      <c r="C312" s="170"/>
      <c r="D312" s="96"/>
      <c r="E312" s="96"/>
      <c r="F312" s="96"/>
      <c r="G312" s="96"/>
      <c r="H312" s="96"/>
      <c r="I312" s="108"/>
      <c r="J312" s="109"/>
      <c r="K312" s="110"/>
      <c r="L312" s="96"/>
      <c r="M312" s="96"/>
      <c r="N312" s="97"/>
      <c r="O312" s="104"/>
      <c r="P312" s="104"/>
      <c r="Q312" s="104"/>
      <c r="R312" s="104"/>
      <c r="S312" s="122"/>
      <c r="T312" s="111"/>
      <c r="U312" s="14" t="str">
        <f t="shared" si="4"/>
        <v/>
      </c>
      <c r="V312" s="10" t="str">
        <f>IF(ISBLANK($T312),"",
    IF(ISERROR(VLOOKUP($T312,Scores!$B:$D,2,FALSE)),
        "ERROR: NOT IN TEAM LIST",
        VLOOKUP($T312,Scores!$B:$D,2,FALSE)
    )
)</f>
        <v/>
      </c>
      <c r="W312" s="16" t="str">
        <f>IF(ISBLANK($T312),"",
    IF(ISERROR(VLOOKUP($T312,Scores!$B:$D,3,FALSE)),
        "",
        VLOOKUP($T312,Scores!$B:$D,3,FALSE)
    )
)</f>
        <v/>
      </c>
    </row>
    <row r="313" spans="2:23">
      <c r="B313" s="9"/>
      <c r="C313" s="170"/>
      <c r="D313" s="96"/>
      <c r="E313" s="96"/>
      <c r="F313" s="96"/>
      <c r="G313" s="96"/>
      <c r="H313" s="96"/>
      <c r="I313" s="108"/>
      <c r="J313" s="109"/>
      <c r="K313" s="110"/>
      <c r="L313" s="96"/>
      <c r="M313" s="96"/>
      <c r="N313" s="97"/>
      <c r="O313" s="104"/>
      <c r="P313" s="104"/>
      <c r="Q313" s="104"/>
      <c r="R313" s="104"/>
      <c r="S313" s="122"/>
      <c r="T313" s="111"/>
      <c r="U313" s="14" t="str">
        <f t="shared" si="4"/>
        <v/>
      </c>
      <c r="V313" s="10" t="str">
        <f>IF(ISBLANK($T313),"",
    IF(ISERROR(VLOOKUP($T313,Scores!$B:$D,2,FALSE)),
        "ERROR: NOT IN TEAM LIST",
        VLOOKUP($T313,Scores!$B:$D,2,FALSE)
    )
)</f>
        <v/>
      </c>
      <c r="W313" s="16" t="str">
        <f>IF(ISBLANK($T313),"",
    IF(ISERROR(VLOOKUP($T313,Scores!$B:$D,3,FALSE)),
        "",
        VLOOKUP($T313,Scores!$B:$D,3,FALSE)
    )
)</f>
        <v/>
      </c>
    </row>
    <row r="314" spans="2:23">
      <c r="B314" s="9"/>
      <c r="C314" s="170"/>
      <c r="D314" s="96"/>
      <c r="E314" s="96"/>
      <c r="F314" s="96"/>
      <c r="G314" s="96"/>
      <c r="H314" s="96"/>
      <c r="I314" s="108"/>
      <c r="J314" s="109"/>
      <c r="K314" s="110"/>
      <c r="L314" s="96"/>
      <c r="M314" s="96"/>
      <c r="N314" s="97"/>
      <c r="O314" s="104"/>
      <c r="P314" s="104"/>
      <c r="Q314" s="104"/>
      <c r="R314" s="104"/>
      <c r="S314" s="122"/>
      <c r="T314" s="111"/>
      <c r="U314" s="14" t="str">
        <f t="shared" si="4"/>
        <v/>
      </c>
      <c r="V314" s="10" t="str">
        <f>IF(ISBLANK($T314),"",
    IF(ISERROR(VLOOKUP($T314,Scores!$B:$D,2,FALSE)),
        "ERROR: NOT IN TEAM LIST",
        VLOOKUP($T314,Scores!$B:$D,2,FALSE)
    )
)</f>
        <v/>
      </c>
      <c r="W314" s="16" t="str">
        <f>IF(ISBLANK($T314),"",
    IF(ISERROR(VLOOKUP($T314,Scores!$B:$D,3,FALSE)),
        "",
        VLOOKUP($T314,Scores!$B:$D,3,FALSE)
    )
)</f>
        <v/>
      </c>
    </row>
    <row r="315" spans="2:23">
      <c r="B315" s="9"/>
      <c r="C315" s="170"/>
      <c r="D315" s="96"/>
      <c r="E315" s="96"/>
      <c r="F315" s="96"/>
      <c r="G315" s="96"/>
      <c r="H315" s="96"/>
      <c r="I315" s="108"/>
      <c r="J315" s="109"/>
      <c r="K315" s="110"/>
      <c r="L315" s="96"/>
      <c r="M315" s="96"/>
      <c r="N315" s="97"/>
      <c r="O315" s="104"/>
      <c r="P315" s="104"/>
      <c r="Q315" s="104"/>
      <c r="R315" s="104"/>
      <c r="S315" s="122"/>
      <c r="T315" s="111"/>
      <c r="U315" s="14" t="str">
        <f t="shared" si="4"/>
        <v/>
      </c>
      <c r="V315" s="10" t="str">
        <f>IF(ISBLANK($T315),"",
    IF(ISERROR(VLOOKUP($T315,Scores!$B:$D,2,FALSE)),
        "ERROR: NOT IN TEAM LIST",
        VLOOKUP($T315,Scores!$B:$D,2,FALSE)
    )
)</f>
        <v/>
      </c>
      <c r="W315" s="16" t="str">
        <f>IF(ISBLANK($T315),"",
    IF(ISERROR(VLOOKUP($T315,Scores!$B:$D,3,FALSE)),
        "",
        VLOOKUP($T315,Scores!$B:$D,3,FALSE)
    )
)</f>
        <v/>
      </c>
    </row>
    <row r="316" spans="2:23">
      <c r="B316" s="9"/>
      <c r="C316" s="170"/>
      <c r="D316" s="96"/>
      <c r="E316" s="96"/>
      <c r="F316" s="96"/>
      <c r="G316" s="96"/>
      <c r="H316" s="96"/>
      <c r="I316" s="108"/>
      <c r="J316" s="109"/>
      <c r="K316" s="110"/>
      <c r="L316" s="96"/>
      <c r="M316" s="96"/>
      <c r="N316" s="97"/>
      <c r="O316" s="104"/>
      <c r="P316" s="104"/>
      <c r="Q316" s="104"/>
      <c r="R316" s="104"/>
      <c r="S316" s="122"/>
      <c r="T316" s="111"/>
      <c r="U316" s="14" t="str">
        <f t="shared" si="4"/>
        <v/>
      </c>
      <c r="V316" s="10" t="str">
        <f>IF(ISBLANK($T316),"",
    IF(ISERROR(VLOOKUP($T316,Scores!$B:$D,2,FALSE)),
        "ERROR: NOT IN TEAM LIST",
        VLOOKUP($T316,Scores!$B:$D,2,FALSE)
    )
)</f>
        <v/>
      </c>
      <c r="W316" s="16" t="str">
        <f>IF(ISBLANK($T316),"",
    IF(ISERROR(VLOOKUP($T316,Scores!$B:$D,3,FALSE)),
        "",
        VLOOKUP($T316,Scores!$B:$D,3,FALSE)
    )
)</f>
        <v/>
      </c>
    </row>
    <row r="317" spans="2:23">
      <c r="B317" s="9"/>
      <c r="C317" s="170"/>
      <c r="D317" s="96"/>
      <c r="E317" s="96"/>
      <c r="F317" s="96"/>
      <c r="G317" s="96"/>
      <c r="H317" s="96"/>
      <c r="I317" s="108"/>
      <c r="J317" s="109"/>
      <c r="K317" s="110"/>
      <c r="L317" s="96"/>
      <c r="M317" s="96"/>
      <c r="N317" s="97"/>
      <c r="O317" s="104"/>
      <c r="P317" s="104"/>
      <c r="Q317" s="104"/>
      <c r="R317" s="104"/>
      <c r="S317" s="122"/>
      <c r="T317" s="111"/>
      <c r="U317" s="14" t="str">
        <f t="shared" si="4"/>
        <v/>
      </c>
      <c r="V317" s="10" t="str">
        <f>IF(ISBLANK($T317),"",
    IF(ISERROR(VLOOKUP($T317,Scores!$B:$D,2,FALSE)),
        "ERROR: NOT IN TEAM LIST",
        VLOOKUP($T317,Scores!$B:$D,2,FALSE)
    )
)</f>
        <v/>
      </c>
      <c r="W317" s="16" t="str">
        <f>IF(ISBLANK($T317),"",
    IF(ISERROR(VLOOKUP($T317,Scores!$B:$D,3,FALSE)),
        "",
        VLOOKUP($T317,Scores!$B:$D,3,FALSE)
    )
)</f>
        <v/>
      </c>
    </row>
    <row r="318" spans="2:23">
      <c r="B318" s="9"/>
      <c r="C318" s="170"/>
      <c r="D318" s="96"/>
      <c r="E318" s="96"/>
      <c r="F318" s="96"/>
      <c r="G318" s="96"/>
      <c r="H318" s="96"/>
      <c r="I318" s="108"/>
      <c r="J318" s="109"/>
      <c r="K318" s="110"/>
      <c r="L318" s="96"/>
      <c r="M318" s="96"/>
      <c r="N318" s="97"/>
      <c r="O318" s="104"/>
      <c r="P318" s="104"/>
      <c r="Q318" s="104"/>
      <c r="R318" s="104"/>
      <c r="S318" s="122"/>
      <c r="T318" s="111"/>
      <c r="U318" s="14" t="str">
        <f t="shared" si="4"/>
        <v/>
      </c>
      <c r="V318" s="10" t="str">
        <f>IF(ISBLANK($T318),"",
    IF(ISERROR(VLOOKUP($T318,Scores!$B:$D,2,FALSE)),
        "ERROR: NOT IN TEAM LIST",
        VLOOKUP($T318,Scores!$B:$D,2,FALSE)
    )
)</f>
        <v/>
      </c>
      <c r="W318" s="16" t="str">
        <f>IF(ISBLANK($T318),"",
    IF(ISERROR(VLOOKUP($T318,Scores!$B:$D,3,FALSE)),
        "",
        VLOOKUP($T318,Scores!$B:$D,3,FALSE)
    )
)</f>
        <v/>
      </c>
    </row>
    <row r="319" spans="2:23">
      <c r="B319" s="9"/>
      <c r="C319" s="170"/>
      <c r="D319" s="96"/>
      <c r="E319" s="96"/>
      <c r="F319" s="96"/>
      <c r="G319" s="96"/>
      <c r="H319" s="96"/>
      <c r="I319" s="108"/>
      <c r="J319" s="109"/>
      <c r="K319" s="110"/>
      <c r="L319" s="96"/>
      <c r="M319" s="96"/>
      <c r="N319" s="97"/>
      <c r="O319" s="104"/>
      <c r="P319" s="104"/>
      <c r="Q319" s="104"/>
      <c r="R319" s="104"/>
      <c r="S319" s="122"/>
      <c r="T319" s="111"/>
      <c r="U319" s="14" t="str">
        <f t="shared" si="4"/>
        <v/>
      </c>
      <c r="V319" s="10" t="str">
        <f>IF(ISBLANK($T319),"",
    IF(ISERROR(VLOOKUP($T319,Scores!$B:$D,2,FALSE)),
        "ERROR: NOT IN TEAM LIST",
        VLOOKUP($T319,Scores!$B:$D,2,FALSE)
    )
)</f>
        <v/>
      </c>
      <c r="W319" s="16" t="str">
        <f>IF(ISBLANK($T319),"",
    IF(ISERROR(VLOOKUP($T319,Scores!$B:$D,3,FALSE)),
        "",
        VLOOKUP($T319,Scores!$B:$D,3,FALSE)
    )
)</f>
        <v/>
      </c>
    </row>
    <row r="320" spans="2:23">
      <c r="B320" s="9"/>
      <c r="C320" s="170"/>
      <c r="D320" s="96"/>
      <c r="E320" s="96"/>
      <c r="F320" s="96"/>
      <c r="G320" s="96"/>
      <c r="H320" s="96"/>
      <c r="I320" s="108"/>
      <c r="J320" s="109"/>
      <c r="K320" s="110"/>
      <c r="L320" s="96"/>
      <c r="M320" s="96"/>
      <c r="N320" s="97"/>
      <c r="O320" s="104"/>
      <c r="P320" s="104"/>
      <c r="Q320" s="104"/>
      <c r="R320" s="104"/>
      <c r="S320" s="122"/>
      <c r="T320" s="111"/>
      <c r="U320" s="14" t="str">
        <f t="shared" si="4"/>
        <v/>
      </c>
      <c r="V320" s="10" t="str">
        <f>IF(ISBLANK($T320),"",
    IF(ISERROR(VLOOKUP($T320,Scores!$B:$D,2,FALSE)),
        "ERROR: NOT IN TEAM LIST",
        VLOOKUP($T320,Scores!$B:$D,2,FALSE)
    )
)</f>
        <v/>
      </c>
      <c r="W320" s="16" t="str">
        <f>IF(ISBLANK($T320),"",
    IF(ISERROR(VLOOKUP($T320,Scores!$B:$D,3,FALSE)),
        "",
        VLOOKUP($T320,Scores!$B:$D,3,FALSE)
    )
)</f>
        <v/>
      </c>
    </row>
    <row r="321" spans="2:23">
      <c r="B321" s="9"/>
      <c r="C321" s="170"/>
      <c r="D321" s="96"/>
      <c r="E321" s="96"/>
      <c r="F321" s="96"/>
      <c r="G321" s="96"/>
      <c r="H321" s="96"/>
      <c r="I321" s="108"/>
      <c r="J321" s="109"/>
      <c r="K321" s="110"/>
      <c r="L321" s="96"/>
      <c r="M321" s="96"/>
      <c r="N321" s="97"/>
      <c r="O321" s="104"/>
      <c r="P321" s="104"/>
      <c r="Q321" s="104"/>
      <c r="R321" s="104"/>
      <c r="S321" s="122"/>
      <c r="T321" s="111"/>
      <c r="U321" s="14" t="str">
        <f t="shared" si="4"/>
        <v/>
      </c>
      <c r="V321" s="10" t="str">
        <f>IF(ISBLANK($T321),"",
    IF(ISERROR(VLOOKUP($T321,Scores!$B:$D,2,FALSE)),
        "ERROR: NOT IN TEAM LIST",
        VLOOKUP($T321,Scores!$B:$D,2,FALSE)
    )
)</f>
        <v/>
      </c>
      <c r="W321" s="16" t="str">
        <f>IF(ISBLANK($T321),"",
    IF(ISERROR(VLOOKUP($T321,Scores!$B:$D,3,FALSE)),
        "",
        VLOOKUP($T321,Scores!$B:$D,3,FALSE)
    )
)</f>
        <v/>
      </c>
    </row>
    <row r="322" spans="2:23">
      <c r="B322" s="9"/>
      <c r="C322" s="170"/>
      <c r="D322" s="96"/>
      <c r="E322" s="96"/>
      <c r="F322" s="96"/>
      <c r="G322" s="96"/>
      <c r="H322" s="96"/>
      <c r="I322" s="108"/>
      <c r="J322" s="109"/>
      <c r="K322" s="110"/>
      <c r="L322" s="96"/>
      <c r="M322" s="96"/>
      <c r="N322" s="97"/>
      <c r="O322" s="104"/>
      <c r="P322" s="104"/>
      <c r="Q322" s="104"/>
      <c r="R322" s="104"/>
      <c r="S322" s="122"/>
      <c r="T322" s="111"/>
      <c r="U322" s="14" t="str">
        <f t="shared" si="4"/>
        <v/>
      </c>
      <c r="V322" s="10" t="str">
        <f>IF(ISBLANK($T322),"",
    IF(ISERROR(VLOOKUP($T322,Scores!$B:$D,2,FALSE)),
        "ERROR: NOT IN TEAM LIST",
        VLOOKUP($T322,Scores!$B:$D,2,FALSE)
    )
)</f>
        <v/>
      </c>
      <c r="W322" s="16" t="str">
        <f>IF(ISBLANK($T322),"",
    IF(ISERROR(VLOOKUP($T322,Scores!$B:$D,3,FALSE)),
        "",
        VLOOKUP($T322,Scores!$B:$D,3,FALSE)
    )
)</f>
        <v/>
      </c>
    </row>
    <row r="323" spans="2:23">
      <c r="B323" s="9"/>
      <c r="C323" s="170"/>
      <c r="D323" s="96"/>
      <c r="E323" s="96"/>
      <c r="F323" s="96"/>
      <c r="G323" s="96"/>
      <c r="H323" s="96"/>
      <c r="I323" s="108"/>
      <c r="J323" s="109"/>
      <c r="K323" s="110"/>
      <c r="L323" s="96"/>
      <c r="M323" s="96"/>
      <c r="N323" s="97"/>
      <c r="O323" s="104"/>
      <c r="P323" s="104"/>
      <c r="Q323" s="104"/>
      <c r="R323" s="104"/>
      <c r="S323" s="122"/>
      <c r="T323" s="111"/>
      <c r="U323" s="14" t="str">
        <f t="shared" si="4"/>
        <v/>
      </c>
      <c r="V323" s="10" t="str">
        <f>IF(ISBLANK($T323),"",
    IF(ISERROR(VLOOKUP($T323,Scores!$B:$D,2,FALSE)),
        "ERROR: NOT IN TEAM LIST",
        VLOOKUP($T323,Scores!$B:$D,2,FALSE)
    )
)</f>
        <v/>
      </c>
      <c r="W323" s="16" t="str">
        <f>IF(ISBLANK($T323),"",
    IF(ISERROR(VLOOKUP($T323,Scores!$B:$D,3,FALSE)),
        "",
        VLOOKUP($T323,Scores!$B:$D,3,FALSE)
    )
)</f>
        <v/>
      </c>
    </row>
    <row r="324" spans="2:23">
      <c r="B324" s="9"/>
      <c r="C324" s="170"/>
      <c r="D324" s="96"/>
      <c r="E324" s="96"/>
      <c r="F324" s="96"/>
      <c r="G324" s="96"/>
      <c r="H324" s="96"/>
      <c r="I324" s="108"/>
      <c r="J324" s="109"/>
      <c r="K324" s="110"/>
      <c r="L324" s="96"/>
      <c r="M324" s="96"/>
      <c r="N324" s="97"/>
      <c r="O324" s="104"/>
      <c r="P324" s="104"/>
      <c r="Q324" s="104"/>
      <c r="R324" s="104"/>
      <c r="S324" s="122"/>
      <c r="T324" s="111"/>
      <c r="U324" s="14" t="str">
        <f t="shared" ref="U324:U387" si="5">IF(AND(ISBLANK(S324),ISBLANK(T324)),
    "",
    IF(AND(OR(S324=TRUE,LEFT(S324)="T",LEFT(S324)="Y",S324=1),ISBLANK(T324)),
        "← ENTER",
        IF(AND(NOT(ISBLANK(S324)),OR(S324=TRUE,LEFT(S324)="T",LEFT(S324)="Y",S324=1)),
            T324,
            ""
        )
    )
)</f>
        <v/>
      </c>
      <c r="V324" s="10" t="str">
        <f>IF(ISBLANK($T324),"",
    IF(ISERROR(VLOOKUP($T324,Scores!$B:$D,2,FALSE)),
        "ERROR: NOT IN TEAM LIST",
        VLOOKUP($T324,Scores!$B:$D,2,FALSE)
    )
)</f>
        <v/>
      </c>
      <c r="W324" s="16" t="str">
        <f>IF(ISBLANK($T324),"",
    IF(ISERROR(VLOOKUP($T324,Scores!$B:$D,3,FALSE)),
        "",
        VLOOKUP($T324,Scores!$B:$D,3,FALSE)
    )
)</f>
        <v/>
      </c>
    </row>
    <row r="325" spans="2:23">
      <c r="B325" s="9"/>
      <c r="C325" s="170"/>
      <c r="D325" s="96"/>
      <c r="E325" s="96"/>
      <c r="F325" s="96"/>
      <c r="G325" s="96"/>
      <c r="H325" s="96"/>
      <c r="I325" s="108"/>
      <c r="J325" s="109"/>
      <c r="K325" s="110"/>
      <c r="L325" s="96"/>
      <c r="M325" s="96"/>
      <c r="N325" s="97"/>
      <c r="O325" s="104"/>
      <c r="P325" s="104"/>
      <c r="Q325" s="104"/>
      <c r="R325" s="104"/>
      <c r="S325" s="122"/>
      <c r="T325" s="111"/>
      <c r="U325" s="14" t="str">
        <f t="shared" si="5"/>
        <v/>
      </c>
      <c r="V325" s="10" t="str">
        <f>IF(ISBLANK($T325),"",
    IF(ISERROR(VLOOKUP($T325,Scores!$B:$D,2,FALSE)),
        "ERROR: NOT IN TEAM LIST",
        VLOOKUP($T325,Scores!$B:$D,2,FALSE)
    )
)</f>
        <v/>
      </c>
      <c r="W325" s="16" t="str">
        <f>IF(ISBLANK($T325),"",
    IF(ISERROR(VLOOKUP($T325,Scores!$B:$D,3,FALSE)),
        "",
        VLOOKUP($T325,Scores!$B:$D,3,FALSE)
    )
)</f>
        <v/>
      </c>
    </row>
    <row r="326" spans="2:23">
      <c r="B326" s="9"/>
      <c r="C326" s="170"/>
      <c r="D326" s="96"/>
      <c r="E326" s="96"/>
      <c r="F326" s="96"/>
      <c r="G326" s="96"/>
      <c r="H326" s="96"/>
      <c r="I326" s="108"/>
      <c r="J326" s="109"/>
      <c r="K326" s="110"/>
      <c r="L326" s="96"/>
      <c r="M326" s="96"/>
      <c r="N326" s="97"/>
      <c r="O326" s="104"/>
      <c r="P326" s="104"/>
      <c r="Q326" s="104"/>
      <c r="R326" s="104"/>
      <c r="S326" s="122"/>
      <c r="T326" s="111"/>
      <c r="U326" s="14" t="str">
        <f t="shared" si="5"/>
        <v/>
      </c>
      <c r="V326" s="10" t="str">
        <f>IF(ISBLANK($T326),"",
    IF(ISERROR(VLOOKUP($T326,Scores!$B:$D,2,FALSE)),
        "ERROR: NOT IN TEAM LIST",
        VLOOKUP($T326,Scores!$B:$D,2,FALSE)
    )
)</f>
        <v/>
      </c>
      <c r="W326" s="16" t="str">
        <f>IF(ISBLANK($T326),"",
    IF(ISERROR(VLOOKUP($T326,Scores!$B:$D,3,FALSE)),
        "",
        VLOOKUP($T326,Scores!$B:$D,3,FALSE)
    )
)</f>
        <v/>
      </c>
    </row>
    <row r="327" spans="2:23">
      <c r="B327" s="9"/>
      <c r="C327" s="170"/>
      <c r="D327" s="96"/>
      <c r="E327" s="96"/>
      <c r="F327" s="96"/>
      <c r="G327" s="96"/>
      <c r="H327" s="96"/>
      <c r="I327" s="108"/>
      <c r="J327" s="109"/>
      <c r="K327" s="110"/>
      <c r="L327" s="96"/>
      <c r="M327" s="96"/>
      <c r="N327" s="97"/>
      <c r="O327" s="104"/>
      <c r="P327" s="104"/>
      <c r="Q327" s="104"/>
      <c r="R327" s="104"/>
      <c r="S327" s="122"/>
      <c r="T327" s="111"/>
      <c r="U327" s="14" t="str">
        <f t="shared" si="5"/>
        <v/>
      </c>
      <c r="V327" s="10" t="str">
        <f>IF(ISBLANK($T327),"",
    IF(ISERROR(VLOOKUP($T327,Scores!$B:$D,2,FALSE)),
        "ERROR: NOT IN TEAM LIST",
        VLOOKUP($T327,Scores!$B:$D,2,FALSE)
    )
)</f>
        <v/>
      </c>
      <c r="W327" s="16" t="str">
        <f>IF(ISBLANK($T327),"",
    IF(ISERROR(VLOOKUP($T327,Scores!$B:$D,3,FALSE)),
        "",
        VLOOKUP($T327,Scores!$B:$D,3,FALSE)
    )
)</f>
        <v/>
      </c>
    </row>
    <row r="328" spans="2:23">
      <c r="B328" s="9"/>
      <c r="C328" s="170"/>
      <c r="D328" s="96"/>
      <c r="E328" s="96"/>
      <c r="F328" s="96"/>
      <c r="G328" s="96"/>
      <c r="H328" s="96"/>
      <c r="I328" s="108"/>
      <c r="J328" s="109"/>
      <c r="K328" s="110"/>
      <c r="L328" s="96"/>
      <c r="M328" s="96"/>
      <c r="N328" s="97"/>
      <c r="O328" s="104"/>
      <c r="P328" s="104"/>
      <c r="Q328" s="104"/>
      <c r="R328" s="104"/>
      <c r="S328" s="122"/>
      <c r="T328" s="111"/>
      <c r="U328" s="14" t="str">
        <f t="shared" si="5"/>
        <v/>
      </c>
      <c r="V328" s="10" t="str">
        <f>IF(ISBLANK($T328),"",
    IF(ISERROR(VLOOKUP($T328,Scores!$B:$D,2,FALSE)),
        "ERROR: NOT IN TEAM LIST",
        VLOOKUP($T328,Scores!$B:$D,2,FALSE)
    )
)</f>
        <v/>
      </c>
      <c r="W328" s="16" t="str">
        <f>IF(ISBLANK($T328),"",
    IF(ISERROR(VLOOKUP($T328,Scores!$B:$D,3,FALSE)),
        "",
        VLOOKUP($T328,Scores!$B:$D,3,FALSE)
    )
)</f>
        <v/>
      </c>
    </row>
    <row r="329" spans="2:23">
      <c r="B329" s="9"/>
      <c r="C329" s="170"/>
      <c r="D329" s="96"/>
      <c r="E329" s="96"/>
      <c r="F329" s="96"/>
      <c r="G329" s="96"/>
      <c r="H329" s="96"/>
      <c r="I329" s="108"/>
      <c r="J329" s="109"/>
      <c r="K329" s="110"/>
      <c r="L329" s="96"/>
      <c r="M329" s="96"/>
      <c r="N329" s="97"/>
      <c r="O329" s="104"/>
      <c r="P329" s="104"/>
      <c r="Q329" s="104"/>
      <c r="R329" s="104"/>
      <c r="S329" s="122"/>
      <c r="T329" s="111"/>
      <c r="U329" s="14" t="str">
        <f t="shared" si="5"/>
        <v/>
      </c>
      <c r="V329" s="10" t="str">
        <f>IF(ISBLANK($T329),"",
    IF(ISERROR(VLOOKUP($T329,Scores!$B:$D,2,FALSE)),
        "ERROR: NOT IN TEAM LIST",
        VLOOKUP($T329,Scores!$B:$D,2,FALSE)
    )
)</f>
        <v/>
      </c>
      <c r="W329" s="16" t="str">
        <f>IF(ISBLANK($T329),"",
    IF(ISERROR(VLOOKUP($T329,Scores!$B:$D,3,FALSE)),
        "",
        VLOOKUP($T329,Scores!$B:$D,3,FALSE)
    )
)</f>
        <v/>
      </c>
    </row>
    <row r="330" spans="2:23">
      <c r="B330" s="9"/>
      <c r="C330" s="170"/>
      <c r="D330" s="96"/>
      <c r="E330" s="96"/>
      <c r="F330" s="96"/>
      <c r="G330" s="96"/>
      <c r="H330" s="96"/>
      <c r="I330" s="108"/>
      <c r="J330" s="109"/>
      <c r="K330" s="110"/>
      <c r="L330" s="96"/>
      <c r="M330" s="96"/>
      <c r="N330" s="97"/>
      <c r="O330" s="104"/>
      <c r="P330" s="104"/>
      <c r="Q330" s="104"/>
      <c r="R330" s="104"/>
      <c r="S330" s="122"/>
      <c r="T330" s="111"/>
      <c r="U330" s="14" t="str">
        <f t="shared" si="5"/>
        <v/>
      </c>
      <c r="V330" s="10" t="str">
        <f>IF(ISBLANK($T330),"",
    IF(ISERROR(VLOOKUP($T330,Scores!$B:$D,2,FALSE)),
        "ERROR: NOT IN TEAM LIST",
        VLOOKUP($T330,Scores!$B:$D,2,FALSE)
    )
)</f>
        <v/>
      </c>
      <c r="W330" s="16" t="str">
        <f>IF(ISBLANK($T330),"",
    IF(ISERROR(VLOOKUP($T330,Scores!$B:$D,3,FALSE)),
        "",
        VLOOKUP($T330,Scores!$B:$D,3,FALSE)
    )
)</f>
        <v/>
      </c>
    </row>
    <row r="331" spans="2:23">
      <c r="B331" s="9"/>
      <c r="C331" s="170"/>
      <c r="D331" s="96"/>
      <c r="E331" s="96"/>
      <c r="F331" s="96"/>
      <c r="G331" s="96"/>
      <c r="H331" s="96"/>
      <c r="I331" s="108"/>
      <c r="J331" s="109"/>
      <c r="K331" s="110"/>
      <c r="L331" s="96"/>
      <c r="M331" s="96"/>
      <c r="N331" s="97"/>
      <c r="O331" s="104"/>
      <c r="P331" s="104"/>
      <c r="Q331" s="104"/>
      <c r="R331" s="104"/>
      <c r="S331" s="122"/>
      <c r="T331" s="111"/>
      <c r="U331" s="14" t="str">
        <f t="shared" si="5"/>
        <v/>
      </c>
      <c r="V331" s="10" t="str">
        <f>IF(ISBLANK($T331),"",
    IF(ISERROR(VLOOKUP($T331,Scores!$B:$D,2,FALSE)),
        "ERROR: NOT IN TEAM LIST",
        VLOOKUP($T331,Scores!$B:$D,2,FALSE)
    )
)</f>
        <v/>
      </c>
      <c r="W331" s="16" t="str">
        <f>IF(ISBLANK($T331),"",
    IF(ISERROR(VLOOKUP($T331,Scores!$B:$D,3,FALSE)),
        "",
        VLOOKUP($T331,Scores!$B:$D,3,FALSE)
    )
)</f>
        <v/>
      </c>
    </row>
    <row r="332" spans="2:23">
      <c r="B332" s="9"/>
      <c r="C332" s="170"/>
      <c r="D332" s="96"/>
      <c r="E332" s="96"/>
      <c r="F332" s="96"/>
      <c r="G332" s="96"/>
      <c r="H332" s="96"/>
      <c r="I332" s="108"/>
      <c r="J332" s="109"/>
      <c r="K332" s="110"/>
      <c r="L332" s="96"/>
      <c r="M332" s="96"/>
      <c r="N332" s="97"/>
      <c r="O332" s="104"/>
      <c r="P332" s="104"/>
      <c r="Q332" s="104"/>
      <c r="R332" s="104"/>
      <c r="S332" s="122"/>
      <c r="T332" s="111"/>
      <c r="U332" s="14" t="str">
        <f t="shared" si="5"/>
        <v/>
      </c>
      <c r="V332" s="10" t="str">
        <f>IF(ISBLANK($T332),"",
    IF(ISERROR(VLOOKUP($T332,Scores!$B:$D,2,FALSE)),
        "ERROR: NOT IN TEAM LIST",
        VLOOKUP($T332,Scores!$B:$D,2,FALSE)
    )
)</f>
        <v/>
      </c>
      <c r="W332" s="16" t="str">
        <f>IF(ISBLANK($T332),"",
    IF(ISERROR(VLOOKUP($T332,Scores!$B:$D,3,FALSE)),
        "",
        VLOOKUP($T332,Scores!$B:$D,3,FALSE)
    )
)</f>
        <v/>
      </c>
    </row>
    <row r="333" spans="2:23">
      <c r="B333" s="9"/>
      <c r="C333" s="170"/>
      <c r="D333" s="96"/>
      <c r="E333" s="96"/>
      <c r="F333" s="96"/>
      <c r="G333" s="96"/>
      <c r="H333" s="96"/>
      <c r="I333" s="108"/>
      <c r="J333" s="109"/>
      <c r="K333" s="110"/>
      <c r="L333" s="96"/>
      <c r="M333" s="96"/>
      <c r="N333" s="97"/>
      <c r="O333" s="104"/>
      <c r="P333" s="104"/>
      <c r="Q333" s="104"/>
      <c r="R333" s="104"/>
      <c r="S333" s="122"/>
      <c r="T333" s="111"/>
      <c r="U333" s="14" t="str">
        <f t="shared" si="5"/>
        <v/>
      </c>
      <c r="V333" s="10" t="str">
        <f>IF(ISBLANK($T333),"",
    IF(ISERROR(VLOOKUP($T333,Scores!$B:$D,2,FALSE)),
        "ERROR: NOT IN TEAM LIST",
        VLOOKUP($T333,Scores!$B:$D,2,FALSE)
    )
)</f>
        <v/>
      </c>
      <c r="W333" s="16" t="str">
        <f>IF(ISBLANK($T333),"",
    IF(ISERROR(VLOOKUP($T333,Scores!$B:$D,3,FALSE)),
        "",
        VLOOKUP($T333,Scores!$B:$D,3,FALSE)
    )
)</f>
        <v/>
      </c>
    </row>
    <row r="334" spans="2:23">
      <c r="B334" s="9"/>
      <c r="C334" s="170"/>
      <c r="D334" s="96"/>
      <c r="E334" s="96"/>
      <c r="F334" s="96"/>
      <c r="G334" s="96"/>
      <c r="H334" s="96"/>
      <c r="I334" s="108"/>
      <c r="J334" s="109"/>
      <c r="K334" s="110"/>
      <c r="L334" s="96"/>
      <c r="M334" s="96"/>
      <c r="N334" s="97"/>
      <c r="O334" s="104"/>
      <c r="P334" s="104"/>
      <c r="Q334" s="104"/>
      <c r="R334" s="104"/>
      <c r="S334" s="122"/>
      <c r="T334" s="111"/>
      <c r="U334" s="14" t="str">
        <f t="shared" si="5"/>
        <v/>
      </c>
      <c r="V334" s="10" t="str">
        <f>IF(ISBLANK($T334),"",
    IF(ISERROR(VLOOKUP($T334,Scores!$B:$D,2,FALSE)),
        "ERROR: NOT IN TEAM LIST",
        VLOOKUP($T334,Scores!$B:$D,2,FALSE)
    )
)</f>
        <v/>
      </c>
      <c r="W334" s="16" t="str">
        <f>IF(ISBLANK($T334),"",
    IF(ISERROR(VLOOKUP($T334,Scores!$B:$D,3,FALSE)),
        "",
        VLOOKUP($T334,Scores!$B:$D,3,FALSE)
    )
)</f>
        <v/>
      </c>
    </row>
    <row r="335" spans="2:23">
      <c r="B335" s="9"/>
      <c r="C335" s="170"/>
      <c r="D335" s="96"/>
      <c r="E335" s="96"/>
      <c r="F335" s="96"/>
      <c r="G335" s="96"/>
      <c r="H335" s="96"/>
      <c r="I335" s="108"/>
      <c r="J335" s="109"/>
      <c r="K335" s="110"/>
      <c r="L335" s="96"/>
      <c r="M335" s="96"/>
      <c r="N335" s="97"/>
      <c r="O335" s="104"/>
      <c r="P335" s="104"/>
      <c r="Q335" s="104"/>
      <c r="R335" s="104"/>
      <c r="S335" s="122"/>
      <c r="T335" s="111"/>
      <c r="U335" s="14" t="str">
        <f t="shared" si="5"/>
        <v/>
      </c>
      <c r="V335" s="10" t="str">
        <f>IF(ISBLANK($T335),"",
    IF(ISERROR(VLOOKUP($T335,Scores!$B:$D,2,FALSE)),
        "ERROR: NOT IN TEAM LIST",
        VLOOKUP($T335,Scores!$B:$D,2,FALSE)
    )
)</f>
        <v/>
      </c>
      <c r="W335" s="16" t="str">
        <f>IF(ISBLANK($T335),"",
    IF(ISERROR(VLOOKUP($T335,Scores!$B:$D,3,FALSE)),
        "",
        VLOOKUP($T335,Scores!$B:$D,3,FALSE)
    )
)</f>
        <v/>
      </c>
    </row>
    <row r="336" spans="2:23">
      <c r="B336" s="9"/>
      <c r="C336" s="170"/>
      <c r="D336" s="96"/>
      <c r="E336" s="96"/>
      <c r="F336" s="96"/>
      <c r="G336" s="96"/>
      <c r="H336" s="96"/>
      <c r="I336" s="108"/>
      <c r="J336" s="109"/>
      <c r="K336" s="110"/>
      <c r="L336" s="96"/>
      <c r="M336" s="96"/>
      <c r="N336" s="97"/>
      <c r="O336" s="104"/>
      <c r="P336" s="104"/>
      <c r="Q336" s="104"/>
      <c r="R336" s="104"/>
      <c r="S336" s="122"/>
      <c r="T336" s="111"/>
      <c r="U336" s="14" t="str">
        <f t="shared" si="5"/>
        <v/>
      </c>
      <c r="V336" s="10" t="str">
        <f>IF(ISBLANK($T336),"",
    IF(ISERROR(VLOOKUP($T336,Scores!$B:$D,2,FALSE)),
        "ERROR: NOT IN TEAM LIST",
        VLOOKUP($T336,Scores!$B:$D,2,FALSE)
    )
)</f>
        <v/>
      </c>
      <c r="W336" s="16" t="str">
        <f>IF(ISBLANK($T336),"",
    IF(ISERROR(VLOOKUP($T336,Scores!$B:$D,3,FALSE)),
        "",
        VLOOKUP($T336,Scores!$B:$D,3,FALSE)
    )
)</f>
        <v/>
      </c>
    </row>
    <row r="337" spans="2:23">
      <c r="B337" s="9"/>
      <c r="C337" s="170"/>
      <c r="D337" s="96"/>
      <c r="E337" s="96"/>
      <c r="F337" s="96"/>
      <c r="G337" s="96"/>
      <c r="H337" s="96"/>
      <c r="I337" s="108"/>
      <c r="J337" s="109"/>
      <c r="K337" s="110"/>
      <c r="L337" s="96"/>
      <c r="M337" s="96"/>
      <c r="N337" s="97"/>
      <c r="O337" s="104"/>
      <c r="P337" s="104"/>
      <c r="Q337" s="104"/>
      <c r="R337" s="104"/>
      <c r="S337" s="122"/>
      <c r="T337" s="111"/>
      <c r="U337" s="14" t="str">
        <f t="shared" si="5"/>
        <v/>
      </c>
      <c r="V337" s="10" t="str">
        <f>IF(ISBLANK($T337),"",
    IF(ISERROR(VLOOKUP($T337,Scores!$B:$D,2,FALSE)),
        "ERROR: NOT IN TEAM LIST",
        VLOOKUP($T337,Scores!$B:$D,2,FALSE)
    )
)</f>
        <v/>
      </c>
      <c r="W337" s="16" t="str">
        <f>IF(ISBLANK($T337),"",
    IF(ISERROR(VLOOKUP($T337,Scores!$B:$D,3,FALSE)),
        "",
        VLOOKUP($T337,Scores!$B:$D,3,FALSE)
    )
)</f>
        <v/>
      </c>
    </row>
    <row r="338" spans="2:23">
      <c r="B338" s="9"/>
      <c r="C338" s="170"/>
      <c r="D338" s="96"/>
      <c r="E338" s="96"/>
      <c r="F338" s="96"/>
      <c r="G338" s="96"/>
      <c r="H338" s="96"/>
      <c r="I338" s="108"/>
      <c r="J338" s="109"/>
      <c r="K338" s="110"/>
      <c r="L338" s="96"/>
      <c r="M338" s="96"/>
      <c r="N338" s="97"/>
      <c r="O338" s="104"/>
      <c r="P338" s="104"/>
      <c r="Q338" s="104"/>
      <c r="R338" s="104"/>
      <c r="S338" s="122"/>
      <c r="T338" s="111"/>
      <c r="U338" s="14" t="str">
        <f t="shared" si="5"/>
        <v/>
      </c>
      <c r="V338" s="10" t="str">
        <f>IF(ISBLANK($T338),"",
    IF(ISERROR(VLOOKUP($T338,Scores!$B:$D,2,FALSE)),
        "ERROR: NOT IN TEAM LIST",
        VLOOKUP($T338,Scores!$B:$D,2,FALSE)
    )
)</f>
        <v/>
      </c>
      <c r="W338" s="16" t="str">
        <f>IF(ISBLANK($T338),"",
    IF(ISERROR(VLOOKUP($T338,Scores!$B:$D,3,FALSE)),
        "",
        VLOOKUP($T338,Scores!$B:$D,3,FALSE)
    )
)</f>
        <v/>
      </c>
    </row>
    <row r="339" spans="2:23">
      <c r="B339" s="9"/>
      <c r="C339" s="170"/>
      <c r="D339" s="96"/>
      <c r="E339" s="96"/>
      <c r="F339" s="96"/>
      <c r="G339" s="96"/>
      <c r="H339" s="96"/>
      <c r="I339" s="108"/>
      <c r="J339" s="109"/>
      <c r="K339" s="110"/>
      <c r="L339" s="96"/>
      <c r="M339" s="96"/>
      <c r="N339" s="97"/>
      <c r="O339" s="104"/>
      <c r="P339" s="104"/>
      <c r="Q339" s="104"/>
      <c r="R339" s="104"/>
      <c r="S339" s="122"/>
      <c r="T339" s="111"/>
      <c r="U339" s="14" t="str">
        <f t="shared" si="5"/>
        <v/>
      </c>
      <c r="V339" s="10" t="str">
        <f>IF(ISBLANK($T339),"",
    IF(ISERROR(VLOOKUP($T339,Scores!$B:$D,2,FALSE)),
        "ERROR: NOT IN TEAM LIST",
        VLOOKUP($T339,Scores!$B:$D,2,FALSE)
    )
)</f>
        <v/>
      </c>
      <c r="W339" s="16" t="str">
        <f>IF(ISBLANK($T339),"",
    IF(ISERROR(VLOOKUP($T339,Scores!$B:$D,3,FALSE)),
        "",
        VLOOKUP($T339,Scores!$B:$D,3,FALSE)
    )
)</f>
        <v/>
      </c>
    </row>
    <row r="340" spans="2:23">
      <c r="B340" s="9"/>
      <c r="C340" s="170"/>
      <c r="D340" s="96"/>
      <c r="E340" s="96"/>
      <c r="F340" s="96"/>
      <c r="G340" s="96"/>
      <c r="H340" s="96"/>
      <c r="I340" s="108"/>
      <c r="J340" s="109"/>
      <c r="K340" s="110"/>
      <c r="L340" s="96"/>
      <c r="M340" s="96"/>
      <c r="N340" s="97"/>
      <c r="O340" s="104"/>
      <c r="P340" s="104"/>
      <c r="Q340" s="104"/>
      <c r="R340" s="104"/>
      <c r="S340" s="122"/>
      <c r="T340" s="111"/>
      <c r="U340" s="14" t="str">
        <f t="shared" si="5"/>
        <v/>
      </c>
      <c r="V340" s="10" t="str">
        <f>IF(ISBLANK($T340),"",
    IF(ISERROR(VLOOKUP($T340,Scores!$B:$D,2,FALSE)),
        "ERROR: NOT IN TEAM LIST",
        VLOOKUP($T340,Scores!$B:$D,2,FALSE)
    )
)</f>
        <v/>
      </c>
      <c r="W340" s="16" t="str">
        <f>IF(ISBLANK($T340),"",
    IF(ISERROR(VLOOKUP($T340,Scores!$B:$D,3,FALSE)),
        "",
        VLOOKUP($T340,Scores!$B:$D,3,FALSE)
    )
)</f>
        <v/>
      </c>
    </row>
    <row r="341" spans="2:23">
      <c r="B341" s="9"/>
      <c r="C341" s="170"/>
      <c r="D341" s="96"/>
      <c r="E341" s="96"/>
      <c r="F341" s="96"/>
      <c r="G341" s="96"/>
      <c r="H341" s="96"/>
      <c r="I341" s="108"/>
      <c r="J341" s="109"/>
      <c r="K341" s="110"/>
      <c r="L341" s="96"/>
      <c r="M341" s="96"/>
      <c r="N341" s="97"/>
      <c r="O341" s="104"/>
      <c r="P341" s="104"/>
      <c r="Q341" s="104"/>
      <c r="R341" s="104"/>
      <c r="S341" s="122"/>
      <c r="T341" s="111"/>
      <c r="U341" s="14" t="str">
        <f t="shared" si="5"/>
        <v/>
      </c>
      <c r="V341" s="10" t="str">
        <f>IF(ISBLANK($T341),"",
    IF(ISERROR(VLOOKUP($T341,Scores!$B:$D,2,FALSE)),
        "ERROR: NOT IN TEAM LIST",
        VLOOKUP($T341,Scores!$B:$D,2,FALSE)
    )
)</f>
        <v/>
      </c>
      <c r="W341" s="16" t="str">
        <f>IF(ISBLANK($T341),"",
    IF(ISERROR(VLOOKUP($T341,Scores!$B:$D,3,FALSE)),
        "",
        VLOOKUP($T341,Scores!$B:$D,3,FALSE)
    )
)</f>
        <v/>
      </c>
    </row>
    <row r="342" spans="2:23">
      <c r="B342" s="9"/>
      <c r="C342" s="170"/>
      <c r="D342" s="96"/>
      <c r="E342" s="96"/>
      <c r="F342" s="96"/>
      <c r="G342" s="96"/>
      <c r="H342" s="96"/>
      <c r="I342" s="108"/>
      <c r="J342" s="109"/>
      <c r="K342" s="110"/>
      <c r="L342" s="96"/>
      <c r="M342" s="96"/>
      <c r="N342" s="97"/>
      <c r="O342" s="104"/>
      <c r="P342" s="104"/>
      <c r="Q342" s="104"/>
      <c r="R342" s="104"/>
      <c r="S342" s="122"/>
      <c r="T342" s="111"/>
      <c r="U342" s="14" t="str">
        <f t="shared" si="5"/>
        <v/>
      </c>
      <c r="V342" s="10" t="str">
        <f>IF(ISBLANK($T342),"",
    IF(ISERROR(VLOOKUP($T342,Scores!$B:$D,2,FALSE)),
        "ERROR: NOT IN TEAM LIST",
        VLOOKUP($T342,Scores!$B:$D,2,FALSE)
    )
)</f>
        <v/>
      </c>
      <c r="W342" s="16" t="str">
        <f>IF(ISBLANK($T342),"",
    IF(ISERROR(VLOOKUP($T342,Scores!$B:$D,3,FALSE)),
        "",
        VLOOKUP($T342,Scores!$B:$D,3,FALSE)
    )
)</f>
        <v/>
      </c>
    </row>
    <row r="343" spans="2:23">
      <c r="B343" s="9"/>
      <c r="C343" s="170"/>
      <c r="D343" s="96"/>
      <c r="E343" s="96"/>
      <c r="F343" s="96"/>
      <c r="G343" s="96"/>
      <c r="H343" s="96"/>
      <c r="I343" s="108"/>
      <c r="J343" s="109"/>
      <c r="K343" s="110"/>
      <c r="L343" s="96"/>
      <c r="M343" s="96"/>
      <c r="N343" s="97"/>
      <c r="O343" s="104"/>
      <c r="P343" s="104"/>
      <c r="Q343" s="104"/>
      <c r="R343" s="104"/>
      <c r="S343" s="122"/>
      <c r="T343" s="111"/>
      <c r="U343" s="14" t="str">
        <f t="shared" si="5"/>
        <v/>
      </c>
      <c r="V343" s="10" t="str">
        <f>IF(ISBLANK($T343),"",
    IF(ISERROR(VLOOKUP($T343,Scores!$B:$D,2,FALSE)),
        "ERROR: NOT IN TEAM LIST",
        VLOOKUP($T343,Scores!$B:$D,2,FALSE)
    )
)</f>
        <v/>
      </c>
      <c r="W343" s="16" t="str">
        <f>IF(ISBLANK($T343),"",
    IF(ISERROR(VLOOKUP($T343,Scores!$B:$D,3,FALSE)),
        "",
        VLOOKUP($T343,Scores!$B:$D,3,FALSE)
    )
)</f>
        <v/>
      </c>
    </row>
    <row r="344" spans="2:23">
      <c r="B344" s="9"/>
      <c r="C344" s="170"/>
      <c r="D344" s="96"/>
      <c r="E344" s="96"/>
      <c r="F344" s="96"/>
      <c r="G344" s="96"/>
      <c r="H344" s="96"/>
      <c r="I344" s="108"/>
      <c r="J344" s="109"/>
      <c r="K344" s="110"/>
      <c r="L344" s="96"/>
      <c r="M344" s="96"/>
      <c r="N344" s="97"/>
      <c r="O344" s="104"/>
      <c r="P344" s="104"/>
      <c r="Q344" s="104"/>
      <c r="R344" s="104"/>
      <c r="S344" s="122"/>
      <c r="T344" s="111"/>
      <c r="U344" s="14" t="str">
        <f t="shared" si="5"/>
        <v/>
      </c>
      <c r="V344" s="10" t="str">
        <f>IF(ISBLANK($T344),"",
    IF(ISERROR(VLOOKUP($T344,Scores!$B:$D,2,FALSE)),
        "ERROR: NOT IN TEAM LIST",
        VLOOKUP($T344,Scores!$B:$D,2,FALSE)
    )
)</f>
        <v/>
      </c>
      <c r="W344" s="16" t="str">
        <f>IF(ISBLANK($T344),"",
    IF(ISERROR(VLOOKUP($T344,Scores!$B:$D,3,FALSE)),
        "",
        VLOOKUP($T344,Scores!$B:$D,3,FALSE)
    )
)</f>
        <v/>
      </c>
    </row>
    <row r="345" spans="2:23">
      <c r="B345" s="9"/>
      <c r="C345" s="170"/>
      <c r="D345" s="96"/>
      <c r="E345" s="96"/>
      <c r="F345" s="96"/>
      <c r="G345" s="96"/>
      <c r="H345" s="96"/>
      <c r="I345" s="108"/>
      <c r="J345" s="109"/>
      <c r="K345" s="110"/>
      <c r="L345" s="96"/>
      <c r="M345" s="96"/>
      <c r="N345" s="97"/>
      <c r="O345" s="104"/>
      <c r="P345" s="104"/>
      <c r="Q345" s="104"/>
      <c r="R345" s="104"/>
      <c r="S345" s="122"/>
      <c r="T345" s="111"/>
      <c r="U345" s="14" t="str">
        <f t="shared" si="5"/>
        <v/>
      </c>
      <c r="V345" s="10" t="str">
        <f>IF(ISBLANK($T345),"",
    IF(ISERROR(VLOOKUP($T345,Scores!$B:$D,2,FALSE)),
        "ERROR: NOT IN TEAM LIST",
        VLOOKUP($T345,Scores!$B:$D,2,FALSE)
    )
)</f>
        <v/>
      </c>
      <c r="W345" s="16" t="str">
        <f>IF(ISBLANK($T345),"",
    IF(ISERROR(VLOOKUP($T345,Scores!$B:$D,3,FALSE)),
        "",
        VLOOKUP($T345,Scores!$B:$D,3,FALSE)
    )
)</f>
        <v/>
      </c>
    </row>
    <row r="346" spans="2:23">
      <c r="B346" s="9"/>
      <c r="C346" s="170"/>
      <c r="D346" s="96"/>
      <c r="E346" s="96"/>
      <c r="F346" s="96"/>
      <c r="G346" s="96"/>
      <c r="H346" s="96"/>
      <c r="I346" s="108"/>
      <c r="J346" s="109"/>
      <c r="K346" s="110"/>
      <c r="L346" s="96"/>
      <c r="M346" s="96"/>
      <c r="N346" s="97"/>
      <c r="O346" s="104"/>
      <c r="P346" s="104"/>
      <c r="Q346" s="104"/>
      <c r="R346" s="104"/>
      <c r="S346" s="122"/>
      <c r="T346" s="111"/>
      <c r="U346" s="14" t="str">
        <f t="shared" si="5"/>
        <v/>
      </c>
      <c r="V346" s="10" t="str">
        <f>IF(ISBLANK($T346),"",
    IF(ISERROR(VLOOKUP($T346,Scores!$B:$D,2,FALSE)),
        "ERROR: NOT IN TEAM LIST",
        VLOOKUP($T346,Scores!$B:$D,2,FALSE)
    )
)</f>
        <v/>
      </c>
      <c r="W346" s="16" t="str">
        <f>IF(ISBLANK($T346),"",
    IF(ISERROR(VLOOKUP($T346,Scores!$B:$D,3,FALSE)),
        "",
        VLOOKUP($T346,Scores!$B:$D,3,FALSE)
    )
)</f>
        <v/>
      </c>
    </row>
    <row r="347" spans="2:23">
      <c r="B347" s="9"/>
      <c r="C347" s="170"/>
      <c r="D347" s="96"/>
      <c r="E347" s="96"/>
      <c r="F347" s="96"/>
      <c r="G347" s="96"/>
      <c r="H347" s="96"/>
      <c r="I347" s="108"/>
      <c r="J347" s="109"/>
      <c r="K347" s="110"/>
      <c r="L347" s="96"/>
      <c r="M347" s="96"/>
      <c r="N347" s="97"/>
      <c r="O347" s="104"/>
      <c r="P347" s="104"/>
      <c r="Q347" s="104"/>
      <c r="R347" s="104"/>
      <c r="S347" s="122"/>
      <c r="T347" s="111"/>
      <c r="U347" s="14" t="str">
        <f t="shared" si="5"/>
        <v/>
      </c>
      <c r="V347" s="10" t="str">
        <f>IF(ISBLANK($T347),"",
    IF(ISERROR(VLOOKUP($T347,Scores!$B:$D,2,FALSE)),
        "ERROR: NOT IN TEAM LIST",
        VLOOKUP($T347,Scores!$B:$D,2,FALSE)
    )
)</f>
        <v/>
      </c>
      <c r="W347" s="16" t="str">
        <f>IF(ISBLANK($T347),"",
    IF(ISERROR(VLOOKUP($T347,Scores!$B:$D,3,FALSE)),
        "",
        VLOOKUP($T347,Scores!$B:$D,3,FALSE)
    )
)</f>
        <v/>
      </c>
    </row>
    <row r="348" spans="2:23">
      <c r="B348" s="9"/>
      <c r="C348" s="170"/>
      <c r="D348" s="96"/>
      <c r="E348" s="96"/>
      <c r="F348" s="96"/>
      <c r="G348" s="96"/>
      <c r="H348" s="96"/>
      <c r="I348" s="108"/>
      <c r="J348" s="109"/>
      <c r="K348" s="110"/>
      <c r="L348" s="96"/>
      <c r="M348" s="96"/>
      <c r="N348" s="97"/>
      <c r="O348" s="104"/>
      <c r="P348" s="104"/>
      <c r="Q348" s="104"/>
      <c r="R348" s="104"/>
      <c r="S348" s="122"/>
      <c r="T348" s="111"/>
      <c r="U348" s="14" t="str">
        <f t="shared" si="5"/>
        <v/>
      </c>
      <c r="V348" s="10" t="str">
        <f>IF(ISBLANK($T348),"",
    IF(ISERROR(VLOOKUP($T348,Scores!$B:$D,2,FALSE)),
        "ERROR: NOT IN TEAM LIST",
        VLOOKUP($T348,Scores!$B:$D,2,FALSE)
    )
)</f>
        <v/>
      </c>
      <c r="W348" s="16" t="str">
        <f>IF(ISBLANK($T348),"",
    IF(ISERROR(VLOOKUP($T348,Scores!$B:$D,3,FALSE)),
        "",
        VLOOKUP($T348,Scores!$B:$D,3,FALSE)
    )
)</f>
        <v/>
      </c>
    </row>
    <row r="349" spans="2:23">
      <c r="B349" s="9"/>
      <c r="C349" s="170"/>
      <c r="D349" s="96"/>
      <c r="E349" s="96"/>
      <c r="F349" s="96"/>
      <c r="G349" s="96"/>
      <c r="H349" s="96"/>
      <c r="I349" s="108"/>
      <c r="J349" s="109"/>
      <c r="K349" s="110"/>
      <c r="L349" s="96"/>
      <c r="M349" s="96"/>
      <c r="N349" s="97"/>
      <c r="O349" s="104"/>
      <c r="P349" s="104"/>
      <c r="Q349" s="104"/>
      <c r="R349" s="104"/>
      <c r="S349" s="122"/>
      <c r="T349" s="111"/>
      <c r="U349" s="14" t="str">
        <f t="shared" si="5"/>
        <v/>
      </c>
      <c r="V349" s="10" t="str">
        <f>IF(ISBLANK($T349),"",
    IF(ISERROR(VLOOKUP($T349,Scores!$B:$D,2,FALSE)),
        "ERROR: NOT IN TEAM LIST",
        VLOOKUP($T349,Scores!$B:$D,2,FALSE)
    )
)</f>
        <v/>
      </c>
      <c r="W349" s="16" t="str">
        <f>IF(ISBLANK($T349),"",
    IF(ISERROR(VLOOKUP($T349,Scores!$B:$D,3,FALSE)),
        "",
        VLOOKUP($T349,Scores!$B:$D,3,FALSE)
    )
)</f>
        <v/>
      </c>
    </row>
    <row r="350" spans="2:23">
      <c r="B350" s="9"/>
      <c r="C350" s="170"/>
      <c r="D350" s="96"/>
      <c r="E350" s="96"/>
      <c r="F350" s="96"/>
      <c r="G350" s="96"/>
      <c r="H350" s="96"/>
      <c r="I350" s="108"/>
      <c r="J350" s="109"/>
      <c r="K350" s="110"/>
      <c r="L350" s="96"/>
      <c r="M350" s="96"/>
      <c r="N350" s="97"/>
      <c r="O350" s="104"/>
      <c r="P350" s="104"/>
      <c r="Q350" s="104"/>
      <c r="R350" s="104"/>
      <c r="S350" s="122"/>
      <c r="T350" s="111"/>
      <c r="U350" s="14" t="str">
        <f t="shared" si="5"/>
        <v/>
      </c>
      <c r="V350" s="10" t="str">
        <f>IF(ISBLANK($T350),"",
    IF(ISERROR(VLOOKUP($T350,Scores!$B:$D,2,FALSE)),
        "ERROR: NOT IN TEAM LIST",
        VLOOKUP($T350,Scores!$B:$D,2,FALSE)
    )
)</f>
        <v/>
      </c>
      <c r="W350" s="16" t="str">
        <f>IF(ISBLANK($T350),"",
    IF(ISERROR(VLOOKUP($T350,Scores!$B:$D,3,FALSE)),
        "",
        VLOOKUP($T350,Scores!$B:$D,3,FALSE)
    )
)</f>
        <v/>
      </c>
    </row>
    <row r="351" spans="2:23">
      <c r="B351" s="9"/>
      <c r="C351" s="170"/>
      <c r="D351" s="96"/>
      <c r="E351" s="96"/>
      <c r="F351" s="96"/>
      <c r="G351" s="96"/>
      <c r="H351" s="96"/>
      <c r="I351" s="108"/>
      <c r="J351" s="109"/>
      <c r="K351" s="110"/>
      <c r="L351" s="96"/>
      <c r="M351" s="96"/>
      <c r="N351" s="97"/>
      <c r="O351" s="104"/>
      <c r="P351" s="104"/>
      <c r="Q351" s="104"/>
      <c r="R351" s="104"/>
      <c r="S351" s="122"/>
      <c r="T351" s="111"/>
      <c r="U351" s="14" t="str">
        <f t="shared" si="5"/>
        <v/>
      </c>
      <c r="V351" s="10" t="str">
        <f>IF(ISBLANK($T351),"",
    IF(ISERROR(VLOOKUP($T351,Scores!$B:$D,2,FALSE)),
        "ERROR: NOT IN TEAM LIST",
        VLOOKUP($T351,Scores!$B:$D,2,FALSE)
    )
)</f>
        <v/>
      </c>
      <c r="W351" s="16" t="str">
        <f>IF(ISBLANK($T351),"",
    IF(ISERROR(VLOOKUP($T351,Scores!$B:$D,3,FALSE)),
        "",
        VLOOKUP($T351,Scores!$B:$D,3,FALSE)
    )
)</f>
        <v/>
      </c>
    </row>
    <row r="352" spans="2:23">
      <c r="B352" s="9"/>
      <c r="C352" s="170"/>
      <c r="D352" s="96"/>
      <c r="E352" s="96"/>
      <c r="F352" s="96"/>
      <c r="G352" s="96"/>
      <c r="H352" s="96"/>
      <c r="I352" s="108"/>
      <c r="J352" s="109"/>
      <c r="K352" s="110"/>
      <c r="L352" s="96"/>
      <c r="M352" s="96"/>
      <c r="N352" s="97"/>
      <c r="O352" s="104"/>
      <c r="P352" s="104"/>
      <c r="Q352" s="104"/>
      <c r="R352" s="104"/>
      <c r="S352" s="122"/>
      <c r="T352" s="111"/>
      <c r="U352" s="14" t="str">
        <f t="shared" si="5"/>
        <v/>
      </c>
      <c r="V352" s="10" t="str">
        <f>IF(ISBLANK($T352),"",
    IF(ISERROR(VLOOKUP($T352,Scores!$B:$D,2,FALSE)),
        "ERROR: NOT IN TEAM LIST",
        VLOOKUP($T352,Scores!$B:$D,2,FALSE)
    )
)</f>
        <v/>
      </c>
      <c r="W352" s="16" t="str">
        <f>IF(ISBLANK($T352),"",
    IF(ISERROR(VLOOKUP($T352,Scores!$B:$D,3,FALSE)),
        "",
        VLOOKUP($T352,Scores!$B:$D,3,FALSE)
    )
)</f>
        <v/>
      </c>
    </row>
    <row r="353" spans="2:23">
      <c r="B353" s="9"/>
      <c r="C353" s="170"/>
      <c r="D353" s="96"/>
      <c r="E353" s="96"/>
      <c r="F353" s="96"/>
      <c r="G353" s="96"/>
      <c r="H353" s="96"/>
      <c r="I353" s="108"/>
      <c r="J353" s="109"/>
      <c r="K353" s="110"/>
      <c r="L353" s="96"/>
      <c r="M353" s="96"/>
      <c r="N353" s="97"/>
      <c r="O353" s="104"/>
      <c r="P353" s="104"/>
      <c r="Q353" s="104"/>
      <c r="R353" s="104"/>
      <c r="S353" s="122"/>
      <c r="T353" s="111"/>
      <c r="U353" s="14" t="str">
        <f t="shared" si="5"/>
        <v/>
      </c>
      <c r="V353" s="10" t="str">
        <f>IF(ISBLANK($T353),"",
    IF(ISERROR(VLOOKUP($T353,Scores!$B:$D,2,FALSE)),
        "ERROR: NOT IN TEAM LIST",
        VLOOKUP($T353,Scores!$B:$D,2,FALSE)
    )
)</f>
        <v/>
      </c>
      <c r="W353" s="16" t="str">
        <f>IF(ISBLANK($T353),"",
    IF(ISERROR(VLOOKUP($T353,Scores!$B:$D,3,FALSE)),
        "",
        VLOOKUP($T353,Scores!$B:$D,3,FALSE)
    )
)</f>
        <v/>
      </c>
    </row>
    <row r="354" spans="2:23">
      <c r="B354" s="9"/>
      <c r="C354" s="170"/>
      <c r="D354" s="96"/>
      <c r="E354" s="96"/>
      <c r="F354" s="96"/>
      <c r="G354" s="96"/>
      <c r="H354" s="96"/>
      <c r="I354" s="108"/>
      <c r="J354" s="109"/>
      <c r="K354" s="110"/>
      <c r="L354" s="96"/>
      <c r="M354" s="96"/>
      <c r="N354" s="97"/>
      <c r="O354" s="104"/>
      <c r="P354" s="104"/>
      <c r="Q354" s="104"/>
      <c r="R354" s="104"/>
      <c r="S354" s="122"/>
      <c r="T354" s="111"/>
      <c r="U354" s="14" t="str">
        <f t="shared" si="5"/>
        <v/>
      </c>
      <c r="V354" s="10" t="str">
        <f>IF(ISBLANK($T354),"",
    IF(ISERROR(VLOOKUP($T354,Scores!$B:$D,2,FALSE)),
        "ERROR: NOT IN TEAM LIST",
        VLOOKUP($T354,Scores!$B:$D,2,FALSE)
    )
)</f>
        <v/>
      </c>
      <c r="W354" s="16" t="str">
        <f>IF(ISBLANK($T354),"",
    IF(ISERROR(VLOOKUP($T354,Scores!$B:$D,3,FALSE)),
        "",
        VLOOKUP($T354,Scores!$B:$D,3,FALSE)
    )
)</f>
        <v/>
      </c>
    </row>
    <row r="355" spans="2:23">
      <c r="B355" s="9"/>
      <c r="C355" s="170"/>
      <c r="D355" s="96"/>
      <c r="E355" s="96"/>
      <c r="F355" s="96"/>
      <c r="G355" s="96"/>
      <c r="H355" s="96"/>
      <c r="I355" s="108"/>
      <c r="J355" s="109"/>
      <c r="K355" s="110"/>
      <c r="L355" s="96"/>
      <c r="M355" s="96"/>
      <c r="N355" s="97"/>
      <c r="O355" s="104"/>
      <c r="P355" s="104"/>
      <c r="Q355" s="104"/>
      <c r="R355" s="104"/>
      <c r="S355" s="122"/>
      <c r="T355" s="111"/>
      <c r="U355" s="14" t="str">
        <f t="shared" si="5"/>
        <v/>
      </c>
      <c r="V355" s="10" t="str">
        <f>IF(ISBLANK($T355),"",
    IF(ISERROR(VLOOKUP($T355,Scores!$B:$D,2,FALSE)),
        "ERROR: NOT IN TEAM LIST",
        VLOOKUP($T355,Scores!$B:$D,2,FALSE)
    )
)</f>
        <v/>
      </c>
      <c r="W355" s="16" t="str">
        <f>IF(ISBLANK($T355),"",
    IF(ISERROR(VLOOKUP($T355,Scores!$B:$D,3,FALSE)),
        "",
        VLOOKUP($T355,Scores!$B:$D,3,FALSE)
    )
)</f>
        <v/>
      </c>
    </row>
    <row r="356" spans="2:23">
      <c r="B356" s="9"/>
      <c r="C356" s="170"/>
      <c r="D356" s="96"/>
      <c r="E356" s="96"/>
      <c r="F356" s="96"/>
      <c r="G356" s="96"/>
      <c r="H356" s="96"/>
      <c r="I356" s="108"/>
      <c r="J356" s="109"/>
      <c r="K356" s="110"/>
      <c r="L356" s="96"/>
      <c r="M356" s="96"/>
      <c r="N356" s="97"/>
      <c r="O356" s="104"/>
      <c r="P356" s="104"/>
      <c r="Q356" s="104"/>
      <c r="R356" s="104"/>
      <c r="S356" s="122"/>
      <c r="T356" s="111"/>
      <c r="U356" s="14" t="str">
        <f t="shared" si="5"/>
        <v/>
      </c>
      <c r="V356" s="10" t="str">
        <f>IF(ISBLANK($T356),"",
    IF(ISERROR(VLOOKUP($T356,Scores!$B:$D,2,FALSE)),
        "ERROR: NOT IN TEAM LIST",
        VLOOKUP($T356,Scores!$B:$D,2,FALSE)
    )
)</f>
        <v/>
      </c>
      <c r="W356" s="16" t="str">
        <f>IF(ISBLANK($T356),"",
    IF(ISERROR(VLOOKUP($T356,Scores!$B:$D,3,FALSE)),
        "",
        VLOOKUP($T356,Scores!$B:$D,3,FALSE)
    )
)</f>
        <v/>
      </c>
    </row>
    <row r="357" spans="2:23">
      <c r="B357" s="9"/>
      <c r="C357" s="170"/>
      <c r="D357" s="96"/>
      <c r="E357" s="96"/>
      <c r="F357" s="96"/>
      <c r="G357" s="96"/>
      <c r="H357" s="96"/>
      <c r="I357" s="108"/>
      <c r="J357" s="109"/>
      <c r="K357" s="110"/>
      <c r="L357" s="96"/>
      <c r="M357" s="96"/>
      <c r="N357" s="97"/>
      <c r="O357" s="104"/>
      <c r="P357" s="104"/>
      <c r="Q357" s="104"/>
      <c r="R357" s="104"/>
      <c r="S357" s="122"/>
      <c r="T357" s="111"/>
      <c r="U357" s="14" t="str">
        <f t="shared" si="5"/>
        <v/>
      </c>
      <c r="V357" s="10" t="str">
        <f>IF(ISBLANK($T357),"",
    IF(ISERROR(VLOOKUP($T357,Scores!$B:$D,2,FALSE)),
        "ERROR: NOT IN TEAM LIST",
        VLOOKUP($T357,Scores!$B:$D,2,FALSE)
    )
)</f>
        <v/>
      </c>
      <c r="W357" s="16" t="str">
        <f>IF(ISBLANK($T357),"",
    IF(ISERROR(VLOOKUP($T357,Scores!$B:$D,3,FALSE)),
        "",
        VLOOKUP($T357,Scores!$B:$D,3,FALSE)
    )
)</f>
        <v/>
      </c>
    </row>
    <row r="358" spans="2:23">
      <c r="B358" s="9"/>
      <c r="C358" s="170"/>
      <c r="D358" s="96"/>
      <c r="E358" s="96"/>
      <c r="F358" s="96"/>
      <c r="G358" s="96"/>
      <c r="H358" s="96"/>
      <c r="I358" s="108"/>
      <c r="J358" s="109"/>
      <c r="K358" s="110"/>
      <c r="L358" s="96"/>
      <c r="M358" s="96"/>
      <c r="N358" s="97"/>
      <c r="O358" s="104"/>
      <c r="P358" s="104"/>
      <c r="Q358" s="104"/>
      <c r="R358" s="104"/>
      <c r="S358" s="122"/>
      <c r="T358" s="111"/>
      <c r="U358" s="14" t="str">
        <f t="shared" si="5"/>
        <v/>
      </c>
      <c r="V358" s="10" t="str">
        <f>IF(ISBLANK($T358),"",
    IF(ISERROR(VLOOKUP($T358,Scores!$B:$D,2,FALSE)),
        "ERROR: NOT IN TEAM LIST",
        VLOOKUP($T358,Scores!$B:$D,2,FALSE)
    )
)</f>
        <v/>
      </c>
      <c r="W358" s="16" t="str">
        <f>IF(ISBLANK($T358),"",
    IF(ISERROR(VLOOKUP($T358,Scores!$B:$D,3,FALSE)),
        "",
        VLOOKUP($T358,Scores!$B:$D,3,FALSE)
    )
)</f>
        <v/>
      </c>
    </row>
    <row r="359" spans="2:23">
      <c r="B359" s="9"/>
      <c r="C359" s="170"/>
      <c r="D359" s="96"/>
      <c r="E359" s="96"/>
      <c r="F359" s="96"/>
      <c r="G359" s="96"/>
      <c r="H359" s="96"/>
      <c r="I359" s="108"/>
      <c r="J359" s="109"/>
      <c r="K359" s="110"/>
      <c r="L359" s="96"/>
      <c r="M359" s="96"/>
      <c r="N359" s="97"/>
      <c r="O359" s="104"/>
      <c r="P359" s="104"/>
      <c r="Q359" s="104"/>
      <c r="R359" s="104"/>
      <c r="S359" s="122"/>
      <c r="T359" s="111"/>
      <c r="U359" s="14" t="str">
        <f t="shared" si="5"/>
        <v/>
      </c>
      <c r="V359" s="10" t="str">
        <f>IF(ISBLANK($T359),"",
    IF(ISERROR(VLOOKUP($T359,Scores!$B:$D,2,FALSE)),
        "ERROR: NOT IN TEAM LIST",
        VLOOKUP($T359,Scores!$B:$D,2,FALSE)
    )
)</f>
        <v/>
      </c>
      <c r="W359" s="16" t="str">
        <f>IF(ISBLANK($T359),"",
    IF(ISERROR(VLOOKUP($T359,Scores!$B:$D,3,FALSE)),
        "",
        VLOOKUP($T359,Scores!$B:$D,3,FALSE)
    )
)</f>
        <v/>
      </c>
    </row>
    <row r="360" spans="2:23">
      <c r="B360" s="9"/>
      <c r="C360" s="170"/>
      <c r="D360" s="96"/>
      <c r="E360" s="96"/>
      <c r="F360" s="96"/>
      <c r="G360" s="96"/>
      <c r="H360" s="96"/>
      <c r="I360" s="108"/>
      <c r="J360" s="109"/>
      <c r="K360" s="110"/>
      <c r="L360" s="96"/>
      <c r="M360" s="96"/>
      <c r="N360" s="97"/>
      <c r="O360" s="104"/>
      <c r="P360" s="104"/>
      <c r="Q360" s="104"/>
      <c r="R360" s="104"/>
      <c r="S360" s="122"/>
      <c r="T360" s="111"/>
      <c r="U360" s="14" t="str">
        <f t="shared" si="5"/>
        <v/>
      </c>
      <c r="V360" s="10" t="str">
        <f>IF(ISBLANK($T360),"",
    IF(ISERROR(VLOOKUP($T360,Scores!$B:$D,2,FALSE)),
        "ERROR: NOT IN TEAM LIST",
        VLOOKUP($T360,Scores!$B:$D,2,FALSE)
    )
)</f>
        <v/>
      </c>
      <c r="W360" s="16" t="str">
        <f>IF(ISBLANK($T360),"",
    IF(ISERROR(VLOOKUP($T360,Scores!$B:$D,3,FALSE)),
        "",
        VLOOKUP($T360,Scores!$B:$D,3,FALSE)
    )
)</f>
        <v/>
      </c>
    </row>
    <row r="361" spans="2:23">
      <c r="B361" s="9"/>
      <c r="C361" s="170"/>
      <c r="D361" s="96"/>
      <c r="E361" s="96"/>
      <c r="F361" s="96"/>
      <c r="G361" s="96"/>
      <c r="H361" s="96"/>
      <c r="I361" s="108"/>
      <c r="J361" s="109"/>
      <c r="K361" s="110"/>
      <c r="L361" s="96"/>
      <c r="M361" s="96"/>
      <c r="N361" s="97"/>
      <c r="O361" s="104"/>
      <c r="P361" s="104"/>
      <c r="Q361" s="104"/>
      <c r="R361" s="104"/>
      <c r="S361" s="122"/>
      <c r="T361" s="111"/>
      <c r="U361" s="14" t="str">
        <f t="shared" si="5"/>
        <v/>
      </c>
      <c r="V361" s="10" t="str">
        <f>IF(ISBLANK($T361),"",
    IF(ISERROR(VLOOKUP($T361,Scores!$B:$D,2,FALSE)),
        "ERROR: NOT IN TEAM LIST",
        VLOOKUP($T361,Scores!$B:$D,2,FALSE)
    )
)</f>
        <v/>
      </c>
      <c r="W361" s="16" t="str">
        <f>IF(ISBLANK($T361),"",
    IF(ISERROR(VLOOKUP($T361,Scores!$B:$D,3,FALSE)),
        "",
        VLOOKUP($T361,Scores!$B:$D,3,FALSE)
    )
)</f>
        <v/>
      </c>
    </row>
    <row r="362" spans="2:23">
      <c r="B362" s="9"/>
      <c r="C362" s="170"/>
      <c r="D362" s="96"/>
      <c r="E362" s="96"/>
      <c r="F362" s="96"/>
      <c r="G362" s="96"/>
      <c r="H362" s="96"/>
      <c r="I362" s="108"/>
      <c r="J362" s="109"/>
      <c r="K362" s="110"/>
      <c r="L362" s="96"/>
      <c r="M362" s="96"/>
      <c r="N362" s="97"/>
      <c r="O362" s="104"/>
      <c r="P362" s="104"/>
      <c r="Q362" s="104"/>
      <c r="R362" s="104"/>
      <c r="S362" s="122"/>
      <c r="T362" s="111"/>
      <c r="U362" s="14" t="str">
        <f t="shared" si="5"/>
        <v/>
      </c>
      <c r="V362" s="10" t="str">
        <f>IF(ISBLANK($T362),"",
    IF(ISERROR(VLOOKUP($T362,Scores!$B:$D,2,FALSE)),
        "ERROR: NOT IN TEAM LIST",
        VLOOKUP($T362,Scores!$B:$D,2,FALSE)
    )
)</f>
        <v/>
      </c>
      <c r="W362" s="16" t="str">
        <f>IF(ISBLANK($T362),"",
    IF(ISERROR(VLOOKUP($T362,Scores!$B:$D,3,FALSE)),
        "",
        VLOOKUP($T362,Scores!$B:$D,3,FALSE)
    )
)</f>
        <v/>
      </c>
    </row>
    <row r="363" spans="2:23">
      <c r="B363" s="9"/>
      <c r="C363" s="170"/>
      <c r="D363" s="96"/>
      <c r="E363" s="96"/>
      <c r="F363" s="96"/>
      <c r="G363" s="96"/>
      <c r="H363" s="96"/>
      <c r="I363" s="108"/>
      <c r="J363" s="109"/>
      <c r="K363" s="110"/>
      <c r="L363" s="96"/>
      <c r="M363" s="96"/>
      <c r="N363" s="97"/>
      <c r="O363" s="104"/>
      <c r="P363" s="104"/>
      <c r="Q363" s="104"/>
      <c r="R363" s="104"/>
      <c r="S363" s="122"/>
      <c r="T363" s="111"/>
      <c r="U363" s="14" t="str">
        <f t="shared" si="5"/>
        <v/>
      </c>
      <c r="V363" s="10" t="str">
        <f>IF(ISBLANK($T363),"",
    IF(ISERROR(VLOOKUP($T363,Scores!$B:$D,2,FALSE)),
        "ERROR: NOT IN TEAM LIST",
        VLOOKUP($T363,Scores!$B:$D,2,FALSE)
    )
)</f>
        <v/>
      </c>
      <c r="W363" s="16" t="str">
        <f>IF(ISBLANK($T363),"",
    IF(ISERROR(VLOOKUP($T363,Scores!$B:$D,3,FALSE)),
        "",
        VLOOKUP($T363,Scores!$B:$D,3,FALSE)
    )
)</f>
        <v/>
      </c>
    </row>
    <row r="364" spans="2:23">
      <c r="B364" s="9"/>
      <c r="C364" s="170"/>
      <c r="D364" s="96"/>
      <c r="E364" s="96"/>
      <c r="F364" s="96"/>
      <c r="G364" s="96"/>
      <c r="H364" s="96"/>
      <c r="I364" s="108"/>
      <c r="J364" s="109"/>
      <c r="K364" s="110"/>
      <c r="L364" s="96"/>
      <c r="M364" s="96"/>
      <c r="N364" s="97"/>
      <c r="O364" s="104"/>
      <c r="P364" s="104"/>
      <c r="Q364" s="104"/>
      <c r="R364" s="104"/>
      <c r="S364" s="122"/>
      <c r="T364" s="111"/>
      <c r="U364" s="14" t="str">
        <f t="shared" si="5"/>
        <v/>
      </c>
      <c r="V364" s="10" t="str">
        <f>IF(ISBLANK($T364),"",
    IF(ISERROR(VLOOKUP($T364,Scores!$B:$D,2,FALSE)),
        "ERROR: NOT IN TEAM LIST",
        VLOOKUP($T364,Scores!$B:$D,2,FALSE)
    )
)</f>
        <v/>
      </c>
      <c r="W364" s="16" t="str">
        <f>IF(ISBLANK($T364),"",
    IF(ISERROR(VLOOKUP($T364,Scores!$B:$D,3,FALSE)),
        "",
        VLOOKUP($T364,Scores!$B:$D,3,FALSE)
    )
)</f>
        <v/>
      </c>
    </row>
    <row r="365" spans="2:23">
      <c r="B365" s="9"/>
      <c r="C365" s="170"/>
      <c r="D365" s="96"/>
      <c r="E365" s="96"/>
      <c r="F365" s="96"/>
      <c r="G365" s="96"/>
      <c r="H365" s="96"/>
      <c r="I365" s="108"/>
      <c r="J365" s="109"/>
      <c r="K365" s="110"/>
      <c r="L365" s="96"/>
      <c r="M365" s="96"/>
      <c r="N365" s="97"/>
      <c r="O365" s="104"/>
      <c r="P365" s="104"/>
      <c r="Q365" s="104"/>
      <c r="R365" s="104"/>
      <c r="S365" s="122"/>
      <c r="T365" s="111"/>
      <c r="U365" s="14" t="str">
        <f t="shared" si="5"/>
        <v/>
      </c>
      <c r="V365" s="10" t="str">
        <f>IF(ISBLANK($T365),"",
    IF(ISERROR(VLOOKUP($T365,Scores!$B:$D,2,FALSE)),
        "ERROR: NOT IN TEAM LIST",
        VLOOKUP($T365,Scores!$B:$D,2,FALSE)
    )
)</f>
        <v/>
      </c>
      <c r="W365" s="16" t="str">
        <f>IF(ISBLANK($T365),"",
    IF(ISERROR(VLOOKUP($T365,Scores!$B:$D,3,FALSE)),
        "",
        VLOOKUP($T365,Scores!$B:$D,3,FALSE)
    )
)</f>
        <v/>
      </c>
    </row>
    <row r="366" spans="2:23">
      <c r="B366" s="9"/>
      <c r="C366" s="170"/>
      <c r="D366" s="96"/>
      <c r="E366" s="96"/>
      <c r="F366" s="96"/>
      <c r="G366" s="96"/>
      <c r="H366" s="96"/>
      <c r="I366" s="108"/>
      <c r="J366" s="109"/>
      <c r="K366" s="110"/>
      <c r="L366" s="96"/>
      <c r="M366" s="96"/>
      <c r="N366" s="97"/>
      <c r="O366" s="104"/>
      <c r="P366" s="104"/>
      <c r="Q366" s="104"/>
      <c r="R366" s="104"/>
      <c r="S366" s="122"/>
      <c r="T366" s="111"/>
      <c r="U366" s="14" t="str">
        <f t="shared" si="5"/>
        <v/>
      </c>
      <c r="V366" s="10" t="str">
        <f>IF(ISBLANK($T366),"",
    IF(ISERROR(VLOOKUP($T366,Scores!$B:$D,2,FALSE)),
        "ERROR: NOT IN TEAM LIST",
        VLOOKUP($T366,Scores!$B:$D,2,FALSE)
    )
)</f>
        <v/>
      </c>
      <c r="W366" s="16" t="str">
        <f>IF(ISBLANK($T366),"",
    IF(ISERROR(VLOOKUP($T366,Scores!$B:$D,3,FALSE)),
        "",
        VLOOKUP($T366,Scores!$B:$D,3,FALSE)
    )
)</f>
        <v/>
      </c>
    </row>
    <row r="367" spans="2:23">
      <c r="B367" s="9"/>
      <c r="C367" s="170"/>
      <c r="D367" s="96"/>
      <c r="E367" s="96"/>
      <c r="F367" s="96"/>
      <c r="G367" s="96"/>
      <c r="H367" s="96"/>
      <c r="I367" s="108"/>
      <c r="J367" s="109"/>
      <c r="K367" s="110"/>
      <c r="L367" s="96"/>
      <c r="M367" s="96"/>
      <c r="N367" s="97"/>
      <c r="O367" s="104"/>
      <c r="P367" s="104"/>
      <c r="Q367" s="104"/>
      <c r="R367" s="104"/>
      <c r="S367" s="122"/>
      <c r="T367" s="111"/>
      <c r="U367" s="14" t="str">
        <f t="shared" si="5"/>
        <v/>
      </c>
      <c r="V367" s="10" t="str">
        <f>IF(ISBLANK($T367),"",
    IF(ISERROR(VLOOKUP($T367,Scores!$B:$D,2,FALSE)),
        "ERROR: NOT IN TEAM LIST",
        VLOOKUP($T367,Scores!$B:$D,2,FALSE)
    )
)</f>
        <v/>
      </c>
      <c r="W367" s="16" t="str">
        <f>IF(ISBLANK($T367),"",
    IF(ISERROR(VLOOKUP($T367,Scores!$B:$D,3,FALSE)),
        "",
        VLOOKUP($T367,Scores!$B:$D,3,FALSE)
    )
)</f>
        <v/>
      </c>
    </row>
    <row r="368" spans="2:23">
      <c r="B368" s="9"/>
      <c r="C368" s="170"/>
      <c r="D368" s="96"/>
      <c r="E368" s="96"/>
      <c r="F368" s="96"/>
      <c r="G368" s="96"/>
      <c r="H368" s="96"/>
      <c r="I368" s="108"/>
      <c r="J368" s="109"/>
      <c r="K368" s="110"/>
      <c r="L368" s="96"/>
      <c r="M368" s="96"/>
      <c r="N368" s="97"/>
      <c r="O368" s="104"/>
      <c r="P368" s="104"/>
      <c r="Q368" s="104"/>
      <c r="R368" s="104"/>
      <c r="S368" s="122"/>
      <c r="T368" s="111"/>
      <c r="U368" s="14" t="str">
        <f t="shared" si="5"/>
        <v/>
      </c>
      <c r="V368" s="10" t="str">
        <f>IF(ISBLANK($T368),"",
    IF(ISERROR(VLOOKUP($T368,Scores!$B:$D,2,FALSE)),
        "ERROR: NOT IN TEAM LIST",
        VLOOKUP($T368,Scores!$B:$D,2,FALSE)
    )
)</f>
        <v/>
      </c>
      <c r="W368" s="16" t="str">
        <f>IF(ISBLANK($T368),"",
    IF(ISERROR(VLOOKUP($T368,Scores!$B:$D,3,FALSE)),
        "",
        VLOOKUP($T368,Scores!$B:$D,3,FALSE)
    )
)</f>
        <v/>
      </c>
    </row>
    <row r="369" spans="2:23">
      <c r="B369" s="9"/>
      <c r="C369" s="170"/>
      <c r="D369" s="96"/>
      <c r="E369" s="96"/>
      <c r="F369" s="96"/>
      <c r="G369" s="96"/>
      <c r="H369" s="96"/>
      <c r="I369" s="108"/>
      <c r="J369" s="109"/>
      <c r="K369" s="110"/>
      <c r="L369" s="96"/>
      <c r="M369" s="96"/>
      <c r="N369" s="97"/>
      <c r="O369" s="104"/>
      <c r="P369" s="104"/>
      <c r="Q369" s="104"/>
      <c r="R369" s="104"/>
      <c r="S369" s="122"/>
      <c r="T369" s="111"/>
      <c r="U369" s="14" t="str">
        <f t="shared" si="5"/>
        <v/>
      </c>
      <c r="V369" s="10" t="str">
        <f>IF(ISBLANK($T369),"",
    IF(ISERROR(VLOOKUP($T369,Scores!$B:$D,2,FALSE)),
        "ERROR: NOT IN TEAM LIST",
        VLOOKUP($T369,Scores!$B:$D,2,FALSE)
    )
)</f>
        <v/>
      </c>
      <c r="W369" s="16" t="str">
        <f>IF(ISBLANK($T369),"",
    IF(ISERROR(VLOOKUP($T369,Scores!$B:$D,3,FALSE)),
        "",
        VLOOKUP($T369,Scores!$B:$D,3,FALSE)
    )
)</f>
        <v/>
      </c>
    </row>
    <row r="370" spans="2:23">
      <c r="B370" s="9"/>
      <c r="C370" s="170"/>
      <c r="D370" s="96"/>
      <c r="E370" s="96"/>
      <c r="F370" s="96"/>
      <c r="G370" s="96"/>
      <c r="H370" s="96"/>
      <c r="I370" s="108"/>
      <c r="J370" s="109"/>
      <c r="K370" s="110"/>
      <c r="L370" s="96"/>
      <c r="M370" s="96"/>
      <c r="N370" s="97"/>
      <c r="O370" s="104"/>
      <c r="P370" s="104"/>
      <c r="Q370" s="104"/>
      <c r="R370" s="104"/>
      <c r="S370" s="122"/>
      <c r="T370" s="111"/>
      <c r="U370" s="14" t="str">
        <f t="shared" si="5"/>
        <v/>
      </c>
      <c r="V370" s="10" t="str">
        <f>IF(ISBLANK($T370),"",
    IF(ISERROR(VLOOKUP($T370,Scores!$B:$D,2,FALSE)),
        "ERROR: NOT IN TEAM LIST",
        VLOOKUP($T370,Scores!$B:$D,2,FALSE)
    )
)</f>
        <v/>
      </c>
      <c r="W370" s="16" t="str">
        <f>IF(ISBLANK($T370),"",
    IF(ISERROR(VLOOKUP($T370,Scores!$B:$D,3,FALSE)),
        "",
        VLOOKUP($T370,Scores!$B:$D,3,FALSE)
    )
)</f>
        <v/>
      </c>
    </row>
    <row r="371" spans="2:23">
      <c r="B371" s="9"/>
      <c r="C371" s="170"/>
      <c r="D371" s="96"/>
      <c r="E371" s="96"/>
      <c r="F371" s="96"/>
      <c r="G371" s="96"/>
      <c r="H371" s="96"/>
      <c r="I371" s="108"/>
      <c r="J371" s="109"/>
      <c r="K371" s="110"/>
      <c r="L371" s="96"/>
      <c r="M371" s="96"/>
      <c r="N371" s="97"/>
      <c r="O371" s="104"/>
      <c r="P371" s="104"/>
      <c r="Q371" s="104"/>
      <c r="R371" s="104"/>
      <c r="S371" s="122"/>
      <c r="T371" s="111"/>
      <c r="U371" s="14" t="str">
        <f t="shared" si="5"/>
        <v/>
      </c>
      <c r="V371" s="10" t="str">
        <f>IF(ISBLANK($T371),"",
    IF(ISERROR(VLOOKUP($T371,Scores!$B:$D,2,FALSE)),
        "ERROR: NOT IN TEAM LIST",
        VLOOKUP($T371,Scores!$B:$D,2,FALSE)
    )
)</f>
        <v/>
      </c>
      <c r="W371" s="16" t="str">
        <f>IF(ISBLANK($T371),"",
    IF(ISERROR(VLOOKUP($T371,Scores!$B:$D,3,FALSE)),
        "",
        VLOOKUP($T371,Scores!$B:$D,3,FALSE)
    )
)</f>
        <v/>
      </c>
    </row>
    <row r="372" spans="2:23">
      <c r="B372" s="9"/>
      <c r="C372" s="170"/>
      <c r="D372" s="96"/>
      <c r="E372" s="96"/>
      <c r="F372" s="96"/>
      <c r="G372" s="96"/>
      <c r="H372" s="96"/>
      <c r="I372" s="108"/>
      <c r="J372" s="109"/>
      <c r="K372" s="110"/>
      <c r="L372" s="96"/>
      <c r="M372" s="96"/>
      <c r="N372" s="97"/>
      <c r="O372" s="104"/>
      <c r="P372" s="104"/>
      <c r="Q372" s="104"/>
      <c r="R372" s="104"/>
      <c r="S372" s="122"/>
      <c r="T372" s="111"/>
      <c r="U372" s="14" t="str">
        <f t="shared" si="5"/>
        <v/>
      </c>
      <c r="V372" s="10" t="str">
        <f>IF(ISBLANK($T372),"",
    IF(ISERROR(VLOOKUP($T372,Scores!$B:$D,2,FALSE)),
        "ERROR: NOT IN TEAM LIST",
        VLOOKUP($T372,Scores!$B:$D,2,FALSE)
    )
)</f>
        <v/>
      </c>
      <c r="W372" s="16" t="str">
        <f>IF(ISBLANK($T372),"",
    IF(ISERROR(VLOOKUP($T372,Scores!$B:$D,3,FALSE)),
        "",
        VLOOKUP($T372,Scores!$B:$D,3,FALSE)
    )
)</f>
        <v/>
      </c>
    </row>
    <row r="373" spans="2:23">
      <c r="B373" s="9"/>
      <c r="C373" s="170"/>
      <c r="D373" s="96"/>
      <c r="E373" s="96"/>
      <c r="F373" s="96"/>
      <c r="G373" s="96"/>
      <c r="H373" s="96"/>
      <c r="I373" s="108"/>
      <c r="J373" s="109"/>
      <c r="K373" s="110"/>
      <c r="L373" s="96"/>
      <c r="M373" s="96"/>
      <c r="N373" s="97"/>
      <c r="O373" s="104"/>
      <c r="P373" s="104"/>
      <c r="Q373" s="104"/>
      <c r="R373" s="104"/>
      <c r="S373" s="122"/>
      <c r="T373" s="111"/>
      <c r="U373" s="14" t="str">
        <f t="shared" si="5"/>
        <v/>
      </c>
      <c r="V373" s="10" t="str">
        <f>IF(ISBLANK($T373),"",
    IF(ISERROR(VLOOKUP($T373,Scores!$B:$D,2,FALSE)),
        "ERROR: NOT IN TEAM LIST",
        VLOOKUP($T373,Scores!$B:$D,2,FALSE)
    )
)</f>
        <v/>
      </c>
      <c r="W373" s="16" t="str">
        <f>IF(ISBLANK($T373),"",
    IF(ISERROR(VLOOKUP($T373,Scores!$B:$D,3,FALSE)),
        "",
        VLOOKUP($T373,Scores!$B:$D,3,FALSE)
    )
)</f>
        <v/>
      </c>
    </row>
    <row r="374" spans="2:23">
      <c r="B374" s="9"/>
      <c r="C374" s="170"/>
      <c r="D374" s="96"/>
      <c r="E374" s="96"/>
      <c r="F374" s="96"/>
      <c r="G374" s="96"/>
      <c r="H374" s="96"/>
      <c r="I374" s="108"/>
      <c r="J374" s="109"/>
      <c r="K374" s="110"/>
      <c r="L374" s="96"/>
      <c r="M374" s="96"/>
      <c r="N374" s="97"/>
      <c r="O374" s="104"/>
      <c r="P374" s="104"/>
      <c r="Q374" s="104"/>
      <c r="R374" s="104"/>
      <c r="S374" s="122"/>
      <c r="T374" s="111"/>
      <c r="U374" s="14" t="str">
        <f t="shared" si="5"/>
        <v/>
      </c>
      <c r="V374" s="10" t="str">
        <f>IF(ISBLANK($T374),"",
    IF(ISERROR(VLOOKUP($T374,Scores!$B:$D,2,FALSE)),
        "ERROR: NOT IN TEAM LIST",
        VLOOKUP($T374,Scores!$B:$D,2,FALSE)
    )
)</f>
        <v/>
      </c>
      <c r="W374" s="16" t="str">
        <f>IF(ISBLANK($T374),"",
    IF(ISERROR(VLOOKUP($T374,Scores!$B:$D,3,FALSE)),
        "",
        VLOOKUP($T374,Scores!$B:$D,3,FALSE)
    )
)</f>
        <v/>
      </c>
    </row>
    <row r="375" spans="2:23">
      <c r="B375" s="9"/>
      <c r="C375" s="170"/>
      <c r="D375" s="96"/>
      <c r="E375" s="96"/>
      <c r="F375" s="96"/>
      <c r="G375" s="96"/>
      <c r="H375" s="96"/>
      <c r="I375" s="108"/>
      <c r="J375" s="109"/>
      <c r="K375" s="110"/>
      <c r="L375" s="96"/>
      <c r="M375" s="96"/>
      <c r="N375" s="97"/>
      <c r="O375" s="104"/>
      <c r="P375" s="104"/>
      <c r="Q375" s="104"/>
      <c r="R375" s="104"/>
      <c r="S375" s="122"/>
      <c r="T375" s="111"/>
      <c r="U375" s="14" t="str">
        <f t="shared" si="5"/>
        <v/>
      </c>
      <c r="V375" s="10" t="str">
        <f>IF(ISBLANK($T375),"",
    IF(ISERROR(VLOOKUP($T375,Scores!$B:$D,2,FALSE)),
        "ERROR: NOT IN TEAM LIST",
        VLOOKUP($T375,Scores!$B:$D,2,FALSE)
    )
)</f>
        <v/>
      </c>
      <c r="W375" s="16" t="str">
        <f>IF(ISBLANK($T375),"",
    IF(ISERROR(VLOOKUP($T375,Scores!$B:$D,3,FALSE)),
        "",
        VLOOKUP($T375,Scores!$B:$D,3,FALSE)
    )
)</f>
        <v/>
      </c>
    </row>
    <row r="376" spans="2:23">
      <c r="B376" s="9"/>
      <c r="C376" s="170"/>
      <c r="D376" s="96"/>
      <c r="E376" s="96"/>
      <c r="F376" s="96"/>
      <c r="G376" s="96"/>
      <c r="H376" s="96"/>
      <c r="I376" s="108"/>
      <c r="J376" s="109"/>
      <c r="K376" s="110"/>
      <c r="L376" s="96"/>
      <c r="M376" s="96"/>
      <c r="N376" s="97"/>
      <c r="O376" s="104"/>
      <c r="P376" s="104"/>
      <c r="Q376" s="104"/>
      <c r="R376" s="104"/>
      <c r="S376" s="122"/>
      <c r="T376" s="111"/>
      <c r="U376" s="14" t="str">
        <f t="shared" si="5"/>
        <v/>
      </c>
      <c r="V376" s="10" t="str">
        <f>IF(ISBLANK($T376),"",
    IF(ISERROR(VLOOKUP($T376,Scores!$B:$D,2,FALSE)),
        "ERROR: NOT IN TEAM LIST",
        VLOOKUP($T376,Scores!$B:$D,2,FALSE)
    )
)</f>
        <v/>
      </c>
      <c r="W376" s="16" t="str">
        <f>IF(ISBLANK($T376),"",
    IF(ISERROR(VLOOKUP($T376,Scores!$B:$D,3,FALSE)),
        "",
        VLOOKUP($T376,Scores!$B:$D,3,FALSE)
    )
)</f>
        <v/>
      </c>
    </row>
    <row r="377" spans="2:23">
      <c r="B377" s="9"/>
      <c r="C377" s="170"/>
      <c r="D377" s="96"/>
      <c r="E377" s="96"/>
      <c r="F377" s="96"/>
      <c r="G377" s="96"/>
      <c r="H377" s="96"/>
      <c r="I377" s="108"/>
      <c r="J377" s="109"/>
      <c r="K377" s="110"/>
      <c r="L377" s="96"/>
      <c r="M377" s="96"/>
      <c r="N377" s="97"/>
      <c r="O377" s="104"/>
      <c r="P377" s="104"/>
      <c r="Q377" s="104"/>
      <c r="R377" s="104"/>
      <c r="S377" s="122"/>
      <c r="T377" s="111"/>
      <c r="U377" s="14" t="str">
        <f t="shared" si="5"/>
        <v/>
      </c>
      <c r="V377" s="10" t="str">
        <f>IF(ISBLANK($T377),"",
    IF(ISERROR(VLOOKUP($T377,Scores!$B:$D,2,FALSE)),
        "ERROR: NOT IN TEAM LIST",
        VLOOKUP($T377,Scores!$B:$D,2,FALSE)
    )
)</f>
        <v/>
      </c>
      <c r="W377" s="16" t="str">
        <f>IF(ISBLANK($T377),"",
    IF(ISERROR(VLOOKUP($T377,Scores!$B:$D,3,FALSE)),
        "",
        VLOOKUP($T377,Scores!$B:$D,3,FALSE)
    )
)</f>
        <v/>
      </c>
    </row>
    <row r="378" spans="2:23">
      <c r="B378" s="9"/>
      <c r="C378" s="170"/>
      <c r="D378" s="96"/>
      <c r="E378" s="96"/>
      <c r="F378" s="96"/>
      <c r="G378" s="96"/>
      <c r="H378" s="96"/>
      <c r="I378" s="108"/>
      <c r="J378" s="109"/>
      <c r="K378" s="110"/>
      <c r="L378" s="96"/>
      <c r="M378" s="96"/>
      <c r="N378" s="97"/>
      <c r="O378" s="104"/>
      <c r="P378" s="104"/>
      <c r="Q378" s="104"/>
      <c r="R378" s="104"/>
      <c r="S378" s="122"/>
      <c r="T378" s="111"/>
      <c r="U378" s="14" t="str">
        <f t="shared" si="5"/>
        <v/>
      </c>
      <c r="V378" s="10" t="str">
        <f>IF(ISBLANK($T378),"",
    IF(ISERROR(VLOOKUP($T378,Scores!$B:$D,2,FALSE)),
        "ERROR: NOT IN TEAM LIST",
        VLOOKUP($T378,Scores!$B:$D,2,FALSE)
    )
)</f>
        <v/>
      </c>
      <c r="W378" s="16" t="str">
        <f>IF(ISBLANK($T378),"",
    IF(ISERROR(VLOOKUP($T378,Scores!$B:$D,3,FALSE)),
        "",
        VLOOKUP($T378,Scores!$B:$D,3,FALSE)
    )
)</f>
        <v/>
      </c>
    </row>
    <row r="379" spans="2:23">
      <c r="B379" s="9"/>
      <c r="C379" s="170"/>
      <c r="D379" s="96"/>
      <c r="E379" s="96"/>
      <c r="F379" s="96"/>
      <c r="G379" s="96"/>
      <c r="H379" s="96"/>
      <c r="I379" s="108"/>
      <c r="J379" s="109"/>
      <c r="K379" s="110"/>
      <c r="L379" s="96"/>
      <c r="M379" s="96"/>
      <c r="N379" s="97"/>
      <c r="O379" s="104"/>
      <c r="P379" s="104"/>
      <c r="Q379" s="104"/>
      <c r="R379" s="104"/>
      <c r="S379" s="122"/>
      <c r="T379" s="111"/>
      <c r="U379" s="14" t="str">
        <f t="shared" si="5"/>
        <v/>
      </c>
      <c r="V379" s="10" t="str">
        <f>IF(ISBLANK($T379),"",
    IF(ISERROR(VLOOKUP($T379,Scores!$B:$D,2,FALSE)),
        "ERROR: NOT IN TEAM LIST",
        VLOOKUP($T379,Scores!$B:$D,2,FALSE)
    )
)</f>
        <v/>
      </c>
      <c r="W379" s="16" t="str">
        <f>IF(ISBLANK($T379),"",
    IF(ISERROR(VLOOKUP($T379,Scores!$B:$D,3,FALSE)),
        "",
        VLOOKUP($T379,Scores!$B:$D,3,FALSE)
    )
)</f>
        <v/>
      </c>
    </row>
    <row r="380" spans="2:23">
      <c r="B380" s="9"/>
      <c r="C380" s="170"/>
      <c r="D380" s="96"/>
      <c r="E380" s="96"/>
      <c r="F380" s="96"/>
      <c r="G380" s="96"/>
      <c r="H380" s="96"/>
      <c r="I380" s="108"/>
      <c r="J380" s="109"/>
      <c r="K380" s="110"/>
      <c r="L380" s="96"/>
      <c r="M380" s="96"/>
      <c r="N380" s="97"/>
      <c r="O380" s="104"/>
      <c r="P380" s="104"/>
      <c r="Q380" s="104"/>
      <c r="R380" s="104"/>
      <c r="S380" s="122"/>
      <c r="T380" s="111"/>
      <c r="U380" s="14" t="str">
        <f t="shared" si="5"/>
        <v/>
      </c>
      <c r="V380" s="10" t="str">
        <f>IF(ISBLANK($T380),"",
    IF(ISERROR(VLOOKUP($T380,Scores!$B:$D,2,FALSE)),
        "ERROR: NOT IN TEAM LIST",
        VLOOKUP($T380,Scores!$B:$D,2,FALSE)
    )
)</f>
        <v/>
      </c>
      <c r="W380" s="16" t="str">
        <f>IF(ISBLANK($T380),"",
    IF(ISERROR(VLOOKUP($T380,Scores!$B:$D,3,FALSE)),
        "",
        VLOOKUP($T380,Scores!$B:$D,3,FALSE)
    )
)</f>
        <v/>
      </c>
    </row>
    <row r="381" spans="2:23">
      <c r="B381" s="9"/>
      <c r="C381" s="170"/>
      <c r="D381" s="96"/>
      <c r="E381" s="96"/>
      <c r="F381" s="96"/>
      <c r="G381" s="96"/>
      <c r="H381" s="96"/>
      <c r="I381" s="108"/>
      <c r="J381" s="109"/>
      <c r="K381" s="110"/>
      <c r="L381" s="96"/>
      <c r="M381" s="96"/>
      <c r="N381" s="97"/>
      <c r="O381" s="104"/>
      <c r="P381" s="104"/>
      <c r="Q381" s="104"/>
      <c r="R381" s="104"/>
      <c r="S381" s="122"/>
      <c r="T381" s="111"/>
      <c r="U381" s="14" t="str">
        <f t="shared" si="5"/>
        <v/>
      </c>
      <c r="V381" s="10" t="str">
        <f>IF(ISBLANK($T381),"",
    IF(ISERROR(VLOOKUP($T381,Scores!$B:$D,2,FALSE)),
        "ERROR: NOT IN TEAM LIST",
        VLOOKUP($T381,Scores!$B:$D,2,FALSE)
    )
)</f>
        <v/>
      </c>
      <c r="W381" s="16" t="str">
        <f>IF(ISBLANK($T381),"",
    IF(ISERROR(VLOOKUP($T381,Scores!$B:$D,3,FALSE)),
        "",
        VLOOKUP($T381,Scores!$B:$D,3,FALSE)
    )
)</f>
        <v/>
      </c>
    </row>
    <row r="382" spans="2:23">
      <c r="B382" s="9"/>
      <c r="C382" s="170"/>
      <c r="D382" s="96"/>
      <c r="E382" s="96"/>
      <c r="F382" s="96"/>
      <c r="G382" s="96"/>
      <c r="H382" s="96"/>
      <c r="I382" s="108"/>
      <c r="J382" s="109"/>
      <c r="K382" s="110"/>
      <c r="L382" s="96"/>
      <c r="M382" s="96"/>
      <c r="N382" s="97"/>
      <c r="O382" s="104"/>
      <c r="P382" s="104"/>
      <c r="Q382" s="104"/>
      <c r="R382" s="104"/>
      <c r="S382" s="122"/>
      <c r="T382" s="111"/>
      <c r="U382" s="14" t="str">
        <f t="shared" si="5"/>
        <v/>
      </c>
      <c r="V382" s="10" t="str">
        <f>IF(ISBLANK($T382),"",
    IF(ISERROR(VLOOKUP($T382,Scores!$B:$D,2,FALSE)),
        "ERROR: NOT IN TEAM LIST",
        VLOOKUP($T382,Scores!$B:$D,2,FALSE)
    )
)</f>
        <v/>
      </c>
      <c r="W382" s="16" t="str">
        <f>IF(ISBLANK($T382),"",
    IF(ISERROR(VLOOKUP($T382,Scores!$B:$D,3,FALSE)),
        "",
        VLOOKUP($T382,Scores!$B:$D,3,FALSE)
    )
)</f>
        <v/>
      </c>
    </row>
    <row r="383" spans="2:23">
      <c r="B383" s="9"/>
      <c r="C383" s="170"/>
      <c r="D383" s="96"/>
      <c r="E383" s="96"/>
      <c r="F383" s="96"/>
      <c r="G383" s="96"/>
      <c r="H383" s="96"/>
      <c r="I383" s="108"/>
      <c r="J383" s="109"/>
      <c r="K383" s="110"/>
      <c r="L383" s="96"/>
      <c r="M383" s="96"/>
      <c r="N383" s="97"/>
      <c r="O383" s="104"/>
      <c r="P383" s="104"/>
      <c r="Q383" s="104"/>
      <c r="R383" s="104"/>
      <c r="S383" s="122"/>
      <c r="T383" s="111"/>
      <c r="U383" s="14" t="str">
        <f t="shared" si="5"/>
        <v/>
      </c>
      <c r="V383" s="10" t="str">
        <f>IF(ISBLANK($T383),"",
    IF(ISERROR(VLOOKUP($T383,Scores!$B:$D,2,FALSE)),
        "ERROR: NOT IN TEAM LIST",
        VLOOKUP($T383,Scores!$B:$D,2,FALSE)
    )
)</f>
        <v/>
      </c>
      <c r="W383" s="16" t="str">
        <f>IF(ISBLANK($T383),"",
    IF(ISERROR(VLOOKUP($T383,Scores!$B:$D,3,FALSE)),
        "",
        VLOOKUP($T383,Scores!$B:$D,3,FALSE)
    )
)</f>
        <v/>
      </c>
    </row>
    <row r="384" spans="2:23">
      <c r="B384" s="9"/>
      <c r="C384" s="170"/>
      <c r="D384" s="96"/>
      <c r="E384" s="96"/>
      <c r="F384" s="96"/>
      <c r="G384" s="96"/>
      <c r="H384" s="96"/>
      <c r="I384" s="108"/>
      <c r="J384" s="109"/>
      <c r="K384" s="110"/>
      <c r="L384" s="96"/>
      <c r="M384" s="96"/>
      <c r="N384" s="97"/>
      <c r="O384" s="104"/>
      <c r="P384" s="104"/>
      <c r="Q384" s="104"/>
      <c r="R384" s="104"/>
      <c r="S384" s="122"/>
      <c r="T384" s="111"/>
      <c r="U384" s="14" t="str">
        <f t="shared" si="5"/>
        <v/>
      </c>
      <c r="V384" s="10" t="str">
        <f>IF(ISBLANK($T384),"",
    IF(ISERROR(VLOOKUP($T384,Scores!$B:$D,2,FALSE)),
        "ERROR: NOT IN TEAM LIST",
        VLOOKUP($T384,Scores!$B:$D,2,FALSE)
    )
)</f>
        <v/>
      </c>
      <c r="W384" s="16" t="str">
        <f>IF(ISBLANK($T384),"",
    IF(ISERROR(VLOOKUP($T384,Scores!$B:$D,3,FALSE)),
        "",
        VLOOKUP($T384,Scores!$B:$D,3,FALSE)
    )
)</f>
        <v/>
      </c>
    </row>
    <row r="385" spans="2:23">
      <c r="B385" s="9"/>
      <c r="C385" s="170"/>
      <c r="D385" s="96"/>
      <c r="E385" s="96"/>
      <c r="F385" s="96"/>
      <c r="G385" s="96"/>
      <c r="H385" s="96"/>
      <c r="I385" s="108"/>
      <c r="J385" s="109"/>
      <c r="K385" s="110"/>
      <c r="L385" s="96"/>
      <c r="M385" s="96"/>
      <c r="N385" s="97"/>
      <c r="O385" s="104"/>
      <c r="P385" s="104"/>
      <c r="Q385" s="104"/>
      <c r="R385" s="104"/>
      <c r="S385" s="122"/>
      <c r="T385" s="111"/>
      <c r="U385" s="14" t="str">
        <f t="shared" si="5"/>
        <v/>
      </c>
      <c r="V385" s="10" t="str">
        <f>IF(ISBLANK($T385),"",
    IF(ISERROR(VLOOKUP($T385,Scores!$B:$D,2,FALSE)),
        "ERROR: NOT IN TEAM LIST",
        VLOOKUP($T385,Scores!$B:$D,2,FALSE)
    )
)</f>
        <v/>
      </c>
      <c r="W385" s="16" t="str">
        <f>IF(ISBLANK($T385),"",
    IF(ISERROR(VLOOKUP($T385,Scores!$B:$D,3,FALSE)),
        "",
        VLOOKUP($T385,Scores!$B:$D,3,FALSE)
    )
)</f>
        <v/>
      </c>
    </row>
    <row r="386" spans="2:23">
      <c r="B386" s="9"/>
      <c r="C386" s="170"/>
      <c r="D386" s="96"/>
      <c r="E386" s="96"/>
      <c r="F386" s="96"/>
      <c r="G386" s="96"/>
      <c r="H386" s="96"/>
      <c r="I386" s="108"/>
      <c r="J386" s="109"/>
      <c r="K386" s="110"/>
      <c r="L386" s="96"/>
      <c r="M386" s="96"/>
      <c r="N386" s="97"/>
      <c r="O386" s="104"/>
      <c r="P386" s="104"/>
      <c r="Q386" s="104"/>
      <c r="R386" s="104"/>
      <c r="S386" s="122"/>
      <c r="T386" s="111"/>
      <c r="U386" s="14" t="str">
        <f t="shared" si="5"/>
        <v/>
      </c>
      <c r="V386" s="10" t="str">
        <f>IF(ISBLANK($T386),"",
    IF(ISERROR(VLOOKUP($T386,Scores!$B:$D,2,FALSE)),
        "ERROR: NOT IN TEAM LIST",
        VLOOKUP($T386,Scores!$B:$D,2,FALSE)
    )
)</f>
        <v/>
      </c>
      <c r="W386" s="16" t="str">
        <f>IF(ISBLANK($T386),"",
    IF(ISERROR(VLOOKUP($T386,Scores!$B:$D,3,FALSE)),
        "",
        VLOOKUP($T386,Scores!$B:$D,3,FALSE)
    )
)</f>
        <v/>
      </c>
    </row>
    <row r="387" spans="2:23">
      <c r="B387" s="9"/>
      <c r="C387" s="170"/>
      <c r="D387" s="96"/>
      <c r="E387" s="96"/>
      <c r="F387" s="96"/>
      <c r="G387" s="96"/>
      <c r="H387" s="96"/>
      <c r="I387" s="108"/>
      <c r="J387" s="109"/>
      <c r="K387" s="110"/>
      <c r="L387" s="96"/>
      <c r="M387" s="96"/>
      <c r="N387" s="97"/>
      <c r="O387" s="104"/>
      <c r="P387" s="104"/>
      <c r="Q387" s="104"/>
      <c r="R387" s="104"/>
      <c r="S387" s="122"/>
      <c r="T387" s="111"/>
      <c r="U387" s="14" t="str">
        <f t="shared" si="5"/>
        <v/>
      </c>
      <c r="V387" s="10" t="str">
        <f>IF(ISBLANK($T387),"",
    IF(ISERROR(VLOOKUP($T387,Scores!$B:$D,2,FALSE)),
        "ERROR: NOT IN TEAM LIST",
        VLOOKUP($T387,Scores!$B:$D,2,FALSE)
    )
)</f>
        <v/>
      </c>
      <c r="W387" s="16" t="str">
        <f>IF(ISBLANK($T387),"",
    IF(ISERROR(VLOOKUP($T387,Scores!$B:$D,3,FALSE)),
        "",
        VLOOKUP($T387,Scores!$B:$D,3,FALSE)
    )
)</f>
        <v/>
      </c>
    </row>
    <row r="388" spans="2:23">
      <c r="B388" s="9"/>
      <c r="C388" s="170"/>
      <c r="D388" s="96"/>
      <c r="E388" s="96"/>
      <c r="F388" s="96"/>
      <c r="G388" s="96"/>
      <c r="H388" s="96"/>
      <c r="I388" s="108"/>
      <c r="J388" s="109"/>
      <c r="K388" s="110"/>
      <c r="L388" s="96"/>
      <c r="M388" s="96"/>
      <c r="N388" s="97"/>
      <c r="O388" s="104"/>
      <c r="P388" s="104"/>
      <c r="Q388" s="104"/>
      <c r="R388" s="104"/>
      <c r="S388" s="122"/>
      <c r="T388" s="111"/>
      <c r="U388" s="14" t="str">
        <f t="shared" ref="U388:U451" si="6">IF(AND(ISBLANK(S388),ISBLANK(T388)),
    "",
    IF(AND(OR(S388=TRUE,LEFT(S388)="T",LEFT(S388)="Y",S388=1),ISBLANK(T388)),
        "← ENTER",
        IF(AND(NOT(ISBLANK(S388)),OR(S388=TRUE,LEFT(S388)="T",LEFT(S388)="Y",S388=1)),
            T388,
            ""
        )
    )
)</f>
        <v/>
      </c>
      <c r="V388" s="10" t="str">
        <f>IF(ISBLANK($T388),"",
    IF(ISERROR(VLOOKUP($T388,Scores!$B:$D,2,FALSE)),
        "ERROR: NOT IN TEAM LIST",
        VLOOKUP($T388,Scores!$B:$D,2,FALSE)
    )
)</f>
        <v/>
      </c>
      <c r="W388" s="16" t="str">
        <f>IF(ISBLANK($T388),"",
    IF(ISERROR(VLOOKUP($T388,Scores!$B:$D,3,FALSE)),
        "",
        VLOOKUP($T388,Scores!$B:$D,3,FALSE)
    )
)</f>
        <v/>
      </c>
    </row>
    <row r="389" spans="2:23">
      <c r="B389" s="9"/>
      <c r="C389" s="170"/>
      <c r="D389" s="96"/>
      <c r="E389" s="96"/>
      <c r="F389" s="96"/>
      <c r="G389" s="96"/>
      <c r="H389" s="96"/>
      <c r="I389" s="108"/>
      <c r="J389" s="109"/>
      <c r="K389" s="110"/>
      <c r="L389" s="96"/>
      <c r="M389" s="96"/>
      <c r="N389" s="97"/>
      <c r="O389" s="104"/>
      <c r="P389" s="104"/>
      <c r="Q389" s="104"/>
      <c r="R389" s="104"/>
      <c r="S389" s="122"/>
      <c r="T389" s="111"/>
      <c r="U389" s="14" t="str">
        <f t="shared" si="6"/>
        <v/>
      </c>
      <c r="V389" s="10" t="str">
        <f>IF(ISBLANK($T389),"",
    IF(ISERROR(VLOOKUP($T389,Scores!$B:$D,2,FALSE)),
        "ERROR: NOT IN TEAM LIST",
        VLOOKUP($T389,Scores!$B:$D,2,FALSE)
    )
)</f>
        <v/>
      </c>
      <c r="W389" s="16" t="str">
        <f>IF(ISBLANK($T389),"",
    IF(ISERROR(VLOOKUP($T389,Scores!$B:$D,3,FALSE)),
        "",
        VLOOKUP($T389,Scores!$B:$D,3,FALSE)
    )
)</f>
        <v/>
      </c>
    </row>
    <row r="390" spans="2:23">
      <c r="B390" s="9"/>
      <c r="C390" s="170"/>
      <c r="D390" s="96"/>
      <c r="E390" s="96"/>
      <c r="F390" s="96"/>
      <c r="G390" s="96"/>
      <c r="H390" s="96"/>
      <c r="I390" s="108"/>
      <c r="J390" s="109"/>
      <c r="K390" s="110"/>
      <c r="L390" s="96"/>
      <c r="M390" s="96"/>
      <c r="N390" s="97"/>
      <c r="O390" s="104"/>
      <c r="P390" s="104"/>
      <c r="Q390" s="104"/>
      <c r="R390" s="104"/>
      <c r="S390" s="122"/>
      <c r="T390" s="111"/>
      <c r="U390" s="14" t="str">
        <f t="shared" si="6"/>
        <v/>
      </c>
      <c r="V390" s="10" t="str">
        <f>IF(ISBLANK($T390),"",
    IF(ISERROR(VLOOKUP($T390,Scores!$B:$D,2,FALSE)),
        "ERROR: NOT IN TEAM LIST",
        VLOOKUP($T390,Scores!$B:$D,2,FALSE)
    )
)</f>
        <v/>
      </c>
      <c r="W390" s="16" t="str">
        <f>IF(ISBLANK($T390),"",
    IF(ISERROR(VLOOKUP($T390,Scores!$B:$D,3,FALSE)),
        "",
        VLOOKUP($T390,Scores!$B:$D,3,FALSE)
    )
)</f>
        <v/>
      </c>
    </row>
    <row r="391" spans="2:23">
      <c r="B391" s="9"/>
      <c r="C391" s="170"/>
      <c r="D391" s="96"/>
      <c r="E391" s="96"/>
      <c r="F391" s="96"/>
      <c r="G391" s="96"/>
      <c r="H391" s="96"/>
      <c r="I391" s="108"/>
      <c r="J391" s="109"/>
      <c r="K391" s="110"/>
      <c r="L391" s="96"/>
      <c r="M391" s="96"/>
      <c r="N391" s="97"/>
      <c r="O391" s="104"/>
      <c r="P391" s="104"/>
      <c r="Q391" s="104"/>
      <c r="R391" s="104"/>
      <c r="S391" s="122"/>
      <c r="T391" s="111"/>
      <c r="U391" s="14" t="str">
        <f t="shared" si="6"/>
        <v/>
      </c>
      <c r="V391" s="10" t="str">
        <f>IF(ISBLANK($T391),"",
    IF(ISERROR(VLOOKUP($T391,Scores!$B:$D,2,FALSE)),
        "ERROR: NOT IN TEAM LIST",
        VLOOKUP($T391,Scores!$B:$D,2,FALSE)
    )
)</f>
        <v/>
      </c>
      <c r="W391" s="16" t="str">
        <f>IF(ISBLANK($T391),"",
    IF(ISERROR(VLOOKUP($T391,Scores!$B:$D,3,FALSE)),
        "",
        VLOOKUP($T391,Scores!$B:$D,3,FALSE)
    )
)</f>
        <v/>
      </c>
    </row>
    <row r="392" spans="2:23">
      <c r="B392" s="9"/>
      <c r="C392" s="170"/>
      <c r="D392" s="96"/>
      <c r="E392" s="96"/>
      <c r="F392" s="96"/>
      <c r="G392" s="96"/>
      <c r="H392" s="96"/>
      <c r="I392" s="108"/>
      <c r="J392" s="109"/>
      <c r="K392" s="110"/>
      <c r="L392" s="96"/>
      <c r="M392" s="96"/>
      <c r="N392" s="97"/>
      <c r="O392" s="104"/>
      <c r="P392" s="104"/>
      <c r="Q392" s="104"/>
      <c r="R392" s="104"/>
      <c r="S392" s="122"/>
      <c r="T392" s="111"/>
      <c r="U392" s="14" t="str">
        <f t="shared" si="6"/>
        <v/>
      </c>
      <c r="V392" s="10" t="str">
        <f>IF(ISBLANK($T392),"",
    IF(ISERROR(VLOOKUP($T392,Scores!$B:$D,2,FALSE)),
        "ERROR: NOT IN TEAM LIST",
        VLOOKUP($T392,Scores!$B:$D,2,FALSE)
    )
)</f>
        <v/>
      </c>
      <c r="W392" s="16" t="str">
        <f>IF(ISBLANK($T392),"",
    IF(ISERROR(VLOOKUP($T392,Scores!$B:$D,3,FALSE)),
        "",
        VLOOKUP($T392,Scores!$B:$D,3,FALSE)
    )
)</f>
        <v/>
      </c>
    </row>
    <row r="393" spans="2:23">
      <c r="B393" s="9"/>
      <c r="C393" s="170"/>
      <c r="D393" s="96"/>
      <c r="E393" s="96"/>
      <c r="F393" s="96"/>
      <c r="G393" s="96"/>
      <c r="H393" s="96"/>
      <c r="I393" s="108"/>
      <c r="J393" s="109"/>
      <c r="K393" s="110"/>
      <c r="L393" s="96"/>
      <c r="M393" s="96"/>
      <c r="N393" s="97"/>
      <c r="O393" s="104"/>
      <c r="P393" s="104"/>
      <c r="Q393" s="104"/>
      <c r="R393" s="104"/>
      <c r="S393" s="122"/>
      <c r="T393" s="111"/>
      <c r="U393" s="14" t="str">
        <f t="shared" si="6"/>
        <v/>
      </c>
      <c r="V393" s="10" t="str">
        <f>IF(ISBLANK($T393),"",
    IF(ISERROR(VLOOKUP($T393,Scores!$B:$D,2,FALSE)),
        "ERROR: NOT IN TEAM LIST",
        VLOOKUP($T393,Scores!$B:$D,2,FALSE)
    )
)</f>
        <v/>
      </c>
      <c r="W393" s="16" t="str">
        <f>IF(ISBLANK($T393),"",
    IF(ISERROR(VLOOKUP($T393,Scores!$B:$D,3,FALSE)),
        "",
        VLOOKUP($T393,Scores!$B:$D,3,FALSE)
    )
)</f>
        <v/>
      </c>
    </row>
    <row r="394" spans="2:23">
      <c r="B394" s="9"/>
      <c r="C394" s="170"/>
      <c r="D394" s="96"/>
      <c r="E394" s="96"/>
      <c r="F394" s="96"/>
      <c r="G394" s="96"/>
      <c r="H394" s="96"/>
      <c r="I394" s="108"/>
      <c r="J394" s="109"/>
      <c r="K394" s="110"/>
      <c r="L394" s="96"/>
      <c r="M394" s="96"/>
      <c r="N394" s="97"/>
      <c r="O394" s="104"/>
      <c r="P394" s="104"/>
      <c r="Q394" s="104"/>
      <c r="R394" s="104"/>
      <c r="S394" s="122"/>
      <c r="T394" s="111"/>
      <c r="U394" s="14" t="str">
        <f t="shared" si="6"/>
        <v/>
      </c>
      <c r="V394" s="10" t="str">
        <f>IF(ISBLANK($T394),"",
    IF(ISERROR(VLOOKUP($T394,Scores!$B:$D,2,FALSE)),
        "ERROR: NOT IN TEAM LIST",
        VLOOKUP($T394,Scores!$B:$D,2,FALSE)
    )
)</f>
        <v/>
      </c>
      <c r="W394" s="16" t="str">
        <f>IF(ISBLANK($T394),"",
    IF(ISERROR(VLOOKUP($T394,Scores!$B:$D,3,FALSE)),
        "",
        VLOOKUP($T394,Scores!$B:$D,3,FALSE)
    )
)</f>
        <v/>
      </c>
    </row>
    <row r="395" spans="2:23">
      <c r="B395" s="9"/>
      <c r="C395" s="170"/>
      <c r="D395" s="96"/>
      <c r="E395" s="96"/>
      <c r="F395" s="96"/>
      <c r="G395" s="96"/>
      <c r="H395" s="96"/>
      <c r="I395" s="108"/>
      <c r="J395" s="109"/>
      <c r="K395" s="110"/>
      <c r="L395" s="96"/>
      <c r="M395" s="96"/>
      <c r="N395" s="97"/>
      <c r="O395" s="104"/>
      <c r="P395" s="104"/>
      <c r="Q395" s="104"/>
      <c r="R395" s="104"/>
      <c r="S395" s="122"/>
      <c r="T395" s="111"/>
      <c r="U395" s="14" t="str">
        <f t="shared" si="6"/>
        <v/>
      </c>
      <c r="V395" s="10" t="str">
        <f>IF(ISBLANK($T395),"",
    IF(ISERROR(VLOOKUP($T395,Scores!$B:$D,2,FALSE)),
        "ERROR: NOT IN TEAM LIST",
        VLOOKUP($T395,Scores!$B:$D,2,FALSE)
    )
)</f>
        <v/>
      </c>
      <c r="W395" s="16" t="str">
        <f>IF(ISBLANK($T395),"",
    IF(ISERROR(VLOOKUP($T395,Scores!$B:$D,3,FALSE)),
        "",
        VLOOKUP($T395,Scores!$B:$D,3,FALSE)
    )
)</f>
        <v/>
      </c>
    </row>
    <row r="396" spans="2:23">
      <c r="B396" s="9"/>
      <c r="C396" s="170"/>
      <c r="D396" s="96"/>
      <c r="E396" s="96"/>
      <c r="F396" s="96"/>
      <c r="G396" s="96"/>
      <c r="H396" s="96"/>
      <c r="I396" s="108"/>
      <c r="J396" s="109"/>
      <c r="K396" s="110"/>
      <c r="L396" s="96"/>
      <c r="M396" s="96"/>
      <c r="N396" s="97"/>
      <c r="O396" s="104"/>
      <c r="P396" s="104"/>
      <c r="Q396" s="104"/>
      <c r="R396" s="104"/>
      <c r="S396" s="122"/>
      <c r="T396" s="111"/>
      <c r="U396" s="14" t="str">
        <f t="shared" si="6"/>
        <v/>
      </c>
      <c r="V396" s="10" t="str">
        <f>IF(ISBLANK($T396),"",
    IF(ISERROR(VLOOKUP($T396,Scores!$B:$D,2,FALSE)),
        "ERROR: NOT IN TEAM LIST",
        VLOOKUP($T396,Scores!$B:$D,2,FALSE)
    )
)</f>
        <v/>
      </c>
      <c r="W396" s="16" t="str">
        <f>IF(ISBLANK($T396),"",
    IF(ISERROR(VLOOKUP($T396,Scores!$B:$D,3,FALSE)),
        "",
        VLOOKUP($T396,Scores!$B:$D,3,FALSE)
    )
)</f>
        <v/>
      </c>
    </row>
    <row r="397" spans="2:23">
      <c r="B397" s="9"/>
      <c r="C397" s="170"/>
      <c r="D397" s="96"/>
      <c r="E397" s="96"/>
      <c r="F397" s="96"/>
      <c r="G397" s="96"/>
      <c r="H397" s="96"/>
      <c r="I397" s="108"/>
      <c r="J397" s="109"/>
      <c r="K397" s="110"/>
      <c r="L397" s="96"/>
      <c r="M397" s="96"/>
      <c r="N397" s="97"/>
      <c r="O397" s="104"/>
      <c r="P397" s="104"/>
      <c r="Q397" s="104"/>
      <c r="R397" s="104"/>
      <c r="S397" s="122"/>
      <c r="T397" s="111"/>
      <c r="U397" s="14" t="str">
        <f t="shared" si="6"/>
        <v/>
      </c>
      <c r="V397" s="10" t="str">
        <f>IF(ISBLANK($T397),"",
    IF(ISERROR(VLOOKUP($T397,Scores!$B:$D,2,FALSE)),
        "ERROR: NOT IN TEAM LIST",
        VLOOKUP($T397,Scores!$B:$D,2,FALSE)
    )
)</f>
        <v/>
      </c>
      <c r="W397" s="16" t="str">
        <f>IF(ISBLANK($T397),"",
    IF(ISERROR(VLOOKUP($T397,Scores!$B:$D,3,FALSE)),
        "",
        VLOOKUP($T397,Scores!$B:$D,3,FALSE)
    )
)</f>
        <v/>
      </c>
    </row>
    <row r="398" spans="2:23">
      <c r="B398" s="9"/>
      <c r="C398" s="170"/>
      <c r="D398" s="96"/>
      <c r="E398" s="96"/>
      <c r="F398" s="96"/>
      <c r="G398" s="96"/>
      <c r="H398" s="96"/>
      <c r="I398" s="108"/>
      <c r="J398" s="109"/>
      <c r="K398" s="110"/>
      <c r="L398" s="96"/>
      <c r="M398" s="96"/>
      <c r="N398" s="97"/>
      <c r="O398" s="104"/>
      <c r="P398" s="104"/>
      <c r="Q398" s="104"/>
      <c r="R398" s="104"/>
      <c r="S398" s="122"/>
      <c r="T398" s="111"/>
      <c r="U398" s="14" t="str">
        <f t="shared" si="6"/>
        <v/>
      </c>
      <c r="V398" s="10" t="str">
        <f>IF(ISBLANK($T398),"",
    IF(ISERROR(VLOOKUP($T398,Scores!$B:$D,2,FALSE)),
        "ERROR: NOT IN TEAM LIST",
        VLOOKUP($T398,Scores!$B:$D,2,FALSE)
    )
)</f>
        <v/>
      </c>
      <c r="W398" s="16" t="str">
        <f>IF(ISBLANK($T398),"",
    IF(ISERROR(VLOOKUP($T398,Scores!$B:$D,3,FALSE)),
        "",
        VLOOKUP($T398,Scores!$B:$D,3,FALSE)
    )
)</f>
        <v/>
      </c>
    </row>
    <row r="399" spans="2:23">
      <c r="B399" s="9"/>
      <c r="C399" s="170"/>
      <c r="D399" s="96"/>
      <c r="E399" s="96"/>
      <c r="F399" s="96"/>
      <c r="G399" s="96"/>
      <c r="H399" s="96"/>
      <c r="I399" s="108"/>
      <c r="J399" s="109"/>
      <c r="K399" s="110"/>
      <c r="L399" s="96"/>
      <c r="M399" s="96"/>
      <c r="N399" s="97"/>
      <c r="O399" s="104"/>
      <c r="P399" s="104"/>
      <c r="Q399" s="104"/>
      <c r="R399" s="104"/>
      <c r="S399" s="122"/>
      <c r="T399" s="111"/>
      <c r="U399" s="14" t="str">
        <f t="shared" si="6"/>
        <v/>
      </c>
      <c r="V399" s="10" t="str">
        <f>IF(ISBLANK($T399),"",
    IF(ISERROR(VLOOKUP($T399,Scores!$B:$D,2,FALSE)),
        "ERROR: NOT IN TEAM LIST",
        VLOOKUP($T399,Scores!$B:$D,2,FALSE)
    )
)</f>
        <v/>
      </c>
      <c r="W399" s="16" t="str">
        <f>IF(ISBLANK($T399),"",
    IF(ISERROR(VLOOKUP($T399,Scores!$B:$D,3,FALSE)),
        "",
        VLOOKUP($T399,Scores!$B:$D,3,FALSE)
    )
)</f>
        <v/>
      </c>
    </row>
    <row r="400" spans="2:23">
      <c r="B400" s="9"/>
      <c r="C400" s="170"/>
      <c r="D400" s="96"/>
      <c r="E400" s="96"/>
      <c r="F400" s="96"/>
      <c r="G400" s="96"/>
      <c r="H400" s="96"/>
      <c r="I400" s="108"/>
      <c r="J400" s="109"/>
      <c r="K400" s="110"/>
      <c r="L400" s="96"/>
      <c r="M400" s="96"/>
      <c r="N400" s="97"/>
      <c r="O400" s="104"/>
      <c r="P400" s="104"/>
      <c r="Q400" s="104"/>
      <c r="R400" s="104"/>
      <c r="S400" s="122"/>
      <c r="T400" s="111"/>
      <c r="U400" s="14" t="str">
        <f t="shared" si="6"/>
        <v/>
      </c>
      <c r="V400" s="10" t="str">
        <f>IF(ISBLANK($T400),"",
    IF(ISERROR(VLOOKUP($T400,Scores!$B:$D,2,FALSE)),
        "ERROR: NOT IN TEAM LIST",
        VLOOKUP($T400,Scores!$B:$D,2,FALSE)
    )
)</f>
        <v/>
      </c>
      <c r="W400" s="16" t="str">
        <f>IF(ISBLANK($T400),"",
    IF(ISERROR(VLOOKUP($T400,Scores!$B:$D,3,FALSE)),
        "",
        VLOOKUP($T400,Scores!$B:$D,3,FALSE)
    )
)</f>
        <v/>
      </c>
    </row>
    <row r="401" spans="2:23">
      <c r="B401" s="9"/>
      <c r="C401" s="170"/>
      <c r="D401" s="96"/>
      <c r="E401" s="96"/>
      <c r="F401" s="96"/>
      <c r="G401" s="96"/>
      <c r="H401" s="96"/>
      <c r="I401" s="108"/>
      <c r="J401" s="109"/>
      <c r="K401" s="110"/>
      <c r="L401" s="96"/>
      <c r="M401" s="96"/>
      <c r="N401" s="97"/>
      <c r="O401" s="104"/>
      <c r="P401" s="104"/>
      <c r="Q401" s="104"/>
      <c r="R401" s="104"/>
      <c r="S401" s="122"/>
      <c r="T401" s="111"/>
      <c r="U401" s="14" t="str">
        <f t="shared" si="6"/>
        <v/>
      </c>
      <c r="V401" s="10" t="str">
        <f>IF(ISBLANK($T401),"",
    IF(ISERROR(VLOOKUP($T401,Scores!$B:$D,2,FALSE)),
        "ERROR: NOT IN TEAM LIST",
        VLOOKUP($T401,Scores!$B:$D,2,FALSE)
    )
)</f>
        <v/>
      </c>
      <c r="W401" s="16" t="str">
        <f>IF(ISBLANK($T401),"",
    IF(ISERROR(VLOOKUP($T401,Scores!$B:$D,3,FALSE)),
        "",
        VLOOKUP($T401,Scores!$B:$D,3,FALSE)
    )
)</f>
        <v/>
      </c>
    </row>
    <row r="402" spans="2:23">
      <c r="B402" s="9"/>
      <c r="C402" s="170"/>
      <c r="D402" s="96"/>
      <c r="E402" s="96"/>
      <c r="F402" s="96"/>
      <c r="G402" s="96"/>
      <c r="H402" s="96"/>
      <c r="I402" s="108"/>
      <c r="J402" s="109"/>
      <c r="K402" s="110"/>
      <c r="L402" s="96"/>
      <c r="M402" s="96"/>
      <c r="N402" s="97"/>
      <c r="O402" s="104"/>
      <c r="P402" s="104"/>
      <c r="Q402" s="104"/>
      <c r="R402" s="104"/>
      <c r="S402" s="122"/>
      <c r="T402" s="111"/>
      <c r="U402" s="14" t="str">
        <f t="shared" si="6"/>
        <v/>
      </c>
      <c r="V402" s="10" t="str">
        <f>IF(ISBLANK($T402),"",
    IF(ISERROR(VLOOKUP($T402,Scores!$B:$D,2,FALSE)),
        "ERROR: NOT IN TEAM LIST",
        VLOOKUP($T402,Scores!$B:$D,2,FALSE)
    )
)</f>
        <v/>
      </c>
      <c r="W402" s="16" t="str">
        <f>IF(ISBLANK($T402),"",
    IF(ISERROR(VLOOKUP($T402,Scores!$B:$D,3,FALSE)),
        "",
        VLOOKUP($T402,Scores!$B:$D,3,FALSE)
    )
)</f>
        <v/>
      </c>
    </row>
    <row r="403" spans="2:23">
      <c r="B403" s="9"/>
      <c r="C403" s="170"/>
      <c r="D403" s="96"/>
      <c r="E403" s="96"/>
      <c r="F403" s="96"/>
      <c r="G403" s="96"/>
      <c r="H403" s="96"/>
      <c r="I403" s="108"/>
      <c r="J403" s="109"/>
      <c r="K403" s="110"/>
      <c r="L403" s="96"/>
      <c r="M403" s="96"/>
      <c r="N403" s="97"/>
      <c r="O403" s="104"/>
      <c r="P403" s="104"/>
      <c r="Q403" s="104"/>
      <c r="R403" s="104"/>
      <c r="S403" s="122"/>
      <c r="T403" s="111"/>
      <c r="U403" s="14" t="str">
        <f t="shared" si="6"/>
        <v/>
      </c>
      <c r="V403" s="10" t="str">
        <f>IF(ISBLANK($T403),"",
    IF(ISERROR(VLOOKUP($T403,Scores!$B:$D,2,FALSE)),
        "ERROR: NOT IN TEAM LIST",
        VLOOKUP($T403,Scores!$B:$D,2,FALSE)
    )
)</f>
        <v/>
      </c>
      <c r="W403" s="16" t="str">
        <f>IF(ISBLANK($T403),"",
    IF(ISERROR(VLOOKUP($T403,Scores!$B:$D,3,FALSE)),
        "",
        VLOOKUP($T403,Scores!$B:$D,3,FALSE)
    )
)</f>
        <v/>
      </c>
    </row>
    <row r="404" spans="2:23">
      <c r="B404" s="9"/>
      <c r="C404" s="170"/>
      <c r="D404" s="96"/>
      <c r="E404" s="96"/>
      <c r="F404" s="96"/>
      <c r="G404" s="96"/>
      <c r="H404" s="96"/>
      <c r="I404" s="108"/>
      <c r="J404" s="109"/>
      <c r="K404" s="110"/>
      <c r="L404" s="96"/>
      <c r="M404" s="96"/>
      <c r="N404" s="97"/>
      <c r="O404" s="104"/>
      <c r="P404" s="104"/>
      <c r="Q404" s="104"/>
      <c r="R404" s="104"/>
      <c r="S404" s="122"/>
      <c r="T404" s="111"/>
      <c r="U404" s="14" t="str">
        <f t="shared" si="6"/>
        <v/>
      </c>
      <c r="V404" s="10" t="str">
        <f>IF(ISBLANK($T404),"",
    IF(ISERROR(VLOOKUP($T404,Scores!$B:$D,2,FALSE)),
        "ERROR: NOT IN TEAM LIST",
        VLOOKUP($T404,Scores!$B:$D,2,FALSE)
    )
)</f>
        <v/>
      </c>
      <c r="W404" s="16" t="str">
        <f>IF(ISBLANK($T404),"",
    IF(ISERROR(VLOOKUP($T404,Scores!$B:$D,3,FALSE)),
        "",
        VLOOKUP($T404,Scores!$B:$D,3,FALSE)
    )
)</f>
        <v/>
      </c>
    </row>
    <row r="405" spans="2:23">
      <c r="B405" s="9"/>
      <c r="C405" s="170"/>
      <c r="D405" s="96"/>
      <c r="E405" s="96"/>
      <c r="F405" s="96"/>
      <c r="G405" s="96"/>
      <c r="H405" s="96"/>
      <c r="I405" s="108"/>
      <c r="J405" s="109"/>
      <c r="K405" s="110"/>
      <c r="L405" s="96"/>
      <c r="M405" s="96"/>
      <c r="N405" s="97"/>
      <c r="O405" s="104"/>
      <c r="P405" s="104"/>
      <c r="Q405" s="104"/>
      <c r="R405" s="104"/>
      <c r="S405" s="122"/>
      <c r="T405" s="111"/>
      <c r="U405" s="14" t="str">
        <f t="shared" si="6"/>
        <v/>
      </c>
      <c r="V405" s="10" t="str">
        <f>IF(ISBLANK($T405),"",
    IF(ISERROR(VLOOKUP($T405,Scores!$B:$D,2,FALSE)),
        "ERROR: NOT IN TEAM LIST",
        VLOOKUP($T405,Scores!$B:$D,2,FALSE)
    )
)</f>
        <v/>
      </c>
      <c r="W405" s="16" t="str">
        <f>IF(ISBLANK($T405),"",
    IF(ISERROR(VLOOKUP($T405,Scores!$B:$D,3,FALSE)),
        "",
        VLOOKUP($T405,Scores!$B:$D,3,FALSE)
    )
)</f>
        <v/>
      </c>
    </row>
    <row r="406" spans="2:23">
      <c r="B406" s="9"/>
      <c r="C406" s="170"/>
      <c r="D406" s="96"/>
      <c r="E406" s="96"/>
      <c r="F406" s="96"/>
      <c r="G406" s="96"/>
      <c r="H406" s="96"/>
      <c r="I406" s="108"/>
      <c r="J406" s="109"/>
      <c r="K406" s="110"/>
      <c r="L406" s="96"/>
      <c r="M406" s="96"/>
      <c r="N406" s="97"/>
      <c r="O406" s="104"/>
      <c r="P406" s="104"/>
      <c r="Q406" s="104"/>
      <c r="R406" s="104"/>
      <c r="S406" s="122"/>
      <c r="T406" s="111"/>
      <c r="U406" s="14" t="str">
        <f t="shared" si="6"/>
        <v/>
      </c>
      <c r="V406" s="10" t="str">
        <f>IF(ISBLANK($T406),"",
    IF(ISERROR(VLOOKUP($T406,Scores!$B:$D,2,FALSE)),
        "ERROR: NOT IN TEAM LIST",
        VLOOKUP($T406,Scores!$B:$D,2,FALSE)
    )
)</f>
        <v/>
      </c>
      <c r="W406" s="16" t="str">
        <f>IF(ISBLANK($T406),"",
    IF(ISERROR(VLOOKUP($T406,Scores!$B:$D,3,FALSE)),
        "",
        VLOOKUP($T406,Scores!$B:$D,3,FALSE)
    )
)</f>
        <v/>
      </c>
    </row>
    <row r="407" spans="2:23">
      <c r="B407" s="9"/>
      <c r="C407" s="170"/>
      <c r="D407" s="96"/>
      <c r="E407" s="96"/>
      <c r="F407" s="96"/>
      <c r="G407" s="96"/>
      <c r="H407" s="96"/>
      <c r="I407" s="108"/>
      <c r="J407" s="109"/>
      <c r="K407" s="110"/>
      <c r="L407" s="96"/>
      <c r="M407" s="96"/>
      <c r="N407" s="97"/>
      <c r="O407" s="104"/>
      <c r="P407" s="104"/>
      <c r="Q407" s="104"/>
      <c r="R407" s="104"/>
      <c r="S407" s="122"/>
      <c r="T407" s="111"/>
      <c r="U407" s="14" t="str">
        <f t="shared" si="6"/>
        <v/>
      </c>
      <c r="V407" s="10" t="str">
        <f>IF(ISBLANK($T407),"",
    IF(ISERROR(VLOOKUP($T407,Scores!$B:$D,2,FALSE)),
        "ERROR: NOT IN TEAM LIST",
        VLOOKUP($T407,Scores!$B:$D,2,FALSE)
    )
)</f>
        <v/>
      </c>
      <c r="W407" s="16" t="str">
        <f>IF(ISBLANK($T407),"",
    IF(ISERROR(VLOOKUP($T407,Scores!$B:$D,3,FALSE)),
        "",
        VLOOKUP($T407,Scores!$B:$D,3,FALSE)
    )
)</f>
        <v/>
      </c>
    </row>
    <row r="408" spans="2:23">
      <c r="B408" s="9"/>
      <c r="C408" s="170"/>
      <c r="D408" s="96"/>
      <c r="E408" s="96"/>
      <c r="F408" s="96"/>
      <c r="G408" s="96"/>
      <c r="H408" s="96"/>
      <c r="I408" s="108"/>
      <c r="J408" s="109"/>
      <c r="K408" s="110"/>
      <c r="L408" s="96"/>
      <c r="M408" s="96"/>
      <c r="N408" s="97"/>
      <c r="O408" s="104"/>
      <c r="P408" s="104"/>
      <c r="Q408" s="104"/>
      <c r="R408" s="104"/>
      <c r="S408" s="122"/>
      <c r="T408" s="111"/>
      <c r="U408" s="14" t="str">
        <f t="shared" si="6"/>
        <v/>
      </c>
      <c r="V408" s="10" t="str">
        <f>IF(ISBLANK($T408),"",
    IF(ISERROR(VLOOKUP($T408,Scores!$B:$D,2,FALSE)),
        "ERROR: NOT IN TEAM LIST",
        VLOOKUP($T408,Scores!$B:$D,2,FALSE)
    )
)</f>
        <v/>
      </c>
      <c r="W408" s="16" t="str">
        <f>IF(ISBLANK($T408),"",
    IF(ISERROR(VLOOKUP($T408,Scores!$B:$D,3,FALSE)),
        "",
        VLOOKUP($T408,Scores!$B:$D,3,FALSE)
    )
)</f>
        <v/>
      </c>
    </row>
    <row r="409" spans="2:23">
      <c r="B409" s="9"/>
      <c r="C409" s="170"/>
      <c r="D409" s="96"/>
      <c r="E409" s="96"/>
      <c r="F409" s="96"/>
      <c r="G409" s="96"/>
      <c r="H409" s="96"/>
      <c r="I409" s="108"/>
      <c r="J409" s="109"/>
      <c r="K409" s="110"/>
      <c r="L409" s="96"/>
      <c r="M409" s="96"/>
      <c r="N409" s="97"/>
      <c r="O409" s="104"/>
      <c r="P409" s="104"/>
      <c r="Q409" s="104"/>
      <c r="R409" s="104"/>
      <c r="S409" s="122"/>
      <c r="T409" s="111"/>
      <c r="U409" s="14" t="str">
        <f t="shared" si="6"/>
        <v/>
      </c>
      <c r="V409" s="10" t="str">
        <f>IF(ISBLANK($T409),"",
    IF(ISERROR(VLOOKUP($T409,Scores!$B:$D,2,FALSE)),
        "ERROR: NOT IN TEAM LIST",
        VLOOKUP($T409,Scores!$B:$D,2,FALSE)
    )
)</f>
        <v/>
      </c>
      <c r="W409" s="16" t="str">
        <f>IF(ISBLANK($T409),"",
    IF(ISERROR(VLOOKUP($T409,Scores!$B:$D,3,FALSE)),
        "",
        VLOOKUP($T409,Scores!$B:$D,3,FALSE)
    )
)</f>
        <v/>
      </c>
    </row>
    <row r="410" spans="2:23">
      <c r="B410" s="9"/>
      <c r="C410" s="170"/>
      <c r="D410" s="96"/>
      <c r="E410" s="96"/>
      <c r="F410" s="96"/>
      <c r="G410" s="96"/>
      <c r="H410" s="96"/>
      <c r="I410" s="108"/>
      <c r="J410" s="109"/>
      <c r="K410" s="110"/>
      <c r="L410" s="96"/>
      <c r="M410" s="96"/>
      <c r="N410" s="97"/>
      <c r="O410" s="104"/>
      <c r="P410" s="104"/>
      <c r="Q410" s="104"/>
      <c r="R410" s="104"/>
      <c r="S410" s="122"/>
      <c r="T410" s="111"/>
      <c r="U410" s="14" t="str">
        <f t="shared" si="6"/>
        <v/>
      </c>
      <c r="V410" s="10" t="str">
        <f>IF(ISBLANK($T410),"",
    IF(ISERROR(VLOOKUP($T410,Scores!$B:$D,2,FALSE)),
        "ERROR: NOT IN TEAM LIST",
        VLOOKUP($T410,Scores!$B:$D,2,FALSE)
    )
)</f>
        <v/>
      </c>
      <c r="W410" s="16" t="str">
        <f>IF(ISBLANK($T410),"",
    IF(ISERROR(VLOOKUP($T410,Scores!$B:$D,3,FALSE)),
        "",
        VLOOKUP($T410,Scores!$B:$D,3,FALSE)
    )
)</f>
        <v/>
      </c>
    </row>
    <row r="411" spans="2:23">
      <c r="B411" s="9"/>
      <c r="C411" s="170"/>
      <c r="D411" s="96"/>
      <c r="E411" s="96"/>
      <c r="F411" s="96"/>
      <c r="G411" s="96"/>
      <c r="H411" s="96"/>
      <c r="I411" s="108"/>
      <c r="J411" s="109"/>
      <c r="K411" s="110"/>
      <c r="L411" s="96"/>
      <c r="M411" s="96"/>
      <c r="N411" s="97"/>
      <c r="O411" s="104"/>
      <c r="P411" s="104"/>
      <c r="Q411" s="104"/>
      <c r="R411" s="104"/>
      <c r="S411" s="122"/>
      <c r="T411" s="111"/>
      <c r="U411" s="14" t="str">
        <f t="shared" si="6"/>
        <v/>
      </c>
      <c r="V411" s="10" t="str">
        <f>IF(ISBLANK($T411),"",
    IF(ISERROR(VLOOKUP($T411,Scores!$B:$D,2,FALSE)),
        "ERROR: NOT IN TEAM LIST",
        VLOOKUP($T411,Scores!$B:$D,2,FALSE)
    )
)</f>
        <v/>
      </c>
      <c r="W411" s="16" t="str">
        <f>IF(ISBLANK($T411),"",
    IF(ISERROR(VLOOKUP($T411,Scores!$B:$D,3,FALSE)),
        "",
        VLOOKUP($T411,Scores!$B:$D,3,FALSE)
    )
)</f>
        <v/>
      </c>
    </row>
    <row r="412" spans="2:23">
      <c r="B412" s="9"/>
      <c r="C412" s="170"/>
      <c r="D412" s="96"/>
      <c r="E412" s="96"/>
      <c r="F412" s="96"/>
      <c r="G412" s="96"/>
      <c r="H412" s="96"/>
      <c r="I412" s="108"/>
      <c r="J412" s="109"/>
      <c r="K412" s="110"/>
      <c r="L412" s="96"/>
      <c r="M412" s="96"/>
      <c r="N412" s="97"/>
      <c r="O412" s="104"/>
      <c r="P412" s="104"/>
      <c r="Q412" s="104"/>
      <c r="R412" s="104"/>
      <c r="S412" s="122"/>
      <c r="T412" s="111"/>
      <c r="U412" s="14" t="str">
        <f t="shared" si="6"/>
        <v/>
      </c>
      <c r="V412" s="10" t="str">
        <f>IF(ISBLANK($T412),"",
    IF(ISERROR(VLOOKUP($T412,Scores!$B:$D,2,FALSE)),
        "ERROR: NOT IN TEAM LIST",
        VLOOKUP($T412,Scores!$B:$D,2,FALSE)
    )
)</f>
        <v/>
      </c>
      <c r="W412" s="16" t="str">
        <f>IF(ISBLANK($T412),"",
    IF(ISERROR(VLOOKUP($T412,Scores!$B:$D,3,FALSE)),
        "",
        VLOOKUP($T412,Scores!$B:$D,3,FALSE)
    )
)</f>
        <v/>
      </c>
    </row>
    <row r="413" spans="2:23">
      <c r="B413" s="9"/>
      <c r="C413" s="170"/>
      <c r="D413" s="96"/>
      <c r="E413" s="96"/>
      <c r="F413" s="96"/>
      <c r="G413" s="96"/>
      <c r="H413" s="96"/>
      <c r="I413" s="108"/>
      <c r="J413" s="109"/>
      <c r="K413" s="110"/>
      <c r="L413" s="96"/>
      <c r="M413" s="96"/>
      <c r="N413" s="97"/>
      <c r="O413" s="104"/>
      <c r="P413" s="104"/>
      <c r="Q413" s="104"/>
      <c r="R413" s="104"/>
      <c r="S413" s="122"/>
      <c r="T413" s="111"/>
      <c r="U413" s="14" t="str">
        <f t="shared" si="6"/>
        <v/>
      </c>
      <c r="V413" s="10" t="str">
        <f>IF(ISBLANK($T413),"",
    IF(ISERROR(VLOOKUP($T413,Scores!$B:$D,2,FALSE)),
        "ERROR: NOT IN TEAM LIST",
        VLOOKUP($T413,Scores!$B:$D,2,FALSE)
    )
)</f>
        <v/>
      </c>
      <c r="W413" s="16" t="str">
        <f>IF(ISBLANK($T413),"",
    IF(ISERROR(VLOOKUP($T413,Scores!$B:$D,3,FALSE)),
        "",
        VLOOKUP($T413,Scores!$B:$D,3,FALSE)
    )
)</f>
        <v/>
      </c>
    </row>
    <row r="414" spans="2:23">
      <c r="B414" s="9"/>
      <c r="C414" s="170"/>
      <c r="D414" s="96"/>
      <c r="E414" s="96"/>
      <c r="F414" s="96"/>
      <c r="G414" s="96"/>
      <c r="H414" s="96"/>
      <c r="I414" s="108"/>
      <c r="J414" s="109"/>
      <c r="K414" s="110"/>
      <c r="L414" s="96"/>
      <c r="M414" s="96"/>
      <c r="N414" s="97"/>
      <c r="O414" s="104"/>
      <c r="P414" s="104"/>
      <c r="Q414" s="104"/>
      <c r="R414" s="104"/>
      <c r="S414" s="122"/>
      <c r="T414" s="111"/>
      <c r="U414" s="14" t="str">
        <f t="shared" si="6"/>
        <v/>
      </c>
      <c r="V414" s="10" t="str">
        <f>IF(ISBLANK($T414),"",
    IF(ISERROR(VLOOKUP($T414,Scores!$B:$D,2,FALSE)),
        "ERROR: NOT IN TEAM LIST",
        VLOOKUP($T414,Scores!$B:$D,2,FALSE)
    )
)</f>
        <v/>
      </c>
      <c r="W414" s="16" t="str">
        <f>IF(ISBLANK($T414),"",
    IF(ISERROR(VLOOKUP($T414,Scores!$B:$D,3,FALSE)),
        "",
        VLOOKUP($T414,Scores!$B:$D,3,FALSE)
    )
)</f>
        <v/>
      </c>
    </row>
    <row r="415" spans="2:23">
      <c r="B415" s="9"/>
      <c r="C415" s="170"/>
      <c r="D415" s="96"/>
      <c r="E415" s="96"/>
      <c r="F415" s="96"/>
      <c r="G415" s="96"/>
      <c r="H415" s="96"/>
      <c r="I415" s="108"/>
      <c r="J415" s="109"/>
      <c r="K415" s="110"/>
      <c r="L415" s="96"/>
      <c r="M415" s="96"/>
      <c r="N415" s="97"/>
      <c r="O415" s="104"/>
      <c r="P415" s="104"/>
      <c r="Q415" s="104"/>
      <c r="R415" s="104"/>
      <c r="S415" s="122"/>
      <c r="T415" s="111"/>
      <c r="U415" s="14" t="str">
        <f t="shared" si="6"/>
        <v/>
      </c>
      <c r="V415" s="10" t="str">
        <f>IF(ISBLANK($T415),"",
    IF(ISERROR(VLOOKUP($T415,Scores!$B:$D,2,FALSE)),
        "ERROR: NOT IN TEAM LIST",
        VLOOKUP($T415,Scores!$B:$D,2,FALSE)
    )
)</f>
        <v/>
      </c>
      <c r="W415" s="16" t="str">
        <f>IF(ISBLANK($T415),"",
    IF(ISERROR(VLOOKUP($T415,Scores!$B:$D,3,FALSE)),
        "",
        VLOOKUP($T415,Scores!$B:$D,3,FALSE)
    )
)</f>
        <v/>
      </c>
    </row>
    <row r="416" spans="2:23">
      <c r="B416" s="9"/>
      <c r="C416" s="170"/>
      <c r="D416" s="96"/>
      <c r="E416" s="96"/>
      <c r="F416" s="96"/>
      <c r="G416" s="96"/>
      <c r="H416" s="96"/>
      <c r="I416" s="108"/>
      <c r="J416" s="109"/>
      <c r="K416" s="110"/>
      <c r="L416" s="96"/>
      <c r="M416" s="96"/>
      <c r="N416" s="97"/>
      <c r="O416" s="104"/>
      <c r="P416" s="104"/>
      <c r="Q416" s="104"/>
      <c r="R416" s="104"/>
      <c r="S416" s="122"/>
      <c r="T416" s="111"/>
      <c r="U416" s="14" t="str">
        <f t="shared" si="6"/>
        <v/>
      </c>
      <c r="V416" s="10" t="str">
        <f>IF(ISBLANK($T416),"",
    IF(ISERROR(VLOOKUP($T416,Scores!$B:$D,2,FALSE)),
        "ERROR: NOT IN TEAM LIST",
        VLOOKUP($T416,Scores!$B:$D,2,FALSE)
    )
)</f>
        <v/>
      </c>
      <c r="W416" s="16" t="str">
        <f>IF(ISBLANK($T416),"",
    IF(ISERROR(VLOOKUP($T416,Scores!$B:$D,3,FALSE)),
        "",
        VLOOKUP($T416,Scores!$B:$D,3,FALSE)
    )
)</f>
        <v/>
      </c>
    </row>
    <row r="417" spans="2:23">
      <c r="B417" s="9"/>
      <c r="C417" s="170"/>
      <c r="D417" s="96"/>
      <c r="E417" s="96"/>
      <c r="F417" s="96"/>
      <c r="G417" s="96"/>
      <c r="H417" s="96"/>
      <c r="I417" s="108"/>
      <c r="J417" s="109"/>
      <c r="K417" s="110"/>
      <c r="L417" s="96"/>
      <c r="M417" s="96"/>
      <c r="N417" s="97"/>
      <c r="O417" s="104"/>
      <c r="P417" s="104"/>
      <c r="Q417" s="104"/>
      <c r="R417" s="104"/>
      <c r="S417" s="122"/>
      <c r="T417" s="111"/>
      <c r="U417" s="14" t="str">
        <f t="shared" si="6"/>
        <v/>
      </c>
      <c r="V417" s="10" t="str">
        <f>IF(ISBLANK($T417),"",
    IF(ISERROR(VLOOKUP($T417,Scores!$B:$D,2,FALSE)),
        "ERROR: NOT IN TEAM LIST",
        VLOOKUP($T417,Scores!$B:$D,2,FALSE)
    )
)</f>
        <v/>
      </c>
      <c r="W417" s="16" t="str">
        <f>IF(ISBLANK($T417),"",
    IF(ISERROR(VLOOKUP($T417,Scores!$B:$D,3,FALSE)),
        "",
        VLOOKUP($T417,Scores!$B:$D,3,FALSE)
    )
)</f>
        <v/>
      </c>
    </row>
    <row r="418" spans="2:23">
      <c r="B418" s="9"/>
      <c r="C418" s="170"/>
      <c r="D418" s="96"/>
      <c r="E418" s="96"/>
      <c r="F418" s="96"/>
      <c r="G418" s="96"/>
      <c r="H418" s="96"/>
      <c r="I418" s="108"/>
      <c r="J418" s="109"/>
      <c r="K418" s="110"/>
      <c r="L418" s="96"/>
      <c r="M418" s="96"/>
      <c r="N418" s="97"/>
      <c r="O418" s="104"/>
      <c r="P418" s="104"/>
      <c r="Q418" s="104"/>
      <c r="R418" s="104"/>
      <c r="S418" s="122"/>
      <c r="T418" s="111"/>
      <c r="U418" s="14" t="str">
        <f t="shared" si="6"/>
        <v/>
      </c>
      <c r="V418" s="10" t="str">
        <f>IF(ISBLANK($T418),"",
    IF(ISERROR(VLOOKUP($T418,Scores!$B:$D,2,FALSE)),
        "ERROR: NOT IN TEAM LIST",
        VLOOKUP($T418,Scores!$B:$D,2,FALSE)
    )
)</f>
        <v/>
      </c>
      <c r="W418" s="16" t="str">
        <f>IF(ISBLANK($T418),"",
    IF(ISERROR(VLOOKUP($T418,Scores!$B:$D,3,FALSE)),
        "",
        VLOOKUP($T418,Scores!$B:$D,3,FALSE)
    )
)</f>
        <v/>
      </c>
    </row>
    <row r="419" spans="2:23">
      <c r="B419" s="9"/>
      <c r="C419" s="170"/>
      <c r="D419" s="96"/>
      <c r="E419" s="96"/>
      <c r="F419" s="96"/>
      <c r="G419" s="96"/>
      <c r="H419" s="96"/>
      <c r="I419" s="108"/>
      <c r="J419" s="109"/>
      <c r="K419" s="110"/>
      <c r="L419" s="96"/>
      <c r="M419" s="96"/>
      <c r="N419" s="97"/>
      <c r="O419" s="104"/>
      <c r="P419" s="104"/>
      <c r="Q419" s="104"/>
      <c r="R419" s="104"/>
      <c r="S419" s="122"/>
      <c r="T419" s="111"/>
      <c r="U419" s="14" t="str">
        <f t="shared" si="6"/>
        <v/>
      </c>
      <c r="V419" s="10" t="str">
        <f>IF(ISBLANK($T419),"",
    IF(ISERROR(VLOOKUP($T419,Scores!$B:$D,2,FALSE)),
        "ERROR: NOT IN TEAM LIST",
        VLOOKUP($T419,Scores!$B:$D,2,FALSE)
    )
)</f>
        <v/>
      </c>
      <c r="W419" s="16" t="str">
        <f>IF(ISBLANK($T419),"",
    IF(ISERROR(VLOOKUP($T419,Scores!$B:$D,3,FALSE)),
        "",
        VLOOKUP($T419,Scores!$B:$D,3,FALSE)
    )
)</f>
        <v/>
      </c>
    </row>
    <row r="420" spans="2:23">
      <c r="B420" s="9"/>
      <c r="C420" s="170"/>
      <c r="D420" s="96"/>
      <c r="E420" s="96"/>
      <c r="F420" s="96"/>
      <c r="G420" s="96"/>
      <c r="H420" s="96"/>
      <c r="I420" s="108"/>
      <c r="J420" s="109"/>
      <c r="K420" s="110"/>
      <c r="L420" s="96"/>
      <c r="M420" s="96"/>
      <c r="N420" s="97"/>
      <c r="O420" s="104"/>
      <c r="P420" s="104"/>
      <c r="Q420" s="104"/>
      <c r="R420" s="104"/>
      <c r="S420" s="122"/>
      <c r="T420" s="111"/>
      <c r="U420" s="14" t="str">
        <f t="shared" si="6"/>
        <v/>
      </c>
      <c r="V420" s="10" t="str">
        <f>IF(ISBLANK($T420),"",
    IF(ISERROR(VLOOKUP($T420,Scores!$B:$D,2,FALSE)),
        "ERROR: NOT IN TEAM LIST",
        VLOOKUP($T420,Scores!$B:$D,2,FALSE)
    )
)</f>
        <v/>
      </c>
      <c r="W420" s="16" t="str">
        <f>IF(ISBLANK($T420),"",
    IF(ISERROR(VLOOKUP($T420,Scores!$B:$D,3,FALSE)),
        "",
        VLOOKUP($T420,Scores!$B:$D,3,FALSE)
    )
)</f>
        <v/>
      </c>
    </row>
    <row r="421" spans="2:23">
      <c r="B421" s="9"/>
      <c r="C421" s="170"/>
      <c r="D421" s="96"/>
      <c r="E421" s="96"/>
      <c r="F421" s="96"/>
      <c r="G421" s="96"/>
      <c r="H421" s="96"/>
      <c r="I421" s="108"/>
      <c r="J421" s="109"/>
      <c r="K421" s="110"/>
      <c r="L421" s="96"/>
      <c r="M421" s="96"/>
      <c r="N421" s="97"/>
      <c r="O421" s="104"/>
      <c r="P421" s="104"/>
      <c r="Q421" s="104"/>
      <c r="R421" s="104"/>
      <c r="S421" s="122"/>
      <c r="T421" s="111"/>
      <c r="U421" s="14" t="str">
        <f t="shared" si="6"/>
        <v/>
      </c>
      <c r="V421" s="10" t="str">
        <f>IF(ISBLANK($T421),"",
    IF(ISERROR(VLOOKUP($T421,Scores!$B:$D,2,FALSE)),
        "ERROR: NOT IN TEAM LIST",
        VLOOKUP($T421,Scores!$B:$D,2,FALSE)
    )
)</f>
        <v/>
      </c>
      <c r="W421" s="16" t="str">
        <f>IF(ISBLANK($T421),"",
    IF(ISERROR(VLOOKUP($T421,Scores!$B:$D,3,FALSE)),
        "",
        VLOOKUP($T421,Scores!$B:$D,3,FALSE)
    )
)</f>
        <v/>
      </c>
    </row>
    <row r="422" spans="2:23">
      <c r="B422" s="9"/>
      <c r="C422" s="170"/>
      <c r="D422" s="96"/>
      <c r="E422" s="96"/>
      <c r="F422" s="96"/>
      <c r="G422" s="96"/>
      <c r="H422" s="96"/>
      <c r="I422" s="108"/>
      <c r="J422" s="109"/>
      <c r="K422" s="110"/>
      <c r="L422" s="96"/>
      <c r="M422" s="96"/>
      <c r="N422" s="97"/>
      <c r="O422" s="104"/>
      <c r="P422" s="104"/>
      <c r="Q422" s="104"/>
      <c r="R422" s="104"/>
      <c r="S422" s="122"/>
      <c r="T422" s="111"/>
      <c r="U422" s="14" t="str">
        <f t="shared" si="6"/>
        <v/>
      </c>
      <c r="V422" s="10" t="str">
        <f>IF(ISBLANK($T422),"",
    IF(ISERROR(VLOOKUP($T422,Scores!$B:$D,2,FALSE)),
        "ERROR: NOT IN TEAM LIST",
        VLOOKUP($T422,Scores!$B:$D,2,FALSE)
    )
)</f>
        <v/>
      </c>
      <c r="W422" s="16" t="str">
        <f>IF(ISBLANK($T422),"",
    IF(ISERROR(VLOOKUP($T422,Scores!$B:$D,3,FALSE)),
        "",
        VLOOKUP($T422,Scores!$B:$D,3,FALSE)
    )
)</f>
        <v/>
      </c>
    </row>
    <row r="423" spans="2:23">
      <c r="B423" s="9"/>
      <c r="C423" s="170"/>
      <c r="D423" s="96"/>
      <c r="E423" s="96"/>
      <c r="F423" s="96"/>
      <c r="G423" s="96"/>
      <c r="H423" s="96"/>
      <c r="I423" s="108"/>
      <c r="J423" s="109"/>
      <c r="K423" s="110"/>
      <c r="L423" s="96"/>
      <c r="M423" s="96"/>
      <c r="N423" s="97"/>
      <c r="O423" s="104"/>
      <c r="P423" s="104"/>
      <c r="Q423" s="104"/>
      <c r="R423" s="104"/>
      <c r="S423" s="122"/>
      <c r="T423" s="111"/>
      <c r="U423" s="14" t="str">
        <f t="shared" si="6"/>
        <v/>
      </c>
      <c r="V423" s="10" t="str">
        <f>IF(ISBLANK($T423),"",
    IF(ISERROR(VLOOKUP($T423,Scores!$B:$D,2,FALSE)),
        "ERROR: NOT IN TEAM LIST",
        VLOOKUP($T423,Scores!$B:$D,2,FALSE)
    )
)</f>
        <v/>
      </c>
      <c r="W423" s="16" t="str">
        <f>IF(ISBLANK($T423),"",
    IF(ISERROR(VLOOKUP($T423,Scores!$B:$D,3,FALSE)),
        "",
        VLOOKUP($T423,Scores!$B:$D,3,FALSE)
    )
)</f>
        <v/>
      </c>
    </row>
    <row r="424" spans="2:23">
      <c r="B424" s="9"/>
      <c r="C424" s="170"/>
      <c r="D424" s="96"/>
      <c r="E424" s="96"/>
      <c r="F424" s="96"/>
      <c r="G424" s="96"/>
      <c r="H424" s="96"/>
      <c r="I424" s="108"/>
      <c r="J424" s="109"/>
      <c r="K424" s="110"/>
      <c r="L424" s="96"/>
      <c r="M424" s="96"/>
      <c r="N424" s="97"/>
      <c r="O424" s="104"/>
      <c r="P424" s="104"/>
      <c r="Q424" s="104"/>
      <c r="R424" s="104"/>
      <c r="S424" s="122"/>
      <c r="T424" s="111"/>
      <c r="U424" s="14" t="str">
        <f t="shared" si="6"/>
        <v/>
      </c>
      <c r="V424" s="10" t="str">
        <f>IF(ISBLANK($T424),"",
    IF(ISERROR(VLOOKUP($T424,Scores!$B:$D,2,FALSE)),
        "ERROR: NOT IN TEAM LIST",
        VLOOKUP($T424,Scores!$B:$D,2,FALSE)
    )
)</f>
        <v/>
      </c>
      <c r="W424" s="16" t="str">
        <f>IF(ISBLANK($T424),"",
    IF(ISERROR(VLOOKUP($T424,Scores!$B:$D,3,FALSE)),
        "",
        VLOOKUP($T424,Scores!$B:$D,3,FALSE)
    )
)</f>
        <v/>
      </c>
    </row>
    <row r="425" spans="2:23">
      <c r="B425" s="9"/>
      <c r="C425" s="170"/>
      <c r="D425" s="96"/>
      <c r="E425" s="96"/>
      <c r="F425" s="96"/>
      <c r="G425" s="96"/>
      <c r="H425" s="96"/>
      <c r="I425" s="108"/>
      <c r="J425" s="109"/>
      <c r="K425" s="110"/>
      <c r="L425" s="96"/>
      <c r="M425" s="96"/>
      <c r="N425" s="97"/>
      <c r="O425" s="104"/>
      <c r="P425" s="104"/>
      <c r="Q425" s="104"/>
      <c r="R425" s="104"/>
      <c r="S425" s="122"/>
      <c r="T425" s="111"/>
      <c r="U425" s="14" t="str">
        <f t="shared" si="6"/>
        <v/>
      </c>
      <c r="V425" s="10" t="str">
        <f>IF(ISBLANK($T425),"",
    IF(ISERROR(VLOOKUP($T425,Scores!$B:$D,2,FALSE)),
        "ERROR: NOT IN TEAM LIST",
        VLOOKUP($T425,Scores!$B:$D,2,FALSE)
    )
)</f>
        <v/>
      </c>
      <c r="W425" s="16" t="str">
        <f>IF(ISBLANK($T425),"",
    IF(ISERROR(VLOOKUP($T425,Scores!$B:$D,3,FALSE)),
        "",
        VLOOKUP($T425,Scores!$B:$D,3,FALSE)
    )
)</f>
        <v/>
      </c>
    </row>
    <row r="426" spans="2:23">
      <c r="B426" s="9"/>
      <c r="C426" s="170"/>
      <c r="D426" s="96"/>
      <c r="E426" s="96"/>
      <c r="F426" s="96"/>
      <c r="G426" s="96"/>
      <c r="H426" s="96"/>
      <c r="I426" s="108"/>
      <c r="J426" s="109"/>
      <c r="K426" s="110"/>
      <c r="L426" s="96"/>
      <c r="M426" s="96"/>
      <c r="N426" s="97"/>
      <c r="O426" s="104"/>
      <c r="P426" s="104"/>
      <c r="Q426" s="104"/>
      <c r="R426" s="104"/>
      <c r="S426" s="122"/>
      <c r="T426" s="111"/>
      <c r="U426" s="14" t="str">
        <f t="shared" si="6"/>
        <v/>
      </c>
      <c r="V426" s="10" t="str">
        <f>IF(ISBLANK($T426),"",
    IF(ISERROR(VLOOKUP($T426,Scores!$B:$D,2,FALSE)),
        "ERROR: NOT IN TEAM LIST",
        VLOOKUP($T426,Scores!$B:$D,2,FALSE)
    )
)</f>
        <v/>
      </c>
      <c r="W426" s="16" t="str">
        <f>IF(ISBLANK($T426),"",
    IF(ISERROR(VLOOKUP($T426,Scores!$B:$D,3,FALSE)),
        "",
        VLOOKUP($T426,Scores!$B:$D,3,FALSE)
    )
)</f>
        <v/>
      </c>
    </row>
    <row r="427" spans="2:23">
      <c r="B427" s="9"/>
      <c r="C427" s="170"/>
      <c r="D427" s="96"/>
      <c r="E427" s="96"/>
      <c r="F427" s="96"/>
      <c r="G427" s="96"/>
      <c r="H427" s="96"/>
      <c r="I427" s="108"/>
      <c r="J427" s="109"/>
      <c r="K427" s="110"/>
      <c r="L427" s="96"/>
      <c r="M427" s="96"/>
      <c r="N427" s="97"/>
      <c r="O427" s="104"/>
      <c r="P427" s="104"/>
      <c r="Q427" s="104"/>
      <c r="R427" s="104"/>
      <c r="S427" s="122"/>
      <c r="T427" s="111"/>
      <c r="U427" s="14" t="str">
        <f t="shared" si="6"/>
        <v/>
      </c>
      <c r="V427" s="10" t="str">
        <f>IF(ISBLANK($T427),"",
    IF(ISERROR(VLOOKUP($T427,Scores!$B:$D,2,FALSE)),
        "ERROR: NOT IN TEAM LIST",
        VLOOKUP($T427,Scores!$B:$D,2,FALSE)
    )
)</f>
        <v/>
      </c>
      <c r="W427" s="16" t="str">
        <f>IF(ISBLANK($T427),"",
    IF(ISERROR(VLOOKUP($T427,Scores!$B:$D,3,FALSE)),
        "",
        VLOOKUP($T427,Scores!$B:$D,3,FALSE)
    )
)</f>
        <v/>
      </c>
    </row>
    <row r="428" spans="2:23">
      <c r="B428" s="9"/>
      <c r="C428" s="170"/>
      <c r="D428" s="96"/>
      <c r="E428" s="96"/>
      <c r="F428" s="96"/>
      <c r="G428" s="96"/>
      <c r="H428" s="96"/>
      <c r="I428" s="108"/>
      <c r="J428" s="109"/>
      <c r="K428" s="110"/>
      <c r="L428" s="96"/>
      <c r="M428" s="96"/>
      <c r="N428" s="97"/>
      <c r="O428" s="104"/>
      <c r="P428" s="104"/>
      <c r="Q428" s="104"/>
      <c r="R428" s="104"/>
      <c r="S428" s="122"/>
      <c r="T428" s="111"/>
      <c r="U428" s="14" t="str">
        <f t="shared" si="6"/>
        <v/>
      </c>
      <c r="V428" s="10" t="str">
        <f>IF(ISBLANK($T428),"",
    IF(ISERROR(VLOOKUP($T428,Scores!$B:$D,2,FALSE)),
        "ERROR: NOT IN TEAM LIST",
        VLOOKUP($T428,Scores!$B:$D,2,FALSE)
    )
)</f>
        <v/>
      </c>
      <c r="W428" s="16" t="str">
        <f>IF(ISBLANK($T428),"",
    IF(ISERROR(VLOOKUP($T428,Scores!$B:$D,3,FALSE)),
        "",
        VLOOKUP($T428,Scores!$B:$D,3,FALSE)
    )
)</f>
        <v/>
      </c>
    </row>
    <row r="429" spans="2:23">
      <c r="B429" s="9"/>
      <c r="C429" s="170"/>
      <c r="D429" s="96"/>
      <c r="E429" s="96"/>
      <c r="F429" s="96"/>
      <c r="G429" s="96"/>
      <c r="H429" s="96"/>
      <c r="I429" s="108"/>
      <c r="J429" s="109"/>
      <c r="K429" s="110"/>
      <c r="L429" s="96"/>
      <c r="M429" s="96"/>
      <c r="N429" s="97"/>
      <c r="O429" s="104"/>
      <c r="P429" s="104"/>
      <c r="Q429" s="104"/>
      <c r="R429" s="104"/>
      <c r="S429" s="122"/>
      <c r="T429" s="111"/>
      <c r="U429" s="14" t="str">
        <f t="shared" si="6"/>
        <v/>
      </c>
      <c r="V429" s="10" t="str">
        <f>IF(ISBLANK($T429),"",
    IF(ISERROR(VLOOKUP($T429,Scores!$B:$D,2,FALSE)),
        "ERROR: NOT IN TEAM LIST",
        VLOOKUP($T429,Scores!$B:$D,2,FALSE)
    )
)</f>
        <v/>
      </c>
      <c r="W429" s="16" t="str">
        <f>IF(ISBLANK($T429),"",
    IF(ISERROR(VLOOKUP($T429,Scores!$B:$D,3,FALSE)),
        "",
        VLOOKUP($T429,Scores!$B:$D,3,FALSE)
    )
)</f>
        <v/>
      </c>
    </row>
    <row r="430" spans="2:23">
      <c r="B430" s="9"/>
      <c r="C430" s="170"/>
      <c r="D430" s="96"/>
      <c r="E430" s="96"/>
      <c r="F430" s="96"/>
      <c r="G430" s="96"/>
      <c r="H430" s="96"/>
      <c r="I430" s="108"/>
      <c r="J430" s="109"/>
      <c r="K430" s="110"/>
      <c r="L430" s="96"/>
      <c r="M430" s="96"/>
      <c r="N430" s="97"/>
      <c r="O430" s="104"/>
      <c r="P430" s="104"/>
      <c r="Q430" s="104"/>
      <c r="R430" s="104"/>
      <c r="S430" s="122"/>
      <c r="T430" s="111"/>
      <c r="U430" s="14" t="str">
        <f t="shared" si="6"/>
        <v/>
      </c>
      <c r="V430" s="10" t="str">
        <f>IF(ISBLANK($T430),"",
    IF(ISERROR(VLOOKUP($T430,Scores!$B:$D,2,FALSE)),
        "ERROR: NOT IN TEAM LIST",
        VLOOKUP($T430,Scores!$B:$D,2,FALSE)
    )
)</f>
        <v/>
      </c>
      <c r="W430" s="16" t="str">
        <f>IF(ISBLANK($T430),"",
    IF(ISERROR(VLOOKUP($T430,Scores!$B:$D,3,FALSE)),
        "",
        VLOOKUP($T430,Scores!$B:$D,3,FALSE)
    )
)</f>
        <v/>
      </c>
    </row>
    <row r="431" spans="2:23">
      <c r="B431" s="9"/>
      <c r="C431" s="170"/>
      <c r="D431" s="96"/>
      <c r="E431" s="96"/>
      <c r="F431" s="96"/>
      <c r="G431" s="96"/>
      <c r="H431" s="96"/>
      <c r="I431" s="108"/>
      <c r="J431" s="109"/>
      <c r="K431" s="110"/>
      <c r="L431" s="96"/>
      <c r="M431" s="96"/>
      <c r="N431" s="97"/>
      <c r="O431" s="104"/>
      <c r="P431" s="104"/>
      <c r="Q431" s="104"/>
      <c r="R431" s="104"/>
      <c r="S431" s="122"/>
      <c r="T431" s="111"/>
      <c r="U431" s="14" t="str">
        <f t="shared" si="6"/>
        <v/>
      </c>
      <c r="V431" s="10" t="str">
        <f>IF(ISBLANK($T431),"",
    IF(ISERROR(VLOOKUP($T431,Scores!$B:$D,2,FALSE)),
        "ERROR: NOT IN TEAM LIST",
        VLOOKUP($T431,Scores!$B:$D,2,FALSE)
    )
)</f>
        <v/>
      </c>
      <c r="W431" s="16" t="str">
        <f>IF(ISBLANK($T431),"",
    IF(ISERROR(VLOOKUP($T431,Scores!$B:$D,3,FALSE)),
        "",
        VLOOKUP($T431,Scores!$B:$D,3,FALSE)
    )
)</f>
        <v/>
      </c>
    </row>
    <row r="432" spans="2:23">
      <c r="B432" s="9"/>
      <c r="C432" s="170"/>
      <c r="D432" s="96"/>
      <c r="E432" s="96"/>
      <c r="F432" s="96"/>
      <c r="G432" s="96"/>
      <c r="H432" s="96"/>
      <c r="I432" s="108"/>
      <c r="J432" s="109"/>
      <c r="K432" s="110"/>
      <c r="L432" s="96"/>
      <c r="M432" s="96"/>
      <c r="N432" s="97"/>
      <c r="O432" s="104"/>
      <c r="P432" s="104"/>
      <c r="Q432" s="104"/>
      <c r="R432" s="104"/>
      <c r="S432" s="122"/>
      <c r="T432" s="111"/>
      <c r="U432" s="14" t="str">
        <f t="shared" si="6"/>
        <v/>
      </c>
      <c r="V432" s="10" t="str">
        <f>IF(ISBLANK($T432),"",
    IF(ISERROR(VLOOKUP($T432,Scores!$B:$D,2,FALSE)),
        "ERROR: NOT IN TEAM LIST",
        VLOOKUP($T432,Scores!$B:$D,2,FALSE)
    )
)</f>
        <v/>
      </c>
      <c r="W432" s="16" t="str">
        <f>IF(ISBLANK($T432),"",
    IF(ISERROR(VLOOKUP($T432,Scores!$B:$D,3,FALSE)),
        "",
        VLOOKUP($T432,Scores!$B:$D,3,FALSE)
    )
)</f>
        <v/>
      </c>
    </row>
    <row r="433" spans="2:23">
      <c r="B433" s="9"/>
      <c r="C433" s="170"/>
      <c r="D433" s="96"/>
      <c r="E433" s="96"/>
      <c r="F433" s="96"/>
      <c r="G433" s="96"/>
      <c r="H433" s="96"/>
      <c r="I433" s="108"/>
      <c r="J433" s="109"/>
      <c r="K433" s="110"/>
      <c r="L433" s="96"/>
      <c r="M433" s="96"/>
      <c r="N433" s="97"/>
      <c r="O433" s="104"/>
      <c r="P433" s="104"/>
      <c r="Q433" s="104"/>
      <c r="R433" s="104"/>
      <c r="S433" s="122"/>
      <c r="T433" s="111"/>
      <c r="U433" s="14" t="str">
        <f t="shared" si="6"/>
        <v/>
      </c>
      <c r="V433" s="10" t="str">
        <f>IF(ISBLANK($T433),"",
    IF(ISERROR(VLOOKUP($T433,Scores!$B:$D,2,FALSE)),
        "ERROR: NOT IN TEAM LIST",
        VLOOKUP($T433,Scores!$B:$D,2,FALSE)
    )
)</f>
        <v/>
      </c>
      <c r="W433" s="16" t="str">
        <f>IF(ISBLANK($T433),"",
    IF(ISERROR(VLOOKUP($T433,Scores!$B:$D,3,FALSE)),
        "",
        VLOOKUP($T433,Scores!$B:$D,3,FALSE)
    )
)</f>
        <v/>
      </c>
    </row>
    <row r="434" spans="2:23">
      <c r="B434" s="9"/>
      <c r="C434" s="170"/>
      <c r="D434" s="96"/>
      <c r="E434" s="96"/>
      <c r="F434" s="96"/>
      <c r="G434" s="96"/>
      <c r="H434" s="96"/>
      <c r="I434" s="108"/>
      <c r="J434" s="109"/>
      <c r="K434" s="110"/>
      <c r="L434" s="96"/>
      <c r="M434" s="96"/>
      <c r="N434" s="97"/>
      <c r="O434" s="104"/>
      <c r="P434" s="104"/>
      <c r="Q434" s="104"/>
      <c r="R434" s="104"/>
      <c r="S434" s="122"/>
      <c r="T434" s="111"/>
      <c r="U434" s="14" t="str">
        <f t="shared" si="6"/>
        <v/>
      </c>
      <c r="V434" s="10" t="str">
        <f>IF(ISBLANK($T434),"",
    IF(ISERROR(VLOOKUP($T434,Scores!$B:$D,2,FALSE)),
        "ERROR: NOT IN TEAM LIST",
        VLOOKUP($T434,Scores!$B:$D,2,FALSE)
    )
)</f>
        <v/>
      </c>
      <c r="W434" s="16" t="str">
        <f>IF(ISBLANK($T434),"",
    IF(ISERROR(VLOOKUP($T434,Scores!$B:$D,3,FALSE)),
        "",
        VLOOKUP($T434,Scores!$B:$D,3,FALSE)
    )
)</f>
        <v/>
      </c>
    </row>
    <row r="435" spans="2:23">
      <c r="B435" s="9"/>
      <c r="C435" s="170"/>
      <c r="D435" s="96"/>
      <c r="E435" s="96"/>
      <c r="F435" s="96"/>
      <c r="G435" s="96"/>
      <c r="H435" s="96"/>
      <c r="I435" s="108"/>
      <c r="J435" s="109"/>
      <c r="K435" s="110"/>
      <c r="L435" s="96"/>
      <c r="M435" s="96"/>
      <c r="N435" s="97"/>
      <c r="O435" s="104"/>
      <c r="P435" s="104"/>
      <c r="Q435" s="104"/>
      <c r="R435" s="104"/>
      <c r="S435" s="122"/>
      <c r="T435" s="111"/>
      <c r="U435" s="14" t="str">
        <f t="shared" si="6"/>
        <v/>
      </c>
      <c r="V435" s="10" t="str">
        <f>IF(ISBLANK($T435),"",
    IF(ISERROR(VLOOKUP($T435,Scores!$B:$D,2,FALSE)),
        "ERROR: NOT IN TEAM LIST",
        VLOOKUP($T435,Scores!$B:$D,2,FALSE)
    )
)</f>
        <v/>
      </c>
      <c r="W435" s="16" t="str">
        <f>IF(ISBLANK($T435),"",
    IF(ISERROR(VLOOKUP($T435,Scores!$B:$D,3,FALSE)),
        "",
        VLOOKUP($T435,Scores!$B:$D,3,FALSE)
    )
)</f>
        <v/>
      </c>
    </row>
    <row r="436" spans="2:23">
      <c r="B436" s="9"/>
      <c r="C436" s="170"/>
      <c r="D436" s="96"/>
      <c r="E436" s="96"/>
      <c r="F436" s="96"/>
      <c r="G436" s="96"/>
      <c r="H436" s="96"/>
      <c r="I436" s="108"/>
      <c r="J436" s="109"/>
      <c r="K436" s="110"/>
      <c r="L436" s="96"/>
      <c r="M436" s="96"/>
      <c r="N436" s="97"/>
      <c r="O436" s="104"/>
      <c r="P436" s="104"/>
      <c r="Q436" s="104"/>
      <c r="R436" s="104"/>
      <c r="S436" s="122"/>
      <c r="T436" s="111"/>
      <c r="U436" s="14" t="str">
        <f t="shared" si="6"/>
        <v/>
      </c>
      <c r="V436" s="10" t="str">
        <f>IF(ISBLANK($T436),"",
    IF(ISERROR(VLOOKUP($T436,Scores!$B:$D,2,FALSE)),
        "ERROR: NOT IN TEAM LIST",
        VLOOKUP($T436,Scores!$B:$D,2,FALSE)
    )
)</f>
        <v/>
      </c>
      <c r="W436" s="16" t="str">
        <f>IF(ISBLANK($T436),"",
    IF(ISERROR(VLOOKUP($T436,Scores!$B:$D,3,FALSE)),
        "",
        VLOOKUP($T436,Scores!$B:$D,3,FALSE)
    )
)</f>
        <v/>
      </c>
    </row>
    <row r="437" spans="2:23">
      <c r="B437" s="9"/>
      <c r="C437" s="170"/>
      <c r="D437" s="96"/>
      <c r="E437" s="96"/>
      <c r="F437" s="96"/>
      <c r="G437" s="96"/>
      <c r="H437" s="96"/>
      <c r="I437" s="108"/>
      <c r="J437" s="109"/>
      <c r="K437" s="110"/>
      <c r="L437" s="96"/>
      <c r="M437" s="96"/>
      <c r="N437" s="97"/>
      <c r="O437" s="104"/>
      <c r="P437" s="104"/>
      <c r="Q437" s="104"/>
      <c r="R437" s="104"/>
      <c r="S437" s="122"/>
      <c r="T437" s="111"/>
      <c r="U437" s="14" t="str">
        <f t="shared" si="6"/>
        <v/>
      </c>
      <c r="V437" s="10" t="str">
        <f>IF(ISBLANK($T437),"",
    IF(ISERROR(VLOOKUP($T437,Scores!$B:$D,2,FALSE)),
        "ERROR: NOT IN TEAM LIST",
        VLOOKUP($T437,Scores!$B:$D,2,FALSE)
    )
)</f>
        <v/>
      </c>
      <c r="W437" s="16" t="str">
        <f>IF(ISBLANK($T437),"",
    IF(ISERROR(VLOOKUP($T437,Scores!$B:$D,3,FALSE)),
        "",
        VLOOKUP($T437,Scores!$B:$D,3,FALSE)
    )
)</f>
        <v/>
      </c>
    </row>
    <row r="438" spans="2:23">
      <c r="B438" s="9"/>
      <c r="C438" s="170"/>
      <c r="D438" s="96"/>
      <c r="E438" s="96"/>
      <c r="F438" s="96"/>
      <c r="G438" s="96"/>
      <c r="H438" s="96"/>
      <c r="I438" s="108"/>
      <c r="J438" s="109"/>
      <c r="K438" s="110"/>
      <c r="L438" s="96"/>
      <c r="M438" s="96"/>
      <c r="N438" s="97"/>
      <c r="O438" s="104"/>
      <c r="P438" s="104"/>
      <c r="Q438" s="104"/>
      <c r="R438" s="104"/>
      <c r="S438" s="122"/>
      <c r="T438" s="111"/>
      <c r="U438" s="14" t="str">
        <f t="shared" si="6"/>
        <v/>
      </c>
      <c r="V438" s="10" t="str">
        <f>IF(ISBLANK($T438),"",
    IF(ISERROR(VLOOKUP($T438,Scores!$B:$D,2,FALSE)),
        "ERROR: NOT IN TEAM LIST",
        VLOOKUP($T438,Scores!$B:$D,2,FALSE)
    )
)</f>
        <v/>
      </c>
      <c r="W438" s="16" t="str">
        <f>IF(ISBLANK($T438),"",
    IF(ISERROR(VLOOKUP($T438,Scores!$B:$D,3,FALSE)),
        "",
        VLOOKUP($T438,Scores!$B:$D,3,FALSE)
    )
)</f>
        <v/>
      </c>
    </row>
    <row r="439" spans="2:23">
      <c r="B439" s="9"/>
      <c r="C439" s="170"/>
      <c r="D439" s="96"/>
      <c r="E439" s="96"/>
      <c r="F439" s="96"/>
      <c r="G439" s="96"/>
      <c r="H439" s="96"/>
      <c r="I439" s="108"/>
      <c r="J439" s="109"/>
      <c r="K439" s="110"/>
      <c r="L439" s="96"/>
      <c r="M439" s="96"/>
      <c r="N439" s="97"/>
      <c r="O439" s="104"/>
      <c r="P439" s="104"/>
      <c r="Q439" s="104"/>
      <c r="R439" s="104"/>
      <c r="S439" s="122"/>
      <c r="T439" s="111"/>
      <c r="U439" s="14" t="str">
        <f t="shared" si="6"/>
        <v/>
      </c>
      <c r="V439" s="10" t="str">
        <f>IF(ISBLANK($T439),"",
    IF(ISERROR(VLOOKUP($T439,Scores!$B:$D,2,FALSE)),
        "ERROR: NOT IN TEAM LIST",
        VLOOKUP($T439,Scores!$B:$D,2,FALSE)
    )
)</f>
        <v/>
      </c>
      <c r="W439" s="16" t="str">
        <f>IF(ISBLANK($T439),"",
    IF(ISERROR(VLOOKUP($T439,Scores!$B:$D,3,FALSE)),
        "",
        VLOOKUP($T439,Scores!$B:$D,3,FALSE)
    )
)</f>
        <v/>
      </c>
    </row>
    <row r="440" spans="2:23">
      <c r="B440" s="9"/>
      <c r="C440" s="170"/>
      <c r="D440" s="96"/>
      <c r="E440" s="96"/>
      <c r="F440" s="96"/>
      <c r="G440" s="96"/>
      <c r="H440" s="96"/>
      <c r="I440" s="108"/>
      <c r="J440" s="109"/>
      <c r="K440" s="110"/>
      <c r="L440" s="96"/>
      <c r="M440" s="96"/>
      <c r="N440" s="97"/>
      <c r="O440" s="104"/>
      <c r="P440" s="104"/>
      <c r="Q440" s="104"/>
      <c r="R440" s="104"/>
      <c r="S440" s="122"/>
      <c r="T440" s="111"/>
      <c r="U440" s="14" t="str">
        <f t="shared" si="6"/>
        <v/>
      </c>
      <c r="V440" s="10" t="str">
        <f>IF(ISBLANK($T440),"",
    IF(ISERROR(VLOOKUP($T440,Scores!$B:$D,2,FALSE)),
        "ERROR: NOT IN TEAM LIST",
        VLOOKUP($T440,Scores!$B:$D,2,FALSE)
    )
)</f>
        <v/>
      </c>
      <c r="W440" s="16" t="str">
        <f>IF(ISBLANK($T440),"",
    IF(ISERROR(VLOOKUP($T440,Scores!$B:$D,3,FALSE)),
        "",
        VLOOKUP($T440,Scores!$B:$D,3,FALSE)
    )
)</f>
        <v/>
      </c>
    </row>
    <row r="441" spans="2:23">
      <c r="B441" s="9"/>
      <c r="C441" s="170"/>
      <c r="D441" s="96"/>
      <c r="E441" s="96"/>
      <c r="F441" s="96"/>
      <c r="G441" s="96"/>
      <c r="H441" s="96"/>
      <c r="I441" s="108"/>
      <c r="J441" s="109"/>
      <c r="K441" s="110"/>
      <c r="L441" s="96"/>
      <c r="M441" s="96"/>
      <c r="N441" s="97"/>
      <c r="O441" s="104"/>
      <c r="P441" s="104"/>
      <c r="Q441" s="104"/>
      <c r="R441" s="104"/>
      <c r="S441" s="122"/>
      <c r="T441" s="111"/>
      <c r="U441" s="14" t="str">
        <f t="shared" si="6"/>
        <v/>
      </c>
      <c r="V441" s="10" t="str">
        <f>IF(ISBLANK($T441),"",
    IF(ISERROR(VLOOKUP($T441,Scores!$B:$D,2,FALSE)),
        "ERROR: NOT IN TEAM LIST",
        VLOOKUP($T441,Scores!$B:$D,2,FALSE)
    )
)</f>
        <v/>
      </c>
      <c r="W441" s="16" t="str">
        <f>IF(ISBLANK($T441),"",
    IF(ISERROR(VLOOKUP($T441,Scores!$B:$D,3,FALSE)),
        "",
        VLOOKUP($T441,Scores!$B:$D,3,FALSE)
    )
)</f>
        <v/>
      </c>
    </row>
    <row r="442" spans="2:23">
      <c r="B442" s="9"/>
      <c r="C442" s="170"/>
      <c r="D442" s="96"/>
      <c r="E442" s="96"/>
      <c r="F442" s="96"/>
      <c r="G442" s="96"/>
      <c r="H442" s="96"/>
      <c r="I442" s="108"/>
      <c r="J442" s="109"/>
      <c r="K442" s="110"/>
      <c r="L442" s="96"/>
      <c r="M442" s="96"/>
      <c r="N442" s="97"/>
      <c r="O442" s="104"/>
      <c r="P442" s="104"/>
      <c r="Q442" s="104"/>
      <c r="R442" s="104"/>
      <c r="S442" s="122"/>
      <c r="T442" s="111"/>
      <c r="U442" s="14" t="str">
        <f t="shared" si="6"/>
        <v/>
      </c>
      <c r="V442" s="10" t="str">
        <f>IF(ISBLANK($T442),"",
    IF(ISERROR(VLOOKUP($T442,Scores!$B:$D,2,FALSE)),
        "ERROR: NOT IN TEAM LIST",
        VLOOKUP($T442,Scores!$B:$D,2,FALSE)
    )
)</f>
        <v/>
      </c>
      <c r="W442" s="16" t="str">
        <f>IF(ISBLANK($T442),"",
    IF(ISERROR(VLOOKUP($T442,Scores!$B:$D,3,FALSE)),
        "",
        VLOOKUP($T442,Scores!$B:$D,3,FALSE)
    )
)</f>
        <v/>
      </c>
    </row>
    <row r="443" spans="2:23">
      <c r="B443" s="9"/>
      <c r="C443" s="170"/>
      <c r="D443" s="96"/>
      <c r="E443" s="96"/>
      <c r="F443" s="96"/>
      <c r="G443" s="96"/>
      <c r="H443" s="96"/>
      <c r="I443" s="108"/>
      <c r="J443" s="109"/>
      <c r="K443" s="110"/>
      <c r="L443" s="96"/>
      <c r="M443" s="96"/>
      <c r="N443" s="97"/>
      <c r="O443" s="104"/>
      <c r="P443" s="104"/>
      <c r="Q443" s="104"/>
      <c r="R443" s="104"/>
      <c r="S443" s="122"/>
      <c r="T443" s="111"/>
      <c r="U443" s="14" t="str">
        <f t="shared" si="6"/>
        <v/>
      </c>
      <c r="V443" s="10" t="str">
        <f>IF(ISBLANK($T443),"",
    IF(ISERROR(VLOOKUP($T443,Scores!$B:$D,2,FALSE)),
        "ERROR: NOT IN TEAM LIST",
        VLOOKUP($T443,Scores!$B:$D,2,FALSE)
    )
)</f>
        <v/>
      </c>
      <c r="W443" s="16" t="str">
        <f>IF(ISBLANK($T443),"",
    IF(ISERROR(VLOOKUP($T443,Scores!$B:$D,3,FALSE)),
        "",
        VLOOKUP($T443,Scores!$B:$D,3,FALSE)
    )
)</f>
        <v/>
      </c>
    </row>
    <row r="444" spans="2:23">
      <c r="B444" s="9"/>
      <c r="C444" s="170"/>
      <c r="D444" s="96"/>
      <c r="E444" s="96"/>
      <c r="F444" s="96"/>
      <c r="G444" s="96"/>
      <c r="H444" s="96"/>
      <c r="I444" s="108"/>
      <c r="J444" s="109"/>
      <c r="K444" s="110"/>
      <c r="L444" s="96"/>
      <c r="M444" s="96"/>
      <c r="N444" s="97"/>
      <c r="O444" s="104"/>
      <c r="P444" s="104"/>
      <c r="Q444" s="104"/>
      <c r="R444" s="104"/>
      <c r="S444" s="122"/>
      <c r="T444" s="111"/>
      <c r="U444" s="14" t="str">
        <f t="shared" si="6"/>
        <v/>
      </c>
      <c r="V444" s="10" t="str">
        <f>IF(ISBLANK($T444),"",
    IF(ISERROR(VLOOKUP($T444,Scores!$B:$D,2,FALSE)),
        "ERROR: NOT IN TEAM LIST",
        VLOOKUP($T444,Scores!$B:$D,2,FALSE)
    )
)</f>
        <v/>
      </c>
      <c r="W444" s="16" t="str">
        <f>IF(ISBLANK($T444),"",
    IF(ISERROR(VLOOKUP($T444,Scores!$B:$D,3,FALSE)),
        "",
        VLOOKUP($T444,Scores!$B:$D,3,FALSE)
    )
)</f>
        <v/>
      </c>
    </row>
    <row r="445" spans="2:23">
      <c r="B445" s="9"/>
      <c r="C445" s="170"/>
      <c r="D445" s="96"/>
      <c r="E445" s="96"/>
      <c r="F445" s="96"/>
      <c r="G445" s="96"/>
      <c r="H445" s="96"/>
      <c r="I445" s="108"/>
      <c r="J445" s="109"/>
      <c r="K445" s="110"/>
      <c r="L445" s="96"/>
      <c r="M445" s="96"/>
      <c r="N445" s="97"/>
      <c r="O445" s="104"/>
      <c r="P445" s="104"/>
      <c r="Q445" s="104"/>
      <c r="R445" s="104"/>
      <c r="S445" s="122"/>
      <c r="T445" s="111"/>
      <c r="U445" s="14" t="str">
        <f t="shared" si="6"/>
        <v/>
      </c>
      <c r="V445" s="10" t="str">
        <f>IF(ISBLANK($T445),"",
    IF(ISERROR(VLOOKUP($T445,Scores!$B:$D,2,FALSE)),
        "ERROR: NOT IN TEAM LIST",
        VLOOKUP($T445,Scores!$B:$D,2,FALSE)
    )
)</f>
        <v/>
      </c>
      <c r="W445" s="16" t="str">
        <f>IF(ISBLANK($T445),"",
    IF(ISERROR(VLOOKUP($T445,Scores!$B:$D,3,FALSE)),
        "",
        VLOOKUP($T445,Scores!$B:$D,3,FALSE)
    )
)</f>
        <v/>
      </c>
    </row>
    <row r="446" spans="2:23">
      <c r="B446" s="9"/>
      <c r="C446" s="170"/>
      <c r="D446" s="96"/>
      <c r="E446" s="96"/>
      <c r="F446" s="96"/>
      <c r="G446" s="96"/>
      <c r="H446" s="96"/>
      <c r="I446" s="108"/>
      <c r="J446" s="109"/>
      <c r="K446" s="110"/>
      <c r="L446" s="96"/>
      <c r="M446" s="96"/>
      <c r="N446" s="97"/>
      <c r="O446" s="104"/>
      <c r="P446" s="104"/>
      <c r="Q446" s="104"/>
      <c r="R446" s="104"/>
      <c r="S446" s="122"/>
      <c r="T446" s="111"/>
      <c r="U446" s="14" t="str">
        <f t="shared" si="6"/>
        <v/>
      </c>
      <c r="V446" s="10" t="str">
        <f>IF(ISBLANK($T446),"",
    IF(ISERROR(VLOOKUP($T446,Scores!$B:$D,2,FALSE)),
        "ERROR: NOT IN TEAM LIST",
        VLOOKUP($T446,Scores!$B:$D,2,FALSE)
    )
)</f>
        <v/>
      </c>
      <c r="W446" s="16" t="str">
        <f>IF(ISBLANK($T446),"",
    IF(ISERROR(VLOOKUP($T446,Scores!$B:$D,3,FALSE)),
        "",
        VLOOKUP($T446,Scores!$B:$D,3,FALSE)
    )
)</f>
        <v/>
      </c>
    </row>
    <row r="447" spans="2:23">
      <c r="B447" s="9"/>
      <c r="C447" s="170"/>
      <c r="D447" s="96"/>
      <c r="E447" s="96"/>
      <c r="F447" s="96"/>
      <c r="G447" s="96"/>
      <c r="H447" s="96"/>
      <c r="I447" s="108"/>
      <c r="J447" s="109"/>
      <c r="K447" s="110"/>
      <c r="L447" s="96"/>
      <c r="M447" s="96"/>
      <c r="N447" s="97"/>
      <c r="O447" s="104"/>
      <c r="P447" s="104"/>
      <c r="Q447" s="104"/>
      <c r="R447" s="104"/>
      <c r="S447" s="122"/>
      <c r="T447" s="111"/>
      <c r="U447" s="14" t="str">
        <f t="shared" si="6"/>
        <v/>
      </c>
      <c r="V447" s="10" t="str">
        <f>IF(ISBLANK($T447),"",
    IF(ISERROR(VLOOKUP($T447,Scores!$B:$D,2,FALSE)),
        "ERROR: NOT IN TEAM LIST",
        VLOOKUP($T447,Scores!$B:$D,2,FALSE)
    )
)</f>
        <v/>
      </c>
      <c r="W447" s="16" t="str">
        <f>IF(ISBLANK($T447),"",
    IF(ISERROR(VLOOKUP($T447,Scores!$B:$D,3,FALSE)),
        "",
        VLOOKUP($T447,Scores!$B:$D,3,FALSE)
    )
)</f>
        <v/>
      </c>
    </row>
    <row r="448" spans="2:23">
      <c r="B448" s="9"/>
      <c r="C448" s="170"/>
      <c r="D448" s="96"/>
      <c r="E448" s="96"/>
      <c r="F448" s="96"/>
      <c r="G448" s="96"/>
      <c r="H448" s="96"/>
      <c r="I448" s="108"/>
      <c r="J448" s="109"/>
      <c r="K448" s="110"/>
      <c r="L448" s="96"/>
      <c r="M448" s="96"/>
      <c r="N448" s="97"/>
      <c r="O448" s="104"/>
      <c r="P448" s="104"/>
      <c r="Q448" s="104"/>
      <c r="R448" s="104"/>
      <c r="S448" s="122"/>
      <c r="T448" s="111"/>
      <c r="U448" s="14" t="str">
        <f t="shared" si="6"/>
        <v/>
      </c>
      <c r="V448" s="10" t="str">
        <f>IF(ISBLANK($T448),"",
    IF(ISERROR(VLOOKUP($T448,Scores!$B:$D,2,FALSE)),
        "ERROR: NOT IN TEAM LIST",
        VLOOKUP($T448,Scores!$B:$D,2,FALSE)
    )
)</f>
        <v/>
      </c>
      <c r="W448" s="16" t="str">
        <f>IF(ISBLANK($T448),"",
    IF(ISERROR(VLOOKUP($T448,Scores!$B:$D,3,FALSE)),
        "",
        VLOOKUP($T448,Scores!$B:$D,3,FALSE)
    )
)</f>
        <v/>
      </c>
    </row>
    <row r="449" spans="2:23">
      <c r="B449" s="9"/>
      <c r="C449" s="170"/>
      <c r="D449" s="96"/>
      <c r="E449" s="96"/>
      <c r="F449" s="96"/>
      <c r="G449" s="96"/>
      <c r="H449" s="96"/>
      <c r="I449" s="108"/>
      <c r="J449" s="109"/>
      <c r="K449" s="110"/>
      <c r="L449" s="96"/>
      <c r="M449" s="96"/>
      <c r="N449" s="97"/>
      <c r="O449" s="104"/>
      <c r="P449" s="104"/>
      <c r="Q449" s="104"/>
      <c r="R449" s="104"/>
      <c r="S449" s="122"/>
      <c r="T449" s="111"/>
      <c r="U449" s="14" t="str">
        <f t="shared" si="6"/>
        <v/>
      </c>
      <c r="V449" s="10" t="str">
        <f>IF(ISBLANK($T449),"",
    IF(ISERROR(VLOOKUP($T449,Scores!$B:$D,2,FALSE)),
        "ERROR: NOT IN TEAM LIST",
        VLOOKUP($T449,Scores!$B:$D,2,FALSE)
    )
)</f>
        <v/>
      </c>
      <c r="W449" s="16" t="str">
        <f>IF(ISBLANK($T449),"",
    IF(ISERROR(VLOOKUP($T449,Scores!$B:$D,3,FALSE)),
        "",
        VLOOKUP($T449,Scores!$B:$D,3,FALSE)
    )
)</f>
        <v/>
      </c>
    </row>
    <row r="450" spans="2:23">
      <c r="B450" s="9"/>
      <c r="C450" s="170"/>
      <c r="D450" s="96"/>
      <c r="E450" s="96"/>
      <c r="F450" s="96"/>
      <c r="G450" s="96"/>
      <c r="H450" s="96"/>
      <c r="I450" s="108"/>
      <c r="J450" s="109"/>
      <c r="K450" s="110"/>
      <c r="L450" s="96"/>
      <c r="M450" s="96"/>
      <c r="N450" s="97"/>
      <c r="O450" s="104"/>
      <c r="P450" s="104"/>
      <c r="Q450" s="104"/>
      <c r="R450" s="104"/>
      <c r="S450" s="122"/>
      <c r="T450" s="111"/>
      <c r="U450" s="14" t="str">
        <f t="shared" si="6"/>
        <v/>
      </c>
      <c r="V450" s="10" t="str">
        <f>IF(ISBLANK($T450),"",
    IF(ISERROR(VLOOKUP($T450,Scores!$B:$D,2,FALSE)),
        "ERROR: NOT IN TEAM LIST",
        VLOOKUP($T450,Scores!$B:$D,2,FALSE)
    )
)</f>
        <v/>
      </c>
      <c r="W450" s="16" t="str">
        <f>IF(ISBLANK($T450),"",
    IF(ISERROR(VLOOKUP($T450,Scores!$B:$D,3,FALSE)),
        "",
        VLOOKUP($T450,Scores!$B:$D,3,FALSE)
    )
)</f>
        <v/>
      </c>
    </row>
    <row r="451" spans="2:23">
      <c r="B451" s="9"/>
      <c r="C451" s="170"/>
      <c r="D451" s="96"/>
      <c r="E451" s="96"/>
      <c r="F451" s="96"/>
      <c r="G451" s="96"/>
      <c r="H451" s="96"/>
      <c r="I451" s="108"/>
      <c r="J451" s="109"/>
      <c r="K451" s="110"/>
      <c r="L451" s="96"/>
      <c r="M451" s="96"/>
      <c r="N451" s="97"/>
      <c r="O451" s="104"/>
      <c r="P451" s="104"/>
      <c r="Q451" s="104"/>
      <c r="R451" s="104"/>
      <c r="S451" s="122"/>
      <c r="T451" s="111"/>
      <c r="U451" s="14" t="str">
        <f t="shared" si="6"/>
        <v/>
      </c>
      <c r="V451" s="10" t="str">
        <f>IF(ISBLANK($T451),"",
    IF(ISERROR(VLOOKUP($T451,Scores!$B:$D,2,FALSE)),
        "ERROR: NOT IN TEAM LIST",
        VLOOKUP($T451,Scores!$B:$D,2,FALSE)
    )
)</f>
        <v/>
      </c>
      <c r="W451" s="16" t="str">
        <f>IF(ISBLANK($T451),"",
    IF(ISERROR(VLOOKUP($T451,Scores!$B:$D,3,FALSE)),
        "",
        VLOOKUP($T451,Scores!$B:$D,3,FALSE)
    )
)</f>
        <v/>
      </c>
    </row>
    <row r="452" spans="2:23">
      <c r="B452" s="9"/>
      <c r="C452" s="170"/>
      <c r="D452" s="96"/>
      <c r="E452" s="96"/>
      <c r="F452" s="96"/>
      <c r="G452" s="96"/>
      <c r="H452" s="96"/>
      <c r="I452" s="108"/>
      <c r="J452" s="109"/>
      <c r="K452" s="110"/>
      <c r="L452" s="96"/>
      <c r="M452" s="96"/>
      <c r="N452" s="97"/>
      <c r="O452" s="104"/>
      <c r="P452" s="104"/>
      <c r="Q452" s="104"/>
      <c r="R452" s="104"/>
      <c r="S452" s="122"/>
      <c r="T452" s="111"/>
      <c r="U452" s="14" t="str">
        <f t="shared" ref="U452:U502" si="7">IF(AND(ISBLANK(S452),ISBLANK(T452)),
    "",
    IF(AND(OR(S452=TRUE,LEFT(S452)="T",LEFT(S452)="Y",S452=1),ISBLANK(T452)),
        "← ENTER",
        IF(AND(NOT(ISBLANK(S452)),OR(S452=TRUE,LEFT(S452)="T",LEFT(S452)="Y",S452=1)),
            T452,
            ""
        )
    )
)</f>
        <v/>
      </c>
      <c r="V452" s="10" t="str">
        <f>IF(ISBLANK($T452),"",
    IF(ISERROR(VLOOKUP($T452,Scores!$B:$D,2,FALSE)),
        "ERROR: NOT IN TEAM LIST",
        VLOOKUP($T452,Scores!$B:$D,2,FALSE)
    )
)</f>
        <v/>
      </c>
      <c r="W452" s="16" t="str">
        <f>IF(ISBLANK($T452),"",
    IF(ISERROR(VLOOKUP($T452,Scores!$B:$D,3,FALSE)),
        "",
        VLOOKUP($T452,Scores!$B:$D,3,FALSE)
    )
)</f>
        <v/>
      </c>
    </row>
    <row r="453" spans="2:23">
      <c r="B453" s="9"/>
      <c r="C453" s="170"/>
      <c r="D453" s="96"/>
      <c r="E453" s="96"/>
      <c r="F453" s="96"/>
      <c r="G453" s="96"/>
      <c r="H453" s="96"/>
      <c r="I453" s="108"/>
      <c r="J453" s="109"/>
      <c r="K453" s="110"/>
      <c r="L453" s="96"/>
      <c r="M453" s="96"/>
      <c r="N453" s="97"/>
      <c r="O453" s="104"/>
      <c r="P453" s="104"/>
      <c r="Q453" s="104"/>
      <c r="R453" s="104"/>
      <c r="S453" s="122"/>
      <c r="T453" s="111"/>
      <c r="U453" s="14" t="str">
        <f t="shared" si="7"/>
        <v/>
      </c>
      <c r="V453" s="10" t="str">
        <f>IF(ISBLANK($T453),"",
    IF(ISERROR(VLOOKUP($T453,Scores!$B:$D,2,FALSE)),
        "ERROR: NOT IN TEAM LIST",
        VLOOKUP($T453,Scores!$B:$D,2,FALSE)
    )
)</f>
        <v/>
      </c>
      <c r="W453" s="16" t="str">
        <f>IF(ISBLANK($T453),"",
    IF(ISERROR(VLOOKUP($T453,Scores!$B:$D,3,FALSE)),
        "",
        VLOOKUP($T453,Scores!$B:$D,3,FALSE)
    )
)</f>
        <v/>
      </c>
    </row>
    <row r="454" spans="2:23">
      <c r="B454" s="9"/>
      <c r="C454" s="170"/>
      <c r="D454" s="96"/>
      <c r="E454" s="96"/>
      <c r="F454" s="96"/>
      <c r="G454" s="96"/>
      <c r="H454" s="96"/>
      <c r="I454" s="108"/>
      <c r="J454" s="109"/>
      <c r="K454" s="110"/>
      <c r="L454" s="96"/>
      <c r="M454" s="96"/>
      <c r="N454" s="97"/>
      <c r="O454" s="104"/>
      <c r="P454" s="104"/>
      <c r="Q454" s="104"/>
      <c r="R454" s="104"/>
      <c r="S454" s="122"/>
      <c r="T454" s="111"/>
      <c r="U454" s="14" t="str">
        <f t="shared" si="7"/>
        <v/>
      </c>
      <c r="V454" s="10" t="str">
        <f>IF(ISBLANK($T454),"",
    IF(ISERROR(VLOOKUP($T454,Scores!$B:$D,2,FALSE)),
        "ERROR: NOT IN TEAM LIST",
        VLOOKUP($T454,Scores!$B:$D,2,FALSE)
    )
)</f>
        <v/>
      </c>
      <c r="W454" s="16" t="str">
        <f>IF(ISBLANK($T454),"",
    IF(ISERROR(VLOOKUP($T454,Scores!$B:$D,3,FALSE)),
        "",
        VLOOKUP($T454,Scores!$B:$D,3,FALSE)
    )
)</f>
        <v/>
      </c>
    </row>
    <row r="455" spans="2:23">
      <c r="B455" s="9"/>
      <c r="C455" s="170"/>
      <c r="D455" s="96"/>
      <c r="E455" s="96"/>
      <c r="F455" s="96"/>
      <c r="G455" s="96"/>
      <c r="H455" s="96"/>
      <c r="I455" s="108"/>
      <c r="J455" s="109"/>
      <c r="K455" s="110"/>
      <c r="L455" s="96"/>
      <c r="M455" s="96"/>
      <c r="N455" s="97"/>
      <c r="O455" s="104"/>
      <c r="P455" s="104"/>
      <c r="Q455" s="104"/>
      <c r="R455" s="104"/>
      <c r="S455" s="122"/>
      <c r="T455" s="111"/>
      <c r="U455" s="14" t="str">
        <f t="shared" si="7"/>
        <v/>
      </c>
      <c r="V455" s="10" t="str">
        <f>IF(ISBLANK($T455),"",
    IF(ISERROR(VLOOKUP($T455,Scores!$B:$D,2,FALSE)),
        "ERROR: NOT IN TEAM LIST",
        VLOOKUP($T455,Scores!$B:$D,2,FALSE)
    )
)</f>
        <v/>
      </c>
      <c r="W455" s="16" t="str">
        <f>IF(ISBLANK($T455),"",
    IF(ISERROR(VLOOKUP($T455,Scores!$B:$D,3,FALSE)),
        "",
        VLOOKUP($T455,Scores!$B:$D,3,FALSE)
    )
)</f>
        <v/>
      </c>
    </row>
    <row r="456" spans="2:23">
      <c r="B456" s="9"/>
      <c r="C456" s="170"/>
      <c r="D456" s="96"/>
      <c r="E456" s="96"/>
      <c r="F456" s="96"/>
      <c r="G456" s="96"/>
      <c r="H456" s="96"/>
      <c r="I456" s="108"/>
      <c r="J456" s="109"/>
      <c r="K456" s="110"/>
      <c r="L456" s="96"/>
      <c r="M456" s="96"/>
      <c r="N456" s="97"/>
      <c r="O456" s="104"/>
      <c r="P456" s="104"/>
      <c r="Q456" s="104"/>
      <c r="R456" s="104"/>
      <c r="S456" s="122"/>
      <c r="T456" s="111"/>
      <c r="U456" s="14" t="str">
        <f t="shared" si="7"/>
        <v/>
      </c>
      <c r="V456" s="10" t="str">
        <f>IF(ISBLANK($T456),"",
    IF(ISERROR(VLOOKUP($T456,Scores!$B:$D,2,FALSE)),
        "ERROR: NOT IN TEAM LIST",
        VLOOKUP($T456,Scores!$B:$D,2,FALSE)
    )
)</f>
        <v/>
      </c>
      <c r="W456" s="16" t="str">
        <f>IF(ISBLANK($T456),"",
    IF(ISERROR(VLOOKUP($T456,Scores!$B:$D,3,FALSE)),
        "",
        VLOOKUP($T456,Scores!$B:$D,3,FALSE)
    )
)</f>
        <v/>
      </c>
    </row>
    <row r="457" spans="2:23">
      <c r="B457" s="9"/>
      <c r="C457" s="170"/>
      <c r="D457" s="96"/>
      <c r="E457" s="96"/>
      <c r="F457" s="96"/>
      <c r="G457" s="96"/>
      <c r="H457" s="96"/>
      <c r="I457" s="108"/>
      <c r="J457" s="109"/>
      <c r="K457" s="110"/>
      <c r="L457" s="96"/>
      <c r="M457" s="96"/>
      <c r="N457" s="97"/>
      <c r="O457" s="104"/>
      <c r="P457" s="104"/>
      <c r="Q457" s="104"/>
      <c r="R457" s="104"/>
      <c r="S457" s="122"/>
      <c r="T457" s="111"/>
      <c r="U457" s="14" t="str">
        <f t="shared" si="7"/>
        <v/>
      </c>
      <c r="V457" s="10" t="str">
        <f>IF(ISBLANK($T457),"",
    IF(ISERROR(VLOOKUP($T457,Scores!$B:$D,2,FALSE)),
        "ERROR: NOT IN TEAM LIST",
        VLOOKUP($T457,Scores!$B:$D,2,FALSE)
    )
)</f>
        <v/>
      </c>
      <c r="W457" s="16" t="str">
        <f>IF(ISBLANK($T457),"",
    IF(ISERROR(VLOOKUP($T457,Scores!$B:$D,3,FALSE)),
        "",
        VLOOKUP($T457,Scores!$B:$D,3,FALSE)
    )
)</f>
        <v/>
      </c>
    </row>
    <row r="458" spans="2:23">
      <c r="B458" s="9"/>
      <c r="C458" s="170"/>
      <c r="D458" s="96"/>
      <c r="E458" s="96"/>
      <c r="F458" s="96"/>
      <c r="G458" s="96"/>
      <c r="H458" s="96"/>
      <c r="I458" s="108"/>
      <c r="J458" s="109"/>
      <c r="K458" s="110"/>
      <c r="L458" s="96"/>
      <c r="M458" s="96"/>
      <c r="N458" s="97"/>
      <c r="O458" s="104"/>
      <c r="P458" s="104"/>
      <c r="Q458" s="104"/>
      <c r="R458" s="104"/>
      <c r="S458" s="122"/>
      <c r="T458" s="111"/>
      <c r="U458" s="14" t="str">
        <f t="shared" si="7"/>
        <v/>
      </c>
      <c r="V458" s="10" t="str">
        <f>IF(ISBLANK($T458),"",
    IF(ISERROR(VLOOKUP($T458,Scores!$B:$D,2,FALSE)),
        "ERROR: NOT IN TEAM LIST",
        VLOOKUP($T458,Scores!$B:$D,2,FALSE)
    )
)</f>
        <v/>
      </c>
      <c r="W458" s="16" t="str">
        <f>IF(ISBLANK($T458),"",
    IF(ISERROR(VLOOKUP($T458,Scores!$B:$D,3,FALSE)),
        "",
        VLOOKUP($T458,Scores!$B:$D,3,FALSE)
    )
)</f>
        <v/>
      </c>
    </row>
    <row r="459" spans="2:23">
      <c r="B459" s="9"/>
      <c r="C459" s="170"/>
      <c r="D459" s="96"/>
      <c r="E459" s="96"/>
      <c r="F459" s="96"/>
      <c r="G459" s="96"/>
      <c r="H459" s="96"/>
      <c r="I459" s="108"/>
      <c r="J459" s="109"/>
      <c r="K459" s="110"/>
      <c r="L459" s="96"/>
      <c r="M459" s="96"/>
      <c r="N459" s="97"/>
      <c r="O459" s="104"/>
      <c r="P459" s="104"/>
      <c r="Q459" s="104"/>
      <c r="R459" s="104"/>
      <c r="S459" s="122"/>
      <c r="T459" s="111"/>
      <c r="U459" s="14" t="str">
        <f t="shared" si="7"/>
        <v/>
      </c>
      <c r="V459" s="10" t="str">
        <f>IF(ISBLANK($T459),"",
    IF(ISERROR(VLOOKUP($T459,Scores!$B:$D,2,FALSE)),
        "ERROR: NOT IN TEAM LIST",
        VLOOKUP($T459,Scores!$B:$D,2,FALSE)
    )
)</f>
        <v/>
      </c>
      <c r="W459" s="16" t="str">
        <f>IF(ISBLANK($T459),"",
    IF(ISERROR(VLOOKUP($T459,Scores!$B:$D,3,FALSE)),
        "",
        VLOOKUP($T459,Scores!$B:$D,3,FALSE)
    )
)</f>
        <v/>
      </c>
    </row>
    <row r="460" spans="2:23">
      <c r="B460" s="9"/>
      <c r="C460" s="170"/>
      <c r="D460" s="96"/>
      <c r="E460" s="96"/>
      <c r="F460" s="96"/>
      <c r="G460" s="96"/>
      <c r="H460" s="96"/>
      <c r="I460" s="108"/>
      <c r="J460" s="109"/>
      <c r="K460" s="110"/>
      <c r="L460" s="96"/>
      <c r="M460" s="96"/>
      <c r="N460" s="97"/>
      <c r="O460" s="104"/>
      <c r="P460" s="104"/>
      <c r="Q460" s="104"/>
      <c r="R460" s="104"/>
      <c r="S460" s="122"/>
      <c r="T460" s="111"/>
      <c r="U460" s="14" t="str">
        <f t="shared" si="7"/>
        <v/>
      </c>
      <c r="V460" s="10" t="str">
        <f>IF(ISBLANK($T460),"",
    IF(ISERROR(VLOOKUP($T460,Scores!$B:$D,2,FALSE)),
        "ERROR: NOT IN TEAM LIST",
        VLOOKUP($T460,Scores!$B:$D,2,FALSE)
    )
)</f>
        <v/>
      </c>
      <c r="W460" s="16" t="str">
        <f>IF(ISBLANK($T460),"",
    IF(ISERROR(VLOOKUP($T460,Scores!$B:$D,3,FALSE)),
        "",
        VLOOKUP($T460,Scores!$B:$D,3,FALSE)
    )
)</f>
        <v/>
      </c>
    </row>
    <row r="461" spans="2:23">
      <c r="B461" s="9"/>
      <c r="C461" s="170"/>
      <c r="D461" s="96"/>
      <c r="E461" s="96"/>
      <c r="F461" s="96"/>
      <c r="G461" s="96"/>
      <c r="H461" s="96"/>
      <c r="I461" s="108"/>
      <c r="J461" s="109"/>
      <c r="K461" s="110"/>
      <c r="L461" s="96"/>
      <c r="M461" s="96"/>
      <c r="N461" s="97"/>
      <c r="O461" s="104"/>
      <c r="P461" s="104"/>
      <c r="Q461" s="104"/>
      <c r="R461" s="104"/>
      <c r="S461" s="122"/>
      <c r="T461" s="111"/>
      <c r="U461" s="14" t="str">
        <f t="shared" si="7"/>
        <v/>
      </c>
      <c r="V461" s="10" t="str">
        <f>IF(ISBLANK($T461),"",
    IF(ISERROR(VLOOKUP($T461,Scores!$B:$D,2,FALSE)),
        "ERROR: NOT IN TEAM LIST",
        VLOOKUP($T461,Scores!$B:$D,2,FALSE)
    )
)</f>
        <v/>
      </c>
      <c r="W461" s="16" t="str">
        <f>IF(ISBLANK($T461),"",
    IF(ISERROR(VLOOKUP($T461,Scores!$B:$D,3,FALSE)),
        "",
        VLOOKUP($T461,Scores!$B:$D,3,FALSE)
    )
)</f>
        <v/>
      </c>
    </row>
    <row r="462" spans="2:23">
      <c r="B462" s="9"/>
      <c r="C462" s="170"/>
      <c r="D462" s="96"/>
      <c r="E462" s="96"/>
      <c r="F462" s="96"/>
      <c r="G462" s="96"/>
      <c r="H462" s="96"/>
      <c r="I462" s="108"/>
      <c r="J462" s="109"/>
      <c r="K462" s="110"/>
      <c r="L462" s="96"/>
      <c r="M462" s="96"/>
      <c r="N462" s="97"/>
      <c r="O462" s="104"/>
      <c r="P462" s="104"/>
      <c r="Q462" s="104"/>
      <c r="R462" s="104"/>
      <c r="S462" s="122"/>
      <c r="T462" s="111"/>
      <c r="U462" s="14" t="str">
        <f t="shared" si="7"/>
        <v/>
      </c>
      <c r="V462" s="10" t="str">
        <f>IF(ISBLANK($T462),"",
    IF(ISERROR(VLOOKUP($T462,Scores!$B:$D,2,FALSE)),
        "ERROR: NOT IN TEAM LIST",
        VLOOKUP($T462,Scores!$B:$D,2,FALSE)
    )
)</f>
        <v/>
      </c>
      <c r="W462" s="16" t="str">
        <f>IF(ISBLANK($T462),"",
    IF(ISERROR(VLOOKUP($T462,Scores!$B:$D,3,FALSE)),
        "",
        VLOOKUP($T462,Scores!$B:$D,3,FALSE)
    )
)</f>
        <v/>
      </c>
    </row>
    <row r="463" spans="2:23">
      <c r="B463" s="9"/>
      <c r="C463" s="170"/>
      <c r="D463" s="96"/>
      <c r="E463" s="96"/>
      <c r="F463" s="96"/>
      <c r="G463" s="96"/>
      <c r="H463" s="96"/>
      <c r="I463" s="108"/>
      <c r="J463" s="109"/>
      <c r="K463" s="110"/>
      <c r="L463" s="96"/>
      <c r="M463" s="96"/>
      <c r="N463" s="97"/>
      <c r="O463" s="104"/>
      <c r="P463" s="104"/>
      <c r="Q463" s="104"/>
      <c r="R463" s="104"/>
      <c r="S463" s="122"/>
      <c r="T463" s="111"/>
      <c r="U463" s="14" t="str">
        <f t="shared" si="7"/>
        <v/>
      </c>
      <c r="V463" s="10" t="str">
        <f>IF(ISBLANK($T463),"",
    IF(ISERROR(VLOOKUP($T463,Scores!$B:$D,2,FALSE)),
        "ERROR: NOT IN TEAM LIST",
        VLOOKUP($T463,Scores!$B:$D,2,FALSE)
    )
)</f>
        <v/>
      </c>
      <c r="W463" s="16" t="str">
        <f>IF(ISBLANK($T463),"",
    IF(ISERROR(VLOOKUP($T463,Scores!$B:$D,3,FALSE)),
        "",
        VLOOKUP($T463,Scores!$B:$D,3,FALSE)
    )
)</f>
        <v/>
      </c>
    </row>
    <row r="464" spans="2:23">
      <c r="B464" s="9"/>
      <c r="C464" s="170"/>
      <c r="D464" s="96"/>
      <c r="E464" s="96"/>
      <c r="F464" s="96"/>
      <c r="G464" s="96"/>
      <c r="H464" s="96"/>
      <c r="I464" s="108"/>
      <c r="J464" s="109"/>
      <c r="K464" s="110"/>
      <c r="L464" s="96"/>
      <c r="M464" s="96"/>
      <c r="N464" s="97"/>
      <c r="O464" s="104"/>
      <c r="P464" s="104"/>
      <c r="Q464" s="104"/>
      <c r="R464" s="104"/>
      <c r="S464" s="122"/>
      <c r="T464" s="111"/>
      <c r="U464" s="14" t="str">
        <f t="shared" si="7"/>
        <v/>
      </c>
      <c r="V464" s="10" t="str">
        <f>IF(ISBLANK($T464),"",
    IF(ISERROR(VLOOKUP($T464,Scores!$B:$D,2,FALSE)),
        "ERROR: NOT IN TEAM LIST",
        VLOOKUP($T464,Scores!$B:$D,2,FALSE)
    )
)</f>
        <v/>
      </c>
      <c r="W464" s="16" t="str">
        <f>IF(ISBLANK($T464),"",
    IF(ISERROR(VLOOKUP($T464,Scores!$B:$D,3,FALSE)),
        "",
        VLOOKUP($T464,Scores!$B:$D,3,FALSE)
    )
)</f>
        <v/>
      </c>
    </row>
    <row r="465" spans="2:23">
      <c r="B465" s="9"/>
      <c r="C465" s="170"/>
      <c r="D465" s="96"/>
      <c r="E465" s="96"/>
      <c r="F465" s="96"/>
      <c r="G465" s="96"/>
      <c r="H465" s="96"/>
      <c r="I465" s="108"/>
      <c r="J465" s="109"/>
      <c r="K465" s="110"/>
      <c r="L465" s="96"/>
      <c r="M465" s="96"/>
      <c r="N465" s="97"/>
      <c r="O465" s="104"/>
      <c r="P465" s="104"/>
      <c r="Q465" s="104"/>
      <c r="R465" s="104"/>
      <c r="S465" s="122"/>
      <c r="T465" s="111"/>
      <c r="U465" s="14" t="str">
        <f t="shared" si="7"/>
        <v/>
      </c>
      <c r="V465" s="10" t="str">
        <f>IF(ISBLANK($T465),"",
    IF(ISERROR(VLOOKUP($T465,Scores!$B:$D,2,FALSE)),
        "ERROR: NOT IN TEAM LIST",
        VLOOKUP($T465,Scores!$B:$D,2,FALSE)
    )
)</f>
        <v/>
      </c>
      <c r="W465" s="16" t="str">
        <f>IF(ISBLANK($T465),"",
    IF(ISERROR(VLOOKUP($T465,Scores!$B:$D,3,FALSE)),
        "",
        VLOOKUP($T465,Scores!$B:$D,3,FALSE)
    )
)</f>
        <v/>
      </c>
    </row>
    <row r="466" spans="2:23">
      <c r="B466" s="9"/>
      <c r="C466" s="170"/>
      <c r="D466" s="96"/>
      <c r="E466" s="96"/>
      <c r="F466" s="96"/>
      <c r="G466" s="96"/>
      <c r="H466" s="96"/>
      <c r="I466" s="108"/>
      <c r="J466" s="109"/>
      <c r="K466" s="110"/>
      <c r="L466" s="96"/>
      <c r="M466" s="96"/>
      <c r="N466" s="97"/>
      <c r="O466" s="104"/>
      <c r="P466" s="104"/>
      <c r="Q466" s="104"/>
      <c r="R466" s="104"/>
      <c r="S466" s="122"/>
      <c r="T466" s="111"/>
      <c r="U466" s="14" t="str">
        <f t="shared" si="7"/>
        <v/>
      </c>
      <c r="V466" s="10" t="str">
        <f>IF(ISBLANK($T466),"",
    IF(ISERROR(VLOOKUP($T466,Scores!$B:$D,2,FALSE)),
        "ERROR: NOT IN TEAM LIST",
        VLOOKUP($T466,Scores!$B:$D,2,FALSE)
    )
)</f>
        <v/>
      </c>
      <c r="W466" s="16" t="str">
        <f>IF(ISBLANK($T466),"",
    IF(ISERROR(VLOOKUP($T466,Scores!$B:$D,3,FALSE)),
        "",
        VLOOKUP($T466,Scores!$B:$D,3,FALSE)
    )
)</f>
        <v/>
      </c>
    </row>
    <row r="467" spans="2:23">
      <c r="B467" s="9"/>
      <c r="C467" s="170"/>
      <c r="D467" s="96"/>
      <c r="E467" s="96"/>
      <c r="F467" s="96"/>
      <c r="G467" s="96"/>
      <c r="H467" s="96"/>
      <c r="I467" s="108"/>
      <c r="J467" s="109"/>
      <c r="K467" s="110"/>
      <c r="L467" s="96"/>
      <c r="M467" s="96"/>
      <c r="N467" s="97"/>
      <c r="O467" s="104"/>
      <c r="P467" s="104"/>
      <c r="Q467" s="104"/>
      <c r="R467" s="104"/>
      <c r="S467" s="122"/>
      <c r="T467" s="111"/>
      <c r="U467" s="14" t="str">
        <f t="shared" si="7"/>
        <v/>
      </c>
      <c r="V467" s="10" t="str">
        <f>IF(ISBLANK($T467),"",
    IF(ISERROR(VLOOKUP($T467,Scores!$B:$D,2,FALSE)),
        "ERROR: NOT IN TEAM LIST",
        VLOOKUP($T467,Scores!$B:$D,2,FALSE)
    )
)</f>
        <v/>
      </c>
      <c r="W467" s="16" t="str">
        <f>IF(ISBLANK($T467),"",
    IF(ISERROR(VLOOKUP($T467,Scores!$B:$D,3,FALSE)),
        "",
        VLOOKUP($T467,Scores!$B:$D,3,FALSE)
    )
)</f>
        <v/>
      </c>
    </row>
    <row r="468" spans="2:23">
      <c r="B468" s="9"/>
      <c r="C468" s="170"/>
      <c r="D468" s="96"/>
      <c r="E468" s="96"/>
      <c r="F468" s="96"/>
      <c r="G468" s="96"/>
      <c r="H468" s="96"/>
      <c r="I468" s="108"/>
      <c r="J468" s="109"/>
      <c r="K468" s="110"/>
      <c r="L468" s="96"/>
      <c r="M468" s="96"/>
      <c r="N468" s="97"/>
      <c r="O468" s="104"/>
      <c r="P468" s="104"/>
      <c r="Q468" s="104"/>
      <c r="R468" s="104"/>
      <c r="S468" s="122"/>
      <c r="T468" s="111"/>
      <c r="U468" s="14" t="str">
        <f t="shared" si="7"/>
        <v/>
      </c>
      <c r="V468" s="10" t="str">
        <f>IF(ISBLANK($T468),"",
    IF(ISERROR(VLOOKUP($T468,Scores!$B:$D,2,FALSE)),
        "ERROR: NOT IN TEAM LIST",
        VLOOKUP($T468,Scores!$B:$D,2,FALSE)
    )
)</f>
        <v/>
      </c>
      <c r="W468" s="16" t="str">
        <f>IF(ISBLANK($T468),"",
    IF(ISERROR(VLOOKUP($T468,Scores!$B:$D,3,FALSE)),
        "",
        VLOOKUP($T468,Scores!$B:$D,3,FALSE)
    )
)</f>
        <v/>
      </c>
    </row>
    <row r="469" spans="2:23">
      <c r="B469" s="9"/>
      <c r="C469" s="170"/>
      <c r="D469" s="96"/>
      <c r="E469" s="96"/>
      <c r="F469" s="96"/>
      <c r="G469" s="96"/>
      <c r="H469" s="96"/>
      <c r="I469" s="108"/>
      <c r="J469" s="109"/>
      <c r="K469" s="110"/>
      <c r="L469" s="96"/>
      <c r="M469" s="96"/>
      <c r="N469" s="97"/>
      <c r="O469" s="104"/>
      <c r="P469" s="104"/>
      <c r="Q469" s="104"/>
      <c r="R469" s="104"/>
      <c r="S469" s="122"/>
      <c r="T469" s="111"/>
      <c r="U469" s="14" t="str">
        <f t="shared" si="7"/>
        <v/>
      </c>
      <c r="V469" s="10" t="str">
        <f>IF(ISBLANK($T469),"",
    IF(ISERROR(VLOOKUP($T469,Scores!$B:$D,2,FALSE)),
        "ERROR: NOT IN TEAM LIST",
        VLOOKUP($T469,Scores!$B:$D,2,FALSE)
    )
)</f>
        <v/>
      </c>
      <c r="W469" s="16" t="str">
        <f>IF(ISBLANK($T469),"",
    IF(ISERROR(VLOOKUP($T469,Scores!$B:$D,3,FALSE)),
        "",
        VLOOKUP($T469,Scores!$B:$D,3,FALSE)
    )
)</f>
        <v/>
      </c>
    </row>
    <row r="470" spans="2:23">
      <c r="B470" s="9"/>
      <c r="C470" s="170"/>
      <c r="D470" s="96"/>
      <c r="E470" s="96"/>
      <c r="F470" s="96"/>
      <c r="G470" s="96"/>
      <c r="H470" s="96"/>
      <c r="I470" s="108"/>
      <c r="J470" s="109"/>
      <c r="K470" s="110"/>
      <c r="L470" s="96"/>
      <c r="M470" s="96"/>
      <c r="N470" s="97"/>
      <c r="O470" s="104"/>
      <c r="P470" s="104"/>
      <c r="Q470" s="104"/>
      <c r="R470" s="104"/>
      <c r="S470" s="122"/>
      <c r="T470" s="111"/>
      <c r="U470" s="14" t="str">
        <f t="shared" si="7"/>
        <v/>
      </c>
      <c r="V470" s="10" t="str">
        <f>IF(ISBLANK($T470),"",
    IF(ISERROR(VLOOKUP($T470,Scores!$B:$D,2,FALSE)),
        "ERROR: NOT IN TEAM LIST",
        VLOOKUP($T470,Scores!$B:$D,2,FALSE)
    )
)</f>
        <v/>
      </c>
      <c r="W470" s="16" t="str">
        <f>IF(ISBLANK($T470),"",
    IF(ISERROR(VLOOKUP($T470,Scores!$B:$D,3,FALSE)),
        "",
        VLOOKUP($T470,Scores!$B:$D,3,FALSE)
    )
)</f>
        <v/>
      </c>
    </row>
    <row r="471" spans="2:23">
      <c r="B471" s="9"/>
      <c r="C471" s="170"/>
      <c r="D471" s="96"/>
      <c r="E471" s="96"/>
      <c r="F471" s="96"/>
      <c r="G471" s="96"/>
      <c r="H471" s="96"/>
      <c r="I471" s="108"/>
      <c r="J471" s="109"/>
      <c r="K471" s="110"/>
      <c r="L471" s="96"/>
      <c r="M471" s="96"/>
      <c r="N471" s="97"/>
      <c r="O471" s="104"/>
      <c r="P471" s="104"/>
      <c r="Q471" s="104"/>
      <c r="R471" s="104"/>
      <c r="S471" s="122"/>
      <c r="T471" s="111"/>
      <c r="U471" s="14" t="str">
        <f t="shared" si="7"/>
        <v/>
      </c>
      <c r="V471" s="10" t="str">
        <f>IF(ISBLANK($T471),"",
    IF(ISERROR(VLOOKUP($T471,Scores!$B:$D,2,FALSE)),
        "ERROR: NOT IN TEAM LIST",
        VLOOKUP($T471,Scores!$B:$D,2,FALSE)
    )
)</f>
        <v/>
      </c>
      <c r="W471" s="16" t="str">
        <f>IF(ISBLANK($T471),"",
    IF(ISERROR(VLOOKUP($T471,Scores!$B:$D,3,FALSE)),
        "",
        VLOOKUP($T471,Scores!$B:$D,3,FALSE)
    )
)</f>
        <v/>
      </c>
    </row>
    <row r="472" spans="2:23">
      <c r="B472" s="9"/>
      <c r="C472" s="170"/>
      <c r="D472" s="96"/>
      <c r="E472" s="96"/>
      <c r="F472" s="96"/>
      <c r="G472" s="96"/>
      <c r="H472" s="96"/>
      <c r="I472" s="108"/>
      <c r="J472" s="109"/>
      <c r="K472" s="110"/>
      <c r="L472" s="96"/>
      <c r="M472" s="96"/>
      <c r="N472" s="97"/>
      <c r="O472" s="104"/>
      <c r="P472" s="104"/>
      <c r="Q472" s="104"/>
      <c r="R472" s="104"/>
      <c r="S472" s="122"/>
      <c r="T472" s="111"/>
      <c r="U472" s="14" t="str">
        <f t="shared" si="7"/>
        <v/>
      </c>
      <c r="V472" s="10" t="str">
        <f>IF(ISBLANK($T472),"",
    IF(ISERROR(VLOOKUP($T472,Scores!$B:$D,2,FALSE)),
        "ERROR: NOT IN TEAM LIST",
        VLOOKUP($T472,Scores!$B:$D,2,FALSE)
    )
)</f>
        <v/>
      </c>
      <c r="W472" s="16" t="str">
        <f>IF(ISBLANK($T472),"",
    IF(ISERROR(VLOOKUP($T472,Scores!$B:$D,3,FALSE)),
        "",
        VLOOKUP($T472,Scores!$B:$D,3,FALSE)
    )
)</f>
        <v/>
      </c>
    </row>
    <row r="473" spans="2:23">
      <c r="B473" s="9"/>
      <c r="C473" s="170"/>
      <c r="D473" s="96"/>
      <c r="E473" s="96"/>
      <c r="F473" s="96"/>
      <c r="G473" s="96"/>
      <c r="H473" s="96"/>
      <c r="I473" s="108"/>
      <c r="J473" s="109"/>
      <c r="K473" s="110"/>
      <c r="L473" s="96"/>
      <c r="M473" s="96"/>
      <c r="N473" s="97"/>
      <c r="O473" s="104"/>
      <c r="P473" s="104"/>
      <c r="Q473" s="104"/>
      <c r="R473" s="104"/>
      <c r="S473" s="122"/>
      <c r="T473" s="111"/>
      <c r="U473" s="14" t="str">
        <f t="shared" si="7"/>
        <v/>
      </c>
      <c r="V473" s="10" t="str">
        <f>IF(ISBLANK($T473),"",
    IF(ISERROR(VLOOKUP($T473,Scores!$B:$D,2,FALSE)),
        "ERROR: NOT IN TEAM LIST",
        VLOOKUP($T473,Scores!$B:$D,2,FALSE)
    )
)</f>
        <v/>
      </c>
      <c r="W473" s="16" t="str">
        <f>IF(ISBLANK($T473),"",
    IF(ISERROR(VLOOKUP($T473,Scores!$B:$D,3,FALSE)),
        "",
        VLOOKUP($T473,Scores!$B:$D,3,FALSE)
    )
)</f>
        <v/>
      </c>
    </row>
    <row r="474" spans="2:23">
      <c r="B474" s="9"/>
      <c r="C474" s="170"/>
      <c r="D474" s="96"/>
      <c r="E474" s="96"/>
      <c r="F474" s="96"/>
      <c r="G474" s="96"/>
      <c r="H474" s="96"/>
      <c r="I474" s="108"/>
      <c r="J474" s="109"/>
      <c r="K474" s="110"/>
      <c r="L474" s="96"/>
      <c r="M474" s="96"/>
      <c r="N474" s="97"/>
      <c r="O474" s="104"/>
      <c r="P474" s="104"/>
      <c r="Q474" s="104"/>
      <c r="R474" s="104"/>
      <c r="S474" s="122"/>
      <c r="T474" s="111"/>
      <c r="U474" s="14" t="str">
        <f t="shared" si="7"/>
        <v/>
      </c>
      <c r="V474" s="10" t="str">
        <f>IF(ISBLANK($T474),"",
    IF(ISERROR(VLOOKUP($T474,Scores!$B:$D,2,FALSE)),
        "ERROR: NOT IN TEAM LIST",
        VLOOKUP($T474,Scores!$B:$D,2,FALSE)
    )
)</f>
        <v/>
      </c>
      <c r="W474" s="16" t="str">
        <f>IF(ISBLANK($T474),"",
    IF(ISERROR(VLOOKUP($T474,Scores!$B:$D,3,FALSE)),
        "",
        VLOOKUP($T474,Scores!$B:$D,3,FALSE)
    )
)</f>
        <v/>
      </c>
    </row>
    <row r="475" spans="2:23">
      <c r="B475" s="9"/>
      <c r="C475" s="170"/>
      <c r="D475" s="96"/>
      <c r="E475" s="96"/>
      <c r="F475" s="96"/>
      <c r="G475" s="96"/>
      <c r="H475" s="96"/>
      <c r="I475" s="108"/>
      <c r="J475" s="109"/>
      <c r="K475" s="110"/>
      <c r="L475" s="96"/>
      <c r="M475" s="96"/>
      <c r="N475" s="97"/>
      <c r="O475" s="104"/>
      <c r="P475" s="104"/>
      <c r="Q475" s="104"/>
      <c r="R475" s="104"/>
      <c r="S475" s="122"/>
      <c r="T475" s="111"/>
      <c r="U475" s="14" t="str">
        <f t="shared" si="7"/>
        <v/>
      </c>
      <c r="V475" s="10" t="str">
        <f>IF(ISBLANK($T475),"",
    IF(ISERROR(VLOOKUP($T475,Scores!$B:$D,2,FALSE)),
        "ERROR: NOT IN TEAM LIST",
        VLOOKUP($T475,Scores!$B:$D,2,FALSE)
    )
)</f>
        <v/>
      </c>
      <c r="W475" s="16" t="str">
        <f>IF(ISBLANK($T475),"",
    IF(ISERROR(VLOOKUP($T475,Scores!$B:$D,3,FALSE)),
        "",
        VLOOKUP($T475,Scores!$B:$D,3,FALSE)
    )
)</f>
        <v/>
      </c>
    </row>
    <row r="476" spans="2:23">
      <c r="B476" s="9"/>
      <c r="C476" s="170"/>
      <c r="D476" s="96"/>
      <c r="E476" s="96"/>
      <c r="F476" s="96"/>
      <c r="G476" s="96"/>
      <c r="H476" s="96"/>
      <c r="I476" s="108"/>
      <c r="J476" s="109"/>
      <c r="K476" s="110"/>
      <c r="L476" s="96"/>
      <c r="M476" s="96"/>
      <c r="N476" s="97"/>
      <c r="O476" s="104"/>
      <c r="P476" s="104"/>
      <c r="Q476" s="104"/>
      <c r="R476" s="104"/>
      <c r="S476" s="122"/>
      <c r="T476" s="111"/>
      <c r="U476" s="14" t="str">
        <f t="shared" si="7"/>
        <v/>
      </c>
      <c r="V476" s="10" t="str">
        <f>IF(ISBLANK($T476),"",
    IF(ISERROR(VLOOKUP($T476,Scores!$B:$D,2,FALSE)),
        "ERROR: NOT IN TEAM LIST",
        VLOOKUP($T476,Scores!$B:$D,2,FALSE)
    )
)</f>
        <v/>
      </c>
      <c r="W476" s="16" t="str">
        <f>IF(ISBLANK($T476),"",
    IF(ISERROR(VLOOKUP($T476,Scores!$B:$D,3,FALSE)),
        "",
        VLOOKUP($T476,Scores!$B:$D,3,FALSE)
    )
)</f>
        <v/>
      </c>
    </row>
    <row r="477" spans="2:23">
      <c r="B477" s="9"/>
      <c r="C477" s="170"/>
      <c r="D477" s="96"/>
      <c r="E477" s="96"/>
      <c r="F477" s="96"/>
      <c r="G477" s="96"/>
      <c r="H477" s="96"/>
      <c r="I477" s="108"/>
      <c r="J477" s="109"/>
      <c r="K477" s="110"/>
      <c r="L477" s="96"/>
      <c r="M477" s="96"/>
      <c r="N477" s="97"/>
      <c r="O477" s="104"/>
      <c r="P477" s="104"/>
      <c r="Q477" s="104"/>
      <c r="R477" s="104"/>
      <c r="S477" s="122"/>
      <c r="T477" s="111"/>
      <c r="U477" s="14" t="str">
        <f t="shared" si="7"/>
        <v/>
      </c>
      <c r="V477" s="10" t="str">
        <f>IF(ISBLANK($T477),"",
    IF(ISERROR(VLOOKUP($T477,Scores!$B:$D,2,FALSE)),
        "ERROR: NOT IN TEAM LIST",
        VLOOKUP($T477,Scores!$B:$D,2,FALSE)
    )
)</f>
        <v/>
      </c>
      <c r="W477" s="16" t="str">
        <f>IF(ISBLANK($T477),"",
    IF(ISERROR(VLOOKUP($T477,Scores!$B:$D,3,FALSE)),
        "",
        VLOOKUP($T477,Scores!$B:$D,3,FALSE)
    )
)</f>
        <v/>
      </c>
    </row>
    <row r="478" spans="2:23">
      <c r="B478" s="9"/>
      <c r="C478" s="170"/>
      <c r="D478" s="96"/>
      <c r="E478" s="96"/>
      <c r="F478" s="96"/>
      <c r="G478" s="96"/>
      <c r="H478" s="96"/>
      <c r="I478" s="108"/>
      <c r="J478" s="109"/>
      <c r="K478" s="110"/>
      <c r="L478" s="96"/>
      <c r="M478" s="96"/>
      <c r="N478" s="97"/>
      <c r="O478" s="104"/>
      <c r="P478" s="104"/>
      <c r="Q478" s="104"/>
      <c r="R478" s="104"/>
      <c r="S478" s="122"/>
      <c r="T478" s="111"/>
      <c r="U478" s="14" t="str">
        <f t="shared" si="7"/>
        <v/>
      </c>
      <c r="V478" s="10" t="str">
        <f>IF(ISBLANK($T478),"",
    IF(ISERROR(VLOOKUP($T478,Scores!$B:$D,2,FALSE)),
        "ERROR: NOT IN TEAM LIST",
        VLOOKUP($T478,Scores!$B:$D,2,FALSE)
    )
)</f>
        <v/>
      </c>
      <c r="W478" s="16" t="str">
        <f>IF(ISBLANK($T478),"",
    IF(ISERROR(VLOOKUP($T478,Scores!$B:$D,3,FALSE)),
        "",
        VLOOKUP($T478,Scores!$B:$D,3,FALSE)
    )
)</f>
        <v/>
      </c>
    </row>
    <row r="479" spans="2:23">
      <c r="B479" s="9"/>
      <c r="C479" s="170"/>
      <c r="D479" s="96"/>
      <c r="E479" s="96"/>
      <c r="F479" s="96"/>
      <c r="G479" s="96"/>
      <c r="H479" s="96"/>
      <c r="I479" s="108"/>
      <c r="J479" s="109"/>
      <c r="K479" s="110"/>
      <c r="L479" s="96"/>
      <c r="M479" s="96"/>
      <c r="N479" s="97"/>
      <c r="O479" s="104"/>
      <c r="P479" s="104"/>
      <c r="Q479" s="104"/>
      <c r="R479" s="104"/>
      <c r="S479" s="122"/>
      <c r="T479" s="111"/>
      <c r="U479" s="14" t="str">
        <f t="shared" si="7"/>
        <v/>
      </c>
      <c r="V479" s="10" t="str">
        <f>IF(ISBLANK($T479),"",
    IF(ISERROR(VLOOKUP($T479,Scores!$B:$D,2,FALSE)),
        "ERROR: NOT IN TEAM LIST",
        VLOOKUP($T479,Scores!$B:$D,2,FALSE)
    )
)</f>
        <v/>
      </c>
      <c r="W479" s="16" t="str">
        <f>IF(ISBLANK($T479),"",
    IF(ISERROR(VLOOKUP($T479,Scores!$B:$D,3,FALSE)),
        "",
        VLOOKUP($T479,Scores!$B:$D,3,FALSE)
    )
)</f>
        <v/>
      </c>
    </row>
    <row r="480" spans="2:23">
      <c r="B480" s="9"/>
      <c r="C480" s="170"/>
      <c r="D480" s="96"/>
      <c r="E480" s="96"/>
      <c r="F480" s="96"/>
      <c r="G480" s="96"/>
      <c r="H480" s="96"/>
      <c r="I480" s="108"/>
      <c r="J480" s="109"/>
      <c r="K480" s="110"/>
      <c r="L480" s="96"/>
      <c r="M480" s="96"/>
      <c r="N480" s="97"/>
      <c r="O480" s="104"/>
      <c r="P480" s="104"/>
      <c r="Q480" s="104"/>
      <c r="R480" s="104"/>
      <c r="S480" s="122"/>
      <c r="T480" s="111"/>
      <c r="U480" s="14" t="str">
        <f t="shared" si="7"/>
        <v/>
      </c>
      <c r="V480" s="10" t="str">
        <f>IF(ISBLANK($T480),"",
    IF(ISERROR(VLOOKUP($T480,Scores!$B:$D,2,FALSE)),
        "ERROR: NOT IN TEAM LIST",
        VLOOKUP($T480,Scores!$B:$D,2,FALSE)
    )
)</f>
        <v/>
      </c>
      <c r="W480" s="16" t="str">
        <f>IF(ISBLANK($T480),"",
    IF(ISERROR(VLOOKUP($T480,Scores!$B:$D,3,FALSE)),
        "",
        VLOOKUP($T480,Scores!$B:$D,3,FALSE)
    )
)</f>
        <v/>
      </c>
    </row>
    <row r="481" spans="2:23">
      <c r="B481" s="9"/>
      <c r="C481" s="170"/>
      <c r="D481" s="96"/>
      <c r="E481" s="96"/>
      <c r="F481" s="96"/>
      <c r="G481" s="96"/>
      <c r="H481" s="96"/>
      <c r="I481" s="108"/>
      <c r="J481" s="109"/>
      <c r="K481" s="110"/>
      <c r="L481" s="96"/>
      <c r="M481" s="96"/>
      <c r="N481" s="97"/>
      <c r="O481" s="104"/>
      <c r="P481" s="104"/>
      <c r="Q481" s="104"/>
      <c r="R481" s="104"/>
      <c r="S481" s="122"/>
      <c r="T481" s="111"/>
      <c r="U481" s="14" t="str">
        <f t="shared" si="7"/>
        <v/>
      </c>
      <c r="V481" s="10" t="str">
        <f>IF(ISBLANK($T481),"",
    IF(ISERROR(VLOOKUP($T481,Scores!$B:$D,2,FALSE)),
        "ERROR: NOT IN TEAM LIST",
        VLOOKUP($T481,Scores!$B:$D,2,FALSE)
    )
)</f>
        <v/>
      </c>
      <c r="W481" s="16" t="str">
        <f>IF(ISBLANK($T481),"",
    IF(ISERROR(VLOOKUP($T481,Scores!$B:$D,3,FALSE)),
        "",
        VLOOKUP($T481,Scores!$B:$D,3,FALSE)
    )
)</f>
        <v/>
      </c>
    </row>
    <row r="482" spans="2:23">
      <c r="B482" s="9"/>
      <c r="C482" s="170"/>
      <c r="D482" s="96"/>
      <c r="E482" s="96"/>
      <c r="F482" s="96"/>
      <c r="G482" s="96"/>
      <c r="H482" s="96"/>
      <c r="I482" s="108"/>
      <c r="J482" s="109"/>
      <c r="K482" s="110"/>
      <c r="L482" s="96"/>
      <c r="M482" s="96"/>
      <c r="N482" s="97"/>
      <c r="O482" s="104"/>
      <c r="P482" s="104"/>
      <c r="Q482" s="104"/>
      <c r="R482" s="104"/>
      <c r="S482" s="122"/>
      <c r="T482" s="111"/>
      <c r="U482" s="14" t="str">
        <f t="shared" si="7"/>
        <v/>
      </c>
      <c r="V482" s="10" t="str">
        <f>IF(ISBLANK($T482),"",
    IF(ISERROR(VLOOKUP($T482,Scores!$B:$D,2,FALSE)),
        "ERROR: NOT IN TEAM LIST",
        VLOOKUP($T482,Scores!$B:$D,2,FALSE)
    )
)</f>
        <v/>
      </c>
      <c r="W482" s="16" t="str">
        <f>IF(ISBLANK($T482),"",
    IF(ISERROR(VLOOKUP($T482,Scores!$B:$D,3,FALSE)),
        "",
        VLOOKUP($T482,Scores!$B:$D,3,FALSE)
    )
)</f>
        <v/>
      </c>
    </row>
    <row r="483" spans="2:23">
      <c r="B483" s="9"/>
      <c r="C483" s="170"/>
      <c r="D483" s="96"/>
      <c r="E483" s="96"/>
      <c r="F483" s="96"/>
      <c r="G483" s="96"/>
      <c r="H483" s="96"/>
      <c r="I483" s="108"/>
      <c r="J483" s="109"/>
      <c r="K483" s="110"/>
      <c r="L483" s="96"/>
      <c r="M483" s="96"/>
      <c r="N483" s="97"/>
      <c r="O483" s="104"/>
      <c r="P483" s="104"/>
      <c r="Q483" s="104"/>
      <c r="R483" s="104"/>
      <c r="S483" s="122"/>
      <c r="T483" s="111"/>
      <c r="U483" s="14" t="str">
        <f t="shared" si="7"/>
        <v/>
      </c>
      <c r="V483" s="10" t="str">
        <f>IF(ISBLANK($T483),"",
    IF(ISERROR(VLOOKUP($T483,Scores!$B:$D,2,FALSE)),
        "ERROR: NOT IN TEAM LIST",
        VLOOKUP($T483,Scores!$B:$D,2,FALSE)
    )
)</f>
        <v/>
      </c>
      <c r="W483" s="16" t="str">
        <f>IF(ISBLANK($T483),"",
    IF(ISERROR(VLOOKUP($T483,Scores!$B:$D,3,FALSE)),
        "",
        VLOOKUP($T483,Scores!$B:$D,3,FALSE)
    )
)</f>
        <v/>
      </c>
    </row>
    <row r="484" spans="2:23">
      <c r="B484" s="9"/>
      <c r="C484" s="170"/>
      <c r="D484" s="96"/>
      <c r="E484" s="96"/>
      <c r="F484" s="96"/>
      <c r="G484" s="96"/>
      <c r="H484" s="96"/>
      <c r="I484" s="108"/>
      <c r="J484" s="109"/>
      <c r="K484" s="110"/>
      <c r="L484" s="96"/>
      <c r="M484" s="96"/>
      <c r="N484" s="97"/>
      <c r="O484" s="104"/>
      <c r="P484" s="104"/>
      <c r="Q484" s="104"/>
      <c r="R484" s="104"/>
      <c r="S484" s="122"/>
      <c r="T484" s="111"/>
      <c r="U484" s="14" t="str">
        <f t="shared" si="7"/>
        <v/>
      </c>
      <c r="V484" s="10" t="str">
        <f>IF(ISBLANK($T484),"",
    IF(ISERROR(VLOOKUP($T484,Scores!$B:$D,2,FALSE)),
        "ERROR: NOT IN TEAM LIST",
        VLOOKUP($T484,Scores!$B:$D,2,FALSE)
    )
)</f>
        <v/>
      </c>
      <c r="W484" s="16" t="str">
        <f>IF(ISBLANK($T484),"",
    IF(ISERROR(VLOOKUP($T484,Scores!$B:$D,3,FALSE)),
        "",
        VLOOKUP($T484,Scores!$B:$D,3,FALSE)
    )
)</f>
        <v/>
      </c>
    </row>
    <row r="485" spans="2:23">
      <c r="B485" s="9"/>
      <c r="C485" s="170"/>
      <c r="D485" s="96"/>
      <c r="E485" s="96"/>
      <c r="F485" s="96"/>
      <c r="G485" s="96"/>
      <c r="H485" s="96"/>
      <c r="I485" s="108"/>
      <c r="J485" s="109"/>
      <c r="K485" s="110"/>
      <c r="L485" s="96"/>
      <c r="M485" s="96"/>
      <c r="N485" s="97"/>
      <c r="O485" s="104"/>
      <c r="P485" s="104"/>
      <c r="Q485" s="104"/>
      <c r="R485" s="104"/>
      <c r="S485" s="122"/>
      <c r="T485" s="111"/>
      <c r="U485" s="14" t="str">
        <f t="shared" si="7"/>
        <v/>
      </c>
      <c r="V485" s="10" t="str">
        <f>IF(ISBLANK($T485),"",
    IF(ISERROR(VLOOKUP($T485,Scores!$B:$D,2,FALSE)),
        "ERROR: NOT IN TEAM LIST",
        VLOOKUP($T485,Scores!$B:$D,2,FALSE)
    )
)</f>
        <v/>
      </c>
      <c r="W485" s="16" t="str">
        <f>IF(ISBLANK($T485),"",
    IF(ISERROR(VLOOKUP($T485,Scores!$B:$D,3,FALSE)),
        "",
        VLOOKUP($T485,Scores!$B:$D,3,FALSE)
    )
)</f>
        <v/>
      </c>
    </row>
    <row r="486" spans="2:23">
      <c r="B486" s="9"/>
      <c r="C486" s="170"/>
      <c r="D486" s="96"/>
      <c r="E486" s="96"/>
      <c r="F486" s="96"/>
      <c r="G486" s="96"/>
      <c r="H486" s="96"/>
      <c r="I486" s="108"/>
      <c r="J486" s="109"/>
      <c r="K486" s="110"/>
      <c r="L486" s="96"/>
      <c r="M486" s="96"/>
      <c r="N486" s="97"/>
      <c r="O486" s="104"/>
      <c r="P486" s="104"/>
      <c r="Q486" s="104"/>
      <c r="R486" s="104"/>
      <c r="S486" s="122"/>
      <c r="T486" s="111"/>
      <c r="U486" s="14" t="str">
        <f t="shared" si="7"/>
        <v/>
      </c>
      <c r="V486" s="10" t="str">
        <f>IF(ISBLANK($T486),"",
    IF(ISERROR(VLOOKUP($T486,Scores!$B:$D,2,FALSE)),
        "ERROR: NOT IN TEAM LIST",
        VLOOKUP($T486,Scores!$B:$D,2,FALSE)
    )
)</f>
        <v/>
      </c>
      <c r="W486" s="16" t="str">
        <f>IF(ISBLANK($T486),"",
    IF(ISERROR(VLOOKUP($T486,Scores!$B:$D,3,FALSE)),
        "",
        VLOOKUP($T486,Scores!$B:$D,3,FALSE)
    )
)</f>
        <v/>
      </c>
    </row>
    <row r="487" spans="2:23">
      <c r="B487" s="9"/>
      <c r="C487" s="170"/>
      <c r="D487" s="96"/>
      <c r="E487" s="96"/>
      <c r="F487" s="96"/>
      <c r="G487" s="96"/>
      <c r="H487" s="96"/>
      <c r="I487" s="108"/>
      <c r="J487" s="109"/>
      <c r="K487" s="110"/>
      <c r="L487" s="96"/>
      <c r="M487" s="96"/>
      <c r="N487" s="97"/>
      <c r="O487" s="104"/>
      <c r="P487" s="104"/>
      <c r="Q487" s="104"/>
      <c r="R487" s="104"/>
      <c r="S487" s="122"/>
      <c r="T487" s="111"/>
      <c r="U487" s="14" t="str">
        <f t="shared" si="7"/>
        <v/>
      </c>
      <c r="V487" s="10" t="str">
        <f>IF(ISBLANK($T487),"",
    IF(ISERROR(VLOOKUP($T487,Scores!$B:$D,2,FALSE)),
        "ERROR: NOT IN TEAM LIST",
        VLOOKUP($T487,Scores!$B:$D,2,FALSE)
    )
)</f>
        <v/>
      </c>
      <c r="W487" s="16" t="str">
        <f>IF(ISBLANK($T487),"",
    IF(ISERROR(VLOOKUP($T487,Scores!$B:$D,3,FALSE)),
        "",
        VLOOKUP($T487,Scores!$B:$D,3,FALSE)
    )
)</f>
        <v/>
      </c>
    </row>
    <row r="488" spans="2:23">
      <c r="B488" s="9"/>
      <c r="C488" s="170"/>
      <c r="D488" s="96"/>
      <c r="E488" s="96"/>
      <c r="F488" s="96"/>
      <c r="G488" s="96"/>
      <c r="H488" s="96"/>
      <c r="I488" s="108"/>
      <c r="J488" s="109"/>
      <c r="K488" s="110"/>
      <c r="L488" s="96"/>
      <c r="M488" s="96"/>
      <c r="N488" s="97"/>
      <c r="O488" s="104"/>
      <c r="P488" s="104"/>
      <c r="Q488" s="104"/>
      <c r="R488" s="104"/>
      <c r="S488" s="122"/>
      <c r="T488" s="111"/>
      <c r="U488" s="14" t="str">
        <f t="shared" si="7"/>
        <v/>
      </c>
      <c r="V488" s="10" t="str">
        <f>IF(ISBLANK($T488),"",
    IF(ISERROR(VLOOKUP($T488,Scores!$B:$D,2,FALSE)),
        "ERROR: NOT IN TEAM LIST",
        VLOOKUP($T488,Scores!$B:$D,2,FALSE)
    )
)</f>
        <v/>
      </c>
      <c r="W488" s="16" t="str">
        <f>IF(ISBLANK($T488),"",
    IF(ISERROR(VLOOKUP($T488,Scores!$B:$D,3,FALSE)),
        "",
        VLOOKUP($T488,Scores!$B:$D,3,FALSE)
    )
)</f>
        <v/>
      </c>
    </row>
    <row r="489" spans="2:23">
      <c r="B489" s="9"/>
      <c r="C489" s="170"/>
      <c r="D489" s="96"/>
      <c r="E489" s="96"/>
      <c r="F489" s="96"/>
      <c r="G489" s="96"/>
      <c r="H489" s="96"/>
      <c r="I489" s="108"/>
      <c r="J489" s="109"/>
      <c r="K489" s="110"/>
      <c r="L489" s="96"/>
      <c r="M489" s="96"/>
      <c r="N489" s="97"/>
      <c r="O489" s="104"/>
      <c r="P489" s="104"/>
      <c r="Q489" s="104"/>
      <c r="R489" s="104"/>
      <c r="S489" s="122"/>
      <c r="T489" s="111"/>
      <c r="U489" s="14" t="str">
        <f t="shared" si="7"/>
        <v/>
      </c>
      <c r="V489" s="10" t="str">
        <f>IF(ISBLANK($T489),"",
    IF(ISERROR(VLOOKUP($T489,Scores!$B:$D,2,FALSE)),
        "ERROR: NOT IN TEAM LIST",
        VLOOKUP($T489,Scores!$B:$D,2,FALSE)
    )
)</f>
        <v/>
      </c>
      <c r="W489" s="16" t="str">
        <f>IF(ISBLANK($T489),"",
    IF(ISERROR(VLOOKUP($T489,Scores!$B:$D,3,FALSE)),
        "",
        VLOOKUP($T489,Scores!$B:$D,3,FALSE)
    )
)</f>
        <v/>
      </c>
    </row>
    <row r="490" spans="2:23">
      <c r="B490" s="9"/>
      <c r="C490" s="170"/>
      <c r="D490" s="96"/>
      <c r="E490" s="96"/>
      <c r="F490" s="96"/>
      <c r="G490" s="96"/>
      <c r="H490" s="96"/>
      <c r="I490" s="108"/>
      <c r="J490" s="109"/>
      <c r="K490" s="110"/>
      <c r="L490" s="96"/>
      <c r="M490" s="96"/>
      <c r="N490" s="97"/>
      <c r="O490" s="104"/>
      <c r="P490" s="104"/>
      <c r="Q490" s="104"/>
      <c r="R490" s="104"/>
      <c r="S490" s="122"/>
      <c r="T490" s="111"/>
      <c r="U490" s="14" t="str">
        <f t="shared" si="7"/>
        <v/>
      </c>
      <c r="V490" s="10" t="str">
        <f>IF(ISBLANK($T490),"",
    IF(ISERROR(VLOOKUP($T490,Scores!$B:$D,2,FALSE)),
        "ERROR: NOT IN TEAM LIST",
        VLOOKUP($T490,Scores!$B:$D,2,FALSE)
    )
)</f>
        <v/>
      </c>
      <c r="W490" s="16" t="str">
        <f>IF(ISBLANK($T490),"",
    IF(ISERROR(VLOOKUP($T490,Scores!$B:$D,3,FALSE)),
        "",
        VLOOKUP($T490,Scores!$B:$D,3,FALSE)
    )
)</f>
        <v/>
      </c>
    </row>
    <row r="491" spans="2:23">
      <c r="B491" s="9"/>
      <c r="C491" s="170"/>
      <c r="D491" s="96"/>
      <c r="E491" s="96"/>
      <c r="F491" s="96"/>
      <c r="G491" s="96"/>
      <c r="H491" s="96"/>
      <c r="I491" s="108"/>
      <c r="J491" s="109"/>
      <c r="K491" s="110"/>
      <c r="L491" s="96"/>
      <c r="M491" s="96"/>
      <c r="N491" s="97"/>
      <c r="O491" s="104"/>
      <c r="P491" s="104"/>
      <c r="Q491" s="104"/>
      <c r="R491" s="104"/>
      <c r="S491" s="122"/>
      <c r="T491" s="111"/>
      <c r="U491" s="14" t="str">
        <f t="shared" si="7"/>
        <v/>
      </c>
      <c r="V491" s="10" t="str">
        <f>IF(ISBLANK($T491),"",
    IF(ISERROR(VLOOKUP($T491,Scores!$B:$D,2,FALSE)),
        "ERROR: NOT IN TEAM LIST",
        VLOOKUP($T491,Scores!$B:$D,2,FALSE)
    )
)</f>
        <v/>
      </c>
      <c r="W491" s="16" t="str">
        <f>IF(ISBLANK($T491),"",
    IF(ISERROR(VLOOKUP($T491,Scores!$B:$D,3,FALSE)),
        "",
        VLOOKUP($T491,Scores!$B:$D,3,FALSE)
    )
)</f>
        <v/>
      </c>
    </row>
    <row r="492" spans="2:23">
      <c r="B492" s="9"/>
      <c r="C492" s="170"/>
      <c r="D492" s="96"/>
      <c r="E492" s="96"/>
      <c r="F492" s="96"/>
      <c r="G492" s="96"/>
      <c r="H492" s="96"/>
      <c r="I492" s="108"/>
      <c r="J492" s="109"/>
      <c r="K492" s="110"/>
      <c r="L492" s="96"/>
      <c r="M492" s="96"/>
      <c r="N492" s="97"/>
      <c r="O492" s="104"/>
      <c r="P492" s="104"/>
      <c r="Q492" s="104"/>
      <c r="R492" s="104"/>
      <c r="S492" s="122"/>
      <c r="T492" s="111"/>
      <c r="U492" s="14" t="str">
        <f t="shared" si="7"/>
        <v/>
      </c>
      <c r="V492" s="10" t="str">
        <f>IF(ISBLANK($T492),"",
    IF(ISERROR(VLOOKUP($T492,Scores!$B:$D,2,FALSE)),
        "ERROR: NOT IN TEAM LIST",
        VLOOKUP($T492,Scores!$B:$D,2,FALSE)
    )
)</f>
        <v/>
      </c>
      <c r="W492" s="16" t="str">
        <f>IF(ISBLANK($T492),"",
    IF(ISERROR(VLOOKUP($T492,Scores!$B:$D,3,FALSE)),
        "",
        VLOOKUP($T492,Scores!$B:$D,3,FALSE)
    )
)</f>
        <v/>
      </c>
    </row>
    <row r="493" spans="2:23">
      <c r="B493" s="9"/>
      <c r="C493" s="170"/>
      <c r="D493" s="96"/>
      <c r="E493" s="96"/>
      <c r="F493" s="96"/>
      <c r="G493" s="96"/>
      <c r="H493" s="96"/>
      <c r="I493" s="108"/>
      <c r="J493" s="109"/>
      <c r="K493" s="110"/>
      <c r="L493" s="96"/>
      <c r="M493" s="96"/>
      <c r="N493" s="97"/>
      <c r="O493" s="104"/>
      <c r="P493" s="104"/>
      <c r="Q493" s="104"/>
      <c r="R493" s="104"/>
      <c r="S493" s="122"/>
      <c r="T493" s="111"/>
      <c r="U493" s="14" t="str">
        <f t="shared" si="7"/>
        <v/>
      </c>
      <c r="V493" s="10" t="str">
        <f>IF(ISBLANK($T493),"",
    IF(ISERROR(VLOOKUP($T493,Scores!$B:$D,2,FALSE)),
        "ERROR: NOT IN TEAM LIST",
        VLOOKUP($T493,Scores!$B:$D,2,FALSE)
    )
)</f>
        <v/>
      </c>
      <c r="W493" s="16" t="str">
        <f>IF(ISBLANK($T493),"",
    IF(ISERROR(VLOOKUP($T493,Scores!$B:$D,3,FALSE)),
        "",
        VLOOKUP($T493,Scores!$B:$D,3,FALSE)
    )
)</f>
        <v/>
      </c>
    </row>
    <row r="494" spans="2:23">
      <c r="B494" s="9"/>
      <c r="C494" s="170"/>
      <c r="D494" s="96"/>
      <c r="E494" s="96"/>
      <c r="F494" s="96"/>
      <c r="G494" s="96"/>
      <c r="H494" s="96"/>
      <c r="I494" s="108"/>
      <c r="J494" s="109"/>
      <c r="K494" s="110"/>
      <c r="L494" s="96"/>
      <c r="M494" s="96"/>
      <c r="N494" s="97"/>
      <c r="O494" s="104"/>
      <c r="P494" s="104"/>
      <c r="Q494" s="104"/>
      <c r="R494" s="104"/>
      <c r="S494" s="122"/>
      <c r="T494" s="111"/>
      <c r="U494" s="14" t="str">
        <f t="shared" si="7"/>
        <v/>
      </c>
      <c r="V494" s="10" t="str">
        <f>IF(ISBLANK($T494),"",
    IF(ISERROR(VLOOKUP($T494,Scores!$B:$D,2,FALSE)),
        "ERROR: NOT IN TEAM LIST",
        VLOOKUP($T494,Scores!$B:$D,2,FALSE)
    )
)</f>
        <v/>
      </c>
      <c r="W494" s="16" t="str">
        <f>IF(ISBLANK($T494),"",
    IF(ISERROR(VLOOKUP($T494,Scores!$B:$D,3,FALSE)),
        "",
        VLOOKUP($T494,Scores!$B:$D,3,FALSE)
    )
)</f>
        <v/>
      </c>
    </row>
    <row r="495" spans="2:23">
      <c r="B495" s="9"/>
      <c r="C495" s="170"/>
      <c r="D495" s="96"/>
      <c r="E495" s="96"/>
      <c r="F495" s="96"/>
      <c r="G495" s="96"/>
      <c r="H495" s="96"/>
      <c r="I495" s="108"/>
      <c r="J495" s="109"/>
      <c r="K495" s="110"/>
      <c r="L495" s="96"/>
      <c r="M495" s="96"/>
      <c r="N495" s="97"/>
      <c r="O495" s="104"/>
      <c r="P495" s="104"/>
      <c r="Q495" s="104"/>
      <c r="R495" s="104"/>
      <c r="S495" s="122"/>
      <c r="T495" s="111"/>
      <c r="U495" s="14" t="str">
        <f t="shared" si="7"/>
        <v/>
      </c>
      <c r="V495" s="10" t="str">
        <f>IF(ISBLANK($T495),"",
    IF(ISERROR(VLOOKUP($T495,Scores!$B:$D,2,FALSE)),
        "ERROR: NOT IN TEAM LIST",
        VLOOKUP($T495,Scores!$B:$D,2,FALSE)
    )
)</f>
        <v/>
      </c>
      <c r="W495" s="16" t="str">
        <f>IF(ISBLANK($T495),"",
    IF(ISERROR(VLOOKUP($T495,Scores!$B:$D,3,FALSE)),
        "",
        VLOOKUP($T495,Scores!$B:$D,3,FALSE)
    )
)</f>
        <v/>
      </c>
    </row>
    <row r="496" spans="2:23">
      <c r="B496" s="9"/>
      <c r="C496" s="170"/>
      <c r="D496" s="96"/>
      <c r="E496" s="96"/>
      <c r="F496" s="96"/>
      <c r="G496" s="96"/>
      <c r="H496" s="96"/>
      <c r="I496" s="108"/>
      <c r="J496" s="109"/>
      <c r="K496" s="110"/>
      <c r="L496" s="96"/>
      <c r="M496" s="96"/>
      <c r="N496" s="97"/>
      <c r="O496" s="104"/>
      <c r="P496" s="104"/>
      <c r="Q496" s="104"/>
      <c r="R496" s="104"/>
      <c r="S496" s="122"/>
      <c r="T496" s="111"/>
      <c r="U496" s="14" t="str">
        <f t="shared" si="7"/>
        <v/>
      </c>
      <c r="V496" s="10" t="str">
        <f>IF(ISBLANK($T496),"",
    IF(ISERROR(VLOOKUP($T496,Scores!$B:$D,2,FALSE)),
        "ERROR: NOT IN TEAM LIST",
        VLOOKUP($T496,Scores!$B:$D,2,FALSE)
    )
)</f>
        <v/>
      </c>
      <c r="W496" s="16" t="str">
        <f>IF(ISBLANK($T496),"",
    IF(ISERROR(VLOOKUP($T496,Scores!$B:$D,3,FALSE)),
        "",
        VLOOKUP($T496,Scores!$B:$D,3,FALSE)
    )
)</f>
        <v/>
      </c>
    </row>
    <row r="497" spans="2:23">
      <c r="B497" s="9"/>
      <c r="C497" s="170"/>
      <c r="D497" s="96"/>
      <c r="E497" s="96"/>
      <c r="F497" s="96"/>
      <c r="G497" s="96"/>
      <c r="H497" s="96"/>
      <c r="I497" s="108"/>
      <c r="J497" s="109"/>
      <c r="K497" s="110"/>
      <c r="L497" s="96"/>
      <c r="M497" s="96"/>
      <c r="N497" s="97"/>
      <c r="O497" s="104"/>
      <c r="P497" s="104"/>
      <c r="Q497" s="104"/>
      <c r="R497" s="104"/>
      <c r="S497" s="122"/>
      <c r="T497" s="111"/>
      <c r="U497" s="14" t="str">
        <f t="shared" si="7"/>
        <v/>
      </c>
      <c r="V497" s="10" t="str">
        <f>IF(ISBLANK($T497),"",
    IF(ISERROR(VLOOKUP($T497,Scores!$B:$D,2,FALSE)),
        "ERROR: NOT IN TEAM LIST",
        VLOOKUP($T497,Scores!$B:$D,2,FALSE)
    )
)</f>
        <v/>
      </c>
      <c r="W497" s="16" t="str">
        <f>IF(ISBLANK($T497),"",
    IF(ISERROR(VLOOKUP($T497,Scores!$B:$D,3,FALSE)),
        "",
        VLOOKUP($T497,Scores!$B:$D,3,FALSE)
    )
)</f>
        <v/>
      </c>
    </row>
    <row r="498" spans="2:23">
      <c r="B498" s="9"/>
      <c r="C498" s="170"/>
      <c r="D498" s="96"/>
      <c r="E498" s="96"/>
      <c r="F498" s="96"/>
      <c r="G498" s="96"/>
      <c r="H498" s="96"/>
      <c r="I498" s="108"/>
      <c r="J498" s="109"/>
      <c r="K498" s="110"/>
      <c r="L498" s="96"/>
      <c r="M498" s="96"/>
      <c r="N498" s="97"/>
      <c r="O498" s="104"/>
      <c r="P498" s="104"/>
      <c r="Q498" s="104"/>
      <c r="R498" s="104"/>
      <c r="S498" s="122"/>
      <c r="T498" s="111"/>
      <c r="U498" s="14" t="str">
        <f t="shared" si="7"/>
        <v/>
      </c>
      <c r="V498" s="10" t="str">
        <f>IF(ISBLANK($T498),"",
    IF(ISERROR(VLOOKUP($T498,Scores!$B:$D,2,FALSE)),
        "ERROR: NOT IN TEAM LIST",
        VLOOKUP($T498,Scores!$B:$D,2,FALSE)
    )
)</f>
        <v/>
      </c>
      <c r="W498" s="16" t="str">
        <f>IF(ISBLANK($T498),"",
    IF(ISERROR(VLOOKUP($T498,Scores!$B:$D,3,FALSE)),
        "",
        VLOOKUP($T498,Scores!$B:$D,3,FALSE)
    )
)</f>
        <v/>
      </c>
    </row>
    <row r="499" spans="2:23">
      <c r="B499" s="9"/>
      <c r="C499" s="170"/>
      <c r="D499" s="96"/>
      <c r="E499" s="96"/>
      <c r="F499" s="96"/>
      <c r="G499" s="96"/>
      <c r="H499" s="96"/>
      <c r="I499" s="108"/>
      <c r="J499" s="109"/>
      <c r="K499" s="110"/>
      <c r="L499" s="96"/>
      <c r="M499" s="96"/>
      <c r="N499" s="97"/>
      <c r="O499" s="104"/>
      <c r="P499" s="104"/>
      <c r="Q499" s="104"/>
      <c r="R499" s="104"/>
      <c r="S499" s="122"/>
      <c r="T499" s="111"/>
      <c r="U499" s="14" t="str">
        <f t="shared" si="7"/>
        <v/>
      </c>
      <c r="V499" s="10" t="str">
        <f>IF(ISBLANK($T499),"",
    IF(ISERROR(VLOOKUP($T499,Scores!$B:$D,2,FALSE)),
        "ERROR: NOT IN TEAM LIST",
        VLOOKUP($T499,Scores!$B:$D,2,FALSE)
    )
)</f>
        <v/>
      </c>
      <c r="W499" s="16" t="str">
        <f>IF(ISBLANK($T499),"",
    IF(ISERROR(VLOOKUP($T499,Scores!$B:$D,3,FALSE)),
        "",
        VLOOKUP($T499,Scores!$B:$D,3,FALSE)
    )
)</f>
        <v/>
      </c>
    </row>
    <row r="500" spans="2:23">
      <c r="B500" s="9"/>
      <c r="C500" s="170"/>
      <c r="D500" s="96"/>
      <c r="E500" s="96"/>
      <c r="F500" s="96"/>
      <c r="G500" s="96"/>
      <c r="H500" s="96"/>
      <c r="I500" s="108"/>
      <c r="J500" s="109"/>
      <c r="K500" s="110"/>
      <c r="L500" s="96"/>
      <c r="M500" s="96"/>
      <c r="N500" s="97"/>
      <c r="O500" s="104"/>
      <c r="P500" s="104"/>
      <c r="Q500" s="104"/>
      <c r="R500" s="104"/>
      <c r="S500" s="122"/>
      <c r="T500" s="111"/>
      <c r="U500" s="14" t="str">
        <f t="shared" si="7"/>
        <v/>
      </c>
      <c r="V500" s="10" t="str">
        <f>IF(ISBLANK($T500),"",
    IF(ISERROR(VLOOKUP($T500,Scores!$B:$D,2,FALSE)),
        "ERROR: NOT IN TEAM LIST",
        VLOOKUP($T500,Scores!$B:$D,2,FALSE)
    )
)</f>
        <v/>
      </c>
      <c r="W500" s="16" t="str">
        <f>IF(ISBLANK($T500),"",
    IF(ISERROR(VLOOKUP($T500,Scores!$B:$D,3,FALSE)),
        "",
        VLOOKUP($T500,Scores!$B:$D,3,FALSE)
    )
)</f>
        <v/>
      </c>
    </row>
    <row r="501" spans="2:23">
      <c r="B501" s="9"/>
      <c r="C501" s="170"/>
      <c r="D501" s="96"/>
      <c r="E501" s="96"/>
      <c r="F501" s="96"/>
      <c r="G501" s="96"/>
      <c r="H501" s="96"/>
      <c r="I501" s="108"/>
      <c r="J501" s="109"/>
      <c r="K501" s="110"/>
      <c r="L501" s="96"/>
      <c r="M501" s="96"/>
      <c r="N501" s="97"/>
      <c r="O501" s="104"/>
      <c r="P501" s="104"/>
      <c r="Q501" s="104"/>
      <c r="R501" s="104"/>
      <c r="S501" s="122"/>
      <c r="T501" s="111"/>
      <c r="U501" s="14" t="str">
        <f t="shared" si="7"/>
        <v/>
      </c>
      <c r="V501" s="10" t="str">
        <f>IF(ISBLANK($T501),"",
    IF(ISERROR(VLOOKUP($T501,Scores!$B:$D,2,FALSE)),
        "ERROR: NOT IN TEAM LIST",
        VLOOKUP($T501,Scores!$B:$D,2,FALSE)
    )
)</f>
        <v/>
      </c>
      <c r="W501" s="16" t="str">
        <f>IF(ISBLANK($T501),"",
    IF(ISERROR(VLOOKUP($T501,Scores!$B:$D,3,FALSE)),
        "",
        VLOOKUP($T501,Scores!$B:$D,3,FALSE)
    )
)</f>
        <v/>
      </c>
    </row>
    <row r="502" spans="2:23" ht="14" thickBot="1">
      <c r="B502" s="17"/>
      <c r="C502" s="171"/>
      <c r="D502" s="99"/>
      <c r="E502" s="99"/>
      <c r="F502" s="99"/>
      <c r="G502" s="99"/>
      <c r="H502" s="99"/>
      <c r="I502" s="112"/>
      <c r="J502" s="113"/>
      <c r="K502" s="114"/>
      <c r="L502" s="99"/>
      <c r="M502" s="99"/>
      <c r="N502" s="100"/>
      <c r="O502" s="106"/>
      <c r="P502" s="106"/>
      <c r="Q502" s="106"/>
      <c r="R502" s="106"/>
      <c r="S502" s="221"/>
      <c r="T502" s="115"/>
      <c r="U502" s="21" t="str">
        <f t="shared" si="7"/>
        <v/>
      </c>
      <c r="V502" s="18" t="str">
        <f>IF(ISBLANK($T502),"",
    IF(ISERROR(VLOOKUP($T502,Scores!$B:$D,2,FALSE)),
        "ERROR: NOT IN TEAM LIST",
        VLOOKUP($T502,Scores!$B:$D,2,FALSE)
    )
)</f>
        <v/>
      </c>
      <c r="W502" s="22" t="str">
        <f>IF(ISBLANK($T502),"",
    IF(ISERROR(VLOOKUP($T502,Scores!$B:$D,3,FALSE)),
        "",
        VLOOKUP($T502,Scores!$B:$D,3,FALSE)
    )
)</f>
        <v/>
      </c>
    </row>
    <row r="504" spans="2:23">
      <c r="W504" s="156" t="s">
        <v>91</v>
      </c>
    </row>
  </sheetData>
  <sheetProtection sheet="1" objects="1" scenarios="1" formatCells="0" formatColumns="0" formatRows="0" sort="0" autoFilter="0"/>
  <conditionalFormatting sqref="B3:T502">
    <cfRule type="expression" dxfId="9" priority="18">
      <formula>MOD(ROW()+3,6)&gt;=3</formula>
    </cfRule>
    <cfRule type="expression" dxfId="8" priority="21">
      <formula>MOD(ROW()+3,6)&lt;3</formula>
    </cfRule>
  </conditionalFormatting>
  <conditionalFormatting sqref="U3:W502">
    <cfRule type="expression" dxfId="7" priority="8">
      <formula>MOD(ROW()+3,6)&gt;=3</formula>
    </cfRule>
    <cfRule type="expression" dxfId="6" priority="10">
      <formula>MOD(ROW()+3,6)&lt;3</formula>
    </cfRule>
  </conditionalFormatting>
  <conditionalFormatting sqref="A1:XFD1048576">
    <cfRule type="beginsWith" dxfId="5" priority="2" operator="beginsWith" text="ERROR">
      <formula>LEFT(A1,LEN("ERROR"))="ERROR"</formula>
    </cfRule>
  </conditionalFormatting>
  <conditionalFormatting sqref="U1:U1048576">
    <cfRule type="beginsWith" dxfId="4" priority="1" operator="beginsWith" text="←">
      <formula>LEFT(U1,LEN("←"))="←"</formula>
    </cfRule>
    <cfRule type="duplicateValues" dxfId="3" priority="6"/>
  </conditionalFormatting>
  <conditionalFormatting sqref="T1:T1048576">
    <cfRule type="duplicateValues" dxfId="2" priority="5"/>
  </conditionalFormatting>
  <pageMargins left="0.3" right="0.3" top="1.1000000000000001" bottom="0.5" header="0.3" footer="0.2"/>
  <pageSetup paperSize="3" scale="57" fitToHeight="0" orientation="landscape" horizontalDpi="0" verticalDpi="0"/>
  <headerFooter scaleWithDoc="0">
    <oddHeader>&amp;L&amp;"Calibri,Regular"&amp;K000000&amp;G&amp;R&amp;"Calibri,Regular"&amp;K000000&amp;G</oddHeader>
    <oddFooter>&amp;L&amp;"Arial,Regular"&amp;11&amp;K000000Printed at &amp;T on &amp;D&amp;R&amp;"Arial,Regular"&amp;11&amp;K000000Page &amp;P of &amp;N</oddFooter>
  </headerFooter>
  <drawing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2D43A-A2D2-C040-A501-05F3A5B0051F}">
  <sheetPr>
    <pageSetUpPr fitToPage="1"/>
  </sheetPr>
  <dimension ref="B1:S503"/>
  <sheetViews>
    <sheetView showGridLines="0" showRowColHeaders="0" zoomScaleNormal="100" workbookViewId="0">
      <selection activeCell="H4" sqref="H4"/>
    </sheetView>
  </sheetViews>
  <sheetFormatPr baseColWidth="10" defaultRowHeight="13"/>
  <cols>
    <col min="1" max="1" width="3.1640625" style="80" customWidth="1"/>
    <col min="2" max="2" width="36" style="80" customWidth="1"/>
    <col min="3" max="3" width="2.5" style="80" customWidth="1"/>
    <col min="4" max="4" width="36" style="80" customWidth="1"/>
    <col min="5" max="5" width="2.5" style="80" customWidth="1"/>
    <col min="6" max="6" width="36" style="80" customWidth="1"/>
    <col min="7" max="7" width="3.1640625" style="80" customWidth="1"/>
    <col min="8" max="8" width="7.33203125" style="80" customWidth="1"/>
    <col min="9" max="10" width="12.5" style="80" customWidth="1"/>
    <col min="11" max="11" width="5.6640625" style="80" bestFit="1" customWidth="1"/>
    <col min="12" max="12" width="4" style="80" bestFit="1" customWidth="1"/>
    <col min="13" max="13" width="5.1640625" style="80" bestFit="1" customWidth="1"/>
    <col min="14" max="15" width="12.5" style="80" customWidth="1"/>
    <col min="16" max="16" width="5.6640625" style="80" bestFit="1" customWidth="1"/>
    <col min="17" max="17" width="5" style="80" bestFit="1" customWidth="1"/>
    <col min="18" max="18" width="6.1640625" style="80" bestFit="1" customWidth="1"/>
    <col min="19" max="19" width="3.1640625" style="80" customWidth="1"/>
    <col min="20" max="16384" width="10.83203125" style="80"/>
  </cols>
  <sheetData>
    <row r="1" spans="2:19" ht="19" customHeight="1" thickBot="1"/>
    <row r="2" spans="2:19" ht="16" customHeight="1">
      <c r="B2" s="123"/>
      <c r="C2" s="124"/>
      <c r="D2" s="217" t="str">
        <f>IF(Instructions!E15="","",Instructions!E15)&amp;"   "</f>
        <v xml:space="preserve">   </v>
      </c>
      <c r="E2" s="217"/>
      <c r="F2" s="218"/>
      <c r="H2" s="212" t="s">
        <v>17</v>
      </c>
      <c r="I2" s="209" t="s">
        <v>33</v>
      </c>
      <c r="J2" s="210"/>
      <c r="K2" s="210"/>
      <c r="L2" s="210"/>
      <c r="M2" s="211"/>
      <c r="N2" s="209" t="s">
        <v>34</v>
      </c>
      <c r="O2" s="210"/>
      <c r="P2" s="210"/>
      <c r="Q2" s="210"/>
      <c r="R2" s="211"/>
      <c r="S2" s="81"/>
    </row>
    <row r="3" spans="2:19" ht="29" thickBot="1">
      <c r="B3" s="93"/>
      <c r="C3" s="125"/>
      <c r="D3" s="219"/>
      <c r="E3" s="219"/>
      <c r="F3" s="220"/>
      <c r="H3" s="213"/>
      <c r="I3" s="83" t="s">
        <v>29</v>
      </c>
      <c r="J3" s="82" t="s">
        <v>27</v>
      </c>
      <c r="K3" s="82" t="s">
        <v>4</v>
      </c>
      <c r="L3" s="82" t="s">
        <v>41</v>
      </c>
      <c r="M3" s="84" t="s">
        <v>24</v>
      </c>
      <c r="N3" s="83" t="s">
        <v>29</v>
      </c>
      <c r="O3" s="82" t="s">
        <v>27</v>
      </c>
      <c r="P3" s="82" t="s">
        <v>4</v>
      </c>
      <c r="Q3" s="82" t="s">
        <v>41</v>
      </c>
      <c r="R3" s="84" t="s">
        <v>24</v>
      </c>
      <c r="S3" s="85"/>
    </row>
    <row r="4" spans="2:19" ht="18">
      <c r="B4" s="214" t="s">
        <v>33</v>
      </c>
      <c r="C4" s="215"/>
      <c r="D4" s="215"/>
      <c r="E4" s="215"/>
      <c r="F4" s="216"/>
      <c r="H4" s="93" t="str">
        <f>Scores!B4</f>
        <v/>
      </c>
      <c r="I4" s="87" t="e">
        <f>IF(LEFT($H4)=RIGHT($I$2),
    IF(Scores!$AC4="",
        NA(),
        Scores!$AC4
    ),
    NA()
)</f>
        <v>#N/A</v>
      </c>
      <c r="J4" s="86" t="e">
        <f>IF(LEFT($H4)=RIGHT($I$2),
    IF(Scores!$AF4="",
        NA(),
        Scores!$AF4
    ),
    NA()
)</f>
        <v>#N/A</v>
      </c>
      <c r="K4" s="86" t="e">
        <f>IF(LEFT($H4)=RIGHT($I$2),
    IF(Scores!$AG4="",
        NA(),
        Scores!$AG4
    ),
    NA()
)</f>
        <v>#N/A</v>
      </c>
      <c r="L4" s="86" t="e">
        <f>IF(LEFT($H4)=RIGHT($I$2),
    IF(OR(Scores!$F4="",NOT(ISNUMBER(Scores!$F4))),
        NA(),
        Scores!$F4
    ),
    NA()
)</f>
        <v>#N/A</v>
      </c>
      <c r="M4" s="88" t="e">
        <f>IF(LEFT($H4)=RIGHT($I$2),
    IF(OR(Scores!$F4="",NOT(ISNUMBER(Scores!$H4))),
        NA(),
        Scores!$H4
    ),
    NA()
)</f>
        <v>#N/A</v>
      </c>
      <c r="N4" s="87" t="e">
        <f>IF(LEFT($H4)=RIGHT($N$2),
    IF(Scores!$AC4="",
        NA(),
        Scores!$AC4
    ),
    NA()
)</f>
        <v>#N/A</v>
      </c>
      <c r="O4" s="86" t="e">
        <f>IF(LEFT($H4)=RIGHT($N$2),
    IF(Scores!$AF4="",
        NA(),
        Scores!$AF4
    ),
    NA()
)</f>
        <v>#N/A</v>
      </c>
      <c r="P4" s="86" t="e">
        <f>IF(LEFT($H4)=RIGHT($N$2),
    IF(Scores!$AG4="",
        NA(),
        Scores!$AG4
    ),
    NA()
)</f>
        <v>#N/A</v>
      </c>
      <c r="Q4" s="86" t="e">
        <f>IF(LEFT($H4)=RIGHT($N$2),
    IF(OR(Scores!$F4="",NOT(ISNUMBER(Scores!$F4))),
        NA(),
        Scores!$F4
    ),
    NA()
)</f>
        <v>#N/A</v>
      </c>
      <c r="R4" s="88" t="e">
        <f>IF(LEFT($H4)=RIGHT($N$2),
    IF(OR(Scores!$F4="",NOT(ISNUMBER(Scores!$H4))),
        NA(),
        Scores!$H4
    ),
    NA()
)</f>
        <v>#N/A</v>
      </c>
      <c r="S4" s="89"/>
    </row>
    <row r="5" spans="2:19">
      <c r="B5" s="93"/>
      <c r="C5" s="125"/>
      <c r="D5" s="125"/>
      <c r="E5" s="125"/>
      <c r="F5" s="126"/>
      <c r="H5" s="93" t="str">
        <f>Scores!B5</f>
        <v/>
      </c>
      <c r="I5" s="87" t="e">
        <f>IF(LEFT($H5)=RIGHT($I$2),
    IF(Scores!$AC5="",
        NA(),
        Scores!$AC5
    ),
    NA()
)</f>
        <v>#N/A</v>
      </c>
      <c r="J5" s="86" t="e">
        <f>IF(LEFT($H5)=RIGHT($I$2),
    IF(Scores!$AF5="",
        NA(),
        Scores!$AF5
    ),
    NA()
)</f>
        <v>#N/A</v>
      </c>
      <c r="K5" s="86" t="e">
        <f>IF(LEFT($H5)=RIGHT($I$2),
    IF(Scores!$AG5="",
        NA(),
        Scores!$AG5
    ),
    NA()
)</f>
        <v>#N/A</v>
      </c>
      <c r="L5" s="86" t="e">
        <f>IF(LEFT($H5)=RIGHT($I$2),
    IF(OR(Scores!$F5="",NOT(ISNUMBER(Scores!$F5))),
        NA(),
        Scores!$F5
    ),
    NA()
)</f>
        <v>#N/A</v>
      </c>
      <c r="M5" s="88" t="e">
        <f>IF(LEFT($H5)=RIGHT($I$2),
    IF(OR(Scores!$F5="",NOT(ISNUMBER(Scores!$H5))),
        NA(),
        Scores!$H5
    ),
    NA()
)</f>
        <v>#N/A</v>
      </c>
      <c r="N5" s="87" t="e">
        <f>IF(LEFT($H5)=RIGHT($N$2),
    IF(Scores!$AC5="",
        NA(),
        Scores!$AC5
    ),
    NA()
)</f>
        <v>#N/A</v>
      </c>
      <c r="O5" s="86" t="e">
        <f>IF(LEFT($H5)=RIGHT($N$2),
    IF(Scores!$AF5="",
        NA(),
        Scores!$AF5
    ),
    NA()
)</f>
        <v>#N/A</v>
      </c>
      <c r="P5" s="86" t="e">
        <f>IF(LEFT($H5)=RIGHT($N$2),
    IF(Scores!$AG5="",
        NA(),
        Scores!$AG5
    ),
    NA()
)</f>
        <v>#N/A</v>
      </c>
      <c r="Q5" s="86" t="e">
        <f>IF(LEFT($H5)=RIGHT($N$2),
    IF(OR(Scores!$F5="",NOT(ISNUMBER(Scores!$F5))),
        NA(),
        Scores!$F5
    ),
    NA()
)</f>
        <v>#N/A</v>
      </c>
      <c r="R5" s="88" t="e">
        <f>IF(LEFT($H5)=RIGHT($N$2),
    IF(OR(Scores!$F5="",NOT(ISNUMBER(Scores!$H5))),
        NA(),
        Scores!$H5
    ),
    NA()
)</f>
        <v>#N/A</v>
      </c>
      <c r="S5" s="89"/>
    </row>
    <row r="6" spans="2:19">
      <c r="B6" s="93"/>
      <c r="C6" s="125"/>
      <c r="D6" s="125"/>
      <c r="E6" s="125"/>
      <c r="F6" s="126"/>
      <c r="H6" s="93" t="str">
        <f>Scores!B6</f>
        <v/>
      </c>
      <c r="I6" s="87" t="e">
        <f>IF(LEFT($H6)=RIGHT($I$2),
    IF(Scores!$AC6="",
        NA(),
        Scores!$AC6
    ),
    NA()
)</f>
        <v>#N/A</v>
      </c>
      <c r="J6" s="86" t="e">
        <f>IF(LEFT($H6)=RIGHT($I$2),
    IF(Scores!$AF6="",
        NA(),
        Scores!$AF6
    ),
    NA()
)</f>
        <v>#N/A</v>
      </c>
      <c r="K6" s="86" t="e">
        <f>IF(LEFT($H6)=RIGHT($I$2),
    IF(Scores!$AG6="",
        NA(),
        Scores!$AG6
    ),
    NA()
)</f>
        <v>#N/A</v>
      </c>
      <c r="L6" s="86" t="e">
        <f>IF(LEFT($H6)=RIGHT($I$2),
    IF(OR(Scores!$F6="",NOT(ISNUMBER(Scores!$F6))),
        NA(),
        Scores!$F6
    ),
    NA()
)</f>
        <v>#N/A</v>
      </c>
      <c r="M6" s="88" t="e">
        <f>IF(LEFT($H6)=RIGHT($I$2),
    IF(OR(Scores!$F6="",NOT(ISNUMBER(Scores!$H6))),
        NA(),
        Scores!$H6
    ),
    NA()
)</f>
        <v>#N/A</v>
      </c>
      <c r="N6" s="87" t="e">
        <f>IF(LEFT($H6)=RIGHT($N$2),
    IF(Scores!$AC6="",
        NA(),
        Scores!$AC6
    ),
    NA()
)</f>
        <v>#N/A</v>
      </c>
      <c r="O6" s="86" t="e">
        <f>IF(LEFT($H6)=RIGHT($N$2),
    IF(Scores!$AF6="",
        NA(),
        Scores!$AF6
    ),
    NA()
)</f>
        <v>#N/A</v>
      </c>
      <c r="P6" s="86" t="e">
        <f>IF(LEFT($H6)=RIGHT($N$2),
    IF(Scores!$AG6="",
        NA(),
        Scores!$AG6
    ),
    NA()
)</f>
        <v>#N/A</v>
      </c>
      <c r="Q6" s="86" t="e">
        <f>IF(LEFT($H6)=RIGHT($N$2),
    IF(OR(Scores!$F6="",NOT(ISNUMBER(Scores!$F6))),
        NA(),
        Scores!$F6
    ),
    NA()
)</f>
        <v>#N/A</v>
      </c>
      <c r="R6" s="88" t="e">
        <f>IF(LEFT($H6)=RIGHT($N$2),
    IF(OR(Scores!$F6="",NOT(ISNUMBER(Scores!$H6))),
        NA(),
        Scores!$H6
    ),
    NA()
)</f>
        <v>#N/A</v>
      </c>
      <c r="S6" s="89"/>
    </row>
    <row r="7" spans="2:19">
      <c r="B7" s="93"/>
      <c r="C7" s="125"/>
      <c r="D7" s="125"/>
      <c r="E7" s="125"/>
      <c r="F7" s="126"/>
      <c r="H7" s="93" t="str">
        <f>Scores!B7</f>
        <v/>
      </c>
      <c r="I7" s="87" t="e">
        <f>IF(LEFT($H7)=RIGHT($I$2),
    IF(Scores!$AC7="",
        NA(),
        Scores!$AC7
    ),
    NA()
)</f>
        <v>#N/A</v>
      </c>
      <c r="J7" s="86" t="e">
        <f>IF(LEFT($H7)=RIGHT($I$2),
    IF(Scores!$AF7="",
        NA(),
        Scores!$AF7
    ),
    NA()
)</f>
        <v>#N/A</v>
      </c>
      <c r="K7" s="86" t="e">
        <f>IF(LEFT($H7)=RIGHT($I$2),
    IF(Scores!$AG7="",
        NA(),
        Scores!$AG7
    ),
    NA()
)</f>
        <v>#N/A</v>
      </c>
      <c r="L7" s="86" t="e">
        <f>IF(LEFT($H7)=RIGHT($I$2),
    IF(OR(Scores!$F7="",NOT(ISNUMBER(Scores!$F7))),
        NA(),
        Scores!$F7
    ),
    NA()
)</f>
        <v>#N/A</v>
      </c>
      <c r="M7" s="88" t="e">
        <f>IF(LEFT($H7)=RIGHT($I$2),
    IF(OR(Scores!$F7="",NOT(ISNUMBER(Scores!$H7))),
        NA(),
        Scores!$H7
    ),
    NA()
)</f>
        <v>#N/A</v>
      </c>
      <c r="N7" s="87" t="e">
        <f>IF(LEFT($H7)=RIGHT($N$2),
    IF(Scores!$AC7="",
        NA(),
        Scores!$AC7
    ),
    NA()
)</f>
        <v>#N/A</v>
      </c>
      <c r="O7" s="86" t="e">
        <f>IF(LEFT($H7)=RIGHT($N$2),
    IF(Scores!$AF7="",
        NA(),
        Scores!$AF7
    ),
    NA()
)</f>
        <v>#N/A</v>
      </c>
      <c r="P7" s="86" t="e">
        <f>IF(LEFT($H7)=RIGHT($N$2),
    IF(Scores!$AG7="",
        NA(),
        Scores!$AG7
    ),
    NA()
)</f>
        <v>#N/A</v>
      </c>
      <c r="Q7" s="86" t="e">
        <f>IF(LEFT($H7)=RIGHT($N$2),
    IF(OR(Scores!$F7="",NOT(ISNUMBER(Scores!$F7))),
        NA(),
        Scores!$F7
    ),
    NA()
)</f>
        <v>#N/A</v>
      </c>
      <c r="R7" s="88" t="e">
        <f>IF(LEFT($H7)=RIGHT($N$2),
    IF(OR(Scores!$F7="",NOT(ISNUMBER(Scores!$H7))),
        NA(),
        Scores!$H7
    ),
    NA()
)</f>
        <v>#N/A</v>
      </c>
      <c r="S7" s="89"/>
    </row>
    <row r="8" spans="2:19">
      <c r="B8" s="93"/>
      <c r="C8" s="125"/>
      <c r="D8" s="125"/>
      <c r="E8" s="125"/>
      <c r="F8" s="126"/>
      <c r="H8" s="93" t="str">
        <f>Scores!B8</f>
        <v/>
      </c>
      <c r="I8" s="87" t="e">
        <f>IF(LEFT($H8)=RIGHT($I$2),
    IF(Scores!$AC8="",
        NA(),
        Scores!$AC8
    ),
    NA()
)</f>
        <v>#N/A</v>
      </c>
      <c r="J8" s="86" t="e">
        <f>IF(LEFT($H8)=RIGHT($I$2),
    IF(Scores!$AF8="",
        NA(),
        Scores!$AF8
    ),
    NA()
)</f>
        <v>#N/A</v>
      </c>
      <c r="K8" s="86" t="e">
        <f>IF(LEFT($H8)=RIGHT($I$2),
    IF(Scores!$AG8="",
        NA(),
        Scores!$AG8
    ),
    NA()
)</f>
        <v>#N/A</v>
      </c>
      <c r="L8" s="86" t="e">
        <f>IF(LEFT($H8)=RIGHT($I$2),
    IF(OR(Scores!$F8="",NOT(ISNUMBER(Scores!$F8))),
        NA(),
        Scores!$F8
    ),
    NA()
)</f>
        <v>#N/A</v>
      </c>
      <c r="M8" s="88" t="e">
        <f>IF(LEFT($H8)=RIGHT($I$2),
    IF(OR(Scores!$F8="",NOT(ISNUMBER(Scores!$H8))),
        NA(),
        Scores!$H8
    ),
    NA()
)</f>
        <v>#N/A</v>
      </c>
      <c r="N8" s="87" t="e">
        <f>IF(LEFT($H8)=RIGHT($N$2),
    IF(Scores!$AC8="",
        NA(),
        Scores!$AC8
    ),
    NA()
)</f>
        <v>#N/A</v>
      </c>
      <c r="O8" s="86" t="e">
        <f>IF(LEFT($H8)=RIGHT($N$2),
    IF(Scores!$AF8="",
        NA(),
        Scores!$AF8
    ),
    NA()
)</f>
        <v>#N/A</v>
      </c>
      <c r="P8" s="86" t="e">
        <f>IF(LEFT($H8)=RIGHT($N$2),
    IF(Scores!$AG8="",
        NA(),
        Scores!$AG8
    ),
    NA()
)</f>
        <v>#N/A</v>
      </c>
      <c r="Q8" s="86" t="e">
        <f>IF(LEFT($H8)=RIGHT($N$2),
    IF(OR(Scores!$F8="",NOT(ISNUMBER(Scores!$F8))),
        NA(),
        Scores!$F8
    ),
    NA()
)</f>
        <v>#N/A</v>
      </c>
      <c r="R8" s="88" t="e">
        <f>IF(LEFT($H8)=RIGHT($N$2),
    IF(OR(Scores!$F8="",NOT(ISNUMBER(Scores!$H8))),
        NA(),
        Scores!$H8
    ),
    NA()
)</f>
        <v>#N/A</v>
      </c>
      <c r="S8" s="89"/>
    </row>
    <row r="9" spans="2:19">
      <c r="B9" s="93"/>
      <c r="C9" s="125"/>
      <c r="D9" s="125"/>
      <c r="E9" s="125"/>
      <c r="F9" s="126"/>
      <c r="H9" s="93" t="str">
        <f>Scores!B9</f>
        <v/>
      </c>
      <c r="I9" s="87" t="e">
        <f>IF(LEFT($H9)=RIGHT($I$2),
    IF(Scores!$AC9="",
        NA(),
        Scores!$AC9
    ),
    NA()
)</f>
        <v>#N/A</v>
      </c>
      <c r="J9" s="86" t="e">
        <f>IF(LEFT($H9)=RIGHT($I$2),
    IF(Scores!$AF9="",
        NA(),
        Scores!$AF9
    ),
    NA()
)</f>
        <v>#N/A</v>
      </c>
      <c r="K9" s="86" t="e">
        <f>IF(LEFT($H9)=RIGHT($I$2),
    IF(Scores!$AG9="",
        NA(),
        Scores!$AG9
    ),
    NA()
)</f>
        <v>#N/A</v>
      </c>
      <c r="L9" s="86" t="e">
        <f>IF(LEFT($H9)=RIGHT($I$2),
    IF(OR(Scores!$F9="",NOT(ISNUMBER(Scores!$F9))),
        NA(),
        Scores!$F9
    ),
    NA()
)</f>
        <v>#N/A</v>
      </c>
      <c r="M9" s="88" t="e">
        <f>IF(LEFT($H9)=RIGHT($I$2),
    IF(OR(Scores!$F9="",NOT(ISNUMBER(Scores!$H9))),
        NA(),
        Scores!$H9
    ),
    NA()
)</f>
        <v>#N/A</v>
      </c>
      <c r="N9" s="87" t="e">
        <f>IF(LEFT($H9)=RIGHT($N$2),
    IF(Scores!$AC9="",
        NA(),
        Scores!$AC9
    ),
    NA()
)</f>
        <v>#N/A</v>
      </c>
      <c r="O9" s="86" t="e">
        <f>IF(LEFT($H9)=RIGHT($N$2),
    IF(Scores!$AF9="",
        NA(),
        Scores!$AF9
    ),
    NA()
)</f>
        <v>#N/A</v>
      </c>
      <c r="P9" s="86" t="e">
        <f>IF(LEFT($H9)=RIGHT($N$2),
    IF(Scores!$AG9="",
        NA(),
        Scores!$AG9
    ),
    NA()
)</f>
        <v>#N/A</v>
      </c>
      <c r="Q9" s="86" t="e">
        <f>IF(LEFT($H9)=RIGHT($N$2),
    IF(OR(Scores!$F9="",NOT(ISNUMBER(Scores!$F9))),
        NA(),
        Scores!$F9
    ),
    NA()
)</f>
        <v>#N/A</v>
      </c>
      <c r="R9" s="88" t="e">
        <f>IF(LEFT($H9)=RIGHT($N$2),
    IF(OR(Scores!$F9="",NOT(ISNUMBER(Scores!$H9))),
        NA(),
        Scores!$H9
    ),
    NA()
)</f>
        <v>#N/A</v>
      </c>
      <c r="S9" s="89"/>
    </row>
    <row r="10" spans="2:19">
      <c r="B10" s="93"/>
      <c r="C10" s="125"/>
      <c r="D10" s="125"/>
      <c r="E10" s="125"/>
      <c r="F10" s="126"/>
      <c r="H10" s="93" t="str">
        <f>Scores!B10</f>
        <v/>
      </c>
      <c r="I10" s="87" t="e">
        <f>IF(LEFT($H10)=RIGHT($I$2),
    IF(Scores!$AC10="",
        NA(),
        Scores!$AC10
    ),
    NA()
)</f>
        <v>#N/A</v>
      </c>
      <c r="J10" s="86" t="e">
        <f>IF(LEFT($H10)=RIGHT($I$2),
    IF(Scores!$AF10="",
        NA(),
        Scores!$AF10
    ),
    NA()
)</f>
        <v>#N/A</v>
      </c>
      <c r="K10" s="86" t="e">
        <f>IF(LEFT($H10)=RIGHT($I$2),
    IF(Scores!$AG10="",
        NA(),
        Scores!$AG10
    ),
    NA()
)</f>
        <v>#N/A</v>
      </c>
      <c r="L10" s="86" t="e">
        <f>IF(LEFT($H10)=RIGHT($I$2),
    IF(OR(Scores!$F10="",NOT(ISNUMBER(Scores!$F10))),
        NA(),
        Scores!$F10
    ),
    NA()
)</f>
        <v>#N/A</v>
      </c>
      <c r="M10" s="88" t="e">
        <f>IF(LEFT($H10)=RIGHT($I$2),
    IF(OR(Scores!$F10="",NOT(ISNUMBER(Scores!$H10))),
        NA(),
        Scores!$H10
    ),
    NA()
)</f>
        <v>#N/A</v>
      </c>
      <c r="N10" s="87" t="e">
        <f>IF(LEFT($H10)=RIGHT($N$2),
    IF(Scores!$AC10="",
        NA(),
        Scores!$AC10
    ),
    NA()
)</f>
        <v>#N/A</v>
      </c>
      <c r="O10" s="86" t="e">
        <f>IF(LEFT($H10)=RIGHT($N$2),
    IF(Scores!$AF10="",
        NA(),
        Scores!$AF10
    ),
    NA()
)</f>
        <v>#N/A</v>
      </c>
      <c r="P10" s="86" t="e">
        <f>IF(LEFT($H10)=RIGHT($N$2),
    IF(Scores!$AG10="",
        NA(),
        Scores!$AG10
    ),
    NA()
)</f>
        <v>#N/A</v>
      </c>
      <c r="Q10" s="86" t="e">
        <f>IF(LEFT($H10)=RIGHT($N$2),
    IF(OR(Scores!$F10="",NOT(ISNUMBER(Scores!$F10))),
        NA(),
        Scores!$F10
    ),
    NA()
)</f>
        <v>#N/A</v>
      </c>
      <c r="R10" s="88" t="e">
        <f>IF(LEFT($H10)=RIGHT($N$2),
    IF(OR(Scores!$F10="",NOT(ISNUMBER(Scores!$H10))),
        NA(),
        Scores!$H10
    ),
    NA()
)</f>
        <v>#N/A</v>
      </c>
      <c r="S10" s="89"/>
    </row>
    <row r="11" spans="2:19">
      <c r="B11" s="93"/>
      <c r="C11" s="125"/>
      <c r="D11" s="125"/>
      <c r="E11" s="125"/>
      <c r="F11" s="126"/>
      <c r="H11" s="93" t="str">
        <f>Scores!B11</f>
        <v/>
      </c>
      <c r="I11" s="87" t="e">
        <f>IF(LEFT($H11)=RIGHT($I$2),
    IF(Scores!$AC11="",
        NA(),
        Scores!$AC11
    ),
    NA()
)</f>
        <v>#N/A</v>
      </c>
      <c r="J11" s="86" t="e">
        <f>IF(LEFT($H11)=RIGHT($I$2),
    IF(Scores!$AF11="",
        NA(),
        Scores!$AF11
    ),
    NA()
)</f>
        <v>#N/A</v>
      </c>
      <c r="K11" s="86" t="e">
        <f>IF(LEFT($H11)=RIGHT($I$2),
    IF(Scores!$AG11="",
        NA(),
        Scores!$AG11
    ),
    NA()
)</f>
        <v>#N/A</v>
      </c>
      <c r="L11" s="86" t="e">
        <f>IF(LEFT($H11)=RIGHT($I$2),
    IF(OR(Scores!$F11="",NOT(ISNUMBER(Scores!$F11))),
        NA(),
        Scores!$F11
    ),
    NA()
)</f>
        <v>#N/A</v>
      </c>
      <c r="M11" s="88" t="e">
        <f>IF(LEFT($H11)=RIGHT($I$2),
    IF(OR(Scores!$F11="",NOT(ISNUMBER(Scores!$H11))),
        NA(),
        Scores!$H11
    ),
    NA()
)</f>
        <v>#N/A</v>
      </c>
      <c r="N11" s="87" t="e">
        <f>IF(LEFT($H11)=RIGHT($N$2),
    IF(Scores!$AC11="",
        NA(),
        Scores!$AC11
    ),
    NA()
)</f>
        <v>#N/A</v>
      </c>
      <c r="O11" s="86" t="e">
        <f>IF(LEFT($H11)=RIGHT($N$2),
    IF(Scores!$AF11="",
        NA(),
        Scores!$AF11
    ),
    NA()
)</f>
        <v>#N/A</v>
      </c>
      <c r="P11" s="86" t="e">
        <f>IF(LEFT($H11)=RIGHT($N$2),
    IF(Scores!$AG11="",
        NA(),
        Scores!$AG11
    ),
    NA()
)</f>
        <v>#N/A</v>
      </c>
      <c r="Q11" s="86" t="e">
        <f>IF(LEFT($H11)=RIGHT($N$2),
    IF(OR(Scores!$F11="",NOT(ISNUMBER(Scores!$F11))),
        NA(),
        Scores!$F11
    ),
    NA()
)</f>
        <v>#N/A</v>
      </c>
      <c r="R11" s="88" t="e">
        <f>IF(LEFT($H11)=RIGHT($N$2),
    IF(OR(Scores!$F11="",NOT(ISNUMBER(Scores!$H11))),
        NA(),
        Scores!$H11
    ),
    NA()
)</f>
        <v>#N/A</v>
      </c>
      <c r="S11" s="89"/>
    </row>
    <row r="12" spans="2:19">
      <c r="B12" s="93"/>
      <c r="C12" s="125"/>
      <c r="D12" s="125"/>
      <c r="E12" s="125"/>
      <c r="F12" s="126"/>
      <c r="H12" s="93" t="str">
        <f>Scores!B12</f>
        <v/>
      </c>
      <c r="I12" s="87" t="e">
        <f>IF(LEFT($H12)=RIGHT($I$2),
    IF(Scores!$AC12="",
        NA(),
        Scores!$AC12
    ),
    NA()
)</f>
        <v>#N/A</v>
      </c>
      <c r="J12" s="86" t="e">
        <f>IF(LEFT($H12)=RIGHT($I$2),
    IF(Scores!$AF12="",
        NA(),
        Scores!$AF12
    ),
    NA()
)</f>
        <v>#N/A</v>
      </c>
      <c r="K12" s="86" t="e">
        <f>IF(LEFT($H12)=RIGHT($I$2),
    IF(Scores!$AG12="",
        NA(),
        Scores!$AG12
    ),
    NA()
)</f>
        <v>#N/A</v>
      </c>
      <c r="L12" s="86" t="e">
        <f>IF(LEFT($H12)=RIGHT($I$2),
    IF(OR(Scores!$F12="",NOT(ISNUMBER(Scores!$F12))),
        NA(),
        Scores!$F12
    ),
    NA()
)</f>
        <v>#N/A</v>
      </c>
      <c r="M12" s="88" t="e">
        <f>IF(LEFT($H12)=RIGHT($I$2),
    IF(OR(Scores!$F12="",NOT(ISNUMBER(Scores!$H12))),
        NA(),
        Scores!$H12
    ),
    NA()
)</f>
        <v>#N/A</v>
      </c>
      <c r="N12" s="87" t="e">
        <f>IF(LEFT($H12)=RIGHT($N$2),
    IF(Scores!$AC12="",
        NA(),
        Scores!$AC12
    ),
    NA()
)</f>
        <v>#N/A</v>
      </c>
      <c r="O12" s="86" t="e">
        <f>IF(LEFT($H12)=RIGHT($N$2),
    IF(Scores!$AF12="",
        NA(),
        Scores!$AF12
    ),
    NA()
)</f>
        <v>#N/A</v>
      </c>
      <c r="P12" s="86" t="e">
        <f>IF(LEFT($H12)=RIGHT($N$2),
    IF(Scores!$AG12="",
        NA(),
        Scores!$AG12
    ),
    NA()
)</f>
        <v>#N/A</v>
      </c>
      <c r="Q12" s="86" t="e">
        <f>IF(LEFT($H12)=RIGHT($N$2),
    IF(OR(Scores!$F12="",NOT(ISNUMBER(Scores!$F12))),
        NA(),
        Scores!$F12
    ),
    NA()
)</f>
        <v>#N/A</v>
      </c>
      <c r="R12" s="88" t="e">
        <f>IF(LEFT($H12)=RIGHT($N$2),
    IF(OR(Scores!$F12="",NOT(ISNUMBER(Scores!$H12))),
        NA(),
        Scores!$H12
    ),
    NA()
)</f>
        <v>#N/A</v>
      </c>
      <c r="S12" s="89"/>
    </row>
    <row r="13" spans="2:19">
      <c r="B13" s="93"/>
      <c r="C13" s="125"/>
      <c r="D13" s="125"/>
      <c r="E13" s="125"/>
      <c r="F13" s="126"/>
      <c r="H13" s="93" t="str">
        <f>Scores!B13</f>
        <v/>
      </c>
      <c r="I13" s="87" t="e">
        <f>IF(LEFT($H13)=RIGHT($I$2),
    IF(Scores!$AC13="",
        NA(),
        Scores!$AC13
    ),
    NA()
)</f>
        <v>#N/A</v>
      </c>
      <c r="J13" s="86" t="e">
        <f>IF(LEFT($H13)=RIGHT($I$2),
    IF(Scores!$AF13="",
        NA(),
        Scores!$AF13
    ),
    NA()
)</f>
        <v>#N/A</v>
      </c>
      <c r="K13" s="86" t="e">
        <f>IF(LEFT($H13)=RIGHT($I$2),
    IF(Scores!$AG13="",
        NA(),
        Scores!$AG13
    ),
    NA()
)</f>
        <v>#N/A</v>
      </c>
      <c r="L13" s="86" t="e">
        <f>IF(LEFT($H13)=RIGHT($I$2),
    IF(OR(Scores!$F13="",NOT(ISNUMBER(Scores!$F13))),
        NA(),
        Scores!$F13
    ),
    NA()
)</f>
        <v>#N/A</v>
      </c>
      <c r="M13" s="88" t="e">
        <f>IF(LEFT($H13)=RIGHT($I$2),
    IF(OR(Scores!$F13="",NOT(ISNUMBER(Scores!$H13))),
        NA(),
        Scores!$H13
    ),
    NA()
)</f>
        <v>#N/A</v>
      </c>
      <c r="N13" s="87" t="e">
        <f>IF(LEFT($H13)=RIGHT($N$2),
    IF(Scores!$AC13="",
        NA(),
        Scores!$AC13
    ),
    NA()
)</f>
        <v>#N/A</v>
      </c>
      <c r="O13" s="86" t="e">
        <f>IF(LEFT($H13)=RIGHT($N$2),
    IF(Scores!$AF13="",
        NA(),
        Scores!$AF13
    ),
    NA()
)</f>
        <v>#N/A</v>
      </c>
      <c r="P13" s="86" t="e">
        <f>IF(LEFT($H13)=RIGHT($N$2),
    IF(Scores!$AG13="",
        NA(),
        Scores!$AG13
    ),
    NA()
)</f>
        <v>#N/A</v>
      </c>
      <c r="Q13" s="86" t="e">
        <f>IF(LEFT($H13)=RIGHT($N$2),
    IF(OR(Scores!$F13="",NOT(ISNUMBER(Scores!$F13))),
        NA(),
        Scores!$F13
    ),
    NA()
)</f>
        <v>#N/A</v>
      </c>
      <c r="R13" s="88" t="e">
        <f>IF(LEFT($H13)=RIGHT($N$2),
    IF(OR(Scores!$F13="",NOT(ISNUMBER(Scores!$H13))),
        NA(),
        Scores!$H13
    ),
    NA()
)</f>
        <v>#N/A</v>
      </c>
      <c r="S13" s="89"/>
    </row>
    <row r="14" spans="2:19">
      <c r="B14" s="93"/>
      <c r="C14" s="125"/>
      <c r="D14" s="125"/>
      <c r="E14" s="125"/>
      <c r="F14" s="126"/>
      <c r="H14" s="93" t="str">
        <f>Scores!B14</f>
        <v/>
      </c>
      <c r="I14" s="87" t="e">
        <f>IF(LEFT($H14)=RIGHT($I$2),
    IF(Scores!$AC14="",
        NA(),
        Scores!$AC14
    ),
    NA()
)</f>
        <v>#N/A</v>
      </c>
      <c r="J14" s="86" t="e">
        <f>IF(LEFT($H14)=RIGHT($I$2),
    IF(Scores!$AF14="",
        NA(),
        Scores!$AF14
    ),
    NA()
)</f>
        <v>#N/A</v>
      </c>
      <c r="K14" s="86" t="e">
        <f>IF(LEFT($H14)=RIGHT($I$2),
    IF(Scores!$AG14="",
        NA(),
        Scores!$AG14
    ),
    NA()
)</f>
        <v>#N/A</v>
      </c>
      <c r="L14" s="86" t="e">
        <f>IF(LEFT($H14)=RIGHT($I$2),
    IF(OR(Scores!$F14="",NOT(ISNUMBER(Scores!$F14))),
        NA(),
        Scores!$F14
    ),
    NA()
)</f>
        <v>#N/A</v>
      </c>
      <c r="M14" s="88" t="e">
        <f>IF(LEFT($H14)=RIGHT($I$2),
    IF(OR(Scores!$F14="",NOT(ISNUMBER(Scores!$H14))),
        NA(),
        Scores!$H14
    ),
    NA()
)</f>
        <v>#N/A</v>
      </c>
      <c r="N14" s="87" t="e">
        <f>IF(LEFT($H14)=RIGHT($N$2),
    IF(Scores!$AC14="",
        NA(),
        Scores!$AC14
    ),
    NA()
)</f>
        <v>#N/A</v>
      </c>
      <c r="O14" s="86" t="e">
        <f>IF(LEFT($H14)=RIGHT($N$2),
    IF(Scores!$AF14="",
        NA(),
        Scores!$AF14
    ),
    NA()
)</f>
        <v>#N/A</v>
      </c>
      <c r="P14" s="86" t="e">
        <f>IF(LEFT($H14)=RIGHT($N$2),
    IF(Scores!$AG14="",
        NA(),
        Scores!$AG14
    ),
    NA()
)</f>
        <v>#N/A</v>
      </c>
      <c r="Q14" s="86" t="e">
        <f>IF(LEFT($H14)=RIGHT($N$2),
    IF(OR(Scores!$F14="",NOT(ISNUMBER(Scores!$F14))),
        NA(),
        Scores!$F14
    ),
    NA()
)</f>
        <v>#N/A</v>
      </c>
      <c r="R14" s="88" t="e">
        <f>IF(LEFT($H14)=RIGHT($N$2),
    IF(OR(Scores!$F14="",NOT(ISNUMBER(Scores!$H14))),
        NA(),
        Scores!$H14
    ),
    NA()
)</f>
        <v>#N/A</v>
      </c>
      <c r="S14" s="89"/>
    </row>
    <row r="15" spans="2:19">
      <c r="B15" s="93"/>
      <c r="C15" s="125"/>
      <c r="D15" s="125"/>
      <c r="E15" s="125"/>
      <c r="F15" s="126"/>
      <c r="H15" s="93" t="str">
        <f>Scores!B15</f>
        <v/>
      </c>
      <c r="I15" s="87" t="e">
        <f>IF(LEFT($H15)=RIGHT($I$2),
    IF(Scores!$AC15="",
        NA(),
        Scores!$AC15
    ),
    NA()
)</f>
        <v>#N/A</v>
      </c>
      <c r="J15" s="86" t="e">
        <f>IF(LEFT($H15)=RIGHT($I$2),
    IF(Scores!$AF15="",
        NA(),
        Scores!$AF15
    ),
    NA()
)</f>
        <v>#N/A</v>
      </c>
      <c r="K15" s="86" t="e">
        <f>IF(LEFT($H15)=RIGHT($I$2),
    IF(Scores!$AG15="",
        NA(),
        Scores!$AG15
    ),
    NA()
)</f>
        <v>#N/A</v>
      </c>
      <c r="L15" s="86" t="e">
        <f>IF(LEFT($H15)=RIGHT($I$2),
    IF(OR(Scores!$F15="",NOT(ISNUMBER(Scores!$F15))),
        NA(),
        Scores!$F15
    ),
    NA()
)</f>
        <v>#N/A</v>
      </c>
      <c r="M15" s="88" t="e">
        <f>IF(LEFT($H15)=RIGHT($I$2),
    IF(OR(Scores!$F15="",NOT(ISNUMBER(Scores!$H15))),
        NA(),
        Scores!$H15
    ),
    NA()
)</f>
        <v>#N/A</v>
      </c>
      <c r="N15" s="87" t="e">
        <f>IF(LEFT($H15)=RIGHT($N$2),
    IF(Scores!$AC15="",
        NA(),
        Scores!$AC15
    ),
    NA()
)</f>
        <v>#N/A</v>
      </c>
      <c r="O15" s="86" t="e">
        <f>IF(LEFT($H15)=RIGHT($N$2),
    IF(Scores!$AF15="",
        NA(),
        Scores!$AF15
    ),
    NA()
)</f>
        <v>#N/A</v>
      </c>
      <c r="P15" s="86" t="e">
        <f>IF(LEFT($H15)=RIGHT($N$2),
    IF(Scores!$AG15="",
        NA(),
        Scores!$AG15
    ),
    NA()
)</f>
        <v>#N/A</v>
      </c>
      <c r="Q15" s="86" t="e">
        <f>IF(LEFT($H15)=RIGHT($N$2),
    IF(OR(Scores!$F15="",NOT(ISNUMBER(Scores!$F15))),
        NA(),
        Scores!$F15
    ),
    NA()
)</f>
        <v>#N/A</v>
      </c>
      <c r="R15" s="88" t="e">
        <f>IF(LEFT($H15)=RIGHT($N$2),
    IF(OR(Scores!$F15="",NOT(ISNUMBER(Scores!$H15))),
        NA(),
        Scores!$H15
    ),
    NA()
)</f>
        <v>#N/A</v>
      </c>
      <c r="S15" s="89"/>
    </row>
    <row r="16" spans="2:19">
      <c r="B16" s="93"/>
      <c r="C16" s="125"/>
      <c r="D16" s="125"/>
      <c r="E16" s="125"/>
      <c r="F16" s="126"/>
      <c r="H16" s="93" t="str">
        <f>Scores!B16</f>
        <v/>
      </c>
      <c r="I16" s="87" t="e">
        <f>IF(LEFT($H16)=RIGHT($I$2),
    IF(Scores!$AC16="",
        NA(),
        Scores!$AC16
    ),
    NA()
)</f>
        <v>#N/A</v>
      </c>
      <c r="J16" s="86" t="e">
        <f>IF(LEFT($H16)=RIGHT($I$2),
    IF(Scores!$AF16="",
        NA(),
        Scores!$AF16
    ),
    NA()
)</f>
        <v>#N/A</v>
      </c>
      <c r="K16" s="86" t="e">
        <f>IF(LEFT($H16)=RIGHT($I$2),
    IF(Scores!$AG16="",
        NA(),
        Scores!$AG16
    ),
    NA()
)</f>
        <v>#N/A</v>
      </c>
      <c r="L16" s="86" t="e">
        <f>IF(LEFT($H16)=RIGHT($I$2),
    IF(OR(Scores!$F16="",NOT(ISNUMBER(Scores!$F16))),
        NA(),
        Scores!$F16
    ),
    NA()
)</f>
        <v>#N/A</v>
      </c>
      <c r="M16" s="88" t="e">
        <f>IF(LEFT($H16)=RIGHT($I$2),
    IF(OR(Scores!$F16="",NOT(ISNUMBER(Scores!$H16))),
        NA(),
        Scores!$H16
    ),
    NA()
)</f>
        <v>#N/A</v>
      </c>
      <c r="N16" s="87" t="e">
        <f>IF(LEFT($H16)=RIGHT($N$2),
    IF(Scores!$AC16="",
        NA(),
        Scores!$AC16
    ),
    NA()
)</f>
        <v>#N/A</v>
      </c>
      <c r="O16" s="86" t="e">
        <f>IF(LEFT($H16)=RIGHT($N$2),
    IF(Scores!$AF16="",
        NA(),
        Scores!$AF16
    ),
    NA()
)</f>
        <v>#N/A</v>
      </c>
      <c r="P16" s="86" t="e">
        <f>IF(LEFT($H16)=RIGHT($N$2),
    IF(Scores!$AG16="",
        NA(),
        Scores!$AG16
    ),
    NA()
)</f>
        <v>#N/A</v>
      </c>
      <c r="Q16" s="86" t="e">
        <f>IF(LEFT($H16)=RIGHT($N$2),
    IF(OR(Scores!$F16="",NOT(ISNUMBER(Scores!$F16))),
        NA(),
        Scores!$F16
    ),
    NA()
)</f>
        <v>#N/A</v>
      </c>
      <c r="R16" s="88" t="e">
        <f>IF(LEFT($H16)=RIGHT($N$2),
    IF(OR(Scores!$F16="",NOT(ISNUMBER(Scores!$H16))),
        NA(),
        Scores!$H16
    ),
    NA()
)</f>
        <v>#N/A</v>
      </c>
      <c r="S16" s="89"/>
    </row>
    <row r="17" spans="2:19">
      <c r="B17" s="93"/>
      <c r="C17" s="125"/>
      <c r="D17" s="125"/>
      <c r="E17" s="125"/>
      <c r="F17" s="126"/>
      <c r="H17" s="93" t="str">
        <f>Scores!B17</f>
        <v/>
      </c>
      <c r="I17" s="87" t="e">
        <f>IF(LEFT($H17)=RIGHT($I$2),
    IF(Scores!$AC17="",
        NA(),
        Scores!$AC17
    ),
    NA()
)</f>
        <v>#N/A</v>
      </c>
      <c r="J17" s="86" t="e">
        <f>IF(LEFT($H17)=RIGHT($I$2),
    IF(Scores!$AF17="",
        NA(),
        Scores!$AF17
    ),
    NA()
)</f>
        <v>#N/A</v>
      </c>
      <c r="K17" s="86" t="e">
        <f>IF(LEFT($H17)=RIGHT($I$2),
    IF(Scores!$AG17="",
        NA(),
        Scores!$AG17
    ),
    NA()
)</f>
        <v>#N/A</v>
      </c>
      <c r="L17" s="86" t="e">
        <f>IF(LEFT($H17)=RIGHT($I$2),
    IF(OR(Scores!$F17="",NOT(ISNUMBER(Scores!$F17))),
        NA(),
        Scores!$F17
    ),
    NA()
)</f>
        <v>#N/A</v>
      </c>
      <c r="M17" s="88" t="e">
        <f>IF(LEFT($H17)=RIGHT($I$2),
    IF(OR(Scores!$F17="",NOT(ISNUMBER(Scores!$H17))),
        NA(),
        Scores!$H17
    ),
    NA()
)</f>
        <v>#N/A</v>
      </c>
      <c r="N17" s="87" t="e">
        <f>IF(LEFT($H17)=RIGHT($N$2),
    IF(Scores!$AC17="",
        NA(),
        Scores!$AC17
    ),
    NA()
)</f>
        <v>#N/A</v>
      </c>
      <c r="O17" s="86" t="e">
        <f>IF(LEFT($H17)=RIGHT($N$2),
    IF(Scores!$AF17="",
        NA(),
        Scores!$AF17
    ),
    NA()
)</f>
        <v>#N/A</v>
      </c>
      <c r="P17" s="86" t="e">
        <f>IF(LEFT($H17)=RIGHT($N$2),
    IF(Scores!$AG17="",
        NA(),
        Scores!$AG17
    ),
    NA()
)</f>
        <v>#N/A</v>
      </c>
      <c r="Q17" s="86" t="e">
        <f>IF(LEFT($H17)=RIGHT($N$2),
    IF(OR(Scores!$F17="",NOT(ISNUMBER(Scores!$F17))),
        NA(),
        Scores!$F17
    ),
    NA()
)</f>
        <v>#N/A</v>
      </c>
      <c r="R17" s="88" t="e">
        <f>IF(LEFT($H17)=RIGHT($N$2),
    IF(OR(Scores!$F17="",NOT(ISNUMBER(Scores!$H17))),
        NA(),
        Scores!$H17
    ),
    NA()
)</f>
        <v>#N/A</v>
      </c>
      <c r="S17" s="89"/>
    </row>
    <row r="18" spans="2:19">
      <c r="B18" s="93"/>
      <c r="C18" s="125"/>
      <c r="D18" s="125"/>
      <c r="E18" s="125"/>
      <c r="F18" s="126"/>
      <c r="H18" s="93" t="str">
        <f>Scores!B18</f>
        <v/>
      </c>
      <c r="I18" s="87" t="e">
        <f>IF(LEFT($H18)=RIGHT($I$2),
    IF(Scores!$AC18="",
        NA(),
        Scores!$AC18
    ),
    NA()
)</f>
        <v>#N/A</v>
      </c>
      <c r="J18" s="86" t="e">
        <f>IF(LEFT($H18)=RIGHT($I$2),
    IF(Scores!$AF18="",
        NA(),
        Scores!$AF18
    ),
    NA()
)</f>
        <v>#N/A</v>
      </c>
      <c r="K18" s="86" t="e">
        <f>IF(LEFT($H18)=RIGHT($I$2),
    IF(Scores!$AG18="",
        NA(),
        Scores!$AG18
    ),
    NA()
)</f>
        <v>#N/A</v>
      </c>
      <c r="L18" s="86" t="e">
        <f>IF(LEFT($H18)=RIGHT($I$2),
    IF(OR(Scores!$F18="",NOT(ISNUMBER(Scores!$F18))),
        NA(),
        Scores!$F18
    ),
    NA()
)</f>
        <v>#N/A</v>
      </c>
      <c r="M18" s="88" t="e">
        <f>IF(LEFT($H18)=RIGHT($I$2),
    IF(OR(Scores!$F18="",NOT(ISNUMBER(Scores!$H18))),
        NA(),
        Scores!$H18
    ),
    NA()
)</f>
        <v>#N/A</v>
      </c>
      <c r="N18" s="87" t="e">
        <f>IF(LEFT($H18)=RIGHT($N$2),
    IF(Scores!$AC18="",
        NA(),
        Scores!$AC18
    ),
    NA()
)</f>
        <v>#N/A</v>
      </c>
      <c r="O18" s="86" t="e">
        <f>IF(LEFT($H18)=RIGHT($N$2),
    IF(Scores!$AF18="",
        NA(),
        Scores!$AF18
    ),
    NA()
)</f>
        <v>#N/A</v>
      </c>
      <c r="P18" s="86" t="e">
        <f>IF(LEFT($H18)=RIGHT($N$2),
    IF(Scores!$AG18="",
        NA(),
        Scores!$AG18
    ),
    NA()
)</f>
        <v>#N/A</v>
      </c>
      <c r="Q18" s="86" t="e">
        <f>IF(LEFT($H18)=RIGHT($N$2),
    IF(OR(Scores!$F18="",NOT(ISNUMBER(Scores!$F18))),
        NA(),
        Scores!$F18
    ),
    NA()
)</f>
        <v>#N/A</v>
      </c>
      <c r="R18" s="88" t="e">
        <f>IF(LEFT($H18)=RIGHT($N$2),
    IF(OR(Scores!$F18="",NOT(ISNUMBER(Scores!$H18))),
        NA(),
        Scores!$H18
    ),
    NA()
)</f>
        <v>#N/A</v>
      </c>
      <c r="S18" s="89"/>
    </row>
    <row r="19" spans="2:19">
      <c r="B19" s="93"/>
      <c r="C19" s="125"/>
      <c r="D19" s="125"/>
      <c r="E19" s="125"/>
      <c r="F19" s="126"/>
      <c r="H19" s="93" t="str">
        <f>Scores!B19</f>
        <v/>
      </c>
      <c r="I19" s="87" t="e">
        <f>IF(LEFT($H19)=RIGHT($I$2),
    IF(Scores!$AC19="",
        NA(),
        Scores!$AC19
    ),
    NA()
)</f>
        <v>#N/A</v>
      </c>
      <c r="J19" s="86" t="e">
        <f>IF(LEFT($H19)=RIGHT($I$2),
    IF(Scores!$AF19="",
        NA(),
        Scores!$AF19
    ),
    NA()
)</f>
        <v>#N/A</v>
      </c>
      <c r="K19" s="86" t="e">
        <f>IF(LEFT($H19)=RIGHT($I$2),
    IF(Scores!$AG19="",
        NA(),
        Scores!$AG19
    ),
    NA()
)</f>
        <v>#N/A</v>
      </c>
      <c r="L19" s="86" t="e">
        <f>IF(LEFT($H19)=RIGHT($I$2),
    IF(OR(Scores!$F19="",NOT(ISNUMBER(Scores!$F19))),
        NA(),
        Scores!$F19
    ),
    NA()
)</f>
        <v>#N/A</v>
      </c>
      <c r="M19" s="88" t="e">
        <f>IF(LEFT($H19)=RIGHT($I$2),
    IF(OR(Scores!$F19="",NOT(ISNUMBER(Scores!$H19))),
        NA(),
        Scores!$H19
    ),
    NA()
)</f>
        <v>#N/A</v>
      </c>
      <c r="N19" s="87" t="e">
        <f>IF(LEFT($H19)=RIGHT($N$2),
    IF(Scores!$AC19="",
        NA(),
        Scores!$AC19
    ),
    NA()
)</f>
        <v>#N/A</v>
      </c>
      <c r="O19" s="86" t="e">
        <f>IF(LEFT($H19)=RIGHT($N$2),
    IF(Scores!$AF19="",
        NA(),
        Scores!$AF19
    ),
    NA()
)</f>
        <v>#N/A</v>
      </c>
      <c r="P19" s="86" t="e">
        <f>IF(LEFT($H19)=RIGHT($N$2),
    IF(Scores!$AG19="",
        NA(),
        Scores!$AG19
    ),
    NA()
)</f>
        <v>#N/A</v>
      </c>
      <c r="Q19" s="86" t="e">
        <f>IF(LEFT($H19)=RIGHT($N$2),
    IF(OR(Scores!$F19="",NOT(ISNUMBER(Scores!$F19))),
        NA(),
        Scores!$F19
    ),
    NA()
)</f>
        <v>#N/A</v>
      </c>
      <c r="R19" s="88" t="e">
        <f>IF(LEFT($H19)=RIGHT($N$2),
    IF(OR(Scores!$F19="",NOT(ISNUMBER(Scores!$H19))),
        NA(),
        Scores!$H19
    ),
    NA()
)</f>
        <v>#N/A</v>
      </c>
      <c r="S19" s="89"/>
    </row>
    <row r="20" spans="2:19">
      <c r="B20" s="93"/>
      <c r="C20" s="125"/>
      <c r="D20" s="125"/>
      <c r="E20" s="125"/>
      <c r="F20" s="126"/>
      <c r="H20" s="93" t="str">
        <f>Scores!B20</f>
        <v/>
      </c>
      <c r="I20" s="87" t="e">
        <f>IF(LEFT($H20)=RIGHT($I$2),
    IF(Scores!$AC20="",
        NA(),
        Scores!$AC20
    ),
    NA()
)</f>
        <v>#N/A</v>
      </c>
      <c r="J20" s="86" t="e">
        <f>IF(LEFT($H20)=RIGHT($I$2),
    IF(Scores!$AF20="",
        NA(),
        Scores!$AF20
    ),
    NA()
)</f>
        <v>#N/A</v>
      </c>
      <c r="K20" s="86" t="e">
        <f>IF(LEFT($H20)=RIGHT($I$2),
    IF(Scores!$AG20="",
        NA(),
        Scores!$AG20
    ),
    NA()
)</f>
        <v>#N/A</v>
      </c>
      <c r="L20" s="86" t="e">
        <f>IF(LEFT($H20)=RIGHT($I$2),
    IF(OR(Scores!$F20="",NOT(ISNUMBER(Scores!$F20))),
        NA(),
        Scores!$F20
    ),
    NA()
)</f>
        <v>#N/A</v>
      </c>
      <c r="M20" s="88" t="e">
        <f>IF(LEFT($H20)=RIGHT($I$2),
    IF(OR(Scores!$F20="",NOT(ISNUMBER(Scores!$H20))),
        NA(),
        Scores!$H20
    ),
    NA()
)</f>
        <v>#N/A</v>
      </c>
      <c r="N20" s="87" t="e">
        <f>IF(LEFT($H20)=RIGHT($N$2),
    IF(Scores!$AC20="",
        NA(),
        Scores!$AC20
    ),
    NA()
)</f>
        <v>#N/A</v>
      </c>
      <c r="O20" s="86" t="e">
        <f>IF(LEFT($H20)=RIGHT($N$2),
    IF(Scores!$AF20="",
        NA(),
        Scores!$AF20
    ),
    NA()
)</f>
        <v>#N/A</v>
      </c>
      <c r="P20" s="86" t="e">
        <f>IF(LEFT($H20)=RIGHT($N$2),
    IF(Scores!$AG20="",
        NA(),
        Scores!$AG20
    ),
    NA()
)</f>
        <v>#N/A</v>
      </c>
      <c r="Q20" s="86" t="e">
        <f>IF(LEFT($H20)=RIGHT($N$2),
    IF(OR(Scores!$F20="",NOT(ISNUMBER(Scores!$F20))),
        NA(),
        Scores!$F20
    ),
    NA()
)</f>
        <v>#N/A</v>
      </c>
      <c r="R20" s="88" t="e">
        <f>IF(LEFT($H20)=RIGHT($N$2),
    IF(OR(Scores!$F20="",NOT(ISNUMBER(Scores!$H20))),
        NA(),
        Scores!$H20
    ),
    NA()
)</f>
        <v>#N/A</v>
      </c>
      <c r="S20" s="89"/>
    </row>
    <row r="21" spans="2:19">
      <c r="B21" s="93"/>
      <c r="C21" s="125"/>
      <c r="D21" s="125"/>
      <c r="E21" s="125"/>
      <c r="F21" s="126"/>
      <c r="H21" s="93" t="str">
        <f>Scores!B21</f>
        <v/>
      </c>
      <c r="I21" s="87" t="e">
        <f>IF(LEFT($H21)=RIGHT($I$2),
    IF(Scores!$AC21="",
        NA(),
        Scores!$AC21
    ),
    NA()
)</f>
        <v>#N/A</v>
      </c>
      <c r="J21" s="86" t="e">
        <f>IF(LEFT($H21)=RIGHT($I$2),
    IF(Scores!$AF21="",
        NA(),
        Scores!$AF21
    ),
    NA()
)</f>
        <v>#N/A</v>
      </c>
      <c r="K21" s="86" t="e">
        <f>IF(LEFT($H21)=RIGHT($I$2),
    IF(Scores!$AG21="",
        NA(),
        Scores!$AG21
    ),
    NA()
)</f>
        <v>#N/A</v>
      </c>
      <c r="L21" s="86" t="e">
        <f>IF(LEFT($H21)=RIGHT($I$2),
    IF(OR(Scores!$F21="",NOT(ISNUMBER(Scores!$F21))),
        NA(),
        Scores!$F21
    ),
    NA()
)</f>
        <v>#N/A</v>
      </c>
      <c r="M21" s="88" t="e">
        <f>IF(LEFT($H21)=RIGHT($I$2),
    IF(OR(Scores!$F21="",NOT(ISNUMBER(Scores!$H21))),
        NA(),
        Scores!$H21
    ),
    NA()
)</f>
        <v>#N/A</v>
      </c>
      <c r="N21" s="87" t="e">
        <f>IF(LEFT($H21)=RIGHT($N$2),
    IF(Scores!$AC21="",
        NA(),
        Scores!$AC21
    ),
    NA()
)</f>
        <v>#N/A</v>
      </c>
      <c r="O21" s="86" t="e">
        <f>IF(LEFT($H21)=RIGHT($N$2),
    IF(Scores!$AF21="",
        NA(),
        Scores!$AF21
    ),
    NA()
)</f>
        <v>#N/A</v>
      </c>
      <c r="P21" s="86" t="e">
        <f>IF(LEFT($H21)=RIGHT($N$2),
    IF(Scores!$AG21="",
        NA(),
        Scores!$AG21
    ),
    NA()
)</f>
        <v>#N/A</v>
      </c>
      <c r="Q21" s="86" t="e">
        <f>IF(LEFT($H21)=RIGHT($N$2),
    IF(OR(Scores!$F21="",NOT(ISNUMBER(Scores!$F21))),
        NA(),
        Scores!$F21
    ),
    NA()
)</f>
        <v>#N/A</v>
      </c>
      <c r="R21" s="88" t="e">
        <f>IF(LEFT($H21)=RIGHT($N$2),
    IF(OR(Scores!$F21="",NOT(ISNUMBER(Scores!$H21))),
        NA(),
        Scores!$H21
    ),
    NA()
)</f>
        <v>#N/A</v>
      </c>
      <c r="S21" s="89"/>
    </row>
    <row r="22" spans="2:19">
      <c r="B22" s="93"/>
      <c r="C22" s="125"/>
      <c r="D22" s="125"/>
      <c r="E22" s="125"/>
      <c r="F22" s="126"/>
      <c r="H22" s="93" t="str">
        <f>Scores!B22</f>
        <v/>
      </c>
      <c r="I22" s="87" t="e">
        <f>IF(LEFT($H22)=RIGHT($I$2),
    IF(Scores!$AC22="",
        NA(),
        Scores!$AC22
    ),
    NA()
)</f>
        <v>#N/A</v>
      </c>
      <c r="J22" s="86" t="e">
        <f>IF(LEFT($H22)=RIGHT($I$2),
    IF(Scores!$AF22="",
        NA(),
        Scores!$AF22
    ),
    NA()
)</f>
        <v>#N/A</v>
      </c>
      <c r="K22" s="86" t="e">
        <f>IF(LEFT($H22)=RIGHT($I$2),
    IF(Scores!$AG22="",
        NA(),
        Scores!$AG22
    ),
    NA()
)</f>
        <v>#N/A</v>
      </c>
      <c r="L22" s="86" t="e">
        <f>IF(LEFT($H22)=RIGHT($I$2),
    IF(OR(Scores!$F22="",NOT(ISNUMBER(Scores!$F22))),
        NA(),
        Scores!$F22
    ),
    NA()
)</f>
        <v>#N/A</v>
      </c>
      <c r="M22" s="88" t="e">
        <f>IF(LEFT($H22)=RIGHT($I$2),
    IF(OR(Scores!$F22="",NOT(ISNUMBER(Scores!$H22))),
        NA(),
        Scores!$H22
    ),
    NA()
)</f>
        <v>#N/A</v>
      </c>
      <c r="N22" s="87" t="e">
        <f>IF(LEFT($H22)=RIGHT($N$2),
    IF(Scores!$AC22="",
        NA(),
        Scores!$AC22
    ),
    NA()
)</f>
        <v>#N/A</v>
      </c>
      <c r="O22" s="86" t="e">
        <f>IF(LEFT($H22)=RIGHT($N$2),
    IF(Scores!$AF22="",
        NA(),
        Scores!$AF22
    ),
    NA()
)</f>
        <v>#N/A</v>
      </c>
      <c r="P22" s="86" t="e">
        <f>IF(LEFT($H22)=RIGHT($N$2),
    IF(Scores!$AG22="",
        NA(),
        Scores!$AG22
    ),
    NA()
)</f>
        <v>#N/A</v>
      </c>
      <c r="Q22" s="86" t="e">
        <f>IF(LEFT($H22)=RIGHT($N$2),
    IF(OR(Scores!$F22="",NOT(ISNUMBER(Scores!$F22))),
        NA(),
        Scores!$F22
    ),
    NA()
)</f>
        <v>#N/A</v>
      </c>
      <c r="R22" s="88" t="e">
        <f>IF(LEFT($H22)=RIGHT($N$2),
    IF(OR(Scores!$F22="",NOT(ISNUMBER(Scores!$H22))),
        NA(),
        Scores!$H22
    ),
    NA()
)</f>
        <v>#N/A</v>
      </c>
      <c r="S22" s="89"/>
    </row>
    <row r="23" spans="2:19">
      <c r="B23" s="93"/>
      <c r="C23" s="125"/>
      <c r="D23" s="125"/>
      <c r="E23" s="125"/>
      <c r="F23" s="126"/>
      <c r="H23" s="93" t="str">
        <f>Scores!B23</f>
        <v/>
      </c>
      <c r="I23" s="87" t="e">
        <f>IF(LEFT($H23)=RIGHT($I$2),
    IF(Scores!$AC23="",
        NA(),
        Scores!$AC23
    ),
    NA()
)</f>
        <v>#N/A</v>
      </c>
      <c r="J23" s="86" t="e">
        <f>IF(LEFT($H23)=RIGHT($I$2),
    IF(Scores!$AF23="",
        NA(),
        Scores!$AF23
    ),
    NA()
)</f>
        <v>#N/A</v>
      </c>
      <c r="K23" s="86" t="e">
        <f>IF(LEFT($H23)=RIGHT($I$2),
    IF(Scores!$AG23="",
        NA(),
        Scores!$AG23
    ),
    NA()
)</f>
        <v>#N/A</v>
      </c>
      <c r="L23" s="86" t="e">
        <f>IF(LEFT($H23)=RIGHT($I$2),
    IF(OR(Scores!$F23="",NOT(ISNUMBER(Scores!$F23))),
        NA(),
        Scores!$F23
    ),
    NA()
)</f>
        <v>#N/A</v>
      </c>
      <c r="M23" s="88" t="e">
        <f>IF(LEFT($H23)=RIGHT($I$2),
    IF(OR(Scores!$F23="",NOT(ISNUMBER(Scores!$H23))),
        NA(),
        Scores!$H23
    ),
    NA()
)</f>
        <v>#N/A</v>
      </c>
      <c r="N23" s="87" t="e">
        <f>IF(LEFT($H23)=RIGHT($N$2),
    IF(Scores!$AC23="",
        NA(),
        Scores!$AC23
    ),
    NA()
)</f>
        <v>#N/A</v>
      </c>
      <c r="O23" s="86" t="e">
        <f>IF(LEFT($H23)=RIGHT($N$2),
    IF(Scores!$AF23="",
        NA(),
        Scores!$AF23
    ),
    NA()
)</f>
        <v>#N/A</v>
      </c>
      <c r="P23" s="86" t="e">
        <f>IF(LEFT($H23)=RIGHT($N$2),
    IF(Scores!$AG23="",
        NA(),
        Scores!$AG23
    ),
    NA()
)</f>
        <v>#N/A</v>
      </c>
      <c r="Q23" s="86" t="e">
        <f>IF(LEFT($H23)=RIGHT($N$2),
    IF(OR(Scores!$F23="",NOT(ISNUMBER(Scores!$F23))),
        NA(),
        Scores!$F23
    ),
    NA()
)</f>
        <v>#N/A</v>
      </c>
      <c r="R23" s="88" t="e">
        <f>IF(LEFT($H23)=RIGHT($N$2),
    IF(OR(Scores!$F23="",NOT(ISNUMBER(Scores!$H23))),
        NA(),
        Scores!$H23
    ),
    NA()
)</f>
        <v>#N/A</v>
      </c>
      <c r="S23" s="89"/>
    </row>
    <row r="24" spans="2:19">
      <c r="B24" s="93"/>
      <c r="C24" s="125"/>
      <c r="D24" s="125"/>
      <c r="E24" s="125"/>
      <c r="F24" s="126"/>
      <c r="H24" s="93" t="str">
        <f>Scores!B24</f>
        <v/>
      </c>
      <c r="I24" s="87" t="e">
        <f>IF(LEFT($H24)=RIGHT($I$2),
    IF(Scores!$AC24="",
        NA(),
        Scores!$AC24
    ),
    NA()
)</f>
        <v>#N/A</v>
      </c>
      <c r="J24" s="86" t="e">
        <f>IF(LEFT($H24)=RIGHT($I$2),
    IF(Scores!$AF24="",
        NA(),
        Scores!$AF24
    ),
    NA()
)</f>
        <v>#N/A</v>
      </c>
      <c r="K24" s="86" t="e">
        <f>IF(LEFT($H24)=RIGHT($I$2),
    IF(Scores!$AG24="",
        NA(),
        Scores!$AG24
    ),
    NA()
)</f>
        <v>#N/A</v>
      </c>
      <c r="L24" s="86" t="e">
        <f>IF(LEFT($H24)=RIGHT($I$2),
    IF(OR(Scores!$F24="",NOT(ISNUMBER(Scores!$F24))),
        NA(),
        Scores!$F24
    ),
    NA()
)</f>
        <v>#N/A</v>
      </c>
      <c r="M24" s="88" t="e">
        <f>IF(LEFT($H24)=RIGHT($I$2),
    IF(OR(Scores!$F24="",NOT(ISNUMBER(Scores!$H24))),
        NA(),
        Scores!$H24
    ),
    NA()
)</f>
        <v>#N/A</v>
      </c>
      <c r="N24" s="87" t="e">
        <f>IF(LEFT($H24)=RIGHT($N$2),
    IF(Scores!$AC24="",
        NA(),
        Scores!$AC24
    ),
    NA()
)</f>
        <v>#N/A</v>
      </c>
      <c r="O24" s="86" t="e">
        <f>IF(LEFT($H24)=RIGHT($N$2),
    IF(Scores!$AF24="",
        NA(),
        Scores!$AF24
    ),
    NA()
)</f>
        <v>#N/A</v>
      </c>
      <c r="P24" s="86" t="e">
        <f>IF(LEFT($H24)=RIGHT($N$2),
    IF(Scores!$AG24="",
        NA(),
        Scores!$AG24
    ),
    NA()
)</f>
        <v>#N/A</v>
      </c>
      <c r="Q24" s="86" t="e">
        <f>IF(LEFT($H24)=RIGHT($N$2),
    IF(OR(Scores!$F24="",NOT(ISNUMBER(Scores!$F24))),
        NA(),
        Scores!$F24
    ),
    NA()
)</f>
        <v>#N/A</v>
      </c>
      <c r="R24" s="88" t="e">
        <f>IF(LEFT($H24)=RIGHT($N$2),
    IF(OR(Scores!$F24="",NOT(ISNUMBER(Scores!$H24))),
        NA(),
        Scores!$H24
    ),
    NA()
)</f>
        <v>#N/A</v>
      </c>
      <c r="S24" s="89"/>
    </row>
    <row r="25" spans="2:19">
      <c r="B25" s="93"/>
      <c r="C25" s="125"/>
      <c r="D25" s="125"/>
      <c r="E25" s="125"/>
      <c r="F25" s="126"/>
      <c r="H25" s="93" t="str">
        <f>Scores!B25</f>
        <v/>
      </c>
      <c r="I25" s="87" t="e">
        <f>IF(LEFT($H25)=RIGHT($I$2),
    IF(Scores!$AC25="",
        NA(),
        Scores!$AC25
    ),
    NA()
)</f>
        <v>#N/A</v>
      </c>
      <c r="J25" s="86" t="e">
        <f>IF(LEFT($H25)=RIGHT($I$2),
    IF(Scores!$AF25="",
        NA(),
        Scores!$AF25
    ),
    NA()
)</f>
        <v>#N/A</v>
      </c>
      <c r="K25" s="86" t="e">
        <f>IF(LEFT($H25)=RIGHT($I$2),
    IF(Scores!$AG25="",
        NA(),
        Scores!$AG25
    ),
    NA()
)</f>
        <v>#N/A</v>
      </c>
      <c r="L25" s="86" t="e">
        <f>IF(LEFT($H25)=RIGHT($I$2),
    IF(OR(Scores!$F25="",NOT(ISNUMBER(Scores!$F25))),
        NA(),
        Scores!$F25
    ),
    NA()
)</f>
        <v>#N/A</v>
      </c>
      <c r="M25" s="88" t="e">
        <f>IF(LEFT($H25)=RIGHT($I$2),
    IF(OR(Scores!$F25="",NOT(ISNUMBER(Scores!$H25))),
        NA(),
        Scores!$H25
    ),
    NA()
)</f>
        <v>#N/A</v>
      </c>
      <c r="N25" s="87" t="e">
        <f>IF(LEFT($H25)=RIGHT($N$2),
    IF(Scores!$AC25="",
        NA(),
        Scores!$AC25
    ),
    NA()
)</f>
        <v>#N/A</v>
      </c>
      <c r="O25" s="86" t="e">
        <f>IF(LEFT($H25)=RIGHT($N$2),
    IF(Scores!$AF25="",
        NA(),
        Scores!$AF25
    ),
    NA()
)</f>
        <v>#N/A</v>
      </c>
      <c r="P25" s="86" t="e">
        <f>IF(LEFT($H25)=RIGHT($N$2),
    IF(Scores!$AG25="",
        NA(),
        Scores!$AG25
    ),
    NA()
)</f>
        <v>#N/A</v>
      </c>
      <c r="Q25" s="86" t="e">
        <f>IF(LEFT($H25)=RIGHT($N$2),
    IF(OR(Scores!$F25="",NOT(ISNUMBER(Scores!$F25))),
        NA(),
        Scores!$F25
    ),
    NA()
)</f>
        <v>#N/A</v>
      </c>
      <c r="R25" s="88" t="e">
        <f>IF(LEFT($H25)=RIGHT($N$2),
    IF(OR(Scores!$F25="",NOT(ISNUMBER(Scores!$H25))),
        NA(),
        Scores!$H25
    ),
    NA()
)</f>
        <v>#N/A</v>
      </c>
      <c r="S25" s="89"/>
    </row>
    <row r="26" spans="2:19">
      <c r="B26" s="93"/>
      <c r="C26" s="125"/>
      <c r="D26" s="125"/>
      <c r="E26" s="125"/>
      <c r="F26" s="126"/>
      <c r="H26" s="93" t="str">
        <f>Scores!B26</f>
        <v/>
      </c>
      <c r="I26" s="87" t="e">
        <f>IF(LEFT($H26)=RIGHT($I$2),
    IF(Scores!$AC26="",
        NA(),
        Scores!$AC26
    ),
    NA()
)</f>
        <v>#N/A</v>
      </c>
      <c r="J26" s="86" t="e">
        <f>IF(LEFT($H26)=RIGHT($I$2),
    IF(Scores!$AF26="",
        NA(),
        Scores!$AF26
    ),
    NA()
)</f>
        <v>#N/A</v>
      </c>
      <c r="K26" s="86" t="e">
        <f>IF(LEFT($H26)=RIGHT($I$2),
    IF(Scores!$AG26="",
        NA(),
        Scores!$AG26
    ),
    NA()
)</f>
        <v>#N/A</v>
      </c>
      <c r="L26" s="86" t="e">
        <f>IF(LEFT($H26)=RIGHT($I$2),
    IF(OR(Scores!$F26="",NOT(ISNUMBER(Scores!$F26))),
        NA(),
        Scores!$F26
    ),
    NA()
)</f>
        <v>#N/A</v>
      </c>
      <c r="M26" s="88" t="e">
        <f>IF(LEFT($H26)=RIGHT($I$2),
    IF(OR(Scores!$F26="",NOT(ISNUMBER(Scores!$H26))),
        NA(),
        Scores!$H26
    ),
    NA()
)</f>
        <v>#N/A</v>
      </c>
      <c r="N26" s="87" t="e">
        <f>IF(LEFT($H26)=RIGHT($N$2),
    IF(Scores!$AC26="",
        NA(),
        Scores!$AC26
    ),
    NA()
)</f>
        <v>#N/A</v>
      </c>
      <c r="O26" s="86" t="e">
        <f>IF(LEFT($H26)=RIGHT($N$2),
    IF(Scores!$AF26="",
        NA(),
        Scores!$AF26
    ),
    NA()
)</f>
        <v>#N/A</v>
      </c>
      <c r="P26" s="86" t="e">
        <f>IF(LEFT($H26)=RIGHT($N$2),
    IF(Scores!$AG26="",
        NA(),
        Scores!$AG26
    ),
    NA()
)</f>
        <v>#N/A</v>
      </c>
      <c r="Q26" s="86" t="e">
        <f>IF(LEFT($H26)=RIGHT($N$2),
    IF(OR(Scores!$F26="",NOT(ISNUMBER(Scores!$F26))),
        NA(),
        Scores!$F26
    ),
    NA()
)</f>
        <v>#N/A</v>
      </c>
      <c r="R26" s="88" t="e">
        <f>IF(LEFT($H26)=RIGHT($N$2),
    IF(OR(Scores!$F26="",NOT(ISNUMBER(Scores!$H26))),
        NA(),
        Scores!$H26
    ),
    NA()
)</f>
        <v>#N/A</v>
      </c>
      <c r="S26" s="89"/>
    </row>
    <row r="27" spans="2:19">
      <c r="B27" s="93"/>
      <c r="C27" s="125"/>
      <c r="D27" s="125"/>
      <c r="E27" s="125"/>
      <c r="F27" s="126"/>
      <c r="H27" s="93" t="str">
        <f>Scores!B27</f>
        <v/>
      </c>
      <c r="I27" s="87" t="e">
        <f>IF(LEFT($H27)=RIGHT($I$2),
    IF(Scores!$AC27="",
        NA(),
        Scores!$AC27
    ),
    NA()
)</f>
        <v>#N/A</v>
      </c>
      <c r="J27" s="86" t="e">
        <f>IF(LEFT($H27)=RIGHT($I$2),
    IF(Scores!$AF27="",
        NA(),
        Scores!$AF27
    ),
    NA()
)</f>
        <v>#N/A</v>
      </c>
      <c r="K27" s="86" t="e">
        <f>IF(LEFT($H27)=RIGHT($I$2),
    IF(Scores!$AG27="",
        NA(),
        Scores!$AG27
    ),
    NA()
)</f>
        <v>#N/A</v>
      </c>
      <c r="L27" s="86" t="e">
        <f>IF(LEFT($H27)=RIGHT($I$2),
    IF(OR(Scores!$F27="",NOT(ISNUMBER(Scores!$F27))),
        NA(),
        Scores!$F27
    ),
    NA()
)</f>
        <v>#N/A</v>
      </c>
      <c r="M27" s="88" t="e">
        <f>IF(LEFT($H27)=RIGHT($I$2),
    IF(OR(Scores!$F27="",NOT(ISNUMBER(Scores!$H27))),
        NA(),
        Scores!$H27
    ),
    NA()
)</f>
        <v>#N/A</v>
      </c>
      <c r="N27" s="87" t="e">
        <f>IF(LEFT($H27)=RIGHT($N$2),
    IF(Scores!$AC27="",
        NA(),
        Scores!$AC27
    ),
    NA()
)</f>
        <v>#N/A</v>
      </c>
      <c r="O27" s="86" t="e">
        <f>IF(LEFT($H27)=RIGHT($N$2),
    IF(Scores!$AF27="",
        NA(),
        Scores!$AF27
    ),
    NA()
)</f>
        <v>#N/A</v>
      </c>
      <c r="P27" s="86" t="e">
        <f>IF(LEFT($H27)=RIGHT($N$2),
    IF(Scores!$AG27="",
        NA(),
        Scores!$AG27
    ),
    NA()
)</f>
        <v>#N/A</v>
      </c>
      <c r="Q27" s="86" t="e">
        <f>IF(LEFT($H27)=RIGHT($N$2),
    IF(OR(Scores!$F27="",NOT(ISNUMBER(Scores!$F27))),
        NA(),
        Scores!$F27
    ),
    NA()
)</f>
        <v>#N/A</v>
      </c>
      <c r="R27" s="88" t="e">
        <f>IF(LEFT($H27)=RIGHT($N$2),
    IF(OR(Scores!$F27="",NOT(ISNUMBER(Scores!$H27))),
        NA(),
        Scores!$H27
    ),
    NA()
)</f>
        <v>#N/A</v>
      </c>
      <c r="S27" s="89"/>
    </row>
    <row r="28" spans="2:19">
      <c r="B28" s="93"/>
      <c r="C28" s="125"/>
      <c r="D28" s="125"/>
      <c r="E28" s="125"/>
      <c r="F28" s="126"/>
      <c r="H28" s="93" t="str">
        <f>Scores!B28</f>
        <v/>
      </c>
      <c r="I28" s="87" t="e">
        <f>IF(LEFT($H28)=RIGHT($I$2),
    IF(Scores!$AC28="",
        NA(),
        Scores!$AC28
    ),
    NA()
)</f>
        <v>#N/A</v>
      </c>
      <c r="J28" s="86" t="e">
        <f>IF(LEFT($H28)=RIGHT($I$2),
    IF(Scores!$AF28="",
        NA(),
        Scores!$AF28
    ),
    NA()
)</f>
        <v>#N/A</v>
      </c>
      <c r="K28" s="86" t="e">
        <f>IF(LEFT($H28)=RIGHT($I$2),
    IF(Scores!$AG28="",
        NA(),
        Scores!$AG28
    ),
    NA()
)</f>
        <v>#N/A</v>
      </c>
      <c r="L28" s="86" t="e">
        <f>IF(LEFT($H28)=RIGHT($I$2),
    IF(OR(Scores!$F28="",NOT(ISNUMBER(Scores!$F28))),
        NA(),
        Scores!$F28
    ),
    NA()
)</f>
        <v>#N/A</v>
      </c>
      <c r="M28" s="88" t="e">
        <f>IF(LEFT($H28)=RIGHT($I$2),
    IF(OR(Scores!$F28="",NOT(ISNUMBER(Scores!$H28))),
        NA(),
        Scores!$H28
    ),
    NA()
)</f>
        <v>#N/A</v>
      </c>
      <c r="N28" s="87" t="e">
        <f>IF(LEFT($H28)=RIGHT($N$2),
    IF(Scores!$AC28="",
        NA(),
        Scores!$AC28
    ),
    NA()
)</f>
        <v>#N/A</v>
      </c>
      <c r="O28" s="86" t="e">
        <f>IF(LEFT($H28)=RIGHT($N$2),
    IF(Scores!$AF28="",
        NA(),
        Scores!$AF28
    ),
    NA()
)</f>
        <v>#N/A</v>
      </c>
      <c r="P28" s="86" t="e">
        <f>IF(LEFT($H28)=RIGHT($N$2),
    IF(Scores!$AG28="",
        NA(),
        Scores!$AG28
    ),
    NA()
)</f>
        <v>#N/A</v>
      </c>
      <c r="Q28" s="86" t="e">
        <f>IF(LEFT($H28)=RIGHT($N$2),
    IF(OR(Scores!$F28="",NOT(ISNUMBER(Scores!$F28))),
        NA(),
        Scores!$F28
    ),
    NA()
)</f>
        <v>#N/A</v>
      </c>
      <c r="R28" s="88" t="e">
        <f>IF(LEFT($H28)=RIGHT($N$2),
    IF(OR(Scores!$F28="",NOT(ISNUMBER(Scores!$H28))),
        NA(),
        Scores!$H28
    ),
    NA()
)</f>
        <v>#N/A</v>
      </c>
      <c r="S28" s="89"/>
    </row>
    <row r="29" spans="2:19">
      <c r="B29" s="93"/>
      <c r="C29" s="125"/>
      <c r="D29" s="125"/>
      <c r="E29" s="125"/>
      <c r="F29" s="126"/>
      <c r="H29" s="93" t="str">
        <f>Scores!B29</f>
        <v/>
      </c>
      <c r="I29" s="87" t="e">
        <f>IF(LEFT($H29)=RIGHT($I$2),
    IF(Scores!$AC29="",
        NA(),
        Scores!$AC29
    ),
    NA()
)</f>
        <v>#N/A</v>
      </c>
      <c r="J29" s="86" t="e">
        <f>IF(LEFT($H29)=RIGHT($I$2),
    IF(Scores!$AF29="",
        NA(),
        Scores!$AF29
    ),
    NA()
)</f>
        <v>#N/A</v>
      </c>
      <c r="K29" s="86" t="e">
        <f>IF(LEFT($H29)=RIGHT($I$2),
    IF(Scores!$AG29="",
        NA(),
        Scores!$AG29
    ),
    NA()
)</f>
        <v>#N/A</v>
      </c>
      <c r="L29" s="86" t="e">
        <f>IF(LEFT($H29)=RIGHT($I$2),
    IF(OR(Scores!$F29="",NOT(ISNUMBER(Scores!$F29))),
        NA(),
        Scores!$F29
    ),
    NA()
)</f>
        <v>#N/A</v>
      </c>
      <c r="M29" s="88" t="e">
        <f>IF(LEFT($H29)=RIGHT($I$2),
    IF(OR(Scores!$F29="",NOT(ISNUMBER(Scores!$H29))),
        NA(),
        Scores!$H29
    ),
    NA()
)</f>
        <v>#N/A</v>
      </c>
      <c r="N29" s="87" t="e">
        <f>IF(LEFT($H29)=RIGHT($N$2),
    IF(Scores!$AC29="",
        NA(),
        Scores!$AC29
    ),
    NA()
)</f>
        <v>#N/A</v>
      </c>
      <c r="O29" s="86" t="e">
        <f>IF(LEFT($H29)=RIGHT($N$2),
    IF(Scores!$AF29="",
        NA(),
        Scores!$AF29
    ),
    NA()
)</f>
        <v>#N/A</v>
      </c>
      <c r="P29" s="86" t="e">
        <f>IF(LEFT($H29)=RIGHT($N$2),
    IF(Scores!$AG29="",
        NA(),
        Scores!$AG29
    ),
    NA()
)</f>
        <v>#N/A</v>
      </c>
      <c r="Q29" s="86" t="e">
        <f>IF(LEFT($H29)=RIGHT($N$2),
    IF(OR(Scores!$F29="",NOT(ISNUMBER(Scores!$F29))),
        NA(),
        Scores!$F29
    ),
    NA()
)</f>
        <v>#N/A</v>
      </c>
      <c r="R29" s="88" t="e">
        <f>IF(LEFT($H29)=RIGHT($N$2),
    IF(OR(Scores!$F29="",NOT(ISNUMBER(Scores!$H29))),
        NA(),
        Scores!$H29
    ),
    NA()
)</f>
        <v>#N/A</v>
      </c>
      <c r="S29" s="89"/>
    </row>
    <row r="30" spans="2:19">
      <c r="B30" s="93"/>
      <c r="C30" s="125"/>
      <c r="D30" s="125"/>
      <c r="E30" s="125"/>
      <c r="F30" s="126"/>
      <c r="H30" s="93" t="str">
        <f>Scores!B30</f>
        <v/>
      </c>
      <c r="I30" s="87" t="e">
        <f>IF(LEFT($H30)=RIGHT($I$2),
    IF(Scores!$AC30="",
        NA(),
        Scores!$AC30
    ),
    NA()
)</f>
        <v>#N/A</v>
      </c>
      <c r="J30" s="86" t="e">
        <f>IF(LEFT($H30)=RIGHT($I$2),
    IF(Scores!$AF30="",
        NA(),
        Scores!$AF30
    ),
    NA()
)</f>
        <v>#N/A</v>
      </c>
      <c r="K30" s="86" t="e">
        <f>IF(LEFT($H30)=RIGHT($I$2),
    IF(Scores!$AG30="",
        NA(),
        Scores!$AG30
    ),
    NA()
)</f>
        <v>#N/A</v>
      </c>
      <c r="L30" s="86" t="e">
        <f>IF(LEFT($H30)=RIGHT($I$2),
    IF(OR(Scores!$F30="",NOT(ISNUMBER(Scores!$F30))),
        NA(),
        Scores!$F30
    ),
    NA()
)</f>
        <v>#N/A</v>
      </c>
      <c r="M30" s="88" t="e">
        <f>IF(LEFT($H30)=RIGHT($I$2),
    IF(OR(Scores!$F30="",NOT(ISNUMBER(Scores!$H30))),
        NA(),
        Scores!$H30
    ),
    NA()
)</f>
        <v>#N/A</v>
      </c>
      <c r="N30" s="87" t="e">
        <f>IF(LEFT($H30)=RIGHT($N$2),
    IF(Scores!$AC30="",
        NA(),
        Scores!$AC30
    ),
    NA()
)</f>
        <v>#N/A</v>
      </c>
      <c r="O30" s="86" t="e">
        <f>IF(LEFT($H30)=RIGHT($N$2),
    IF(Scores!$AF30="",
        NA(),
        Scores!$AF30
    ),
    NA()
)</f>
        <v>#N/A</v>
      </c>
      <c r="P30" s="86" t="e">
        <f>IF(LEFT($H30)=RIGHT($N$2),
    IF(Scores!$AG30="",
        NA(),
        Scores!$AG30
    ),
    NA()
)</f>
        <v>#N/A</v>
      </c>
      <c r="Q30" s="86" t="e">
        <f>IF(LEFT($H30)=RIGHT($N$2),
    IF(OR(Scores!$F30="",NOT(ISNUMBER(Scores!$F30))),
        NA(),
        Scores!$F30
    ),
    NA()
)</f>
        <v>#N/A</v>
      </c>
      <c r="R30" s="88" t="e">
        <f>IF(LEFT($H30)=RIGHT($N$2),
    IF(OR(Scores!$F30="",NOT(ISNUMBER(Scores!$H30))),
        NA(),
        Scores!$H30
    ),
    NA()
)</f>
        <v>#N/A</v>
      </c>
      <c r="S30" s="89"/>
    </row>
    <row r="31" spans="2:19">
      <c r="B31" s="93"/>
      <c r="C31" s="125"/>
      <c r="D31" s="125"/>
      <c r="E31" s="125"/>
      <c r="F31" s="126"/>
      <c r="H31" s="93" t="str">
        <f>Scores!B31</f>
        <v/>
      </c>
      <c r="I31" s="87" t="e">
        <f>IF(LEFT($H31)=RIGHT($I$2),
    IF(Scores!$AC31="",
        NA(),
        Scores!$AC31
    ),
    NA()
)</f>
        <v>#N/A</v>
      </c>
      <c r="J31" s="86" t="e">
        <f>IF(LEFT($H31)=RIGHT($I$2),
    IF(Scores!$AF31="",
        NA(),
        Scores!$AF31
    ),
    NA()
)</f>
        <v>#N/A</v>
      </c>
      <c r="K31" s="86" t="e">
        <f>IF(LEFT($H31)=RIGHT($I$2),
    IF(Scores!$AG31="",
        NA(),
        Scores!$AG31
    ),
    NA()
)</f>
        <v>#N/A</v>
      </c>
      <c r="L31" s="86" t="e">
        <f>IF(LEFT($H31)=RIGHT($I$2),
    IF(OR(Scores!$F31="",NOT(ISNUMBER(Scores!$F31))),
        NA(),
        Scores!$F31
    ),
    NA()
)</f>
        <v>#N/A</v>
      </c>
      <c r="M31" s="88" t="e">
        <f>IF(LEFT($H31)=RIGHT($I$2),
    IF(OR(Scores!$F31="",NOT(ISNUMBER(Scores!$H31))),
        NA(),
        Scores!$H31
    ),
    NA()
)</f>
        <v>#N/A</v>
      </c>
      <c r="N31" s="87" t="e">
        <f>IF(LEFT($H31)=RIGHT($N$2),
    IF(Scores!$AC31="",
        NA(),
        Scores!$AC31
    ),
    NA()
)</f>
        <v>#N/A</v>
      </c>
      <c r="O31" s="86" t="e">
        <f>IF(LEFT($H31)=RIGHT($N$2),
    IF(Scores!$AF31="",
        NA(),
        Scores!$AF31
    ),
    NA()
)</f>
        <v>#N/A</v>
      </c>
      <c r="P31" s="86" t="e">
        <f>IF(LEFT($H31)=RIGHT($N$2),
    IF(Scores!$AG31="",
        NA(),
        Scores!$AG31
    ),
    NA()
)</f>
        <v>#N/A</v>
      </c>
      <c r="Q31" s="86" t="e">
        <f>IF(LEFT($H31)=RIGHT($N$2),
    IF(OR(Scores!$F31="",NOT(ISNUMBER(Scores!$F31))),
        NA(),
        Scores!$F31
    ),
    NA()
)</f>
        <v>#N/A</v>
      </c>
      <c r="R31" s="88" t="e">
        <f>IF(LEFT($H31)=RIGHT($N$2),
    IF(OR(Scores!$F31="",NOT(ISNUMBER(Scores!$H31))),
        NA(),
        Scores!$H31
    ),
    NA()
)</f>
        <v>#N/A</v>
      </c>
      <c r="S31" s="89"/>
    </row>
    <row r="32" spans="2:19">
      <c r="B32" s="93"/>
      <c r="C32" s="125"/>
      <c r="D32" s="125"/>
      <c r="E32" s="125"/>
      <c r="F32" s="126"/>
      <c r="H32" s="93" t="str">
        <f>Scores!B32</f>
        <v/>
      </c>
      <c r="I32" s="87" t="e">
        <f>IF(LEFT($H32)=RIGHT($I$2),
    IF(Scores!$AC32="",
        NA(),
        Scores!$AC32
    ),
    NA()
)</f>
        <v>#N/A</v>
      </c>
      <c r="J32" s="86" t="e">
        <f>IF(LEFT($H32)=RIGHT($I$2),
    IF(Scores!$AF32="",
        NA(),
        Scores!$AF32
    ),
    NA()
)</f>
        <v>#N/A</v>
      </c>
      <c r="K32" s="86" t="e">
        <f>IF(LEFT($H32)=RIGHT($I$2),
    IF(Scores!$AG32="",
        NA(),
        Scores!$AG32
    ),
    NA()
)</f>
        <v>#N/A</v>
      </c>
      <c r="L32" s="86" t="e">
        <f>IF(LEFT($H32)=RIGHT($I$2),
    IF(OR(Scores!$F32="",NOT(ISNUMBER(Scores!$F32))),
        NA(),
        Scores!$F32
    ),
    NA()
)</f>
        <v>#N/A</v>
      </c>
      <c r="M32" s="88" t="e">
        <f>IF(LEFT($H32)=RIGHT($I$2),
    IF(OR(Scores!$F32="",NOT(ISNUMBER(Scores!$H32))),
        NA(),
        Scores!$H32
    ),
    NA()
)</f>
        <v>#N/A</v>
      </c>
      <c r="N32" s="87" t="e">
        <f>IF(LEFT($H32)=RIGHT($N$2),
    IF(Scores!$AC32="",
        NA(),
        Scores!$AC32
    ),
    NA()
)</f>
        <v>#N/A</v>
      </c>
      <c r="O32" s="86" t="e">
        <f>IF(LEFT($H32)=RIGHT($N$2),
    IF(Scores!$AF32="",
        NA(),
        Scores!$AF32
    ),
    NA()
)</f>
        <v>#N/A</v>
      </c>
      <c r="P32" s="86" t="e">
        <f>IF(LEFT($H32)=RIGHT($N$2),
    IF(Scores!$AG32="",
        NA(),
        Scores!$AG32
    ),
    NA()
)</f>
        <v>#N/A</v>
      </c>
      <c r="Q32" s="86" t="e">
        <f>IF(LEFT($H32)=RIGHT($N$2),
    IF(OR(Scores!$F32="",NOT(ISNUMBER(Scores!$F32))),
        NA(),
        Scores!$F32
    ),
    NA()
)</f>
        <v>#N/A</v>
      </c>
      <c r="R32" s="88" t="e">
        <f>IF(LEFT($H32)=RIGHT($N$2),
    IF(OR(Scores!$F32="",NOT(ISNUMBER(Scores!$H32))),
        NA(),
        Scores!$H32
    ),
    NA()
)</f>
        <v>#N/A</v>
      </c>
      <c r="S32" s="89"/>
    </row>
    <row r="33" spans="2:19">
      <c r="B33" s="93"/>
      <c r="C33" s="125"/>
      <c r="D33" s="125"/>
      <c r="E33" s="125"/>
      <c r="F33" s="126"/>
      <c r="H33" s="93" t="str">
        <f>Scores!B33</f>
        <v/>
      </c>
      <c r="I33" s="87" t="e">
        <f>IF(LEFT($H33)=RIGHT($I$2),
    IF(Scores!$AC33="",
        NA(),
        Scores!$AC33
    ),
    NA()
)</f>
        <v>#N/A</v>
      </c>
      <c r="J33" s="86" t="e">
        <f>IF(LEFT($H33)=RIGHT($I$2),
    IF(Scores!$AF33="",
        NA(),
        Scores!$AF33
    ),
    NA()
)</f>
        <v>#N/A</v>
      </c>
      <c r="K33" s="86" t="e">
        <f>IF(LEFT($H33)=RIGHT($I$2),
    IF(Scores!$AG33="",
        NA(),
        Scores!$AG33
    ),
    NA()
)</f>
        <v>#N/A</v>
      </c>
      <c r="L33" s="86" t="e">
        <f>IF(LEFT($H33)=RIGHT($I$2),
    IF(OR(Scores!$F33="",NOT(ISNUMBER(Scores!$F33))),
        NA(),
        Scores!$F33
    ),
    NA()
)</f>
        <v>#N/A</v>
      </c>
      <c r="M33" s="88" t="e">
        <f>IF(LEFT($H33)=RIGHT($I$2),
    IF(OR(Scores!$F33="",NOT(ISNUMBER(Scores!$H33))),
        NA(),
        Scores!$H33
    ),
    NA()
)</f>
        <v>#N/A</v>
      </c>
      <c r="N33" s="87" t="e">
        <f>IF(LEFT($H33)=RIGHT($N$2),
    IF(Scores!$AC33="",
        NA(),
        Scores!$AC33
    ),
    NA()
)</f>
        <v>#N/A</v>
      </c>
      <c r="O33" s="86" t="e">
        <f>IF(LEFT($H33)=RIGHT($N$2),
    IF(Scores!$AF33="",
        NA(),
        Scores!$AF33
    ),
    NA()
)</f>
        <v>#N/A</v>
      </c>
      <c r="P33" s="86" t="e">
        <f>IF(LEFT($H33)=RIGHT($N$2),
    IF(Scores!$AG33="",
        NA(),
        Scores!$AG33
    ),
    NA()
)</f>
        <v>#N/A</v>
      </c>
      <c r="Q33" s="86" t="e">
        <f>IF(LEFT($H33)=RIGHT($N$2),
    IF(OR(Scores!$F33="",NOT(ISNUMBER(Scores!$F33))),
        NA(),
        Scores!$F33
    ),
    NA()
)</f>
        <v>#N/A</v>
      </c>
      <c r="R33" s="88" t="e">
        <f>IF(LEFT($H33)=RIGHT($N$2),
    IF(OR(Scores!$F33="",NOT(ISNUMBER(Scores!$H33))),
        NA(),
        Scores!$H33
    ),
    NA()
)</f>
        <v>#N/A</v>
      </c>
      <c r="S33" s="89"/>
    </row>
    <row r="34" spans="2:19">
      <c r="B34" s="93"/>
      <c r="C34" s="125"/>
      <c r="D34" s="125"/>
      <c r="E34" s="125"/>
      <c r="F34" s="126"/>
      <c r="H34" s="93" t="str">
        <f>Scores!B34</f>
        <v/>
      </c>
      <c r="I34" s="87" t="e">
        <f>IF(LEFT($H34)=RIGHT($I$2),
    IF(Scores!$AC34="",
        NA(),
        Scores!$AC34
    ),
    NA()
)</f>
        <v>#N/A</v>
      </c>
      <c r="J34" s="86" t="e">
        <f>IF(LEFT($H34)=RIGHT($I$2),
    IF(Scores!$AF34="",
        NA(),
        Scores!$AF34
    ),
    NA()
)</f>
        <v>#N/A</v>
      </c>
      <c r="K34" s="86" t="e">
        <f>IF(LEFT($H34)=RIGHT($I$2),
    IF(Scores!$AG34="",
        NA(),
        Scores!$AG34
    ),
    NA()
)</f>
        <v>#N/A</v>
      </c>
      <c r="L34" s="86" t="e">
        <f>IF(LEFT($H34)=RIGHT($I$2),
    IF(OR(Scores!$F34="",NOT(ISNUMBER(Scores!$F34))),
        NA(),
        Scores!$F34
    ),
    NA()
)</f>
        <v>#N/A</v>
      </c>
      <c r="M34" s="88" t="e">
        <f>IF(LEFT($H34)=RIGHT($I$2),
    IF(OR(Scores!$F34="",NOT(ISNUMBER(Scores!$H34))),
        NA(),
        Scores!$H34
    ),
    NA()
)</f>
        <v>#N/A</v>
      </c>
      <c r="N34" s="87" t="e">
        <f>IF(LEFT($H34)=RIGHT($N$2),
    IF(Scores!$AC34="",
        NA(),
        Scores!$AC34
    ),
    NA()
)</f>
        <v>#N/A</v>
      </c>
      <c r="O34" s="86" t="e">
        <f>IF(LEFT($H34)=RIGHT($N$2),
    IF(Scores!$AF34="",
        NA(),
        Scores!$AF34
    ),
    NA()
)</f>
        <v>#N/A</v>
      </c>
      <c r="P34" s="86" t="e">
        <f>IF(LEFT($H34)=RIGHT($N$2),
    IF(Scores!$AG34="",
        NA(),
        Scores!$AG34
    ),
    NA()
)</f>
        <v>#N/A</v>
      </c>
      <c r="Q34" s="86" t="e">
        <f>IF(LEFT($H34)=RIGHT($N$2),
    IF(OR(Scores!$F34="",NOT(ISNUMBER(Scores!$F34))),
        NA(),
        Scores!$F34
    ),
    NA()
)</f>
        <v>#N/A</v>
      </c>
      <c r="R34" s="88" t="e">
        <f>IF(LEFT($H34)=RIGHT($N$2),
    IF(OR(Scores!$F34="",NOT(ISNUMBER(Scores!$H34))),
        NA(),
        Scores!$H34
    ),
    NA()
)</f>
        <v>#N/A</v>
      </c>
      <c r="S34" s="89"/>
    </row>
    <row r="35" spans="2:19">
      <c r="B35" s="93"/>
      <c r="C35" s="125"/>
      <c r="D35" s="125"/>
      <c r="E35" s="125"/>
      <c r="F35" s="126"/>
      <c r="H35" s="93" t="str">
        <f>Scores!B35</f>
        <v/>
      </c>
      <c r="I35" s="87" t="e">
        <f>IF(LEFT($H35)=RIGHT($I$2),
    IF(Scores!$AC35="",
        NA(),
        Scores!$AC35
    ),
    NA()
)</f>
        <v>#N/A</v>
      </c>
      <c r="J35" s="86" t="e">
        <f>IF(LEFT($H35)=RIGHT($I$2),
    IF(Scores!$AF35="",
        NA(),
        Scores!$AF35
    ),
    NA()
)</f>
        <v>#N/A</v>
      </c>
      <c r="K35" s="86" t="e">
        <f>IF(LEFT($H35)=RIGHT($I$2),
    IF(Scores!$AG35="",
        NA(),
        Scores!$AG35
    ),
    NA()
)</f>
        <v>#N/A</v>
      </c>
      <c r="L35" s="86" t="e">
        <f>IF(LEFT($H35)=RIGHT($I$2),
    IF(OR(Scores!$F35="",NOT(ISNUMBER(Scores!$F35))),
        NA(),
        Scores!$F35
    ),
    NA()
)</f>
        <v>#N/A</v>
      </c>
      <c r="M35" s="88" t="e">
        <f>IF(LEFT($H35)=RIGHT($I$2),
    IF(OR(Scores!$F35="",NOT(ISNUMBER(Scores!$H35))),
        NA(),
        Scores!$H35
    ),
    NA()
)</f>
        <v>#N/A</v>
      </c>
      <c r="N35" s="87" t="e">
        <f>IF(LEFT($H35)=RIGHT($N$2),
    IF(Scores!$AC35="",
        NA(),
        Scores!$AC35
    ),
    NA()
)</f>
        <v>#N/A</v>
      </c>
      <c r="O35" s="86" t="e">
        <f>IF(LEFT($H35)=RIGHT($N$2),
    IF(Scores!$AF35="",
        NA(),
        Scores!$AF35
    ),
    NA()
)</f>
        <v>#N/A</v>
      </c>
      <c r="P35" s="86" t="e">
        <f>IF(LEFT($H35)=RIGHT($N$2),
    IF(Scores!$AG35="",
        NA(),
        Scores!$AG35
    ),
    NA()
)</f>
        <v>#N/A</v>
      </c>
      <c r="Q35" s="86" t="e">
        <f>IF(LEFT($H35)=RIGHT($N$2),
    IF(OR(Scores!$F35="",NOT(ISNUMBER(Scores!$F35))),
        NA(),
        Scores!$F35
    ),
    NA()
)</f>
        <v>#N/A</v>
      </c>
      <c r="R35" s="88" t="e">
        <f>IF(LEFT($H35)=RIGHT($N$2),
    IF(OR(Scores!$F35="",NOT(ISNUMBER(Scores!$H35))),
        NA(),
        Scores!$H35
    ),
    NA()
)</f>
        <v>#N/A</v>
      </c>
      <c r="S35" s="89"/>
    </row>
    <row r="36" spans="2:19">
      <c r="B36" s="93"/>
      <c r="C36" s="125"/>
      <c r="D36" s="125"/>
      <c r="E36" s="125"/>
      <c r="F36" s="126"/>
      <c r="H36" s="93" t="str">
        <f>Scores!B36</f>
        <v/>
      </c>
      <c r="I36" s="87" t="e">
        <f>IF(LEFT($H36)=RIGHT($I$2),
    IF(Scores!$AC36="",
        NA(),
        Scores!$AC36
    ),
    NA()
)</f>
        <v>#N/A</v>
      </c>
      <c r="J36" s="86" t="e">
        <f>IF(LEFT($H36)=RIGHT($I$2),
    IF(Scores!$AF36="",
        NA(),
        Scores!$AF36
    ),
    NA()
)</f>
        <v>#N/A</v>
      </c>
      <c r="K36" s="86" t="e">
        <f>IF(LEFT($H36)=RIGHT($I$2),
    IF(Scores!$AG36="",
        NA(),
        Scores!$AG36
    ),
    NA()
)</f>
        <v>#N/A</v>
      </c>
      <c r="L36" s="86" t="e">
        <f>IF(LEFT($H36)=RIGHT($I$2),
    IF(OR(Scores!$F36="",NOT(ISNUMBER(Scores!$F36))),
        NA(),
        Scores!$F36
    ),
    NA()
)</f>
        <v>#N/A</v>
      </c>
      <c r="M36" s="88" t="e">
        <f>IF(LEFT($H36)=RIGHT($I$2),
    IF(OR(Scores!$F36="",NOT(ISNUMBER(Scores!$H36))),
        NA(),
        Scores!$H36
    ),
    NA()
)</f>
        <v>#N/A</v>
      </c>
      <c r="N36" s="87" t="e">
        <f>IF(LEFT($H36)=RIGHT($N$2),
    IF(Scores!$AC36="",
        NA(),
        Scores!$AC36
    ),
    NA()
)</f>
        <v>#N/A</v>
      </c>
      <c r="O36" s="86" t="e">
        <f>IF(LEFT($H36)=RIGHT($N$2),
    IF(Scores!$AF36="",
        NA(),
        Scores!$AF36
    ),
    NA()
)</f>
        <v>#N/A</v>
      </c>
      <c r="P36" s="86" t="e">
        <f>IF(LEFT($H36)=RIGHT($N$2),
    IF(Scores!$AG36="",
        NA(),
        Scores!$AG36
    ),
    NA()
)</f>
        <v>#N/A</v>
      </c>
      <c r="Q36" s="86" t="e">
        <f>IF(LEFT($H36)=RIGHT($N$2),
    IF(OR(Scores!$F36="",NOT(ISNUMBER(Scores!$F36))),
        NA(),
        Scores!$F36
    ),
    NA()
)</f>
        <v>#N/A</v>
      </c>
      <c r="R36" s="88" t="e">
        <f>IF(LEFT($H36)=RIGHT($N$2),
    IF(OR(Scores!$F36="",NOT(ISNUMBER(Scores!$H36))),
        NA(),
        Scores!$H36
    ),
    NA()
)</f>
        <v>#N/A</v>
      </c>
      <c r="S36" s="89"/>
    </row>
    <row r="37" spans="2:19">
      <c r="B37" s="93"/>
      <c r="C37" s="125"/>
      <c r="D37" s="125"/>
      <c r="E37" s="125"/>
      <c r="F37" s="126"/>
      <c r="H37" s="93" t="str">
        <f>Scores!B37</f>
        <v/>
      </c>
      <c r="I37" s="87" t="e">
        <f>IF(LEFT($H37)=RIGHT($I$2),
    IF(Scores!$AC37="",
        NA(),
        Scores!$AC37
    ),
    NA()
)</f>
        <v>#N/A</v>
      </c>
      <c r="J37" s="86" t="e">
        <f>IF(LEFT($H37)=RIGHT($I$2),
    IF(Scores!$AF37="",
        NA(),
        Scores!$AF37
    ),
    NA()
)</f>
        <v>#N/A</v>
      </c>
      <c r="K37" s="86" t="e">
        <f>IF(LEFT($H37)=RIGHT($I$2),
    IF(Scores!$AG37="",
        NA(),
        Scores!$AG37
    ),
    NA()
)</f>
        <v>#N/A</v>
      </c>
      <c r="L37" s="86" t="e">
        <f>IF(LEFT($H37)=RIGHT($I$2),
    IF(OR(Scores!$F37="",NOT(ISNUMBER(Scores!$F37))),
        NA(),
        Scores!$F37
    ),
    NA()
)</f>
        <v>#N/A</v>
      </c>
      <c r="M37" s="88" t="e">
        <f>IF(LEFT($H37)=RIGHT($I$2),
    IF(OR(Scores!$F37="",NOT(ISNUMBER(Scores!$H37))),
        NA(),
        Scores!$H37
    ),
    NA()
)</f>
        <v>#N/A</v>
      </c>
      <c r="N37" s="87" t="e">
        <f>IF(LEFT($H37)=RIGHT($N$2),
    IF(Scores!$AC37="",
        NA(),
        Scores!$AC37
    ),
    NA()
)</f>
        <v>#N/A</v>
      </c>
      <c r="O37" s="86" t="e">
        <f>IF(LEFT($H37)=RIGHT($N$2),
    IF(Scores!$AF37="",
        NA(),
        Scores!$AF37
    ),
    NA()
)</f>
        <v>#N/A</v>
      </c>
      <c r="P37" s="86" t="e">
        <f>IF(LEFT($H37)=RIGHT($N$2),
    IF(Scores!$AG37="",
        NA(),
        Scores!$AG37
    ),
    NA()
)</f>
        <v>#N/A</v>
      </c>
      <c r="Q37" s="86" t="e">
        <f>IF(LEFT($H37)=RIGHT($N$2),
    IF(OR(Scores!$F37="",NOT(ISNUMBER(Scores!$F37))),
        NA(),
        Scores!$F37
    ),
    NA()
)</f>
        <v>#N/A</v>
      </c>
      <c r="R37" s="88" t="e">
        <f>IF(LEFT($H37)=RIGHT($N$2),
    IF(OR(Scores!$F37="",NOT(ISNUMBER(Scores!$H37))),
        NA(),
        Scores!$H37
    ),
    NA()
)</f>
        <v>#N/A</v>
      </c>
      <c r="S37" s="89"/>
    </row>
    <row r="38" spans="2:19">
      <c r="B38" s="93"/>
      <c r="C38" s="125"/>
      <c r="D38" s="125"/>
      <c r="E38" s="125"/>
      <c r="F38" s="126"/>
      <c r="H38" s="93" t="str">
        <f>Scores!B38</f>
        <v/>
      </c>
      <c r="I38" s="87" t="e">
        <f>IF(LEFT($H38)=RIGHT($I$2),
    IF(Scores!$AC38="",
        NA(),
        Scores!$AC38
    ),
    NA()
)</f>
        <v>#N/A</v>
      </c>
      <c r="J38" s="86" t="e">
        <f>IF(LEFT($H38)=RIGHT($I$2),
    IF(Scores!$AF38="",
        NA(),
        Scores!$AF38
    ),
    NA()
)</f>
        <v>#N/A</v>
      </c>
      <c r="K38" s="86" t="e">
        <f>IF(LEFT($H38)=RIGHT($I$2),
    IF(Scores!$AG38="",
        NA(),
        Scores!$AG38
    ),
    NA()
)</f>
        <v>#N/A</v>
      </c>
      <c r="L38" s="86" t="e">
        <f>IF(LEFT($H38)=RIGHT($I$2),
    IF(OR(Scores!$F38="",NOT(ISNUMBER(Scores!$F38))),
        NA(),
        Scores!$F38
    ),
    NA()
)</f>
        <v>#N/A</v>
      </c>
      <c r="M38" s="88" t="e">
        <f>IF(LEFT($H38)=RIGHT($I$2),
    IF(OR(Scores!$F38="",NOT(ISNUMBER(Scores!$H38))),
        NA(),
        Scores!$H38
    ),
    NA()
)</f>
        <v>#N/A</v>
      </c>
      <c r="N38" s="87" t="e">
        <f>IF(LEFT($H38)=RIGHT($N$2),
    IF(Scores!$AC38="",
        NA(),
        Scores!$AC38
    ),
    NA()
)</f>
        <v>#N/A</v>
      </c>
      <c r="O38" s="86" t="e">
        <f>IF(LEFT($H38)=RIGHT($N$2),
    IF(Scores!$AF38="",
        NA(),
        Scores!$AF38
    ),
    NA()
)</f>
        <v>#N/A</v>
      </c>
      <c r="P38" s="86" t="e">
        <f>IF(LEFT($H38)=RIGHT($N$2),
    IF(Scores!$AG38="",
        NA(),
        Scores!$AG38
    ),
    NA()
)</f>
        <v>#N/A</v>
      </c>
      <c r="Q38" s="86" t="e">
        <f>IF(LEFT($H38)=RIGHT($N$2),
    IF(OR(Scores!$F38="",NOT(ISNUMBER(Scores!$F38))),
        NA(),
        Scores!$F38
    ),
    NA()
)</f>
        <v>#N/A</v>
      </c>
      <c r="R38" s="88" t="e">
        <f>IF(LEFT($H38)=RIGHT($N$2),
    IF(OR(Scores!$F38="",NOT(ISNUMBER(Scores!$H38))),
        NA(),
        Scores!$H38
    ),
    NA()
)</f>
        <v>#N/A</v>
      </c>
      <c r="S38" s="89"/>
    </row>
    <row r="39" spans="2:19" ht="18">
      <c r="B39" s="214" t="s">
        <v>34</v>
      </c>
      <c r="C39" s="215"/>
      <c r="D39" s="215"/>
      <c r="E39" s="215"/>
      <c r="F39" s="216"/>
      <c r="H39" s="93" t="str">
        <f>Scores!B39</f>
        <v/>
      </c>
      <c r="I39" s="87" t="e">
        <f>IF(LEFT($H39)=RIGHT($I$2),
    IF(Scores!$AC39="",
        NA(),
        Scores!$AC39
    ),
    NA()
)</f>
        <v>#N/A</v>
      </c>
      <c r="J39" s="86" t="e">
        <f>IF(LEFT($H39)=RIGHT($I$2),
    IF(Scores!$AF39="",
        NA(),
        Scores!$AF39
    ),
    NA()
)</f>
        <v>#N/A</v>
      </c>
      <c r="K39" s="86" t="e">
        <f>IF(LEFT($H39)=RIGHT($I$2),
    IF(Scores!$AG39="",
        NA(),
        Scores!$AG39
    ),
    NA()
)</f>
        <v>#N/A</v>
      </c>
      <c r="L39" s="86" t="e">
        <f>IF(LEFT($H39)=RIGHT($I$2),
    IF(OR(Scores!$F39="",NOT(ISNUMBER(Scores!$F39))),
        NA(),
        Scores!$F39
    ),
    NA()
)</f>
        <v>#N/A</v>
      </c>
      <c r="M39" s="88" t="e">
        <f>IF(LEFT($H39)=RIGHT($I$2),
    IF(OR(Scores!$F39="",NOT(ISNUMBER(Scores!$H39))),
        NA(),
        Scores!$H39
    ),
    NA()
)</f>
        <v>#N/A</v>
      </c>
      <c r="N39" s="87" t="e">
        <f>IF(LEFT($H39)=RIGHT($N$2),
    IF(Scores!$AC39="",
        NA(),
        Scores!$AC39
    ),
    NA()
)</f>
        <v>#N/A</v>
      </c>
      <c r="O39" s="86" t="e">
        <f>IF(LEFT($H39)=RIGHT($N$2),
    IF(Scores!$AF39="",
        NA(),
        Scores!$AF39
    ),
    NA()
)</f>
        <v>#N/A</v>
      </c>
      <c r="P39" s="86" t="e">
        <f>IF(LEFT($H39)=RIGHT($N$2),
    IF(Scores!$AG39="",
        NA(),
        Scores!$AG39
    ),
    NA()
)</f>
        <v>#N/A</v>
      </c>
      <c r="Q39" s="86" t="e">
        <f>IF(LEFT($H39)=RIGHT($N$2),
    IF(OR(Scores!$F39="",NOT(ISNUMBER(Scores!$F39))),
        NA(),
        Scores!$F39
    ),
    NA()
)</f>
        <v>#N/A</v>
      </c>
      <c r="R39" s="88" t="e">
        <f>IF(LEFT($H39)=RIGHT($N$2),
    IF(OR(Scores!$F39="",NOT(ISNUMBER(Scores!$H39))),
        NA(),
        Scores!$H39
    ),
    NA()
)</f>
        <v>#N/A</v>
      </c>
      <c r="S39" s="89"/>
    </row>
    <row r="40" spans="2:19">
      <c r="B40" s="93"/>
      <c r="C40" s="125"/>
      <c r="D40" s="125"/>
      <c r="E40" s="125"/>
      <c r="F40" s="126"/>
      <c r="H40" s="93" t="str">
        <f>Scores!B40</f>
        <v/>
      </c>
      <c r="I40" s="87" t="e">
        <f>IF(LEFT($H40)=RIGHT($I$2),
    IF(Scores!$AC40="",
        NA(),
        Scores!$AC40
    ),
    NA()
)</f>
        <v>#N/A</v>
      </c>
      <c r="J40" s="86" t="e">
        <f>IF(LEFT($H40)=RIGHT($I$2),
    IF(Scores!$AF40="",
        NA(),
        Scores!$AF40
    ),
    NA()
)</f>
        <v>#N/A</v>
      </c>
      <c r="K40" s="86" t="e">
        <f>IF(LEFT($H40)=RIGHT($I$2),
    IF(Scores!$AG40="",
        NA(),
        Scores!$AG40
    ),
    NA()
)</f>
        <v>#N/A</v>
      </c>
      <c r="L40" s="86" t="e">
        <f>IF(LEFT($H40)=RIGHT($I$2),
    IF(OR(Scores!$F40="",NOT(ISNUMBER(Scores!$F40))),
        NA(),
        Scores!$F40
    ),
    NA()
)</f>
        <v>#N/A</v>
      </c>
      <c r="M40" s="88" t="e">
        <f>IF(LEFT($H40)=RIGHT($I$2),
    IF(OR(Scores!$F40="",NOT(ISNUMBER(Scores!$H40))),
        NA(),
        Scores!$H40
    ),
    NA()
)</f>
        <v>#N/A</v>
      </c>
      <c r="N40" s="87" t="e">
        <f>IF(LEFT($H40)=RIGHT($N$2),
    IF(Scores!$AC40="",
        NA(),
        Scores!$AC40
    ),
    NA()
)</f>
        <v>#N/A</v>
      </c>
      <c r="O40" s="86" t="e">
        <f>IF(LEFT($H40)=RIGHT($N$2),
    IF(Scores!$AF40="",
        NA(),
        Scores!$AF40
    ),
    NA()
)</f>
        <v>#N/A</v>
      </c>
      <c r="P40" s="86" t="e">
        <f>IF(LEFT($H40)=RIGHT($N$2),
    IF(Scores!$AG40="",
        NA(),
        Scores!$AG40
    ),
    NA()
)</f>
        <v>#N/A</v>
      </c>
      <c r="Q40" s="86" t="e">
        <f>IF(LEFT($H40)=RIGHT($N$2),
    IF(OR(Scores!$F40="",NOT(ISNUMBER(Scores!$F40))),
        NA(),
        Scores!$F40
    ),
    NA()
)</f>
        <v>#N/A</v>
      </c>
      <c r="R40" s="88" t="e">
        <f>IF(LEFT($H40)=RIGHT($N$2),
    IF(OR(Scores!$F40="",NOT(ISNUMBER(Scores!$H40))),
        NA(),
        Scores!$H40
    ),
    NA()
)</f>
        <v>#N/A</v>
      </c>
      <c r="S40" s="89"/>
    </row>
    <row r="41" spans="2:19">
      <c r="B41" s="93"/>
      <c r="C41" s="125"/>
      <c r="D41" s="125"/>
      <c r="E41" s="125"/>
      <c r="F41" s="126"/>
      <c r="H41" s="93" t="str">
        <f>Scores!B41</f>
        <v/>
      </c>
      <c r="I41" s="87" t="e">
        <f>IF(LEFT($H41)=RIGHT($I$2),
    IF(Scores!$AC41="",
        NA(),
        Scores!$AC41
    ),
    NA()
)</f>
        <v>#N/A</v>
      </c>
      <c r="J41" s="86" t="e">
        <f>IF(LEFT($H41)=RIGHT($I$2),
    IF(Scores!$AF41="",
        NA(),
        Scores!$AF41
    ),
    NA()
)</f>
        <v>#N/A</v>
      </c>
      <c r="K41" s="86" t="e">
        <f>IF(LEFT($H41)=RIGHT($I$2),
    IF(Scores!$AG41="",
        NA(),
        Scores!$AG41
    ),
    NA()
)</f>
        <v>#N/A</v>
      </c>
      <c r="L41" s="86" t="e">
        <f>IF(LEFT($H41)=RIGHT($I$2),
    IF(OR(Scores!$F41="",NOT(ISNUMBER(Scores!$F41))),
        NA(),
        Scores!$F41
    ),
    NA()
)</f>
        <v>#N/A</v>
      </c>
      <c r="M41" s="88" t="e">
        <f>IF(LEFT($H41)=RIGHT($I$2),
    IF(OR(Scores!$F41="",NOT(ISNUMBER(Scores!$H41))),
        NA(),
        Scores!$H41
    ),
    NA()
)</f>
        <v>#N/A</v>
      </c>
      <c r="N41" s="87" t="e">
        <f>IF(LEFT($H41)=RIGHT($N$2),
    IF(Scores!$AC41="",
        NA(),
        Scores!$AC41
    ),
    NA()
)</f>
        <v>#N/A</v>
      </c>
      <c r="O41" s="86" t="e">
        <f>IF(LEFT($H41)=RIGHT($N$2),
    IF(Scores!$AF41="",
        NA(),
        Scores!$AF41
    ),
    NA()
)</f>
        <v>#N/A</v>
      </c>
      <c r="P41" s="86" t="e">
        <f>IF(LEFT($H41)=RIGHT($N$2),
    IF(Scores!$AG41="",
        NA(),
        Scores!$AG41
    ),
    NA()
)</f>
        <v>#N/A</v>
      </c>
      <c r="Q41" s="86" t="e">
        <f>IF(LEFT($H41)=RIGHT($N$2),
    IF(OR(Scores!$F41="",NOT(ISNUMBER(Scores!$F41))),
        NA(),
        Scores!$F41
    ),
    NA()
)</f>
        <v>#N/A</v>
      </c>
      <c r="R41" s="88" t="e">
        <f>IF(LEFT($H41)=RIGHT($N$2),
    IF(OR(Scores!$F41="",NOT(ISNUMBER(Scores!$H41))),
        NA(),
        Scores!$H41
    ),
    NA()
)</f>
        <v>#N/A</v>
      </c>
      <c r="S41" s="89"/>
    </row>
    <row r="42" spans="2:19">
      <c r="B42" s="93"/>
      <c r="C42" s="125"/>
      <c r="D42" s="125"/>
      <c r="E42" s="125"/>
      <c r="F42" s="126"/>
      <c r="H42" s="93" t="str">
        <f>Scores!B42</f>
        <v/>
      </c>
      <c r="I42" s="87" t="e">
        <f>IF(LEFT($H42)=RIGHT($I$2),
    IF(Scores!$AC42="",
        NA(),
        Scores!$AC42
    ),
    NA()
)</f>
        <v>#N/A</v>
      </c>
      <c r="J42" s="86" t="e">
        <f>IF(LEFT($H42)=RIGHT($I$2),
    IF(Scores!$AF42="",
        NA(),
        Scores!$AF42
    ),
    NA()
)</f>
        <v>#N/A</v>
      </c>
      <c r="K42" s="86" t="e">
        <f>IF(LEFT($H42)=RIGHT($I$2),
    IF(Scores!$AG42="",
        NA(),
        Scores!$AG42
    ),
    NA()
)</f>
        <v>#N/A</v>
      </c>
      <c r="L42" s="86" t="e">
        <f>IF(LEFT($H42)=RIGHT($I$2),
    IF(OR(Scores!$F42="",NOT(ISNUMBER(Scores!$F42))),
        NA(),
        Scores!$F42
    ),
    NA()
)</f>
        <v>#N/A</v>
      </c>
      <c r="M42" s="88" t="e">
        <f>IF(LEFT($H42)=RIGHT($I$2),
    IF(OR(Scores!$F42="",NOT(ISNUMBER(Scores!$H42))),
        NA(),
        Scores!$H42
    ),
    NA()
)</f>
        <v>#N/A</v>
      </c>
      <c r="N42" s="87" t="e">
        <f>IF(LEFT($H42)=RIGHT($N$2),
    IF(Scores!$AC42="",
        NA(),
        Scores!$AC42
    ),
    NA()
)</f>
        <v>#N/A</v>
      </c>
      <c r="O42" s="86" t="e">
        <f>IF(LEFT($H42)=RIGHT($N$2),
    IF(Scores!$AF42="",
        NA(),
        Scores!$AF42
    ),
    NA()
)</f>
        <v>#N/A</v>
      </c>
      <c r="P42" s="86" t="e">
        <f>IF(LEFT($H42)=RIGHT($N$2),
    IF(Scores!$AG42="",
        NA(),
        Scores!$AG42
    ),
    NA()
)</f>
        <v>#N/A</v>
      </c>
      <c r="Q42" s="86" t="e">
        <f>IF(LEFT($H42)=RIGHT($N$2),
    IF(OR(Scores!$F42="",NOT(ISNUMBER(Scores!$F42))),
        NA(),
        Scores!$F42
    ),
    NA()
)</f>
        <v>#N/A</v>
      </c>
      <c r="R42" s="88" t="e">
        <f>IF(LEFT($H42)=RIGHT($N$2),
    IF(OR(Scores!$F42="",NOT(ISNUMBER(Scores!$H42))),
        NA(),
        Scores!$H42
    ),
    NA()
)</f>
        <v>#N/A</v>
      </c>
      <c r="S42" s="89"/>
    </row>
    <row r="43" spans="2:19">
      <c r="B43" s="93"/>
      <c r="C43" s="125"/>
      <c r="D43" s="125"/>
      <c r="E43" s="125"/>
      <c r="F43" s="126"/>
      <c r="H43" s="93" t="str">
        <f>Scores!B43</f>
        <v/>
      </c>
      <c r="I43" s="87" t="e">
        <f>IF(LEFT($H43)=RIGHT($I$2),
    IF(Scores!$AC43="",
        NA(),
        Scores!$AC43
    ),
    NA()
)</f>
        <v>#N/A</v>
      </c>
      <c r="J43" s="86" t="e">
        <f>IF(LEFT($H43)=RIGHT($I$2),
    IF(Scores!$AF43="",
        NA(),
        Scores!$AF43
    ),
    NA()
)</f>
        <v>#N/A</v>
      </c>
      <c r="K43" s="86" t="e">
        <f>IF(LEFT($H43)=RIGHT($I$2),
    IF(Scores!$AG43="",
        NA(),
        Scores!$AG43
    ),
    NA()
)</f>
        <v>#N/A</v>
      </c>
      <c r="L43" s="86" t="e">
        <f>IF(LEFT($H43)=RIGHT($I$2),
    IF(OR(Scores!$F43="",NOT(ISNUMBER(Scores!$F43))),
        NA(),
        Scores!$F43
    ),
    NA()
)</f>
        <v>#N/A</v>
      </c>
      <c r="M43" s="88" t="e">
        <f>IF(LEFT($H43)=RIGHT($I$2),
    IF(OR(Scores!$F43="",NOT(ISNUMBER(Scores!$H43))),
        NA(),
        Scores!$H43
    ),
    NA()
)</f>
        <v>#N/A</v>
      </c>
      <c r="N43" s="87" t="e">
        <f>IF(LEFT($H43)=RIGHT($N$2),
    IF(Scores!$AC43="",
        NA(),
        Scores!$AC43
    ),
    NA()
)</f>
        <v>#N/A</v>
      </c>
      <c r="O43" s="86" t="e">
        <f>IF(LEFT($H43)=RIGHT($N$2),
    IF(Scores!$AF43="",
        NA(),
        Scores!$AF43
    ),
    NA()
)</f>
        <v>#N/A</v>
      </c>
      <c r="P43" s="86" t="e">
        <f>IF(LEFT($H43)=RIGHT($N$2),
    IF(Scores!$AG43="",
        NA(),
        Scores!$AG43
    ),
    NA()
)</f>
        <v>#N/A</v>
      </c>
      <c r="Q43" s="86" t="e">
        <f>IF(LEFT($H43)=RIGHT($N$2),
    IF(OR(Scores!$F43="",NOT(ISNUMBER(Scores!$F43))),
        NA(),
        Scores!$F43
    ),
    NA()
)</f>
        <v>#N/A</v>
      </c>
      <c r="R43" s="88" t="e">
        <f>IF(LEFT($H43)=RIGHT($N$2),
    IF(OR(Scores!$F43="",NOT(ISNUMBER(Scores!$H43))),
        NA(),
        Scores!$H43
    ),
    NA()
)</f>
        <v>#N/A</v>
      </c>
      <c r="S43" s="89"/>
    </row>
    <row r="44" spans="2:19">
      <c r="B44" s="93"/>
      <c r="C44" s="125"/>
      <c r="D44" s="125"/>
      <c r="E44" s="125"/>
      <c r="F44" s="126"/>
      <c r="H44" s="93" t="str">
        <f>Scores!B44</f>
        <v/>
      </c>
      <c r="I44" s="87" t="e">
        <f>IF(LEFT($H44)=RIGHT($I$2),
    IF(Scores!$AC44="",
        NA(),
        Scores!$AC44
    ),
    NA()
)</f>
        <v>#N/A</v>
      </c>
      <c r="J44" s="86" t="e">
        <f>IF(LEFT($H44)=RIGHT($I$2),
    IF(Scores!$AF44="",
        NA(),
        Scores!$AF44
    ),
    NA()
)</f>
        <v>#N/A</v>
      </c>
      <c r="K44" s="86" t="e">
        <f>IF(LEFT($H44)=RIGHT($I$2),
    IF(Scores!$AG44="",
        NA(),
        Scores!$AG44
    ),
    NA()
)</f>
        <v>#N/A</v>
      </c>
      <c r="L44" s="86" t="e">
        <f>IF(LEFT($H44)=RIGHT($I$2),
    IF(OR(Scores!$F44="",NOT(ISNUMBER(Scores!$F44))),
        NA(),
        Scores!$F44
    ),
    NA()
)</f>
        <v>#N/A</v>
      </c>
      <c r="M44" s="88" t="e">
        <f>IF(LEFT($H44)=RIGHT($I$2),
    IF(OR(Scores!$F44="",NOT(ISNUMBER(Scores!$H44))),
        NA(),
        Scores!$H44
    ),
    NA()
)</f>
        <v>#N/A</v>
      </c>
      <c r="N44" s="87" t="e">
        <f>IF(LEFT($H44)=RIGHT($N$2),
    IF(Scores!$AC44="",
        NA(),
        Scores!$AC44
    ),
    NA()
)</f>
        <v>#N/A</v>
      </c>
      <c r="O44" s="86" t="e">
        <f>IF(LEFT($H44)=RIGHT($N$2),
    IF(Scores!$AF44="",
        NA(),
        Scores!$AF44
    ),
    NA()
)</f>
        <v>#N/A</v>
      </c>
      <c r="P44" s="86" t="e">
        <f>IF(LEFT($H44)=RIGHT($N$2),
    IF(Scores!$AG44="",
        NA(),
        Scores!$AG44
    ),
    NA()
)</f>
        <v>#N/A</v>
      </c>
      <c r="Q44" s="86" t="e">
        <f>IF(LEFT($H44)=RIGHT($N$2),
    IF(OR(Scores!$F44="",NOT(ISNUMBER(Scores!$F44))),
        NA(),
        Scores!$F44
    ),
    NA()
)</f>
        <v>#N/A</v>
      </c>
      <c r="R44" s="88" t="e">
        <f>IF(LEFT($H44)=RIGHT($N$2),
    IF(OR(Scores!$F44="",NOT(ISNUMBER(Scores!$H44))),
        NA(),
        Scores!$H44
    ),
    NA()
)</f>
        <v>#N/A</v>
      </c>
      <c r="S44" s="89"/>
    </row>
    <row r="45" spans="2:19">
      <c r="B45" s="93"/>
      <c r="C45" s="125"/>
      <c r="D45" s="125"/>
      <c r="E45" s="125"/>
      <c r="F45" s="126"/>
      <c r="H45" s="93" t="str">
        <f>Scores!B45</f>
        <v/>
      </c>
      <c r="I45" s="87" t="e">
        <f>IF(LEFT($H45)=RIGHT($I$2),
    IF(Scores!$AC45="",
        NA(),
        Scores!$AC45
    ),
    NA()
)</f>
        <v>#N/A</v>
      </c>
      <c r="J45" s="86" t="e">
        <f>IF(LEFT($H45)=RIGHT($I$2),
    IF(Scores!$AF45="",
        NA(),
        Scores!$AF45
    ),
    NA()
)</f>
        <v>#N/A</v>
      </c>
      <c r="K45" s="86" t="e">
        <f>IF(LEFT($H45)=RIGHT($I$2),
    IF(Scores!$AG45="",
        NA(),
        Scores!$AG45
    ),
    NA()
)</f>
        <v>#N/A</v>
      </c>
      <c r="L45" s="86" t="e">
        <f>IF(LEFT($H45)=RIGHT($I$2),
    IF(OR(Scores!$F45="",NOT(ISNUMBER(Scores!$F45))),
        NA(),
        Scores!$F45
    ),
    NA()
)</f>
        <v>#N/A</v>
      </c>
      <c r="M45" s="88" t="e">
        <f>IF(LEFT($H45)=RIGHT($I$2),
    IF(OR(Scores!$F45="",NOT(ISNUMBER(Scores!$H45))),
        NA(),
        Scores!$H45
    ),
    NA()
)</f>
        <v>#N/A</v>
      </c>
      <c r="N45" s="87" t="e">
        <f>IF(LEFT($H45)=RIGHT($N$2),
    IF(Scores!$AC45="",
        NA(),
        Scores!$AC45
    ),
    NA()
)</f>
        <v>#N/A</v>
      </c>
      <c r="O45" s="86" t="e">
        <f>IF(LEFT($H45)=RIGHT($N$2),
    IF(Scores!$AF45="",
        NA(),
        Scores!$AF45
    ),
    NA()
)</f>
        <v>#N/A</v>
      </c>
      <c r="P45" s="86" t="e">
        <f>IF(LEFT($H45)=RIGHT($N$2),
    IF(Scores!$AG45="",
        NA(),
        Scores!$AG45
    ),
    NA()
)</f>
        <v>#N/A</v>
      </c>
      <c r="Q45" s="86" t="e">
        <f>IF(LEFT($H45)=RIGHT($N$2),
    IF(OR(Scores!$F45="",NOT(ISNUMBER(Scores!$F45))),
        NA(),
        Scores!$F45
    ),
    NA()
)</f>
        <v>#N/A</v>
      </c>
      <c r="R45" s="88" t="e">
        <f>IF(LEFT($H45)=RIGHT($N$2),
    IF(OR(Scores!$F45="",NOT(ISNUMBER(Scores!$H45))),
        NA(),
        Scores!$H45
    ),
    NA()
)</f>
        <v>#N/A</v>
      </c>
      <c r="S45" s="89"/>
    </row>
    <row r="46" spans="2:19">
      <c r="B46" s="93"/>
      <c r="C46" s="125"/>
      <c r="D46" s="125"/>
      <c r="E46" s="125"/>
      <c r="F46" s="126"/>
      <c r="H46" s="93" t="str">
        <f>Scores!B46</f>
        <v/>
      </c>
      <c r="I46" s="87" t="e">
        <f>IF(LEFT($H46)=RIGHT($I$2),
    IF(Scores!$AC46="",
        NA(),
        Scores!$AC46
    ),
    NA()
)</f>
        <v>#N/A</v>
      </c>
      <c r="J46" s="86" t="e">
        <f>IF(LEFT($H46)=RIGHT($I$2),
    IF(Scores!$AF46="",
        NA(),
        Scores!$AF46
    ),
    NA()
)</f>
        <v>#N/A</v>
      </c>
      <c r="K46" s="86" t="e">
        <f>IF(LEFT($H46)=RIGHT($I$2),
    IF(Scores!$AG46="",
        NA(),
        Scores!$AG46
    ),
    NA()
)</f>
        <v>#N/A</v>
      </c>
      <c r="L46" s="86" t="e">
        <f>IF(LEFT($H46)=RIGHT($I$2),
    IF(OR(Scores!$F46="",NOT(ISNUMBER(Scores!$F46))),
        NA(),
        Scores!$F46
    ),
    NA()
)</f>
        <v>#N/A</v>
      </c>
      <c r="M46" s="88" t="e">
        <f>IF(LEFT($H46)=RIGHT($I$2),
    IF(OR(Scores!$F46="",NOT(ISNUMBER(Scores!$H46))),
        NA(),
        Scores!$H46
    ),
    NA()
)</f>
        <v>#N/A</v>
      </c>
      <c r="N46" s="87" t="e">
        <f>IF(LEFT($H46)=RIGHT($N$2),
    IF(Scores!$AC46="",
        NA(),
        Scores!$AC46
    ),
    NA()
)</f>
        <v>#N/A</v>
      </c>
      <c r="O46" s="86" t="e">
        <f>IF(LEFT($H46)=RIGHT($N$2),
    IF(Scores!$AF46="",
        NA(),
        Scores!$AF46
    ),
    NA()
)</f>
        <v>#N/A</v>
      </c>
      <c r="P46" s="86" t="e">
        <f>IF(LEFT($H46)=RIGHT($N$2),
    IF(Scores!$AG46="",
        NA(),
        Scores!$AG46
    ),
    NA()
)</f>
        <v>#N/A</v>
      </c>
      <c r="Q46" s="86" t="e">
        <f>IF(LEFT($H46)=RIGHT($N$2),
    IF(OR(Scores!$F46="",NOT(ISNUMBER(Scores!$F46))),
        NA(),
        Scores!$F46
    ),
    NA()
)</f>
        <v>#N/A</v>
      </c>
      <c r="R46" s="88" t="e">
        <f>IF(LEFT($H46)=RIGHT($N$2),
    IF(OR(Scores!$F46="",NOT(ISNUMBER(Scores!$H46))),
        NA(),
        Scores!$H46
    ),
    NA()
)</f>
        <v>#N/A</v>
      </c>
      <c r="S46" s="89"/>
    </row>
    <row r="47" spans="2:19">
      <c r="B47" s="93"/>
      <c r="C47" s="125"/>
      <c r="D47" s="125"/>
      <c r="E47" s="125"/>
      <c r="F47" s="126"/>
      <c r="H47" s="93" t="str">
        <f>Scores!B47</f>
        <v/>
      </c>
      <c r="I47" s="87" t="e">
        <f>IF(LEFT($H47)=RIGHT($I$2),
    IF(Scores!$AC47="",
        NA(),
        Scores!$AC47
    ),
    NA()
)</f>
        <v>#N/A</v>
      </c>
      <c r="J47" s="86" t="e">
        <f>IF(LEFT($H47)=RIGHT($I$2),
    IF(Scores!$AF47="",
        NA(),
        Scores!$AF47
    ),
    NA()
)</f>
        <v>#N/A</v>
      </c>
      <c r="K47" s="86" t="e">
        <f>IF(LEFT($H47)=RIGHT($I$2),
    IF(Scores!$AG47="",
        NA(),
        Scores!$AG47
    ),
    NA()
)</f>
        <v>#N/A</v>
      </c>
      <c r="L47" s="86" t="e">
        <f>IF(LEFT($H47)=RIGHT($I$2),
    IF(OR(Scores!$F47="",NOT(ISNUMBER(Scores!$F47))),
        NA(),
        Scores!$F47
    ),
    NA()
)</f>
        <v>#N/A</v>
      </c>
      <c r="M47" s="88" t="e">
        <f>IF(LEFT($H47)=RIGHT($I$2),
    IF(OR(Scores!$F47="",NOT(ISNUMBER(Scores!$H47))),
        NA(),
        Scores!$H47
    ),
    NA()
)</f>
        <v>#N/A</v>
      </c>
      <c r="N47" s="87" t="e">
        <f>IF(LEFT($H47)=RIGHT($N$2),
    IF(Scores!$AC47="",
        NA(),
        Scores!$AC47
    ),
    NA()
)</f>
        <v>#N/A</v>
      </c>
      <c r="O47" s="86" t="e">
        <f>IF(LEFT($H47)=RIGHT($N$2),
    IF(Scores!$AF47="",
        NA(),
        Scores!$AF47
    ),
    NA()
)</f>
        <v>#N/A</v>
      </c>
      <c r="P47" s="86" t="e">
        <f>IF(LEFT($H47)=RIGHT($N$2),
    IF(Scores!$AG47="",
        NA(),
        Scores!$AG47
    ),
    NA()
)</f>
        <v>#N/A</v>
      </c>
      <c r="Q47" s="86" t="e">
        <f>IF(LEFT($H47)=RIGHT($N$2),
    IF(OR(Scores!$F47="",NOT(ISNUMBER(Scores!$F47))),
        NA(),
        Scores!$F47
    ),
    NA()
)</f>
        <v>#N/A</v>
      </c>
      <c r="R47" s="88" t="e">
        <f>IF(LEFT($H47)=RIGHT($N$2),
    IF(OR(Scores!$F47="",NOT(ISNUMBER(Scores!$H47))),
        NA(),
        Scores!$H47
    ),
    NA()
)</f>
        <v>#N/A</v>
      </c>
      <c r="S47" s="89"/>
    </row>
    <row r="48" spans="2:19">
      <c r="B48" s="93"/>
      <c r="C48" s="125"/>
      <c r="D48" s="125"/>
      <c r="E48" s="125"/>
      <c r="F48" s="126"/>
      <c r="H48" s="93" t="str">
        <f>Scores!B48</f>
        <v/>
      </c>
      <c r="I48" s="87" t="e">
        <f>IF(LEFT($H48)=RIGHT($I$2),
    IF(Scores!$AC48="",
        NA(),
        Scores!$AC48
    ),
    NA()
)</f>
        <v>#N/A</v>
      </c>
      <c r="J48" s="86" t="e">
        <f>IF(LEFT($H48)=RIGHT($I$2),
    IF(Scores!$AF48="",
        NA(),
        Scores!$AF48
    ),
    NA()
)</f>
        <v>#N/A</v>
      </c>
      <c r="K48" s="86" t="e">
        <f>IF(LEFT($H48)=RIGHT($I$2),
    IF(Scores!$AG48="",
        NA(),
        Scores!$AG48
    ),
    NA()
)</f>
        <v>#N/A</v>
      </c>
      <c r="L48" s="86" t="e">
        <f>IF(LEFT($H48)=RIGHT($I$2),
    IF(OR(Scores!$F48="",NOT(ISNUMBER(Scores!$F48))),
        NA(),
        Scores!$F48
    ),
    NA()
)</f>
        <v>#N/A</v>
      </c>
      <c r="M48" s="88" t="e">
        <f>IF(LEFT($H48)=RIGHT($I$2),
    IF(OR(Scores!$F48="",NOT(ISNUMBER(Scores!$H48))),
        NA(),
        Scores!$H48
    ),
    NA()
)</f>
        <v>#N/A</v>
      </c>
      <c r="N48" s="87" t="e">
        <f>IF(LEFT($H48)=RIGHT($N$2),
    IF(Scores!$AC48="",
        NA(),
        Scores!$AC48
    ),
    NA()
)</f>
        <v>#N/A</v>
      </c>
      <c r="O48" s="86" t="e">
        <f>IF(LEFT($H48)=RIGHT($N$2),
    IF(Scores!$AF48="",
        NA(),
        Scores!$AF48
    ),
    NA()
)</f>
        <v>#N/A</v>
      </c>
      <c r="P48" s="86" t="e">
        <f>IF(LEFT($H48)=RIGHT($N$2),
    IF(Scores!$AG48="",
        NA(),
        Scores!$AG48
    ),
    NA()
)</f>
        <v>#N/A</v>
      </c>
      <c r="Q48" s="86" t="e">
        <f>IF(LEFT($H48)=RIGHT($N$2),
    IF(OR(Scores!$F48="",NOT(ISNUMBER(Scores!$F48))),
        NA(),
        Scores!$F48
    ),
    NA()
)</f>
        <v>#N/A</v>
      </c>
      <c r="R48" s="88" t="e">
        <f>IF(LEFT($H48)=RIGHT($N$2),
    IF(OR(Scores!$F48="",NOT(ISNUMBER(Scores!$H48))),
        NA(),
        Scores!$H48
    ),
    NA()
)</f>
        <v>#N/A</v>
      </c>
      <c r="S48" s="89"/>
    </row>
    <row r="49" spans="2:19">
      <c r="B49" s="93"/>
      <c r="C49" s="125"/>
      <c r="D49" s="125"/>
      <c r="E49" s="125"/>
      <c r="F49" s="126"/>
      <c r="H49" s="93" t="str">
        <f>Scores!B49</f>
        <v/>
      </c>
      <c r="I49" s="87" t="e">
        <f>IF(LEFT($H49)=RIGHT($I$2),
    IF(Scores!$AC49="",
        NA(),
        Scores!$AC49
    ),
    NA()
)</f>
        <v>#N/A</v>
      </c>
      <c r="J49" s="86" t="e">
        <f>IF(LEFT($H49)=RIGHT($I$2),
    IF(Scores!$AF49="",
        NA(),
        Scores!$AF49
    ),
    NA()
)</f>
        <v>#N/A</v>
      </c>
      <c r="K49" s="86" t="e">
        <f>IF(LEFT($H49)=RIGHT($I$2),
    IF(Scores!$AG49="",
        NA(),
        Scores!$AG49
    ),
    NA()
)</f>
        <v>#N/A</v>
      </c>
      <c r="L49" s="86" t="e">
        <f>IF(LEFT($H49)=RIGHT($I$2),
    IF(OR(Scores!$F49="",NOT(ISNUMBER(Scores!$F49))),
        NA(),
        Scores!$F49
    ),
    NA()
)</f>
        <v>#N/A</v>
      </c>
      <c r="M49" s="88" t="e">
        <f>IF(LEFT($H49)=RIGHT($I$2),
    IF(OR(Scores!$F49="",NOT(ISNUMBER(Scores!$H49))),
        NA(),
        Scores!$H49
    ),
    NA()
)</f>
        <v>#N/A</v>
      </c>
      <c r="N49" s="87" t="e">
        <f>IF(LEFT($H49)=RIGHT($N$2),
    IF(Scores!$AC49="",
        NA(),
        Scores!$AC49
    ),
    NA()
)</f>
        <v>#N/A</v>
      </c>
      <c r="O49" s="86" t="e">
        <f>IF(LEFT($H49)=RIGHT($N$2),
    IF(Scores!$AF49="",
        NA(),
        Scores!$AF49
    ),
    NA()
)</f>
        <v>#N/A</v>
      </c>
      <c r="P49" s="86" t="e">
        <f>IF(LEFT($H49)=RIGHT($N$2),
    IF(Scores!$AG49="",
        NA(),
        Scores!$AG49
    ),
    NA()
)</f>
        <v>#N/A</v>
      </c>
      <c r="Q49" s="86" t="e">
        <f>IF(LEFT($H49)=RIGHT($N$2),
    IF(OR(Scores!$F49="",NOT(ISNUMBER(Scores!$F49))),
        NA(),
        Scores!$F49
    ),
    NA()
)</f>
        <v>#N/A</v>
      </c>
      <c r="R49" s="88" t="e">
        <f>IF(LEFT($H49)=RIGHT($N$2),
    IF(OR(Scores!$F49="",NOT(ISNUMBER(Scores!$H49))),
        NA(),
        Scores!$H49
    ),
    NA()
)</f>
        <v>#N/A</v>
      </c>
      <c r="S49" s="89"/>
    </row>
    <row r="50" spans="2:19">
      <c r="B50" s="93"/>
      <c r="C50" s="125"/>
      <c r="D50" s="125"/>
      <c r="E50" s="125"/>
      <c r="F50" s="126"/>
      <c r="H50" s="93" t="str">
        <f>Scores!B50</f>
        <v/>
      </c>
      <c r="I50" s="87" t="e">
        <f>IF(LEFT($H50)=RIGHT($I$2),
    IF(Scores!$AC50="",
        NA(),
        Scores!$AC50
    ),
    NA()
)</f>
        <v>#N/A</v>
      </c>
      <c r="J50" s="86" t="e">
        <f>IF(LEFT($H50)=RIGHT($I$2),
    IF(Scores!$AF50="",
        NA(),
        Scores!$AF50
    ),
    NA()
)</f>
        <v>#N/A</v>
      </c>
      <c r="K50" s="86" t="e">
        <f>IF(LEFT($H50)=RIGHT($I$2),
    IF(Scores!$AG50="",
        NA(),
        Scores!$AG50
    ),
    NA()
)</f>
        <v>#N/A</v>
      </c>
      <c r="L50" s="86" t="e">
        <f>IF(LEFT($H50)=RIGHT($I$2),
    IF(OR(Scores!$F50="",NOT(ISNUMBER(Scores!$F50))),
        NA(),
        Scores!$F50
    ),
    NA()
)</f>
        <v>#N/A</v>
      </c>
      <c r="M50" s="88" t="e">
        <f>IF(LEFT($H50)=RIGHT($I$2),
    IF(OR(Scores!$F50="",NOT(ISNUMBER(Scores!$H50))),
        NA(),
        Scores!$H50
    ),
    NA()
)</f>
        <v>#N/A</v>
      </c>
      <c r="N50" s="87" t="e">
        <f>IF(LEFT($H50)=RIGHT($N$2),
    IF(Scores!$AC50="",
        NA(),
        Scores!$AC50
    ),
    NA()
)</f>
        <v>#N/A</v>
      </c>
      <c r="O50" s="86" t="e">
        <f>IF(LEFT($H50)=RIGHT($N$2),
    IF(Scores!$AF50="",
        NA(),
        Scores!$AF50
    ),
    NA()
)</f>
        <v>#N/A</v>
      </c>
      <c r="P50" s="86" t="e">
        <f>IF(LEFT($H50)=RIGHT($N$2),
    IF(Scores!$AG50="",
        NA(),
        Scores!$AG50
    ),
    NA()
)</f>
        <v>#N/A</v>
      </c>
      <c r="Q50" s="86" t="e">
        <f>IF(LEFT($H50)=RIGHT($N$2),
    IF(OR(Scores!$F50="",NOT(ISNUMBER(Scores!$F50))),
        NA(),
        Scores!$F50
    ),
    NA()
)</f>
        <v>#N/A</v>
      </c>
      <c r="R50" s="88" t="e">
        <f>IF(LEFT($H50)=RIGHT($N$2),
    IF(OR(Scores!$F50="",NOT(ISNUMBER(Scores!$H50))),
        NA(),
        Scores!$H50
    ),
    NA()
)</f>
        <v>#N/A</v>
      </c>
      <c r="S50" s="89"/>
    </row>
    <row r="51" spans="2:19">
      <c r="B51" s="93"/>
      <c r="C51" s="125"/>
      <c r="D51" s="125"/>
      <c r="E51" s="125"/>
      <c r="F51" s="126"/>
      <c r="H51" s="93" t="str">
        <f>Scores!B51</f>
        <v/>
      </c>
      <c r="I51" s="87" t="e">
        <f>IF(LEFT($H51)=RIGHT($I$2),
    IF(Scores!$AC51="",
        NA(),
        Scores!$AC51
    ),
    NA()
)</f>
        <v>#N/A</v>
      </c>
      <c r="J51" s="86" t="e">
        <f>IF(LEFT($H51)=RIGHT($I$2),
    IF(Scores!$AF51="",
        NA(),
        Scores!$AF51
    ),
    NA()
)</f>
        <v>#N/A</v>
      </c>
      <c r="K51" s="86" t="e">
        <f>IF(LEFT($H51)=RIGHT($I$2),
    IF(Scores!$AG51="",
        NA(),
        Scores!$AG51
    ),
    NA()
)</f>
        <v>#N/A</v>
      </c>
      <c r="L51" s="86" t="e">
        <f>IF(LEFT($H51)=RIGHT($I$2),
    IF(OR(Scores!$F51="",NOT(ISNUMBER(Scores!$F51))),
        NA(),
        Scores!$F51
    ),
    NA()
)</f>
        <v>#N/A</v>
      </c>
      <c r="M51" s="88" t="e">
        <f>IF(LEFT($H51)=RIGHT($I$2),
    IF(OR(Scores!$F51="",NOT(ISNUMBER(Scores!$H51))),
        NA(),
        Scores!$H51
    ),
    NA()
)</f>
        <v>#N/A</v>
      </c>
      <c r="N51" s="87" t="e">
        <f>IF(LEFT($H51)=RIGHT($N$2),
    IF(Scores!$AC51="",
        NA(),
        Scores!$AC51
    ),
    NA()
)</f>
        <v>#N/A</v>
      </c>
      <c r="O51" s="86" t="e">
        <f>IF(LEFT($H51)=RIGHT($N$2),
    IF(Scores!$AF51="",
        NA(),
        Scores!$AF51
    ),
    NA()
)</f>
        <v>#N/A</v>
      </c>
      <c r="P51" s="86" t="e">
        <f>IF(LEFT($H51)=RIGHT($N$2),
    IF(Scores!$AG51="",
        NA(),
        Scores!$AG51
    ),
    NA()
)</f>
        <v>#N/A</v>
      </c>
      <c r="Q51" s="86" t="e">
        <f>IF(LEFT($H51)=RIGHT($N$2),
    IF(OR(Scores!$F51="",NOT(ISNUMBER(Scores!$F51))),
        NA(),
        Scores!$F51
    ),
    NA()
)</f>
        <v>#N/A</v>
      </c>
      <c r="R51" s="88" t="e">
        <f>IF(LEFT($H51)=RIGHT($N$2),
    IF(OR(Scores!$F51="",NOT(ISNUMBER(Scores!$H51))),
        NA(),
        Scores!$H51
    ),
    NA()
)</f>
        <v>#N/A</v>
      </c>
      <c r="S51" s="89"/>
    </row>
    <row r="52" spans="2:19">
      <c r="B52" s="93"/>
      <c r="C52" s="125"/>
      <c r="D52" s="125"/>
      <c r="E52" s="125"/>
      <c r="F52" s="126"/>
      <c r="H52" s="93" t="str">
        <f>Scores!B52</f>
        <v/>
      </c>
      <c r="I52" s="87" t="e">
        <f>IF(LEFT($H52)=RIGHT($I$2),
    IF(Scores!$AC52="",
        NA(),
        Scores!$AC52
    ),
    NA()
)</f>
        <v>#N/A</v>
      </c>
      <c r="J52" s="86" t="e">
        <f>IF(LEFT($H52)=RIGHT($I$2),
    IF(Scores!$AF52="",
        NA(),
        Scores!$AF52
    ),
    NA()
)</f>
        <v>#N/A</v>
      </c>
      <c r="K52" s="86" t="e">
        <f>IF(LEFT($H52)=RIGHT($I$2),
    IF(Scores!$AG52="",
        NA(),
        Scores!$AG52
    ),
    NA()
)</f>
        <v>#N/A</v>
      </c>
      <c r="L52" s="86" t="e">
        <f>IF(LEFT($H52)=RIGHT($I$2),
    IF(OR(Scores!$F52="",NOT(ISNUMBER(Scores!$F52))),
        NA(),
        Scores!$F52
    ),
    NA()
)</f>
        <v>#N/A</v>
      </c>
      <c r="M52" s="88" t="e">
        <f>IF(LEFT($H52)=RIGHT($I$2),
    IF(OR(Scores!$F52="",NOT(ISNUMBER(Scores!$H52))),
        NA(),
        Scores!$H52
    ),
    NA()
)</f>
        <v>#N/A</v>
      </c>
      <c r="N52" s="87" t="e">
        <f>IF(LEFT($H52)=RIGHT($N$2),
    IF(Scores!$AC52="",
        NA(),
        Scores!$AC52
    ),
    NA()
)</f>
        <v>#N/A</v>
      </c>
      <c r="O52" s="86" t="e">
        <f>IF(LEFT($H52)=RIGHT($N$2),
    IF(Scores!$AF52="",
        NA(),
        Scores!$AF52
    ),
    NA()
)</f>
        <v>#N/A</v>
      </c>
      <c r="P52" s="86" t="e">
        <f>IF(LEFT($H52)=RIGHT($N$2),
    IF(Scores!$AG52="",
        NA(),
        Scores!$AG52
    ),
    NA()
)</f>
        <v>#N/A</v>
      </c>
      <c r="Q52" s="86" t="e">
        <f>IF(LEFT($H52)=RIGHT($N$2),
    IF(OR(Scores!$F52="",NOT(ISNUMBER(Scores!$F52))),
        NA(),
        Scores!$F52
    ),
    NA()
)</f>
        <v>#N/A</v>
      </c>
      <c r="R52" s="88" t="e">
        <f>IF(LEFT($H52)=RIGHT($N$2),
    IF(OR(Scores!$F52="",NOT(ISNUMBER(Scores!$H52))),
        NA(),
        Scores!$H52
    ),
    NA()
)</f>
        <v>#N/A</v>
      </c>
      <c r="S52" s="89"/>
    </row>
    <row r="53" spans="2:19">
      <c r="B53" s="93"/>
      <c r="C53" s="125"/>
      <c r="D53" s="125"/>
      <c r="E53" s="125"/>
      <c r="F53" s="126"/>
      <c r="H53" s="93" t="str">
        <f>Scores!B53</f>
        <v/>
      </c>
      <c r="I53" s="87" t="e">
        <f>IF(LEFT($H53)=RIGHT($I$2),
    IF(Scores!$AC53="",
        NA(),
        Scores!$AC53
    ),
    NA()
)</f>
        <v>#N/A</v>
      </c>
      <c r="J53" s="86" t="e">
        <f>IF(LEFT($H53)=RIGHT($I$2),
    IF(Scores!$AF53="",
        NA(),
        Scores!$AF53
    ),
    NA()
)</f>
        <v>#N/A</v>
      </c>
      <c r="K53" s="86" t="e">
        <f>IF(LEFT($H53)=RIGHT($I$2),
    IF(Scores!$AG53="",
        NA(),
        Scores!$AG53
    ),
    NA()
)</f>
        <v>#N/A</v>
      </c>
      <c r="L53" s="86" t="e">
        <f>IF(LEFT($H53)=RIGHT($I$2),
    IF(OR(Scores!$F53="",NOT(ISNUMBER(Scores!$F53))),
        NA(),
        Scores!$F53
    ),
    NA()
)</f>
        <v>#N/A</v>
      </c>
      <c r="M53" s="88" t="e">
        <f>IF(LEFT($H53)=RIGHT($I$2),
    IF(OR(Scores!$F53="",NOT(ISNUMBER(Scores!$H53))),
        NA(),
        Scores!$H53
    ),
    NA()
)</f>
        <v>#N/A</v>
      </c>
      <c r="N53" s="87" t="e">
        <f>IF(LEFT($H53)=RIGHT($N$2),
    IF(Scores!$AC53="",
        NA(),
        Scores!$AC53
    ),
    NA()
)</f>
        <v>#N/A</v>
      </c>
      <c r="O53" s="86" t="e">
        <f>IF(LEFT($H53)=RIGHT($N$2),
    IF(Scores!$AF53="",
        NA(),
        Scores!$AF53
    ),
    NA()
)</f>
        <v>#N/A</v>
      </c>
      <c r="P53" s="86" t="e">
        <f>IF(LEFT($H53)=RIGHT($N$2),
    IF(Scores!$AG53="",
        NA(),
        Scores!$AG53
    ),
    NA()
)</f>
        <v>#N/A</v>
      </c>
      <c r="Q53" s="86" t="e">
        <f>IF(LEFT($H53)=RIGHT($N$2),
    IF(OR(Scores!$F53="",NOT(ISNUMBER(Scores!$F53))),
        NA(),
        Scores!$F53
    ),
    NA()
)</f>
        <v>#N/A</v>
      </c>
      <c r="R53" s="88" t="e">
        <f>IF(LEFT($H53)=RIGHT($N$2),
    IF(OR(Scores!$F53="",NOT(ISNUMBER(Scores!$H53))),
        NA(),
        Scores!$H53
    ),
    NA()
)</f>
        <v>#N/A</v>
      </c>
      <c r="S53" s="89"/>
    </row>
    <row r="54" spans="2:19">
      <c r="B54" s="93"/>
      <c r="C54" s="125"/>
      <c r="D54" s="125"/>
      <c r="E54" s="125"/>
      <c r="F54" s="126"/>
      <c r="H54" s="93" t="str">
        <f>Scores!B54</f>
        <v/>
      </c>
      <c r="I54" s="87" t="e">
        <f>IF(LEFT($H54)=RIGHT($I$2),
    IF(Scores!$AC54="",
        NA(),
        Scores!$AC54
    ),
    NA()
)</f>
        <v>#N/A</v>
      </c>
      <c r="J54" s="86" t="e">
        <f>IF(LEFT($H54)=RIGHT($I$2),
    IF(Scores!$AF54="",
        NA(),
        Scores!$AF54
    ),
    NA()
)</f>
        <v>#N/A</v>
      </c>
      <c r="K54" s="86" t="e">
        <f>IF(LEFT($H54)=RIGHT($I$2),
    IF(Scores!$AG54="",
        NA(),
        Scores!$AG54
    ),
    NA()
)</f>
        <v>#N/A</v>
      </c>
      <c r="L54" s="86" t="e">
        <f>IF(LEFT($H54)=RIGHT($I$2),
    IF(OR(Scores!$F54="",NOT(ISNUMBER(Scores!$F54))),
        NA(),
        Scores!$F54
    ),
    NA()
)</f>
        <v>#N/A</v>
      </c>
      <c r="M54" s="88" t="e">
        <f>IF(LEFT($H54)=RIGHT($I$2),
    IF(OR(Scores!$F54="",NOT(ISNUMBER(Scores!$H54))),
        NA(),
        Scores!$H54
    ),
    NA()
)</f>
        <v>#N/A</v>
      </c>
      <c r="N54" s="87" t="e">
        <f>IF(LEFT($H54)=RIGHT($N$2),
    IF(Scores!$AC54="",
        NA(),
        Scores!$AC54
    ),
    NA()
)</f>
        <v>#N/A</v>
      </c>
      <c r="O54" s="86" t="e">
        <f>IF(LEFT($H54)=RIGHT($N$2),
    IF(Scores!$AF54="",
        NA(),
        Scores!$AF54
    ),
    NA()
)</f>
        <v>#N/A</v>
      </c>
      <c r="P54" s="86" t="e">
        <f>IF(LEFT($H54)=RIGHT($N$2),
    IF(Scores!$AG54="",
        NA(),
        Scores!$AG54
    ),
    NA()
)</f>
        <v>#N/A</v>
      </c>
      <c r="Q54" s="86" t="e">
        <f>IF(LEFT($H54)=RIGHT($N$2),
    IF(OR(Scores!$F54="",NOT(ISNUMBER(Scores!$F54))),
        NA(),
        Scores!$F54
    ),
    NA()
)</f>
        <v>#N/A</v>
      </c>
      <c r="R54" s="88" t="e">
        <f>IF(LEFT($H54)=RIGHT($N$2),
    IF(OR(Scores!$F54="",NOT(ISNUMBER(Scores!$H54))),
        NA(),
        Scores!$H54
    ),
    NA()
)</f>
        <v>#N/A</v>
      </c>
      <c r="S54" s="89"/>
    </row>
    <row r="55" spans="2:19">
      <c r="B55" s="93"/>
      <c r="C55" s="125"/>
      <c r="D55" s="125"/>
      <c r="E55" s="125"/>
      <c r="F55" s="126"/>
      <c r="H55" s="93" t="str">
        <f>Scores!B55</f>
        <v/>
      </c>
      <c r="I55" s="87" t="e">
        <f>IF(LEFT($H55)=RIGHT($I$2),
    IF(Scores!$AC55="",
        NA(),
        Scores!$AC55
    ),
    NA()
)</f>
        <v>#N/A</v>
      </c>
      <c r="J55" s="86" t="e">
        <f>IF(LEFT($H55)=RIGHT($I$2),
    IF(Scores!$AF55="",
        NA(),
        Scores!$AF55
    ),
    NA()
)</f>
        <v>#N/A</v>
      </c>
      <c r="K55" s="86" t="e">
        <f>IF(LEFT($H55)=RIGHT($I$2),
    IF(Scores!$AG55="",
        NA(),
        Scores!$AG55
    ),
    NA()
)</f>
        <v>#N/A</v>
      </c>
      <c r="L55" s="86" t="e">
        <f>IF(LEFT($H55)=RIGHT($I$2),
    IF(OR(Scores!$F55="",NOT(ISNUMBER(Scores!$F55))),
        NA(),
        Scores!$F55
    ),
    NA()
)</f>
        <v>#N/A</v>
      </c>
      <c r="M55" s="88" t="e">
        <f>IF(LEFT($H55)=RIGHT($I$2),
    IF(OR(Scores!$F55="",NOT(ISNUMBER(Scores!$H55))),
        NA(),
        Scores!$H55
    ),
    NA()
)</f>
        <v>#N/A</v>
      </c>
      <c r="N55" s="87" t="e">
        <f>IF(LEFT($H55)=RIGHT($N$2),
    IF(Scores!$AC55="",
        NA(),
        Scores!$AC55
    ),
    NA()
)</f>
        <v>#N/A</v>
      </c>
      <c r="O55" s="86" t="e">
        <f>IF(LEFT($H55)=RIGHT($N$2),
    IF(Scores!$AF55="",
        NA(),
        Scores!$AF55
    ),
    NA()
)</f>
        <v>#N/A</v>
      </c>
      <c r="P55" s="86" t="e">
        <f>IF(LEFT($H55)=RIGHT($N$2),
    IF(Scores!$AG55="",
        NA(),
        Scores!$AG55
    ),
    NA()
)</f>
        <v>#N/A</v>
      </c>
      <c r="Q55" s="86" t="e">
        <f>IF(LEFT($H55)=RIGHT($N$2),
    IF(OR(Scores!$F55="",NOT(ISNUMBER(Scores!$F55))),
        NA(),
        Scores!$F55
    ),
    NA()
)</f>
        <v>#N/A</v>
      </c>
      <c r="R55" s="88" t="e">
        <f>IF(LEFT($H55)=RIGHT($N$2),
    IF(OR(Scores!$F55="",NOT(ISNUMBER(Scores!$H55))),
        NA(),
        Scores!$H55
    ),
    NA()
)</f>
        <v>#N/A</v>
      </c>
      <c r="S55" s="89"/>
    </row>
    <row r="56" spans="2:19">
      <c r="B56" s="93"/>
      <c r="C56" s="125"/>
      <c r="D56" s="125"/>
      <c r="E56" s="125"/>
      <c r="F56" s="126"/>
      <c r="H56" s="93" t="str">
        <f>Scores!B56</f>
        <v/>
      </c>
      <c r="I56" s="87" t="e">
        <f>IF(LEFT($H56)=RIGHT($I$2),
    IF(Scores!$AC56="",
        NA(),
        Scores!$AC56
    ),
    NA()
)</f>
        <v>#N/A</v>
      </c>
      <c r="J56" s="86" t="e">
        <f>IF(LEFT($H56)=RIGHT($I$2),
    IF(Scores!$AF56="",
        NA(),
        Scores!$AF56
    ),
    NA()
)</f>
        <v>#N/A</v>
      </c>
      <c r="K56" s="86" t="e">
        <f>IF(LEFT($H56)=RIGHT($I$2),
    IF(Scores!$AG56="",
        NA(),
        Scores!$AG56
    ),
    NA()
)</f>
        <v>#N/A</v>
      </c>
      <c r="L56" s="86" t="e">
        <f>IF(LEFT($H56)=RIGHT($I$2),
    IF(OR(Scores!$F56="",NOT(ISNUMBER(Scores!$F56))),
        NA(),
        Scores!$F56
    ),
    NA()
)</f>
        <v>#N/A</v>
      </c>
      <c r="M56" s="88" t="e">
        <f>IF(LEFT($H56)=RIGHT($I$2),
    IF(OR(Scores!$F56="",NOT(ISNUMBER(Scores!$H56))),
        NA(),
        Scores!$H56
    ),
    NA()
)</f>
        <v>#N/A</v>
      </c>
      <c r="N56" s="87" t="e">
        <f>IF(LEFT($H56)=RIGHT($N$2),
    IF(Scores!$AC56="",
        NA(),
        Scores!$AC56
    ),
    NA()
)</f>
        <v>#N/A</v>
      </c>
      <c r="O56" s="86" t="e">
        <f>IF(LEFT($H56)=RIGHT($N$2),
    IF(Scores!$AF56="",
        NA(),
        Scores!$AF56
    ),
    NA()
)</f>
        <v>#N/A</v>
      </c>
      <c r="P56" s="86" t="e">
        <f>IF(LEFT($H56)=RIGHT($N$2),
    IF(Scores!$AG56="",
        NA(),
        Scores!$AG56
    ),
    NA()
)</f>
        <v>#N/A</v>
      </c>
      <c r="Q56" s="86" t="e">
        <f>IF(LEFT($H56)=RIGHT($N$2),
    IF(OR(Scores!$F56="",NOT(ISNUMBER(Scores!$F56))),
        NA(),
        Scores!$F56
    ),
    NA()
)</f>
        <v>#N/A</v>
      </c>
      <c r="R56" s="88" t="e">
        <f>IF(LEFT($H56)=RIGHT($N$2),
    IF(OR(Scores!$F56="",NOT(ISNUMBER(Scores!$H56))),
        NA(),
        Scores!$H56
    ),
    NA()
)</f>
        <v>#N/A</v>
      </c>
      <c r="S56" s="89"/>
    </row>
    <row r="57" spans="2:19">
      <c r="B57" s="93"/>
      <c r="C57" s="125"/>
      <c r="D57" s="125"/>
      <c r="E57" s="125"/>
      <c r="F57" s="126"/>
      <c r="H57" s="93" t="str">
        <f>Scores!B57</f>
        <v/>
      </c>
      <c r="I57" s="87" t="e">
        <f>IF(LEFT($H57)=RIGHT($I$2),
    IF(Scores!$AC57="",
        NA(),
        Scores!$AC57
    ),
    NA()
)</f>
        <v>#N/A</v>
      </c>
      <c r="J57" s="86" t="e">
        <f>IF(LEFT($H57)=RIGHT($I$2),
    IF(Scores!$AF57="",
        NA(),
        Scores!$AF57
    ),
    NA()
)</f>
        <v>#N/A</v>
      </c>
      <c r="K57" s="86" t="e">
        <f>IF(LEFT($H57)=RIGHT($I$2),
    IF(Scores!$AG57="",
        NA(),
        Scores!$AG57
    ),
    NA()
)</f>
        <v>#N/A</v>
      </c>
      <c r="L57" s="86" t="e">
        <f>IF(LEFT($H57)=RIGHT($I$2),
    IF(OR(Scores!$F57="",NOT(ISNUMBER(Scores!$F57))),
        NA(),
        Scores!$F57
    ),
    NA()
)</f>
        <v>#N/A</v>
      </c>
      <c r="M57" s="88" t="e">
        <f>IF(LEFT($H57)=RIGHT($I$2),
    IF(OR(Scores!$F57="",NOT(ISNUMBER(Scores!$H57))),
        NA(),
        Scores!$H57
    ),
    NA()
)</f>
        <v>#N/A</v>
      </c>
      <c r="N57" s="87" t="e">
        <f>IF(LEFT($H57)=RIGHT($N$2),
    IF(Scores!$AC57="",
        NA(),
        Scores!$AC57
    ),
    NA()
)</f>
        <v>#N/A</v>
      </c>
      <c r="O57" s="86" t="e">
        <f>IF(LEFT($H57)=RIGHT($N$2),
    IF(Scores!$AF57="",
        NA(),
        Scores!$AF57
    ),
    NA()
)</f>
        <v>#N/A</v>
      </c>
      <c r="P57" s="86" t="e">
        <f>IF(LEFT($H57)=RIGHT($N$2),
    IF(Scores!$AG57="",
        NA(),
        Scores!$AG57
    ),
    NA()
)</f>
        <v>#N/A</v>
      </c>
      <c r="Q57" s="86" t="e">
        <f>IF(LEFT($H57)=RIGHT($N$2),
    IF(OR(Scores!$F57="",NOT(ISNUMBER(Scores!$F57))),
        NA(),
        Scores!$F57
    ),
    NA()
)</f>
        <v>#N/A</v>
      </c>
      <c r="R57" s="88" t="e">
        <f>IF(LEFT($H57)=RIGHT($N$2),
    IF(OR(Scores!$F57="",NOT(ISNUMBER(Scores!$H57))),
        NA(),
        Scores!$H57
    ),
    NA()
)</f>
        <v>#N/A</v>
      </c>
      <c r="S57" s="89"/>
    </row>
    <row r="58" spans="2:19">
      <c r="B58" s="93"/>
      <c r="C58" s="125"/>
      <c r="D58" s="125"/>
      <c r="E58" s="125"/>
      <c r="F58" s="126"/>
      <c r="H58" s="93" t="str">
        <f>Scores!B58</f>
        <v/>
      </c>
      <c r="I58" s="87" t="e">
        <f>IF(LEFT($H58)=RIGHT($I$2),
    IF(Scores!$AC58="",
        NA(),
        Scores!$AC58
    ),
    NA()
)</f>
        <v>#N/A</v>
      </c>
      <c r="J58" s="86" t="e">
        <f>IF(LEFT($H58)=RIGHT($I$2),
    IF(Scores!$AF58="",
        NA(),
        Scores!$AF58
    ),
    NA()
)</f>
        <v>#N/A</v>
      </c>
      <c r="K58" s="86" t="e">
        <f>IF(LEFT($H58)=RIGHT($I$2),
    IF(Scores!$AG58="",
        NA(),
        Scores!$AG58
    ),
    NA()
)</f>
        <v>#N/A</v>
      </c>
      <c r="L58" s="86" t="e">
        <f>IF(LEFT($H58)=RIGHT($I$2),
    IF(OR(Scores!$F58="",NOT(ISNUMBER(Scores!$F58))),
        NA(),
        Scores!$F58
    ),
    NA()
)</f>
        <v>#N/A</v>
      </c>
      <c r="M58" s="88" t="e">
        <f>IF(LEFT($H58)=RIGHT($I$2),
    IF(OR(Scores!$F58="",NOT(ISNUMBER(Scores!$H58))),
        NA(),
        Scores!$H58
    ),
    NA()
)</f>
        <v>#N/A</v>
      </c>
      <c r="N58" s="87" t="e">
        <f>IF(LEFT($H58)=RIGHT($N$2),
    IF(Scores!$AC58="",
        NA(),
        Scores!$AC58
    ),
    NA()
)</f>
        <v>#N/A</v>
      </c>
      <c r="O58" s="86" t="e">
        <f>IF(LEFT($H58)=RIGHT($N$2),
    IF(Scores!$AF58="",
        NA(),
        Scores!$AF58
    ),
    NA()
)</f>
        <v>#N/A</v>
      </c>
      <c r="P58" s="86" t="e">
        <f>IF(LEFT($H58)=RIGHT($N$2),
    IF(Scores!$AG58="",
        NA(),
        Scores!$AG58
    ),
    NA()
)</f>
        <v>#N/A</v>
      </c>
      <c r="Q58" s="86" t="e">
        <f>IF(LEFT($H58)=RIGHT($N$2),
    IF(OR(Scores!$F58="",NOT(ISNUMBER(Scores!$F58))),
        NA(),
        Scores!$F58
    ),
    NA()
)</f>
        <v>#N/A</v>
      </c>
      <c r="R58" s="88" t="e">
        <f>IF(LEFT($H58)=RIGHT($N$2),
    IF(OR(Scores!$F58="",NOT(ISNUMBER(Scores!$H58))),
        NA(),
        Scores!$H58
    ),
    NA()
)</f>
        <v>#N/A</v>
      </c>
      <c r="S58" s="89"/>
    </row>
    <row r="59" spans="2:19">
      <c r="B59" s="93"/>
      <c r="C59" s="125"/>
      <c r="D59" s="125"/>
      <c r="E59" s="125"/>
      <c r="F59" s="126"/>
      <c r="H59" s="93" t="str">
        <f>Scores!B59</f>
        <v/>
      </c>
      <c r="I59" s="87" t="e">
        <f>IF(LEFT($H59)=RIGHT($I$2),
    IF(Scores!$AC59="",
        NA(),
        Scores!$AC59
    ),
    NA()
)</f>
        <v>#N/A</v>
      </c>
      <c r="J59" s="86" t="e">
        <f>IF(LEFT($H59)=RIGHT($I$2),
    IF(Scores!$AF59="",
        NA(),
        Scores!$AF59
    ),
    NA()
)</f>
        <v>#N/A</v>
      </c>
      <c r="K59" s="86" t="e">
        <f>IF(LEFT($H59)=RIGHT($I$2),
    IF(Scores!$AG59="",
        NA(),
        Scores!$AG59
    ),
    NA()
)</f>
        <v>#N/A</v>
      </c>
      <c r="L59" s="86" t="e">
        <f>IF(LEFT($H59)=RIGHT($I$2),
    IF(OR(Scores!$F59="",NOT(ISNUMBER(Scores!$F59))),
        NA(),
        Scores!$F59
    ),
    NA()
)</f>
        <v>#N/A</v>
      </c>
      <c r="M59" s="88" t="e">
        <f>IF(LEFT($H59)=RIGHT($I$2),
    IF(OR(Scores!$F59="",NOT(ISNUMBER(Scores!$H59))),
        NA(),
        Scores!$H59
    ),
    NA()
)</f>
        <v>#N/A</v>
      </c>
      <c r="N59" s="87" t="e">
        <f>IF(LEFT($H59)=RIGHT($N$2),
    IF(Scores!$AC59="",
        NA(),
        Scores!$AC59
    ),
    NA()
)</f>
        <v>#N/A</v>
      </c>
      <c r="O59" s="86" t="e">
        <f>IF(LEFT($H59)=RIGHT($N$2),
    IF(Scores!$AF59="",
        NA(),
        Scores!$AF59
    ),
    NA()
)</f>
        <v>#N/A</v>
      </c>
      <c r="P59" s="86" t="e">
        <f>IF(LEFT($H59)=RIGHT($N$2),
    IF(Scores!$AG59="",
        NA(),
        Scores!$AG59
    ),
    NA()
)</f>
        <v>#N/A</v>
      </c>
      <c r="Q59" s="86" t="e">
        <f>IF(LEFT($H59)=RIGHT($N$2),
    IF(OR(Scores!$F59="",NOT(ISNUMBER(Scores!$F59))),
        NA(),
        Scores!$F59
    ),
    NA()
)</f>
        <v>#N/A</v>
      </c>
      <c r="R59" s="88" t="e">
        <f>IF(LEFT($H59)=RIGHT($N$2),
    IF(OR(Scores!$F59="",NOT(ISNUMBER(Scores!$H59))),
        NA(),
        Scores!$H59
    ),
    NA()
)</f>
        <v>#N/A</v>
      </c>
      <c r="S59" s="89"/>
    </row>
    <row r="60" spans="2:19">
      <c r="B60" s="93"/>
      <c r="C60" s="125"/>
      <c r="D60" s="125"/>
      <c r="E60" s="125"/>
      <c r="F60" s="126"/>
      <c r="H60" s="93" t="str">
        <f>Scores!B60</f>
        <v/>
      </c>
      <c r="I60" s="87" t="e">
        <f>IF(LEFT($H60)=RIGHT($I$2),
    IF(Scores!$AC60="",
        NA(),
        Scores!$AC60
    ),
    NA()
)</f>
        <v>#N/A</v>
      </c>
      <c r="J60" s="86" t="e">
        <f>IF(LEFT($H60)=RIGHT($I$2),
    IF(Scores!$AF60="",
        NA(),
        Scores!$AF60
    ),
    NA()
)</f>
        <v>#N/A</v>
      </c>
      <c r="K60" s="86" t="e">
        <f>IF(LEFT($H60)=RIGHT($I$2),
    IF(Scores!$AG60="",
        NA(),
        Scores!$AG60
    ),
    NA()
)</f>
        <v>#N/A</v>
      </c>
      <c r="L60" s="86" t="e">
        <f>IF(LEFT($H60)=RIGHT($I$2),
    IF(OR(Scores!$F60="",NOT(ISNUMBER(Scores!$F60))),
        NA(),
        Scores!$F60
    ),
    NA()
)</f>
        <v>#N/A</v>
      </c>
      <c r="M60" s="88" t="e">
        <f>IF(LEFT($H60)=RIGHT($I$2),
    IF(OR(Scores!$F60="",NOT(ISNUMBER(Scores!$H60))),
        NA(),
        Scores!$H60
    ),
    NA()
)</f>
        <v>#N/A</v>
      </c>
      <c r="N60" s="87" t="e">
        <f>IF(LEFT($H60)=RIGHT($N$2),
    IF(Scores!$AC60="",
        NA(),
        Scores!$AC60
    ),
    NA()
)</f>
        <v>#N/A</v>
      </c>
      <c r="O60" s="86" t="e">
        <f>IF(LEFT($H60)=RIGHT($N$2),
    IF(Scores!$AF60="",
        NA(),
        Scores!$AF60
    ),
    NA()
)</f>
        <v>#N/A</v>
      </c>
      <c r="P60" s="86" t="e">
        <f>IF(LEFT($H60)=RIGHT($N$2),
    IF(Scores!$AG60="",
        NA(),
        Scores!$AG60
    ),
    NA()
)</f>
        <v>#N/A</v>
      </c>
      <c r="Q60" s="86" t="e">
        <f>IF(LEFT($H60)=RIGHT($N$2),
    IF(OR(Scores!$F60="",NOT(ISNUMBER(Scores!$F60))),
        NA(),
        Scores!$F60
    ),
    NA()
)</f>
        <v>#N/A</v>
      </c>
      <c r="R60" s="88" t="e">
        <f>IF(LEFT($H60)=RIGHT($N$2),
    IF(OR(Scores!$F60="",NOT(ISNUMBER(Scores!$H60))),
        NA(),
        Scores!$H60
    ),
    NA()
)</f>
        <v>#N/A</v>
      </c>
      <c r="S60" s="89"/>
    </row>
    <row r="61" spans="2:19">
      <c r="B61" s="93"/>
      <c r="C61" s="125"/>
      <c r="D61" s="125"/>
      <c r="E61" s="125"/>
      <c r="F61" s="126"/>
      <c r="H61" s="93" t="str">
        <f>Scores!B61</f>
        <v/>
      </c>
      <c r="I61" s="87" t="e">
        <f>IF(LEFT($H61)=RIGHT($I$2),
    IF(Scores!$AC61="",
        NA(),
        Scores!$AC61
    ),
    NA()
)</f>
        <v>#N/A</v>
      </c>
      <c r="J61" s="86" t="e">
        <f>IF(LEFT($H61)=RIGHT($I$2),
    IF(Scores!$AF61="",
        NA(),
        Scores!$AF61
    ),
    NA()
)</f>
        <v>#N/A</v>
      </c>
      <c r="K61" s="86" t="e">
        <f>IF(LEFT($H61)=RIGHT($I$2),
    IF(Scores!$AG61="",
        NA(),
        Scores!$AG61
    ),
    NA()
)</f>
        <v>#N/A</v>
      </c>
      <c r="L61" s="86" t="e">
        <f>IF(LEFT($H61)=RIGHT($I$2),
    IF(OR(Scores!$F61="",NOT(ISNUMBER(Scores!$F61))),
        NA(),
        Scores!$F61
    ),
    NA()
)</f>
        <v>#N/A</v>
      </c>
      <c r="M61" s="88" t="e">
        <f>IF(LEFT($H61)=RIGHT($I$2),
    IF(OR(Scores!$F61="",NOT(ISNUMBER(Scores!$H61))),
        NA(),
        Scores!$H61
    ),
    NA()
)</f>
        <v>#N/A</v>
      </c>
      <c r="N61" s="87" t="e">
        <f>IF(LEFT($H61)=RIGHT($N$2),
    IF(Scores!$AC61="",
        NA(),
        Scores!$AC61
    ),
    NA()
)</f>
        <v>#N/A</v>
      </c>
      <c r="O61" s="86" t="e">
        <f>IF(LEFT($H61)=RIGHT($N$2),
    IF(Scores!$AF61="",
        NA(),
        Scores!$AF61
    ),
    NA()
)</f>
        <v>#N/A</v>
      </c>
      <c r="P61" s="86" t="e">
        <f>IF(LEFT($H61)=RIGHT($N$2),
    IF(Scores!$AG61="",
        NA(),
        Scores!$AG61
    ),
    NA()
)</f>
        <v>#N/A</v>
      </c>
      <c r="Q61" s="86" t="e">
        <f>IF(LEFT($H61)=RIGHT($N$2),
    IF(OR(Scores!$F61="",NOT(ISNUMBER(Scores!$F61))),
        NA(),
        Scores!$F61
    ),
    NA()
)</f>
        <v>#N/A</v>
      </c>
      <c r="R61" s="88" t="e">
        <f>IF(LEFT($H61)=RIGHT($N$2),
    IF(OR(Scores!$F61="",NOT(ISNUMBER(Scores!$H61))),
        NA(),
        Scores!$H61
    ),
    NA()
)</f>
        <v>#N/A</v>
      </c>
      <c r="S61" s="89"/>
    </row>
    <row r="62" spans="2:19">
      <c r="B62" s="93"/>
      <c r="C62" s="125"/>
      <c r="D62" s="125"/>
      <c r="E62" s="125"/>
      <c r="F62" s="126"/>
      <c r="H62" s="93" t="str">
        <f>Scores!B62</f>
        <v/>
      </c>
      <c r="I62" s="87" t="e">
        <f>IF(LEFT($H62)=RIGHT($I$2),
    IF(Scores!$AC62="",
        NA(),
        Scores!$AC62
    ),
    NA()
)</f>
        <v>#N/A</v>
      </c>
      <c r="J62" s="86" t="e">
        <f>IF(LEFT($H62)=RIGHT($I$2),
    IF(Scores!$AF62="",
        NA(),
        Scores!$AF62
    ),
    NA()
)</f>
        <v>#N/A</v>
      </c>
      <c r="K62" s="86" t="e">
        <f>IF(LEFT($H62)=RIGHT($I$2),
    IF(Scores!$AG62="",
        NA(),
        Scores!$AG62
    ),
    NA()
)</f>
        <v>#N/A</v>
      </c>
      <c r="L62" s="86" t="e">
        <f>IF(LEFT($H62)=RIGHT($I$2),
    IF(OR(Scores!$F62="",NOT(ISNUMBER(Scores!$F62))),
        NA(),
        Scores!$F62
    ),
    NA()
)</f>
        <v>#N/A</v>
      </c>
      <c r="M62" s="88" t="e">
        <f>IF(LEFT($H62)=RIGHT($I$2),
    IF(OR(Scores!$F62="",NOT(ISNUMBER(Scores!$H62))),
        NA(),
        Scores!$H62
    ),
    NA()
)</f>
        <v>#N/A</v>
      </c>
      <c r="N62" s="87" t="e">
        <f>IF(LEFT($H62)=RIGHT($N$2),
    IF(Scores!$AC62="",
        NA(),
        Scores!$AC62
    ),
    NA()
)</f>
        <v>#N/A</v>
      </c>
      <c r="O62" s="86" t="e">
        <f>IF(LEFT($H62)=RIGHT($N$2),
    IF(Scores!$AF62="",
        NA(),
        Scores!$AF62
    ),
    NA()
)</f>
        <v>#N/A</v>
      </c>
      <c r="P62" s="86" t="e">
        <f>IF(LEFT($H62)=RIGHT($N$2),
    IF(Scores!$AG62="",
        NA(),
        Scores!$AG62
    ),
    NA()
)</f>
        <v>#N/A</v>
      </c>
      <c r="Q62" s="86" t="e">
        <f>IF(LEFT($H62)=RIGHT($N$2),
    IF(OR(Scores!$F62="",NOT(ISNUMBER(Scores!$F62))),
        NA(),
        Scores!$F62
    ),
    NA()
)</f>
        <v>#N/A</v>
      </c>
      <c r="R62" s="88" t="e">
        <f>IF(LEFT($H62)=RIGHT($N$2),
    IF(OR(Scores!$F62="",NOT(ISNUMBER(Scores!$H62))),
        NA(),
        Scores!$H62
    ),
    NA()
)</f>
        <v>#N/A</v>
      </c>
      <c r="S62" s="89"/>
    </row>
    <row r="63" spans="2:19">
      <c r="B63" s="93"/>
      <c r="C63" s="125"/>
      <c r="D63" s="125"/>
      <c r="E63" s="125"/>
      <c r="F63" s="126"/>
      <c r="H63" s="93" t="str">
        <f>Scores!B63</f>
        <v/>
      </c>
      <c r="I63" s="87" t="e">
        <f>IF(LEFT($H63)=RIGHT($I$2),
    IF(Scores!$AC63="",
        NA(),
        Scores!$AC63
    ),
    NA()
)</f>
        <v>#N/A</v>
      </c>
      <c r="J63" s="86" t="e">
        <f>IF(LEFT($H63)=RIGHT($I$2),
    IF(Scores!$AF63="",
        NA(),
        Scores!$AF63
    ),
    NA()
)</f>
        <v>#N/A</v>
      </c>
      <c r="K63" s="86" t="e">
        <f>IF(LEFT($H63)=RIGHT($I$2),
    IF(Scores!$AG63="",
        NA(),
        Scores!$AG63
    ),
    NA()
)</f>
        <v>#N/A</v>
      </c>
      <c r="L63" s="86" t="e">
        <f>IF(LEFT($H63)=RIGHT($I$2),
    IF(OR(Scores!$F63="",NOT(ISNUMBER(Scores!$F63))),
        NA(),
        Scores!$F63
    ),
    NA()
)</f>
        <v>#N/A</v>
      </c>
      <c r="M63" s="88" t="e">
        <f>IF(LEFT($H63)=RIGHT($I$2),
    IF(OR(Scores!$F63="",NOT(ISNUMBER(Scores!$H63))),
        NA(),
        Scores!$H63
    ),
    NA()
)</f>
        <v>#N/A</v>
      </c>
      <c r="N63" s="87" t="e">
        <f>IF(LEFT($H63)=RIGHT($N$2),
    IF(Scores!$AC63="",
        NA(),
        Scores!$AC63
    ),
    NA()
)</f>
        <v>#N/A</v>
      </c>
      <c r="O63" s="86" t="e">
        <f>IF(LEFT($H63)=RIGHT($N$2),
    IF(Scores!$AF63="",
        NA(),
        Scores!$AF63
    ),
    NA()
)</f>
        <v>#N/A</v>
      </c>
      <c r="P63" s="86" t="e">
        <f>IF(LEFT($H63)=RIGHT($N$2),
    IF(Scores!$AG63="",
        NA(),
        Scores!$AG63
    ),
    NA()
)</f>
        <v>#N/A</v>
      </c>
      <c r="Q63" s="86" t="e">
        <f>IF(LEFT($H63)=RIGHT($N$2),
    IF(OR(Scores!$F63="",NOT(ISNUMBER(Scores!$F63))),
        NA(),
        Scores!$F63
    ),
    NA()
)</f>
        <v>#N/A</v>
      </c>
      <c r="R63" s="88" t="e">
        <f>IF(LEFT($H63)=RIGHT($N$2),
    IF(OR(Scores!$F63="",NOT(ISNUMBER(Scores!$H63))),
        NA(),
        Scores!$H63
    ),
    NA()
)</f>
        <v>#N/A</v>
      </c>
      <c r="S63" s="89"/>
    </row>
    <row r="64" spans="2:19">
      <c r="B64" s="93"/>
      <c r="C64" s="125"/>
      <c r="D64" s="125"/>
      <c r="E64" s="125"/>
      <c r="F64" s="126"/>
      <c r="H64" s="93" t="str">
        <f>Scores!B64</f>
        <v/>
      </c>
      <c r="I64" s="87" t="e">
        <f>IF(LEFT($H64)=RIGHT($I$2),
    IF(Scores!$AC64="",
        NA(),
        Scores!$AC64
    ),
    NA()
)</f>
        <v>#N/A</v>
      </c>
      <c r="J64" s="86" t="e">
        <f>IF(LEFT($H64)=RIGHT($I$2),
    IF(Scores!$AF64="",
        NA(),
        Scores!$AF64
    ),
    NA()
)</f>
        <v>#N/A</v>
      </c>
      <c r="K64" s="86" t="e">
        <f>IF(LEFT($H64)=RIGHT($I$2),
    IF(Scores!$AG64="",
        NA(),
        Scores!$AG64
    ),
    NA()
)</f>
        <v>#N/A</v>
      </c>
      <c r="L64" s="86" t="e">
        <f>IF(LEFT($H64)=RIGHT($I$2),
    IF(OR(Scores!$F64="",NOT(ISNUMBER(Scores!$F64))),
        NA(),
        Scores!$F64
    ),
    NA()
)</f>
        <v>#N/A</v>
      </c>
      <c r="M64" s="88" t="e">
        <f>IF(LEFT($H64)=RIGHT($I$2),
    IF(OR(Scores!$F64="",NOT(ISNUMBER(Scores!$H64))),
        NA(),
        Scores!$H64
    ),
    NA()
)</f>
        <v>#N/A</v>
      </c>
      <c r="N64" s="87" t="e">
        <f>IF(LEFT($H64)=RIGHT($N$2),
    IF(Scores!$AC64="",
        NA(),
        Scores!$AC64
    ),
    NA()
)</f>
        <v>#N/A</v>
      </c>
      <c r="O64" s="86" t="e">
        <f>IF(LEFT($H64)=RIGHT($N$2),
    IF(Scores!$AF64="",
        NA(),
        Scores!$AF64
    ),
    NA()
)</f>
        <v>#N/A</v>
      </c>
      <c r="P64" s="86" t="e">
        <f>IF(LEFT($H64)=RIGHT($N$2),
    IF(Scores!$AG64="",
        NA(),
        Scores!$AG64
    ),
    NA()
)</f>
        <v>#N/A</v>
      </c>
      <c r="Q64" s="86" t="e">
        <f>IF(LEFT($H64)=RIGHT($N$2),
    IF(OR(Scores!$F64="",NOT(ISNUMBER(Scores!$F64))),
        NA(),
        Scores!$F64
    ),
    NA()
)</f>
        <v>#N/A</v>
      </c>
      <c r="R64" s="88" t="e">
        <f>IF(LEFT($H64)=RIGHT($N$2),
    IF(OR(Scores!$F64="",NOT(ISNUMBER(Scores!$H64))),
        NA(),
        Scores!$H64
    ),
    NA()
)</f>
        <v>#N/A</v>
      </c>
      <c r="S64" s="89"/>
    </row>
    <row r="65" spans="2:19">
      <c r="B65" s="93"/>
      <c r="C65" s="125"/>
      <c r="D65" s="125"/>
      <c r="E65" s="125"/>
      <c r="F65" s="126"/>
      <c r="H65" s="93" t="str">
        <f>Scores!B65</f>
        <v/>
      </c>
      <c r="I65" s="87" t="e">
        <f>IF(LEFT($H65)=RIGHT($I$2),
    IF(Scores!$AC65="",
        NA(),
        Scores!$AC65
    ),
    NA()
)</f>
        <v>#N/A</v>
      </c>
      <c r="J65" s="86" t="e">
        <f>IF(LEFT($H65)=RIGHT($I$2),
    IF(Scores!$AF65="",
        NA(),
        Scores!$AF65
    ),
    NA()
)</f>
        <v>#N/A</v>
      </c>
      <c r="K65" s="86" t="e">
        <f>IF(LEFT($H65)=RIGHT($I$2),
    IF(Scores!$AG65="",
        NA(),
        Scores!$AG65
    ),
    NA()
)</f>
        <v>#N/A</v>
      </c>
      <c r="L65" s="86" t="e">
        <f>IF(LEFT($H65)=RIGHT($I$2),
    IF(OR(Scores!$F65="",NOT(ISNUMBER(Scores!$F65))),
        NA(),
        Scores!$F65
    ),
    NA()
)</f>
        <v>#N/A</v>
      </c>
      <c r="M65" s="88" t="e">
        <f>IF(LEFT($H65)=RIGHT($I$2),
    IF(OR(Scores!$F65="",NOT(ISNUMBER(Scores!$H65))),
        NA(),
        Scores!$H65
    ),
    NA()
)</f>
        <v>#N/A</v>
      </c>
      <c r="N65" s="87" t="e">
        <f>IF(LEFT($H65)=RIGHT($N$2),
    IF(Scores!$AC65="",
        NA(),
        Scores!$AC65
    ),
    NA()
)</f>
        <v>#N/A</v>
      </c>
      <c r="O65" s="86" t="e">
        <f>IF(LEFT($H65)=RIGHT($N$2),
    IF(Scores!$AF65="",
        NA(),
        Scores!$AF65
    ),
    NA()
)</f>
        <v>#N/A</v>
      </c>
      <c r="P65" s="86" t="e">
        <f>IF(LEFT($H65)=RIGHT($N$2),
    IF(Scores!$AG65="",
        NA(),
        Scores!$AG65
    ),
    NA()
)</f>
        <v>#N/A</v>
      </c>
      <c r="Q65" s="86" t="e">
        <f>IF(LEFT($H65)=RIGHT($N$2),
    IF(OR(Scores!$F65="",NOT(ISNUMBER(Scores!$F65))),
        NA(),
        Scores!$F65
    ),
    NA()
)</f>
        <v>#N/A</v>
      </c>
      <c r="R65" s="88" t="e">
        <f>IF(LEFT($H65)=RIGHT($N$2),
    IF(OR(Scores!$F65="",NOT(ISNUMBER(Scores!$H65))),
        NA(),
        Scores!$H65
    ),
    NA()
)</f>
        <v>#N/A</v>
      </c>
      <c r="S65" s="89"/>
    </row>
    <row r="66" spans="2:19">
      <c r="B66" s="93"/>
      <c r="C66" s="125"/>
      <c r="D66" s="125"/>
      <c r="E66" s="125"/>
      <c r="F66" s="126"/>
      <c r="H66" s="93" t="str">
        <f>Scores!B66</f>
        <v/>
      </c>
      <c r="I66" s="87" t="e">
        <f>IF(LEFT($H66)=RIGHT($I$2),
    IF(Scores!$AC66="",
        NA(),
        Scores!$AC66
    ),
    NA()
)</f>
        <v>#N/A</v>
      </c>
      <c r="J66" s="86" t="e">
        <f>IF(LEFT($H66)=RIGHT($I$2),
    IF(Scores!$AF66="",
        NA(),
        Scores!$AF66
    ),
    NA()
)</f>
        <v>#N/A</v>
      </c>
      <c r="K66" s="86" t="e">
        <f>IF(LEFT($H66)=RIGHT($I$2),
    IF(Scores!$AG66="",
        NA(),
        Scores!$AG66
    ),
    NA()
)</f>
        <v>#N/A</v>
      </c>
      <c r="L66" s="86" t="e">
        <f>IF(LEFT($H66)=RIGHT($I$2),
    IF(OR(Scores!$F66="",NOT(ISNUMBER(Scores!$F66))),
        NA(),
        Scores!$F66
    ),
    NA()
)</f>
        <v>#N/A</v>
      </c>
      <c r="M66" s="88" t="e">
        <f>IF(LEFT($H66)=RIGHT($I$2),
    IF(OR(Scores!$F66="",NOT(ISNUMBER(Scores!$H66))),
        NA(),
        Scores!$H66
    ),
    NA()
)</f>
        <v>#N/A</v>
      </c>
      <c r="N66" s="87" t="e">
        <f>IF(LEFT($H66)=RIGHT($N$2),
    IF(Scores!$AC66="",
        NA(),
        Scores!$AC66
    ),
    NA()
)</f>
        <v>#N/A</v>
      </c>
      <c r="O66" s="86" t="e">
        <f>IF(LEFT($H66)=RIGHT($N$2),
    IF(Scores!$AF66="",
        NA(),
        Scores!$AF66
    ),
    NA()
)</f>
        <v>#N/A</v>
      </c>
      <c r="P66" s="86" t="e">
        <f>IF(LEFT($H66)=RIGHT($N$2),
    IF(Scores!$AG66="",
        NA(),
        Scores!$AG66
    ),
    NA()
)</f>
        <v>#N/A</v>
      </c>
      <c r="Q66" s="86" t="e">
        <f>IF(LEFT($H66)=RIGHT($N$2),
    IF(OR(Scores!$F66="",NOT(ISNUMBER(Scores!$F66))),
        NA(),
        Scores!$F66
    ),
    NA()
)</f>
        <v>#N/A</v>
      </c>
      <c r="R66" s="88" t="e">
        <f>IF(LEFT($H66)=RIGHT($N$2),
    IF(OR(Scores!$F66="",NOT(ISNUMBER(Scores!$H66))),
        NA(),
        Scores!$H66
    ),
    NA()
)</f>
        <v>#N/A</v>
      </c>
      <c r="S66" s="89"/>
    </row>
    <row r="67" spans="2:19">
      <c r="B67" s="93"/>
      <c r="C67" s="125"/>
      <c r="D67" s="125"/>
      <c r="E67" s="125"/>
      <c r="F67" s="126"/>
      <c r="H67" s="93" t="str">
        <f>Scores!B67</f>
        <v/>
      </c>
      <c r="I67" s="87" t="e">
        <f>IF(LEFT($H67)=RIGHT($I$2),
    IF(Scores!$AC67="",
        NA(),
        Scores!$AC67
    ),
    NA()
)</f>
        <v>#N/A</v>
      </c>
      <c r="J67" s="86" t="e">
        <f>IF(LEFT($H67)=RIGHT($I$2),
    IF(Scores!$AF67="",
        NA(),
        Scores!$AF67
    ),
    NA()
)</f>
        <v>#N/A</v>
      </c>
      <c r="K67" s="86" t="e">
        <f>IF(LEFT($H67)=RIGHT($I$2),
    IF(Scores!$AG67="",
        NA(),
        Scores!$AG67
    ),
    NA()
)</f>
        <v>#N/A</v>
      </c>
      <c r="L67" s="86" t="e">
        <f>IF(LEFT($H67)=RIGHT($I$2),
    IF(OR(Scores!$F67="",NOT(ISNUMBER(Scores!$F67))),
        NA(),
        Scores!$F67
    ),
    NA()
)</f>
        <v>#N/A</v>
      </c>
      <c r="M67" s="88" t="e">
        <f>IF(LEFT($H67)=RIGHT($I$2),
    IF(OR(Scores!$F67="",NOT(ISNUMBER(Scores!$H67))),
        NA(),
        Scores!$H67
    ),
    NA()
)</f>
        <v>#N/A</v>
      </c>
      <c r="N67" s="87" t="e">
        <f>IF(LEFT($H67)=RIGHT($N$2),
    IF(Scores!$AC67="",
        NA(),
        Scores!$AC67
    ),
    NA()
)</f>
        <v>#N/A</v>
      </c>
      <c r="O67" s="86" t="e">
        <f>IF(LEFT($H67)=RIGHT($N$2),
    IF(Scores!$AF67="",
        NA(),
        Scores!$AF67
    ),
    NA()
)</f>
        <v>#N/A</v>
      </c>
      <c r="P67" s="86" t="e">
        <f>IF(LEFT($H67)=RIGHT($N$2),
    IF(Scores!$AG67="",
        NA(),
        Scores!$AG67
    ),
    NA()
)</f>
        <v>#N/A</v>
      </c>
      <c r="Q67" s="86" t="e">
        <f>IF(LEFT($H67)=RIGHT($N$2),
    IF(OR(Scores!$F67="",NOT(ISNUMBER(Scores!$F67))),
        NA(),
        Scores!$F67
    ),
    NA()
)</f>
        <v>#N/A</v>
      </c>
      <c r="R67" s="88" t="e">
        <f>IF(LEFT($H67)=RIGHT($N$2),
    IF(OR(Scores!$F67="",NOT(ISNUMBER(Scores!$H67))),
        NA(),
        Scores!$H67
    ),
    NA()
)</f>
        <v>#N/A</v>
      </c>
      <c r="S67" s="89"/>
    </row>
    <row r="68" spans="2:19">
      <c r="B68" s="93"/>
      <c r="C68" s="125"/>
      <c r="D68" s="125"/>
      <c r="E68" s="125"/>
      <c r="F68" s="126"/>
      <c r="H68" s="93" t="str">
        <f>Scores!B68</f>
        <v/>
      </c>
      <c r="I68" s="87" t="e">
        <f>IF(LEFT($H68)=RIGHT($I$2),
    IF(Scores!$AC68="",
        NA(),
        Scores!$AC68
    ),
    NA()
)</f>
        <v>#N/A</v>
      </c>
      <c r="J68" s="86" t="e">
        <f>IF(LEFT($H68)=RIGHT($I$2),
    IF(Scores!$AF68="",
        NA(),
        Scores!$AF68
    ),
    NA()
)</f>
        <v>#N/A</v>
      </c>
      <c r="K68" s="86" t="e">
        <f>IF(LEFT($H68)=RIGHT($I$2),
    IF(Scores!$AG68="",
        NA(),
        Scores!$AG68
    ),
    NA()
)</f>
        <v>#N/A</v>
      </c>
      <c r="L68" s="86" t="e">
        <f>IF(LEFT($H68)=RIGHT($I$2),
    IF(OR(Scores!$F68="",NOT(ISNUMBER(Scores!$F68))),
        NA(),
        Scores!$F68
    ),
    NA()
)</f>
        <v>#N/A</v>
      </c>
      <c r="M68" s="88" t="e">
        <f>IF(LEFT($H68)=RIGHT($I$2),
    IF(OR(Scores!$F68="",NOT(ISNUMBER(Scores!$H68))),
        NA(),
        Scores!$H68
    ),
    NA()
)</f>
        <v>#N/A</v>
      </c>
      <c r="N68" s="87" t="e">
        <f>IF(LEFT($H68)=RIGHT($N$2),
    IF(Scores!$AC68="",
        NA(),
        Scores!$AC68
    ),
    NA()
)</f>
        <v>#N/A</v>
      </c>
      <c r="O68" s="86" t="e">
        <f>IF(LEFT($H68)=RIGHT($N$2),
    IF(Scores!$AF68="",
        NA(),
        Scores!$AF68
    ),
    NA()
)</f>
        <v>#N/A</v>
      </c>
      <c r="P68" s="86" t="e">
        <f>IF(LEFT($H68)=RIGHT($N$2),
    IF(Scores!$AG68="",
        NA(),
        Scores!$AG68
    ),
    NA()
)</f>
        <v>#N/A</v>
      </c>
      <c r="Q68" s="86" t="e">
        <f>IF(LEFT($H68)=RIGHT($N$2),
    IF(OR(Scores!$F68="",NOT(ISNUMBER(Scores!$F68))),
        NA(),
        Scores!$F68
    ),
    NA()
)</f>
        <v>#N/A</v>
      </c>
      <c r="R68" s="88" t="e">
        <f>IF(LEFT($H68)=RIGHT($N$2),
    IF(OR(Scores!$F68="",NOT(ISNUMBER(Scores!$H68))),
        NA(),
        Scores!$H68
    ),
    NA()
)</f>
        <v>#N/A</v>
      </c>
      <c r="S68" s="89"/>
    </row>
    <row r="69" spans="2:19">
      <c r="B69" s="93"/>
      <c r="C69" s="125"/>
      <c r="D69" s="125"/>
      <c r="E69" s="125"/>
      <c r="F69" s="126"/>
      <c r="H69" s="93" t="str">
        <f>Scores!B69</f>
        <v/>
      </c>
      <c r="I69" s="87" t="e">
        <f>IF(LEFT($H69)=RIGHT($I$2),
    IF(Scores!$AC69="",
        NA(),
        Scores!$AC69
    ),
    NA()
)</f>
        <v>#N/A</v>
      </c>
      <c r="J69" s="86" t="e">
        <f>IF(LEFT($H69)=RIGHT($I$2),
    IF(Scores!$AF69="",
        NA(),
        Scores!$AF69
    ),
    NA()
)</f>
        <v>#N/A</v>
      </c>
      <c r="K69" s="86" t="e">
        <f>IF(LEFT($H69)=RIGHT($I$2),
    IF(Scores!$AG69="",
        NA(),
        Scores!$AG69
    ),
    NA()
)</f>
        <v>#N/A</v>
      </c>
      <c r="L69" s="86" t="e">
        <f>IF(LEFT($H69)=RIGHT($I$2),
    IF(OR(Scores!$F69="",NOT(ISNUMBER(Scores!$F69))),
        NA(),
        Scores!$F69
    ),
    NA()
)</f>
        <v>#N/A</v>
      </c>
      <c r="M69" s="88" t="e">
        <f>IF(LEFT($H69)=RIGHT($I$2),
    IF(OR(Scores!$F69="",NOT(ISNUMBER(Scores!$H69))),
        NA(),
        Scores!$H69
    ),
    NA()
)</f>
        <v>#N/A</v>
      </c>
      <c r="N69" s="87" t="e">
        <f>IF(LEFT($H69)=RIGHT($N$2),
    IF(Scores!$AC69="",
        NA(),
        Scores!$AC69
    ),
    NA()
)</f>
        <v>#N/A</v>
      </c>
      <c r="O69" s="86" t="e">
        <f>IF(LEFT($H69)=RIGHT($N$2),
    IF(Scores!$AF69="",
        NA(),
        Scores!$AF69
    ),
    NA()
)</f>
        <v>#N/A</v>
      </c>
      <c r="P69" s="86" t="e">
        <f>IF(LEFT($H69)=RIGHT($N$2),
    IF(Scores!$AG69="",
        NA(),
        Scores!$AG69
    ),
    NA()
)</f>
        <v>#N/A</v>
      </c>
      <c r="Q69" s="86" t="e">
        <f>IF(LEFT($H69)=RIGHT($N$2),
    IF(OR(Scores!$F69="",NOT(ISNUMBER(Scores!$F69))),
        NA(),
        Scores!$F69
    ),
    NA()
)</f>
        <v>#N/A</v>
      </c>
      <c r="R69" s="88" t="e">
        <f>IF(LEFT($H69)=RIGHT($N$2),
    IF(OR(Scores!$F69="",NOT(ISNUMBER(Scores!$H69))),
        NA(),
        Scores!$H69
    ),
    NA()
)</f>
        <v>#N/A</v>
      </c>
      <c r="S69" s="89"/>
    </row>
    <row r="70" spans="2:19">
      <c r="B70" s="93"/>
      <c r="C70" s="125"/>
      <c r="D70" s="125"/>
      <c r="E70" s="125"/>
      <c r="F70" s="126"/>
      <c r="H70" s="93" t="str">
        <f>Scores!B70</f>
        <v/>
      </c>
      <c r="I70" s="87" t="e">
        <f>IF(LEFT($H70)=RIGHT($I$2),
    IF(Scores!$AC70="",
        NA(),
        Scores!$AC70
    ),
    NA()
)</f>
        <v>#N/A</v>
      </c>
      <c r="J70" s="86" t="e">
        <f>IF(LEFT($H70)=RIGHT($I$2),
    IF(Scores!$AF70="",
        NA(),
        Scores!$AF70
    ),
    NA()
)</f>
        <v>#N/A</v>
      </c>
      <c r="K70" s="86" t="e">
        <f>IF(LEFT($H70)=RIGHT($I$2),
    IF(Scores!$AG70="",
        NA(),
        Scores!$AG70
    ),
    NA()
)</f>
        <v>#N/A</v>
      </c>
      <c r="L70" s="86" t="e">
        <f>IF(LEFT($H70)=RIGHT($I$2),
    IF(OR(Scores!$F70="",NOT(ISNUMBER(Scores!$F70))),
        NA(),
        Scores!$F70
    ),
    NA()
)</f>
        <v>#N/A</v>
      </c>
      <c r="M70" s="88" t="e">
        <f>IF(LEFT($H70)=RIGHT($I$2),
    IF(OR(Scores!$F70="",NOT(ISNUMBER(Scores!$H70))),
        NA(),
        Scores!$H70
    ),
    NA()
)</f>
        <v>#N/A</v>
      </c>
      <c r="N70" s="87" t="e">
        <f>IF(LEFT($H70)=RIGHT($N$2),
    IF(Scores!$AC70="",
        NA(),
        Scores!$AC70
    ),
    NA()
)</f>
        <v>#N/A</v>
      </c>
      <c r="O70" s="86" t="e">
        <f>IF(LEFT($H70)=RIGHT($N$2),
    IF(Scores!$AF70="",
        NA(),
        Scores!$AF70
    ),
    NA()
)</f>
        <v>#N/A</v>
      </c>
      <c r="P70" s="86" t="e">
        <f>IF(LEFT($H70)=RIGHT($N$2),
    IF(Scores!$AG70="",
        NA(),
        Scores!$AG70
    ),
    NA()
)</f>
        <v>#N/A</v>
      </c>
      <c r="Q70" s="86" t="e">
        <f>IF(LEFT($H70)=RIGHT($N$2),
    IF(OR(Scores!$F70="",NOT(ISNUMBER(Scores!$F70))),
        NA(),
        Scores!$F70
    ),
    NA()
)</f>
        <v>#N/A</v>
      </c>
      <c r="R70" s="88" t="e">
        <f>IF(LEFT($H70)=RIGHT($N$2),
    IF(OR(Scores!$F70="",NOT(ISNUMBER(Scores!$H70))),
        NA(),
        Scores!$H70
    ),
    NA()
)</f>
        <v>#N/A</v>
      </c>
      <c r="S70" s="89"/>
    </row>
    <row r="71" spans="2:19">
      <c r="B71" s="93"/>
      <c r="C71" s="125"/>
      <c r="D71" s="125"/>
      <c r="E71" s="125"/>
      <c r="F71" s="126"/>
      <c r="H71" s="93" t="str">
        <f>Scores!B71</f>
        <v/>
      </c>
      <c r="I71" s="87" t="e">
        <f>IF(LEFT($H71)=RIGHT($I$2),
    IF(Scores!$AC71="",
        NA(),
        Scores!$AC71
    ),
    NA()
)</f>
        <v>#N/A</v>
      </c>
      <c r="J71" s="86" t="e">
        <f>IF(LEFT($H71)=RIGHT($I$2),
    IF(Scores!$AF71="",
        NA(),
        Scores!$AF71
    ),
    NA()
)</f>
        <v>#N/A</v>
      </c>
      <c r="K71" s="86" t="e">
        <f>IF(LEFT($H71)=RIGHT($I$2),
    IF(Scores!$AG71="",
        NA(),
        Scores!$AG71
    ),
    NA()
)</f>
        <v>#N/A</v>
      </c>
      <c r="L71" s="86" t="e">
        <f>IF(LEFT($H71)=RIGHT($I$2),
    IF(OR(Scores!$F71="",NOT(ISNUMBER(Scores!$F71))),
        NA(),
        Scores!$F71
    ),
    NA()
)</f>
        <v>#N/A</v>
      </c>
      <c r="M71" s="88" t="e">
        <f>IF(LEFT($H71)=RIGHT($I$2),
    IF(OR(Scores!$F71="",NOT(ISNUMBER(Scores!$H71))),
        NA(),
        Scores!$H71
    ),
    NA()
)</f>
        <v>#N/A</v>
      </c>
      <c r="N71" s="87" t="e">
        <f>IF(LEFT($H71)=RIGHT($N$2),
    IF(Scores!$AC71="",
        NA(),
        Scores!$AC71
    ),
    NA()
)</f>
        <v>#N/A</v>
      </c>
      <c r="O71" s="86" t="e">
        <f>IF(LEFT($H71)=RIGHT($N$2),
    IF(Scores!$AF71="",
        NA(),
        Scores!$AF71
    ),
    NA()
)</f>
        <v>#N/A</v>
      </c>
      <c r="P71" s="86" t="e">
        <f>IF(LEFT($H71)=RIGHT($N$2),
    IF(Scores!$AG71="",
        NA(),
        Scores!$AG71
    ),
    NA()
)</f>
        <v>#N/A</v>
      </c>
      <c r="Q71" s="86" t="e">
        <f>IF(LEFT($H71)=RIGHT($N$2),
    IF(OR(Scores!$F71="",NOT(ISNUMBER(Scores!$F71))),
        NA(),
        Scores!$F71
    ),
    NA()
)</f>
        <v>#N/A</v>
      </c>
      <c r="R71" s="88" t="e">
        <f>IF(LEFT($H71)=RIGHT($N$2),
    IF(OR(Scores!$F71="",NOT(ISNUMBER(Scores!$H71))),
        NA(),
        Scores!$H71
    ),
    NA()
)</f>
        <v>#N/A</v>
      </c>
      <c r="S71" s="89"/>
    </row>
    <row r="72" spans="2:19">
      <c r="B72" s="93"/>
      <c r="C72" s="125"/>
      <c r="D72" s="125"/>
      <c r="E72" s="125"/>
      <c r="F72" s="126"/>
      <c r="H72" s="93" t="str">
        <f>Scores!B72</f>
        <v/>
      </c>
      <c r="I72" s="87" t="e">
        <f>IF(LEFT($H72)=RIGHT($I$2),
    IF(Scores!$AC72="",
        NA(),
        Scores!$AC72
    ),
    NA()
)</f>
        <v>#N/A</v>
      </c>
      <c r="J72" s="86" t="e">
        <f>IF(LEFT($H72)=RIGHT($I$2),
    IF(Scores!$AF72="",
        NA(),
        Scores!$AF72
    ),
    NA()
)</f>
        <v>#N/A</v>
      </c>
      <c r="K72" s="86" t="e">
        <f>IF(LEFT($H72)=RIGHT($I$2),
    IF(Scores!$AG72="",
        NA(),
        Scores!$AG72
    ),
    NA()
)</f>
        <v>#N/A</v>
      </c>
      <c r="L72" s="86" t="e">
        <f>IF(LEFT($H72)=RIGHT($I$2),
    IF(OR(Scores!$F72="",NOT(ISNUMBER(Scores!$F72))),
        NA(),
        Scores!$F72
    ),
    NA()
)</f>
        <v>#N/A</v>
      </c>
      <c r="M72" s="88" t="e">
        <f>IF(LEFT($H72)=RIGHT($I$2),
    IF(OR(Scores!$F72="",NOT(ISNUMBER(Scores!$H72))),
        NA(),
        Scores!$H72
    ),
    NA()
)</f>
        <v>#N/A</v>
      </c>
      <c r="N72" s="87" t="e">
        <f>IF(LEFT($H72)=RIGHT($N$2),
    IF(Scores!$AC72="",
        NA(),
        Scores!$AC72
    ),
    NA()
)</f>
        <v>#N/A</v>
      </c>
      <c r="O72" s="86" t="e">
        <f>IF(LEFT($H72)=RIGHT($N$2),
    IF(Scores!$AF72="",
        NA(),
        Scores!$AF72
    ),
    NA()
)</f>
        <v>#N/A</v>
      </c>
      <c r="P72" s="86" t="e">
        <f>IF(LEFT($H72)=RIGHT($N$2),
    IF(Scores!$AG72="",
        NA(),
        Scores!$AG72
    ),
    NA()
)</f>
        <v>#N/A</v>
      </c>
      <c r="Q72" s="86" t="e">
        <f>IF(LEFT($H72)=RIGHT($N$2),
    IF(OR(Scores!$F72="",NOT(ISNUMBER(Scores!$F72))),
        NA(),
        Scores!$F72
    ),
    NA()
)</f>
        <v>#N/A</v>
      </c>
      <c r="R72" s="88" t="e">
        <f>IF(LEFT($H72)=RIGHT($N$2),
    IF(OR(Scores!$F72="",NOT(ISNUMBER(Scores!$H72))),
        NA(),
        Scores!$H72
    ),
    NA()
)</f>
        <v>#N/A</v>
      </c>
      <c r="S72" s="89"/>
    </row>
    <row r="73" spans="2:19">
      <c r="B73" s="93"/>
      <c r="C73" s="125"/>
      <c r="D73" s="125"/>
      <c r="E73" s="125"/>
      <c r="F73" s="126"/>
      <c r="H73" s="93" t="str">
        <f>Scores!B73</f>
        <v/>
      </c>
      <c r="I73" s="87" t="e">
        <f>IF(LEFT($H73)=RIGHT($I$2),
    IF(Scores!$AC73="",
        NA(),
        Scores!$AC73
    ),
    NA()
)</f>
        <v>#N/A</v>
      </c>
      <c r="J73" s="86" t="e">
        <f>IF(LEFT($H73)=RIGHT($I$2),
    IF(Scores!$AF73="",
        NA(),
        Scores!$AF73
    ),
    NA()
)</f>
        <v>#N/A</v>
      </c>
      <c r="K73" s="86" t="e">
        <f>IF(LEFT($H73)=RIGHT($I$2),
    IF(Scores!$AG73="",
        NA(),
        Scores!$AG73
    ),
    NA()
)</f>
        <v>#N/A</v>
      </c>
      <c r="L73" s="86" t="e">
        <f>IF(LEFT($H73)=RIGHT($I$2),
    IF(OR(Scores!$F73="",NOT(ISNUMBER(Scores!$F73))),
        NA(),
        Scores!$F73
    ),
    NA()
)</f>
        <v>#N/A</v>
      </c>
      <c r="M73" s="88" t="e">
        <f>IF(LEFT($H73)=RIGHT($I$2),
    IF(OR(Scores!$F73="",NOT(ISNUMBER(Scores!$H73))),
        NA(),
        Scores!$H73
    ),
    NA()
)</f>
        <v>#N/A</v>
      </c>
      <c r="N73" s="87" t="e">
        <f>IF(LEFT($H73)=RIGHT($N$2),
    IF(Scores!$AC73="",
        NA(),
        Scores!$AC73
    ),
    NA()
)</f>
        <v>#N/A</v>
      </c>
      <c r="O73" s="86" t="e">
        <f>IF(LEFT($H73)=RIGHT($N$2),
    IF(Scores!$AF73="",
        NA(),
        Scores!$AF73
    ),
    NA()
)</f>
        <v>#N/A</v>
      </c>
      <c r="P73" s="86" t="e">
        <f>IF(LEFT($H73)=RIGHT($N$2),
    IF(Scores!$AG73="",
        NA(),
        Scores!$AG73
    ),
    NA()
)</f>
        <v>#N/A</v>
      </c>
      <c r="Q73" s="86" t="e">
        <f>IF(LEFT($H73)=RIGHT($N$2),
    IF(OR(Scores!$F73="",NOT(ISNUMBER(Scores!$F73))),
        NA(),
        Scores!$F73
    ),
    NA()
)</f>
        <v>#N/A</v>
      </c>
      <c r="R73" s="88" t="e">
        <f>IF(LEFT($H73)=RIGHT($N$2),
    IF(OR(Scores!$F73="",NOT(ISNUMBER(Scores!$H73))),
        NA(),
        Scores!$H73
    ),
    NA()
)</f>
        <v>#N/A</v>
      </c>
      <c r="S73" s="89"/>
    </row>
    <row r="74" spans="2:19" ht="14" thickBot="1">
      <c r="B74" s="94"/>
      <c r="C74" s="127"/>
      <c r="D74" s="127"/>
      <c r="E74" s="127"/>
      <c r="F74" s="128"/>
      <c r="H74" s="93" t="str">
        <f>Scores!B74</f>
        <v/>
      </c>
      <c r="I74" s="87" t="e">
        <f>IF(LEFT($H74)=RIGHT($I$2),
    IF(Scores!$AC74="",
        NA(),
        Scores!$AC74
    ),
    NA()
)</f>
        <v>#N/A</v>
      </c>
      <c r="J74" s="86" t="e">
        <f>IF(LEFT($H74)=RIGHT($I$2),
    IF(Scores!$AF74="",
        NA(),
        Scores!$AF74
    ),
    NA()
)</f>
        <v>#N/A</v>
      </c>
      <c r="K74" s="86" t="e">
        <f>IF(LEFT($H74)=RIGHT($I$2),
    IF(Scores!$AG74="",
        NA(),
        Scores!$AG74
    ),
    NA()
)</f>
        <v>#N/A</v>
      </c>
      <c r="L74" s="86" t="e">
        <f>IF(LEFT($H74)=RIGHT($I$2),
    IF(OR(Scores!$F74="",NOT(ISNUMBER(Scores!$F74))),
        NA(),
        Scores!$F74
    ),
    NA()
)</f>
        <v>#N/A</v>
      </c>
      <c r="M74" s="88" t="e">
        <f>IF(LEFT($H74)=RIGHT($I$2),
    IF(OR(Scores!$F74="",NOT(ISNUMBER(Scores!$H74))),
        NA(),
        Scores!$H74
    ),
    NA()
)</f>
        <v>#N/A</v>
      </c>
      <c r="N74" s="87" t="e">
        <f>IF(LEFT($H74)=RIGHT($N$2),
    IF(Scores!$AC74="",
        NA(),
        Scores!$AC74
    ),
    NA()
)</f>
        <v>#N/A</v>
      </c>
      <c r="O74" s="86" t="e">
        <f>IF(LEFT($H74)=RIGHT($N$2),
    IF(Scores!$AF74="",
        NA(),
        Scores!$AF74
    ),
    NA()
)</f>
        <v>#N/A</v>
      </c>
      <c r="P74" s="86" t="e">
        <f>IF(LEFT($H74)=RIGHT($N$2),
    IF(Scores!$AG74="",
        NA(),
        Scores!$AG74
    ),
    NA()
)</f>
        <v>#N/A</v>
      </c>
      <c r="Q74" s="86" t="e">
        <f>IF(LEFT($H74)=RIGHT($N$2),
    IF(OR(Scores!$F74="",NOT(ISNUMBER(Scores!$F74))),
        NA(),
        Scores!$F74
    ),
    NA()
)</f>
        <v>#N/A</v>
      </c>
      <c r="R74" s="88" t="e">
        <f>IF(LEFT($H74)=RIGHT($N$2),
    IF(OR(Scores!$F74="",NOT(ISNUMBER(Scores!$H74))),
        NA(),
        Scores!$H74
    ),
    NA()
)</f>
        <v>#N/A</v>
      </c>
      <c r="S74" s="89"/>
    </row>
    <row r="75" spans="2:19">
      <c r="H75" s="93" t="str">
        <f>Scores!B75</f>
        <v/>
      </c>
      <c r="I75" s="87" t="e">
        <f>IF(LEFT($H75)=RIGHT($I$2),
    IF(Scores!$AC75="",
        NA(),
        Scores!$AC75
    ),
    NA()
)</f>
        <v>#N/A</v>
      </c>
      <c r="J75" s="86" t="e">
        <f>IF(LEFT($H75)=RIGHT($I$2),
    IF(Scores!$AF75="",
        NA(),
        Scores!$AF75
    ),
    NA()
)</f>
        <v>#N/A</v>
      </c>
      <c r="K75" s="86" t="e">
        <f>IF(LEFT($H75)=RIGHT($I$2),
    IF(Scores!$AG75="",
        NA(),
        Scores!$AG75
    ),
    NA()
)</f>
        <v>#N/A</v>
      </c>
      <c r="L75" s="86" t="e">
        <f>IF(LEFT($H75)=RIGHT($I$2),
    IF(OR(Scores!$F75="",NOT(ISNUMBER(Scores!$F75))),
        NA(),
        Scores!$F75
    ),
    NA()
)</f>
        <v>#N/A</v>
      </c>
      <c r="M75" s="88" t="e">
        <f>IF(LEFT($H75)=RIGHT($I$2),
    IF(OR(Scores!$F75="",NOT(ISNUMBER(Scores!$H75))),
        NA(),
        Scores!$H75
    ),
    NA()
)</f>
        <v>#N/A</v>
      </c>
      <c r="N75" s="87" t="e">
        <f>IF(LEFT($H75)=RIGHT($N$2),
    IF(Scores!$AC75="",
        NA(),
        Scores!$AC75
    ),
    NA()
)</f>
        <v>#N/A</v>
      </c>
      <c r="O75" s="86" t="e">
        <f>IF(LEFT($H75)=RIGHT($N$2),
    IF(Scores!$AF75="",
        NA(),
        Scores!$AF75
    ),
    NA()
)</f>
        <v>#N/A</v>
      </c>
      <c r="P75" s="86" t="e">
        <f>IF(LEFT($H75)=RIGHT($N$2),
    IF(Scores!$AG75="",
        NA(),
        Scores!$AG75
    ),
    NA()
)</f>
        <v>#N/A</v>
      </c>
      <c r="Q75" s="86" t="e">
        <f>IF(LEFT($H75)=RIGHT($N$2),
    IF(OR(Scores!$F75="",NOT(ISNUMBER(Scores!$F75))),
        NA(),
        Scores!$F75
    ),
    NA()
)</f>
        <v>#N/A</v>
      </c>
      <c r="R75" s="88" t="e">
        <f>IF(LEFT($H75)=RIGHT($N$2),
    IF(OR(Scores!$F75="",NOT(ISNUMBER(Scores!$H75))),
        NA(),
        Scores!$H75
    ),
    NA()
)</f>
        <v>#N/A</v>
      </c>
      <c r="S75" s="89"/>
    </row>
    <row r="76" spans="2:19">
      <c r="F76" s="157" t="s">
        <v>91</v>
      </c>
      <c r="H76" s="93" t="str">
        <f>Scores!B76</f>
        <v/>
      </c>
      <c r="I76" s="87" t="e">
        <f>IF(LEFT($H76)=RIGHT($I$2),
    IF(Scores!$AC76="",
        NA(),
        Scores!$AC76
    ),
    NA()
)</f>
        <v>#N/A</v>
      </c>
      <c r="J76" s="86" t="e">
        <f>IF(LEFT($H76)=RIGHT($I$2),
    IF(Scores!$AF76="",
        NA(),
        Scores!$AF76
    ),
    NA()
)</f>
        <v>#N/A</v>
      </c>
      <c r="K76" s="86" t="e">
        <f>IF(LEFT($H76)=RIGHT($I$2),
    IF(Scores!$AG76="",
        NA(),
        Scores!$AG76
    ),
    NA()
)</f>
        <v>#N/A</v>
      </c>
      <c r="L76" s="86" t="e">
        <f>IF(LEFT($H76)=RIGHT($I$2),
    IF(OR(Scores!$F76="",NOT(ISNUMBER(Scores!$F76))),
        NA(),
        Scores!$F76
    ),
    NA()
)</f>
        <v>#N/A</v>
      </c>
      <c r="M76" s="88" t="e">
        <f>IF(LEFT($H76)=RIGHT($I$2),
    IF(OR(Scores!$F76="",NOT(ISNUMBER(Scores!$H76))),
        NA(),
        Scores!$H76
    ),
    NA()
)</f>
        <v>#N/A</v>
      </c>
      <c r="N76" s="87" t="e">
        <f>IF(LEFT($H76)=RIGHT($N$2),
    IF(Scores!$AC76="",
        NA(),
        Scores!$AC76
    ),
    NA()
)</f>
        <v>#N/A</v>
      </c>
      <c r="O76" s="86" t="e">
        <f>IF(LEFT($H76)=RIGHT($N$2),
    IF(Scores!$AF76="",
        NA(),
        Scores!$AF76
    ),
    NA()
)</f>
        <v>#N/A</v>
      </c>
      <c r="P76" s="86" t="e">
        <f>IF(LEFT($H76)=RIGHT($N$2),
    IF(Scores!$AG76="",
        NA(),
        Scores!$AG76
    ),
    NA()
)</f>
        <v>#N/A</v>
      </c>
      <c r="Q76" s="86" t="e">
        <f>IF(LEFT($H76)=RIGHT($N$2),
    IF(OR(Scores!$F76="",NOT(ISNUMBER(Scores!$F76))),
        NA(),
        Scores!$F76
    ),
    NA()
)</f>
        <v>#N/A</v>
      </c>
      <c r="R76" s="88" t="e">
        <f>IF(LEFT($H76)=RIGHT($N$2),
    IF(OR(Scores!$F76="",NOT(ISNUMBER(Scores!$H76))),
        NA(),
        Scores!$H76
    ),
    NA()
)</f>
        <v>#N/A</v>
      </c>
      <c r="S76" s="89"/>
    </row>
    <row r="77" spans="2:19">
      <c r="H77" s="93" t="str">
        <f>Scores!B77</f>
        <v/>
      </c>
      <c r="I77" s="87" t="e">
        <f>IF(LEFT($H77)=RIGHT($I$2),
    IF(Scores!$AC77="",
        NA(),
        Scores!$AC77
    ),
    NA()
)</f>
        <v>#N/A</v>
      </c>
      <c r="J77" s="86" t="e">
        <f>IF(LEFT($H77)=RIGHT($I$2),
    IF(Scores!$AF77="",
        NA(),
        Scores!$AF77
    ),
    NA()
)</f>
        <v>#N/A</v>
      </c>
      <c r="K77" s="86" t="e">
        <f>IF(LEFT($H77)=RIGHT($I$2),
    IF(Scores!$AG77="",
        NA(),
        Scores!$AG77
    ),
    NA()
)</f>
        <v>#N/A</v>
      </c>
      <c r="L77" s="86" t="e">
        <f>IF(LEFT($H77)=RIGHT($I$2),
    IF(OR(Scores!$F77="",NOT(ISNUMBER(Scores!$F77))),
        NA(),
        Scores!$F77
    ),
    NA()
)</f>
        <v>#N/A</v>
      </c>
      <c r="M77" s="88" t="e">
        <f>IF(LEFT($H77)=RIGHT($I$2),
    IF(OR(Scores!$F77="",NOT(ISNUMBER(Scores!$H77))),
        NA(),
        Scores!$H77
    ),
    NA()
)</f>
        <v>#N/A</v>
      </c>
      <c r="N77" s="87" t="e">
        <f>IF(LEFT($H77)=RIGHT($N$2),
    IF(Scores!$AC77="",
        NA(),
        Scores!$AC77
    ),
    NA()
)</f>
        <v>#N/A</v>
      </c>
      <c r="O77" s="86" t="e">
        <f>IF(LEFT($H77)=RIGHT($N$2),
    IF(Scores!$AF77="",
        NA(),
        Scores!$AF77
    ),
    NA()
)</f>
        <v>#N/A</v>
      </c>
      <c r="P77" s="86" t="e">
        <f>IF(LEFT($H77)=RIGHT($N$2),
    IF(Scores!$AG77="",
        NA(),
        Scores!$AG77
    ),
    NA()
)</f>
        <v>#N/A</v>
      </c>
      <c r="Q77" s="86" t="e">
        <f>IF(LEFT($H77)=RIGHT($N$2),
    IF(OR(Scores!$F77="",NOT(ISNUMBER(Scores!$F77))),
        NA(),
        Scores!$F77
    ),
    NA()
)</f>
        <v>#N/A</v>
      </c>
      <c r="R77" s="88" t="e">
        <f>IF(LEFT($H77)=RIGHT($N$2),
    IF(OR(Scores!$F77="",NOT(ISNUMBER(Scores!$H77))),
        NA(),
        Scores!$H77
    ),
    NA()
)</f>
        <v>#N/A</v>
      </c>
      <c r="S77" s="89"/>
    </row>
    <row r="78" spans="2:19">
      <c r="H78" s="93" t="str">
        <f>Scores!B78</f>
        <v/>
      </c>
      <c r="I78" s="87" t="e">
        <f>IF(LEFT($H78)=RIGHT($I$2),
    IF(Scores!$AC78="",
        NA(),
        Scores!$AC78
    ),
    NA()
)</f>
        <v>#N/A</v>
      </c>
      <c r="J78" s="86" t="e">
        <f>IF(LEFT($H78)=RIGHT($I$2),
    IF(Scores!$AF78="",
        NA(),
        Scores!$AF78
    ),
    NA()
)</f>
        <v>#N/A</v>
      </c>
      <c r="K78" s="86" t="e">
        <f>IF(LEFT($H78)=RIGHT($I$2),
    IF(Scores!$AG78="",
        NA(),
        Scores!$AG78
    ),
    NA()
)</f>
        <v>#N/A</v>
      </c>
      <c r="L78" s="86" t="e">
        <f>IF(LEFT($H78)=RIGHT($I$2),
    IF(OR(Scores!$F78="",NOT(ISNUMBER(Scores!$F78))),
        NA(),
        Scores!$F78
    ),
    NA()
)</f>
        <v>#N/A</v>
      </c>
      <c r="M78" s="88" t="e">
        <f>IF(LEFT($H78)=RIGHT($I$2),
    IF(OR(Scores!$F78="",NOT(ISNUMBER(Scores!$H78))),
        NA(),
        Scores!$H78
    ),
    NA()
)</f>
        <v>#N/A</v>
      </c>
      <c r="N78" s="87" t="e">
        <f>IF(LEFT($H78)=RIGHT($N$2),
    IF(Scores!$AC78="",
        NA(),
        Scores!$AC78
    ),
    NA()
)</f>
        <v>#N/A</v>
      </c>
      <c r="O78" s="86" t="e">
        <f>IF(LEFT($H78)=RIGHT($N$2),
    IF(Scores!$AF78="",
        NA(),
        Scores!$AF78
    ),
    NA()
)</f>
        <v>#N/A</v>
      </c>
      <c r="P78" s="86" t="e">
        <f>IF(LEFT($H78)=RIGHT($N$2),
    IF(Scores!$AG78="",
        NA(),
        Scores!$AG78
    ),
    NA()
)</f>
        <v>#N/A</v>
      </c>
      <c r="Q78" s="86" t="e">
        <f>IF(LEFT($H78)=RIGHT($N$2),
    IF(OR(Scores!$F78="",NOT(ISNUMBER(Scores!$F78))),
        NA(),
        Scores!$F78
    ),
    NA()
)</f>
        <v>#N/A</v>
      </c>
      <c r="R78" s="88" t="e">
        <f>IF(LEFT($H78)=RIGHT($N$2),
    IF(OR(Scores!$F78="",NOT(ISNUMBER(Scores!$H78))),
        NA(),
        Scores!$H78
    ),
    NA()
)</f>
        <v>#N/A</v>
      </c>
      <c r="S78" s="89"/>
    </row>
    <row r="79" spans="2:19">
      <c r="H79" s="93" t="str">
        <f>Scores!B79</f>
        <v/>
      </c>
      <c r="I79" s="87" t="e">
        <f>IF(LEFT($H79)=RIGHT($I$2),
    IF(Scores!$AC79="",
        NA(),
        Scores!$AC79
    ),
    NA()
)</f>
        <v>#N/A</v>
      </c>
      <c r="J79" s="86" t="e">
        <f>IF(LEFT($H79)=RIGHT($I$2),
    IF(Scores!$AF79="",
        NA(),
        Scores!$AF79
    ),
    NA()
)</f>
        <v>#N/A</v>
      </c>
      <c r="K79" s="86" t="e">
        <f>IF(LEFT($H79)=RIGHT($I$2),
    IF(Scores!$AG79="",
        NA(),
        Scores!$AG79
    ),
    NA()
)</f>
        <v>#N/A</v>
      </c>
      <c r="L79" s="86" t="e">
        <f>IF(LEFT($H79)=RIGHT($I$2),
    IF(OR(Scores!$F79="",NOT(ISNUMBER(Scores!$F79))),
        NA(),
        Scores!$F79
    ),
    NA()
)</f>
        <v>#N/A</v>
      </c>
      <c r="M79" s="88" t="e">
        <f>IF(LEFT($H79)=RIGHT($I$2),
    IF(OR(Scores!$F79="",NOT(ISNUMBER(Scores!$H79))),
        NA(),
        Scores!$H79
    ),
    NA()
)</f>
        <v>#N/A</v>
      </c>
      <c r="N79" s="87" t="e">
        <f>IF(LEFT($H79)=RIGHT($N$2),
    IF(Scores!$AC79="",
        NA(),
        Scores!$AC79
    ),
    NA()
)</f>
        <v>#N/A</v>
      </c>
      <c r="O79" s="86" t="e">
        <f>IF(LEFT($H79)=RIGHT($N$2),
    IF(Scores!$AF79="",
        NA(),
        Scores!$AF79
    ),
    NA()
)</f>
        <v>#N/A</v>
      </c>
      <c r="P79" s="86" t="e">
        <f>IF(LEFT($H79)=RIGHT($N$2),
    IF(Scores!$AG79="",
        NA(),
        Scores!$AG79
    ),
    NA()
)</f>
        <v>#N/A</v>
      </c>
      <c r="Q79" s="86" t="e">
        <f>IF(LEFT($H79)=RIGHT($N$2),
    IF(OR(Scores!$F79="",NOT(ISNUMBER(Scores!$F79))),
        NA(),
        Scores!$F79
    ),
    NA()
)</f>
        <v>#N/A</v>
      </c>
      <c r="R79" s="88" t="e">
        <f>IF(LEFT($H79)=RIGHT($N$2),
    IF(OR(Scores!$F79="",NOT(ISNUMBER(Scores!$H79))),
        NA(),
        Scores!$H79
    ),
    NA()
)</f>
        <v>#N/A</v>
      </c>
      <c r="S79" s="89"/>
    </row>
    <row r="80" spans="2:19">
      <c r="H80" s="93" t="str">
        <f>Scores!B80</f>
        <v/>
      </c>
      <c r="I80" s="87" t="e">
        <f>IF(LEFT($H80)=RIGHT($I$2),
    IF(Scores!$AC80="",
        NA(),
        Scores!$AC80
    ),
    NA()
)</f>
        <v>#N/A</v>
      </c>
      <c r="J80" s="86" t="e">
        <f>IF(LEFT($H80)=RIGHT($I$2),
    IF(Scores!$AF80="",
        NA(),
        Scores!$AF80
    ),
    NA()
)</f>
        <v>#N/A</v>
      </c>
      <c r="K80" s="86" t="e">
        <f>IF(LEFT($H80)=RIGHT($I$2),
    IF(Scores!$AG80="",
        NA(),
        Scores!$AG80
    ),
    NA()
)</f>
        <v>#N/A</v>
      </c>
      <c r="L80" s="86" t="e">
        <f>IF(LEFT($H80)=RIGHT($I$2),
    IF(OR(Scores!$F80="",NOT(ISNUMBER(Scores!$F80))),
        NA(),
        Scores!$F80
    ),
    NA()
)</f>
        <v>#N/A</v>
      </c>
      <c r="M80" s="88" t="e">
        <f>IF(LEFT($H80)=RIGHT($I$2),
    IF(OR(Scores!$F80="",NOT(ISNUMBER(Scores!$H80))),
        NA(),
        Scores!$H80
    ),
    NA()
)</f>
        <v>#N/A</v>
      </c>
      <c r="N80" s="87" t="e">
        <f>IF(LEFT($H80)=RIGHT($N$2),
    IF(Scores!$AC80="",
        NA(),
        Scores!$AC80
    ),
    NA()
)</f>
        <v>#N/A</v>
      </c>
      <c r="O80" s="86" t="e">
        <f>IF(LEFT($H80)=RIGHT($N$2),
    IF(Scores!$AF80="",
        NA(),
        Scores!$AF80
    ),
    NA()
)</f>
        <v>#N/A</v>
      </c>
      <c r="P80" s="86" t="e">
        <f>IF(LEFT($H80)=RIGHT($N$2),
    IF(Scores!$AG80="",
        NA(),
        Scores!$AG80
    ),
    NA()
)</f>
        <v>#N/A</v>
      </c>
      <c r="Q80" s="86" t="e">
        <f>IF(LEFT($H80)=RIGHT($N$2),
    IF(OR(Scores!$F80="",NOT(ISNUMBER(Scores!$F80))),
        NA(),
        Scores!$F80
    ),
    NA()
)</f>
        <v>#N/A</v>
      </c>
      <c r="R80" s="88" t="e">
        <f>IF(LEFT($H80)=RIGHT($N$2),
    IF(OR(Scores!$F80="",NOT(ISNUMBER(Scores!$H80))),
        NA(),
        Scores!$H80
    ),
    NA()
)</f>
        <v>#N/A</v>
      </c>
      <c r="S80" s="89"/>
    </row>
    <row r="81" spans="8:19">
      <c r="H81" s="93" t="str">
        <f>Scores!B81</f>
        <v/>
      </c>
      <c r="I81" s="87" t="e">
        <f>IF(LEFT($H81)=RIGHT($I$2),
    IF(Scores!$AC81="",
        NA(),
        Scores!$AC81
    ),
    NA()
)</f>
        <v>#N/A</v>
      </c>
      <c r="J81" s="86" t="e">
        <f>IF(LEFT($H81)=RIGHT($I$2),
    IF(Scores!$AF81="",
        NA(),
        Scores!$AF81
    ),
    NA()
)</f>
        <v>#N/A</v>
      </c>
      <c r="K81" s="86" t="e">
        <f>IF(LEFT($H81)=RIGHT($I$2),
    IF(Scores!$AG81="",
        NA(),
        Scores!$AG81
    ),
    NA()
)</f>
        <v>#N/A</v>
      </c>
      <c r="L81" s="86" t="e">
        <f>IF(LEFT($H81)=RIGHT($I$2),
    IF(OR(Scores!$F81="",NOT(ISNUMBER(Scores!$F81))),
        NA(),
        Scores!$F81
    ),
    NA()
)</f>
        <v>#N/A</v>
      </c>
      <c r="M81" s="88" t="e">
        <f>IF(LEFT($H81)=RIGHT($I$2),
    IF(OR(Scores!$F81="",NOT(ISNUMBER(Scores!$H81))),
        NA(),
        Scores!$H81
    ),
    NA()
)</f>
        <v>#N/A</v>
      </c>
      <c r="N81" s="87" t="e">
        <f>IF(LEFT($H81)=RIGHT($N$2),
    IF(Scores!$AC81="",
        NA(),
        Scores!$AC81
    ),
    NA()
)</f>
        <v>#N/A</v>
      </c>
      <c r="O81" s="86" t="e">
        <f>IF(LEFT($H81)=RIGHT($N$2),
    IF(Scores!$AF81="",
        NA(),
        Scores!$AF81
    ),
    NA()
)</f>
        <v>#N/A</v>
      </c>
      <c r="P81" s="86" t="e">
        <f>IF(LEFT($H81)=RIGHT($N$2),
    IF(Scores!$AG81="",
        NA(),
        Scores!$AG81
    ),
    NA()
)</f>
        <v>#N/A</v>
      </c>
      <c r="Q81" s="86" t="e">
        <f>IF(LEFT($H81)=RIGHT($N$2),
    IF(OR(Scores!$F81="",NOT(ISNUMBER(Scores!$F81))),
        NA(),
        Scores!$F81
    ),
    NA()
)</f>
        <v>#N/A</v>
      </c>
      <c r="R81" s="88" t="e">
        <f>IF(LEFT($H81)=RIGHT($N$2),
    IF(OR(Scores!$F81="",NOT(ISNUMBER(Scores!$H81))),
        NA(),
        Scores!$H81
    ),
    NA()
)</f>
        <v>#N/A</v>
      </c>
      <c r="S81" s="89"/>
    </row>
    <row r="82" spans="8:19">
      <c r="H82" s="93" t="str">
        <f>Scores!B82</f>
        <v/>
      </c>
      <c r="I82" s="87" t="e">
        <f>IF(LEFT($H82)=RIGHT($I$2),
    IF(Scores!$AC82="",
        NA(),
        Scores!$AC82
    ),
    NA()
)</f>
        <v>#N/A</v>
      </c>
      <c r="J82" s="86" t="e">
        <f>IF(LEFT($H82)=RIGHT($I$2),
    IF(Scores!$AF82="",
        NA(),
        Scores!$AF82
    ),
    NA()
)</f>
        <v>#N/A</v>
      </c>
      <c r="K82" s="86" t="e">
        <f>IF(LEFT($H82)=RIGHT($I$2),
    IF(Scores!$AG82="",
        NA(),
        Scores!$AG82
    ),
    NA()
)</f>
        <v>#N/A</v>
      </c>
      <c r="L82" s="86" t="e">
        <f>IF(LEFT($H82)=RIGHT($I$2),
    IF(OR(Scores!$F82="",NOT(ISNUMBER(Scores!$F82))),
        NA(),
        Scores!$F82
    ),
    NA()
)</f>
        <v>#N/A</v>
      </c>
      <c r="M82" s="88" t="e">
        <f>IF(LEFT($H82)=RIGHT($I$2),
    IF(OR(Scores!$F82="",NOT(ISNUMBER(Scores!$H82))),
        NA(),
        Scores!$H82
    ),
    NA()
)</f>
        <v>#N/A</v>
      </c>
      <c r="N82" s="87" t="e">
        <f>IF(LEFT($H82)=RIGHT($N$2),
    IF(Scores!$AC82="",
        NA(),
        Scores!$AC82
    ),
    NA()
)</f>
        <v>#N/A</v>
      </c>
      <c r="O82" s="86" t="e">
        <f>IF(LEFT($H82)=RIGHT($N$2),
    IF(Scores!$AF82="",
        NA(),
        Scores!$AF82
    ),
    NA()
)</f>
        <v>#N/A</v>
      </c>
      <c r="P82" s="86" t="e">
        <f>IF(LEFT($H82)=RIGHT($N$2),
    IF(Scores!$AG82="",
        NA(),
        Scores!$AG82
    ),
    NA()
)</f>
        <v>#N/A</v>
      </c>
      <c r="Q82" s="86" t="e">
        <f>IF(LEFT($H82)=RIGHT($N$2),
    IF(OR(Scores!$F82="",NOT(ISNUMBER(Scores!$F82))),
        NA(),
        Scores!$F82
    ),
    NA()
)</f>
        <v>#N/A</v>
      </c>
      <c r="R82" s="88" t="e">
        <f>IF(LEFT($H82)=RIGHT($N$2),
    IF(OR(Scores!$F82="",NOT(ISNUMBER(Scores!$H82))),
        NA(),
        Scores!$H82
    ),
    NA()
)</f>
        <v>#N/A</v>
      </c>
      <c r="S82" s="89"/>
    </row>
    <row r="83" spans="8:19">
      <c r="H83" s="93" t="str">
        <f>Scores!B83</f>
        <v/>
      </c>
      <c r="I83" s="87" t="e">
        <f>IF(LEFT($H83)=RIGHT($I$2),
    IF(Scores!$AC83="",
        NA(),
        Scores!$AC83
    ),
    NA()
)</f>
        <v>#N/A</v>
      </c>
      <c r="J83" s="86" t="e">
        <f>IF(LEFT($H83)=RIGHT($I$2),
    IF(Scores!$AF83="",
        NA(),
        Scores!$AF83
    ),
    NA()
)</f>
        <v>#N/A</v>
      </c>
      <c r="K83" s="86" t="e">
        <f>IF(LEFT($H83)=RIGHT($I$2),
    IF(Scores!$AG83="",
        NA(),
        Scores!$AG83
    ),
    NA()
)</f>
        <v>#N/A</v>
      </c>
      <c r="L83" s="86" t="e">
        <f>IF(LEFT($H83)=RIGHT($I$2),
    IF(OR(Scores!$F83="",NOT(ISNUMBER(Scores!$F83))),
        NA(),
        Scores!$F83
    ),
    NA()
)</f>
        <v>#N/A</v>
      </c>
      <c r="M83" s="88" t="e">
        <f>IF(LEFT($H83)=RIGHT($I$2),
    IF(OR(Scores!$F83="",NOT(ISNUMBER(Scores!$H83))),
        NA(),
        Scores!$H83
    ),
    NA()
)</f>
        <v>#N/A</v>
      </c>
      <c r="N83" s="87" t="e">
        <f>IF(LEFT($H83)=RIGHT($N$2),
    IF(Scores!$AC83="",
        NA(),
        Scores!$AC83
    ),
    NA()
)</f>
        <v>#N/A</v>
      </c>
      <c r="O83" s="86" t="e">
        <f>IF(LEFT($H83)=RIGHT($N$2),
    IF(Scores!$AF83="",
        NA(),
        Scores!$AF83
    ),
    NA()
)</f>
        <v>#N/A</v>
      </c>
      <c r="P83" s="86" t="e">
        <f>IF(LEFT($H83)=RIGHT($N$2),
    IF(Scores!$AG83="",
        NA(),
        Scores!$AG83
    ),
    NA()
)</f>
        <v>#N/A</v>
      </c>
      <c r="Q83" s="86" t="e">
        <f>IF(LEFT($H83)=RIGHT($N$2),
    IF(OR(Scores!$F83="",NOT(ISNUMBER(Scores!$F83))),
        NA(),
        Scores!$F83
    ),
    NA()
)</f>
        <v>#N/A</v>
      </c>
      <c r="R83" s="88" t="e">
        <f>IF(LEFT($H83)=RIGHT($N$2),
    IF(OR(Scores!$F83="",NOT(ISNUMBER(Scores!$H83))),
        NA(),
        Scores!$H83
    ),
    NA()
)</f>
        <v>#N/A</v>
      </c>
      <c r="S83" s="89"/>
    </row>
    <row r="84" spans="8:19">
      <c r="H84" s="93" t="str">
        <f>Scores!B84</f>
        <v/>
      </c>
      <c r="I84" s="87" t="e">
        <f>IF(LEFT($H84)=RIGHT($I$2),
    IF(Scores!$AC84="",
        NA(),
        Scores!$AC84
    ),
    NA()
)</f>
        <v>#N/A</v>
      </c>
      <c r="J84" s="86" t="e">
        <f>IF(LEFT($H84)=RIGHT($I$2),
    IF(Scores!$AF84="",
        NA(),
        Scores!$AF84
    ),
    NA()
)</f>
        <v>#N/A</v>
      </c>
      <c r="K84" s="86" t="e">
        <f>IF(LEFT($H84)=RIGHT($I$2),
    IF(Scores!$AG84="",
        NA(),
        Scores!$AG84
    ),
    NA()
)</f>
        <v>#N/A</v>
      </c>
      <c r="L84" s="86" t="e">
        <f>IF(LEFT($H84)=RIGHT($I$2),
    IF(OR(Scores!$F84="",NOT(ISNUMBER(Scores!$F84))),
        NA(),
        Scores!$F84
    ),
    NA()
)</f>
        <v>#N/A</v>
      </c>
      <c r="M84" s="88" t="e">
        <f>IF(LEFT($H84)=RIGHT($I$2),
    IF(OR(Scores!$F84="",NOT(ISNUMBER(Scores!$H84))),
        NA(),
        Scores!$H84
    ),
    NA()
)</f>
        <v>#N/A</v>
      </c>
      <c r="N84" s="87" t="e">
        <f>IF(LEFT($H84)=RIGHT($N$2),
    IF(Scores!$AC84="",
        NA(),
        Scores!$AC84
    ),
    NA()
)</f>
        <v>#N/A</v>
      </c>
      <c r="O84" s="86" t="e">
        <f>IF(LEFT($H84)=RIGHT($N$2),
    IF(Scores!$AF84="",
        NA(),
        Scores!$AF84
    ),
    NA()
)</f>
        <v>#N/A</v>
      </c>
      <c r="P84" s="86" t="e">
        <f>IF(LEFT($H84)=RIGHT($N$2),
    IF(Scores!$AG84="",
        NA(),
        Scores!$AG84
    ),
    NA()
)</f>
        <v>#N/A</v>
      </c>
      <c r="Q84" s="86" t="e">
        <f>IF(LEFT($H84)=RIGHT($N$2),
    IF(OR(Scores!$F84="",NOT(ISNUMBER(Scores!$F84))),
        NA(),
        Scores!$F84
    ),
    NA()
)</f>
        <v>#N/A</v>
      </c>
      <c r="R84" s="88" t="e">
        <f>IF(LEFT($H84)=RIGHT($N$2),
    IF(OR(Scores!$F84="",NOT(ISNUMBER(Scores!$H84))),
        NA(),
        Scores!$H84
    ),
    NA()
)</f>
        <v>#N/A</v>
      </c>
      <c r="S84" s="89"/>
    </row>
    <row r="85" spans="8:19">
      <c r="H85" s="93" t="str">
        <f>Scores!B85</f>
        <v/>
      </c>
      <c r="I85" s="87" t="e">
        <f>IF(LEFT($H85)=RIGHT($I$2),
    IF(Scores!$AC85="",
        NA(),
        Scores!$AC85
    ),
    NA()
)</f>
        <v>#N/A</v>
      </c>
      <c r="J85" s="86" t="e">
        <f>IF(LEFT($H85)=RIGHT($I$2),
    IF(Scores!$AF85="",
        NA(),
        Scores!$AF85
    ),
    NA()
)</f>
        <v>#N/A</v>
      </c>
      <c r="K85" s="86" t="e">
        <f>IF(LEFT($H85)=RIGHT($I$2),
    IF(Scores!$AG85="",
        NA(),
        Scores!$AG85
    ),
    NA()
)</f>
        <v>#N/A</v>
      </c>
      <c r="L85" s="86" t="e">
        <f>IF(LEFT($H85)=RIGHT($I$2),
    IF(OR(Scores!$F85="",NOT(ISNUMBER(Scores!$F85))),
        NA(),
        Scores!$F85
    ),
    NA()
)</f>
        <v>#N/A</v>
      </c>
      <c r="M85" s="88" t="e">
        <f>IF(LEFT($H85)=RIGHT($I$2),
    IF(OR(Scores!$F85="",NOT(ISNUMBER(Scores!$H85))),
        NA(),
        Scores!$H85
    ),
    NA()
)</f>
        <v>#N/A</v>
      </c>
      <c r="N85" s="87" t="e">
        <f>IF(LEFT($H85)=RIGHT($N$2),
    IF(Scores!$AC85="",
        NA(),
        Scores!$AC85
    ),
    NA()
)</f>
        <v>#N/A</v>
      </c>
      <c r="O85" s="86" t="e">
        <f>IF(LEFT($H85)=RIGHT($N$2),
    IF(Scores!$AF85="",
        NA(),
        Scores!$AF85
    ),
    NA()
)</f>
        <v>#N/A</v>
      </c>
      <c r="P85" s="86" t="e">
        <f>IF(LEFT($H85)=RIGHT($N$2),
    IF(Scores!$AG85="",
        NA(),
        Scores!$AG85
    ),
    NA()
)</f>
        <v>#N/A</v>
      </c>
      <c r="Q85" s="86" t="e">
        <f>IF(LEFT($H85)=RIGHT($N$2),
    IF(OR(Scores!$F85="",NOT(ISNUMBER(Scores!$F85))),
        NA(),
        Scores!$F85
    ),
    NA()
)</f>
        <v>#N/A</v>
      </c>
      <c r="R85" s="88" t="e">
        <f>IF(LEFT($H85)=RIGHT($N$2),
    IF(OR(Scores!$F85="",NOT(ISNUMBER(Scores!$H85))),
        NA(),
        Scores!$H85
    ),
    NA()
)</f>
        <v>#N/A</v>
      </c>
      <c r="S85" s="89"/>
    </row>
    <row r="86" spans="8:19">
      <c r="H86" s="93" t="str">
        <f>Scores!B86</f>
        <v/>
      </c>
      <c r="I86" s="87" t="e">
        <f>IF(LEFT($H86)=RIGHT($I$2),
    IF(Scores!$AC86="",
        NA(),
        Scores!$AC86
    ),
    NA()
)</f>
        <v>#N/A</v>
      </c>
      <c r="J86" s="86" t="e">
        <f>IF(LEFT($H86)=RIGHT($I$2),
    IF(Scores!$AF86="",
        NA(),
        Scores!$AF86
    ),
    NA()
)</f>
        <v>#N/A</v>
      </c>
      <c r="K86" s="86" t="e">
        <f>IF(LEFT($H86)=RIGHT($I$2),
    IF(Scores!$AG86="",
        NA(),
        Scores!$AG86
    ),
    NA()
)</f>
        <v>#N/A</v>
      </c>
      <c r="L86" s="86" t="e">
        <f>IF(LEFT($H86)=RIGHT($I$2),
    IF(OR(Scores!$F86="",NOT(ISNUMBER(Scores!$F86))),
        NA(),
        Scores!$F86
    ),
    NA()
)</f>
        <v>#N/A</v>
      </c>
      <c r="M86" s="88" t="e">
        <f>IF(LEFT($H86)=RIGHT($I$2),
    IF(OR(Scores!$F86="",NOT(ISNUMBER(Scores!$H86))),
        NA(),
        Scores!$H86
    ),
    NA()
)</f>
        <v>#N/A</v>
      </c>
      <c r="N86" s="87" t="e">
        <f>IF(LEFT($H86)=RIGHT($N$2),
    IF(Scores!$AC86="",
        NA(),
        Scores!$AC86
    ),
    NA()
)</f>
        <v>#N/A</v>
      </c>
      <c r="O86" s="86" t="e">
        <f>IF(LEFT($H86)=RIGHT($N$2),
    IF(Scores!$AF86="",
        NA(),
        Scores!$AF86
    ),
    NA()
)</f>
        <v>#N/A</v>
      </c>
      <c r="P86" s="86" t="e">
        <f>IF(LEFT($H86)=RIGHT($N$2),
    IF(Scores!$AG86="",
        NA(),
        Scores!$AG86
    ),
    NA()
)</f>
        <v>#N/A</v>
      </c>
      <c r="Q86" s="86" t="e">
        <f>IF(LEFT($H86)=RIGHT($N$2),
    IF(OR(Scores!$F86="",NOT(ISNUMBER(Scores!$F86))),
        NA(),
        Scores!$F86
    ),
    NA()
)</f>
        <v>#N/A</v>
      </c>
      <c r="R86" s="88" t="e">
        <f>IF(LEFT($H86)=RIGHT($N$2),
    IF(OR(Scores!$F86="",NOT(ISNUMBER(Scores!$H86))),
        NA(),
        Scores!$H86
    ),
    NA()
)</f>
        <v>#N/A</v>
      </c>
      <c r="S86" s="89"/>
    </row>
    <row r="87" spans="8:19">
      <c r="H87" s="93" t="str">
        <f>Scores!B87</f>
        <v/>
      </c>
      <c r="I87" s="87" t="e">
        <f>IF(LEFT($H87)=RIGHT($I$2),
    IF(Scores!$AC87="",
        NA(),
        Scores!$AC87
    ),
    NA()
)</f>
        <v>#N/A</v>
      </c>
      <c r="J87" s="86" t="e">
        <f>IF(LEFT($H87)=RIGHT($I$2),
    IF(Scores!$AF87="",
        NA(),
        Scores!$AF87
    ),
    NA()
)</f>
        <v>#N/A</v>
      </c>
      <c r="K87" s="86" t="e">
        <f>IF(LEFT($H87)=RIGHT($I$2),
    IF(Scores!$AG87="",
        NA(),
        Scores!$AG87
    ),
    NA()
)</f>
        <v>#N/A</v>
      </c>
      <c r="L87" s="86" t="e">
        <f>IF(LEFT($H87)=RIGHT($I$2),
    IF(OR(Scores!$F87="",NOT(ISNUMBER(Scores!$F87))),
        NA(),
        Scores!$F87
    ),
    NA()
)</f>
        <v>#N/A</v>
      </c>
      <c r="M87" s="88" t="e">
        <f>IF(LEFT($H87)=RIGHT($I$2),
    IF(OR(Scores!$F87="",NOT(ISNUMBER(Scores!$H87))),
        NA(),
        Scores!$H87
    ),
    NA()
)</f>
        <v>#N/A</v>
      </c>
      <c r="N87" s="87" t="e">
        <f>IF(LEFT($H87)=RIGHT($N$2),
    IF(Scores!$AC87="",
        NA(),
        Scores!$AC87
    ),
    NA()
)</f>
        <v>#N/A</v>
      </c>
      <c r="O87" s="86" t="e">
        <f>IF(LEFT($H87)=RIGHT($N$2),
    IF(Scores!$AF87="",
        NA(),
        Scores!$AF87
    ),
    NA()
)</f>
        <v>#N/A</v>
      </c>
      <c r="P87" s="86" t="e">
        <f>IF(LEFT($H87)=RIGHT($N$2),
    IF(Scores!$AG87="",
        NA(),
        Scores!$AG87
    ),
    NA()
)</f>
        <v>#N/A</v>
      </c>
      <c r="Q87" s="86" t="e">
        <f>IF(LEFT($H87)=RIGHT($N$2),
    IF(OR(Scores!$F87="",NOT(ISNUMBER(Scores!$F87))),
        NA(),
        Scores!$F87
    ),
    NA()
)</f>
        <v>#N/A</v>
      </c>
      <c r="R87" s="88" t="e">
        <f>IF(LEFT($H87)=RIGHT($N$2),
    IF(OR(Scores!$F87="",NOT(ISNUMBER(Scores!$H87))),
        NA(),
        Scores!$H87
    ),
    NA()
)</f>
        <v>#N/A</v>
      </c>
      <c r="S87" s="89"/>
    </row>
    <row r="88" spans="8:19">
      <c r="H88" s="93" t="str">
        <f>Scores!B88</f>
        <v/>
      </c>
      <c r="I88" s="87" t="e">
        <f>IF(LEFT($H88)=RIGHT($I$2),
    IF(Scores!$AC88="",
        NA(),
        Scores!$AC88
    ),
    NA()
)</f>
        <v>#N/A</v>
      </c>
      <c r="J88" s="86" t="e">
        <f>IF(LEFT($H88)=RIGHT($I$2),
    IF(Scores!$AF88="",
        NA(),
        Scores!$AF88
    ),
    NA()
)</f>
        <v>#N/A</v>
      </c>
      <c r="K88" s="86" t="e">
        <f>IF(LEFT($H88)=RIGHT($I$2),
    IF(Scores!$AG88="",
        NA(),
        Scores!$AG88
    ),
    NA()
)</f>
        <v>#N/A</v>
      </c>
      <c r="L88" s="86" t="e">
        <f>IF(LEFT($H88)=RIGHT($I$2),
    IF(OR(Scores!$F88="",NOT(ISNUMBER(Scores!$F88))),
        NA(),
        Scores!$F88
    ),
    NA()
)</f>
        <v>#N/A</v>
      </c>
      <c r="M88" s="88" t="e">
        <f>IF(LEFT($H88)=RIGHT($I$2),
    IF(OR(Scores!$F88="",NOT(ISNUMBER(Scores!$H88))),
        NA(),
        Scores!$H88
    ),
    NA()
)</f>
        <v>#N/A</v>
      </c>
      <c r="N88" s="87" t="e">
        <f>IF(LEFT($H88)=RIGHT($N$2),
    IF(Scores!$AC88="",
        NA(),
        Scores!$AC88
    ),
    NA()
)</f>
        <v>#N/A</v>
      </c>
      <c r="O88" s="86" t="e">
        <f>IF(LEFT($H88)=RIGHT($N$2),
    IF(Scores!$AF88="",
        NA(),
        Scores!$AF88
    ),
    NA()
)</f>
        <v>#N/A</v>
      </c>
      <c r="P88" s="86" t="e">
        <f>IF(LEFT($H88)=RIGHT($N$2),
    IF(Scores!$AG88="",
        NA(),
        Scores!$AG88
    ),
    NA()
)</f>
        <v>#N/A</v>
      </c>
      <c r="Q88" s="86" t="e">
        <f>IF(LEFT($H88)=RIGHT($N$2),
    IF(OR(Scores!$F88="",NOT(ISNUMBER(Scores!$F88))),
        NA(),
        Scores!$F88
    ),
    NA()
)</f>
        <v>#N/A</v>
      </c>
      <c r="R88" s="88" t="e">
        <f>IF(LEFT($H88)=RIGHT($N$2),
    IF(OR(Scores!$F88="",NOT(ISNUMBER(Scores!$H88))),
        NA(),
        Scores!$H88
    ),
    NA()
)</f>
        <v>#N/A</v>
      </c>
      <c r="S88" s="89"/>
    </row>
    <row r="89" spans="8:19">
      <c r="H89" s="93" t="str">
        <f>Scores!B89</f>
        <v/>
      </c>
      <c r="I89" s="87" t="e">
        <f>IF(LEFT($H89)=RIGHT($I$2),
    IF(Scores!$AC89="",
        NA(),
        Scores!$AC89
    ),
    NA()
)</f>
        <v>#N/A</v>
      </c>
      <c r="J89" s="86" t="e">
        <f>IF(LEFT($H89)=RIGHT($I$2),
    IF(Scores!$AF89="",
        NA(),
        Scores!$AF89
    ),
    NA()
)</f>
        <v>#N/A</v>
      </c>
      <c r="K89" s="86" t="e">
        <f>IF(LEFT($H89)=RIGHT($I$2),
    IF(Scores!$AG89="",
        NA(),
        Scores!$AG89
    ),
    NA()
)</f>
        <v>#N/A</v>
      </c>
      <c r="L89" s="86" t="e">
        <f>IF(LEFT($H89)=RIGHT($I$2),
    IF(OR(Scores!$F89="",NOT(ISNUMBER(Scores!$F89))),
        NA(),
        Scores!$F89
    ),
    NA()
)</f>
        <v>#N/A</v>
      </c>
      <c r="M89" s="88" t="e">
        <f>IF(LEFT($H89)=RIGHT($I$2),
    IF(OR(Scores!$F89="",NOT(ISNUMBER(Scores!$H89))),
        NA(),
        Scores!$H89
    ),
    NA()
)</f>
        <v>#N/A</v>
      </c>
      <c r="N89" s="87" t="e">
        <f>IF(LEFT($H89)=RIGHT($N$2),
    IF(Scores!$AC89="",
        NA(),
        Scores!$AC89
    ),
    NA()
)</f>
        <v>#N/A</v>
      </c>
      <c r="O89" s="86" t="e">
        <f>IF(LEFT($H89)=RIGHT($N$2),
    IF(Scores!$AF89="",
        NA(),
        Scores!$AF89
    ),
    NA()
)</f>
        <v>#N/A</v>
      </c>
      <c r="P89" s="86" t="e">
        <f>IF(LEFT($H89)=RIGHT($N$2),
    IF(Scores!$AG89="",
        NA(),
        Scores!$AG89
    ),
    NA()
)</f>
        <v>#N/A</v>
      </c>
      <c r="Q89" s="86" t="e">
        <f>IF(LEFT($H89)=RIGHT($N$2),
    IF(OR(Scores!$F89="",NOT(ISNUMBER(Scores!$F89))),
        NA(),
        Scores!$F89
    ),
    NA()
)</f>
        <v>#N/A</v>
      </c>
      <c r="R89" s="88" t="e">
        <f>IF(LEFT($H89)=RIGHT($N$2),
    IF(OR(Scores!$F89="",NOT(ISNUMBER(Scores!$H89))),
        NA(),
        Scores!$H89
    ),
    NA()
)</f>
        <v>#N/A</v>
      </c>
      <c r="S89" s="89"/>
    </row>
    <row r="90" spans="8:19">
      <c r="H90" s="93" t="str">
        <f>Scores!B90</f>
        <v/>
      </c>
      <c r="I90" s="87" t="e">
        <f>IF(LEFT($H90)=RIGHT($I$2),
    IF(Scores!$AC90="",
        NA(),
        Scores!$AC90
    ),
    NA()
)</f>
        <v>#N/A</v>
      </c>
      <c r="J90" s="86" t="e">
        <f>IF(LEFT($H90)=RIGHT($I$2),
    IF(Scores!$AF90="",
        NA(),
        Scores!$AF90
    ),
    NA()
)</f>
        <v>#N/A</v>
      </c>
      <c r="K90" s="86" t="e">
        <f>IF(LEFT($H90)=RIGHT($I$2),
    IF(Scores!$AG90="",
        NA(),
        Scores!$AG90
    ),
    NA()
)</f>
        <v>#N/A</v>
      </c>
      <c r="L90" s="86" t="e">
        <f>IF(LEFT($H90)=RIGHT($I$2),
    IF(OR(Scores!$F90="",NOT(ISNUMBER(Scores!$F90))),
        NA(),
        Scores!$F90
    ),
    NA()
)</f>
        <v>#N/A</v>
      </c>
      <c r="M90" s="88" t="e">
        <f>IF(LEFT($H90)=RIGHT($I$2),
    IF(OR(Scores!$F90="",NOT(ISNUMBER(Scores!$H90))),
        NA(),
        Scores!$H90
    ),
    NA()
)</f>
        <v>#N/A</v>
      </c>
      <c r="N90" s="87" t="e">
        <f>IF(LEFT($H90)=RIGHT($N$2),
    IF(Scores!$AC90="",
        NA(),
        Scores!$AC90
    ),
    NA()
)</f>
        <v>#N/A</v>
      </c>
      <c r="O90" s="86" t="e">
        <f>IF(LEFT($H90)=RIGHT($N$2),
    IF(Scores!$AF90="",
        NA(),
        Scores!$AF90
    ),
    NA()
)</f>
        <v>#N/A</v>
      </c>
      <c r="P90" s="86" t="e">
        <f>IF(LEFT($H90)=RIGHT($N$2),
    IF(Scores!$AG90="",
        NA(),
        Scores!$AG90
    ),
    NA()
)</f>
        <v>#N/A</v>
      </c>
      <c r="Q90" s="86" t="e">
        <f>IF(LEFT($H90)=RIGHT($N$2),
    IF(OR(Scores!$F90="",NOT(ISNUMBER(Scores!$F90))),
        NA(),
        Scores!$F90
    ),
    NA()
)</f>
        <v>#N/A</v>
      </c>
      <c r="R90" s="88" t="e">
        <f>IF(LEFT($H90)=RIGHT($N$2),
    IF(OR(Scores!$F90="",NOT(ISNUMBER(Scores!$H90))),
        NA(),
        Scores!$H90
    ),
    NA()
)</f>
        <v>#N/A</v>
      </c>
      <c r="S90" s="89"/>
    </row>
    <row r="91" spans="8:19">
      <c r="H91" s="93" t="str">
        <f>Scores!B91</f>
        <v/>
      </c>
      <c r="I91" s="87" t="e">
        <f>IF(LEFT($H91)=RIGHT($I$2),
    IF(Scores!$AC91="",
        NA(),
        Scores!$AC91
    ),
    NA()
)</f>
        <v>#N/A</v>
      </c>
      <c r="J91" s="86" t="e">
        <f>IF(LEFT($H91)=RIGHT($I$2),
    IF(Scores!$AF91="",
        NA(),
        Scores!$AF91
    ),
    NA()
)</f>
        <v>#N/A</v>
      </c>
      <c r="K91" s="86" t="e">
        <f>IF(LEFT($H91)=RIGHT($I$2),
    IF(Scores!$AG91="",
        NA(),
        Scores!$AG91
    ),
    NA()
)</f>
        <v>#N/A</v>
      </c>
      <c r="L91" s="86" t="e">
        <f>IF(LEFT($H91)=RIGHT($I$2),
    IF(OR(Scores!$F91="",NOT(ISNUMBER(Scores!$F91))),
        NA(),
        Scores!$F91
    ),
    NA()
)</f>
        <v>#N/A</v>
      </c>
      <c r="M91" s="88" t="e">
        <f>IF(LEFT($H91)=RIGHT($I$2),
    IF(OR(Scores!$F91="",NOT(ISNUMBER(Scores!$H91))),
        NA(),
        Scores!$H91
    ),
    NA()
)</f>
        <v>#N/A</v>
      </c>
      <c r="N91" s="87" t="e">
        <f>IF(LEFT($H91)=RIGHT($N$2),
    IF(Scores!$AC91="",
        NA(),
        Scores!$AC91
    ),
    NA()
)</f>
        <v>#N/A</v>
      </c>
      <c r="O91" s="86" t="e">
        <f>IF(LEFT($H91)=RIGHT($N$2),
    IF(Scores!$AF91="",
        NA(),
        Scores!$AF91
    ),
    NA()
)</f>
        <v>#N/A</v>
      </c>
      <c r="P91" s="86" t="e">
        <f>IF(LEFT($H91)=RIGHT($N$2),
    IF(Scores!$AG91="",
        NA(),
        Scores!$AG91
    ),
    NA()
)</f>
        <v>#N/A</v>
      </c>
      <c r="Q91" s="86" t="e">
        <f>IF(LEFT($H91)=RIGHT($N$2),
    IF(OR(Scores!$F91="",NOT(ISNUMBER(Scores!$F91))),
        NA(),
        Scores!$F91
    ),
    NA()
)</f>
        <v>#N/A</v>
      </c>
      <c r="R91" s="88" t="e">
        <f>IF(LEFT($H91)=RIGHT($N$2),
    IF(OR(Scores!$F91="",NOT(ISNUMBER(Scores!$H91))),
        NA(),
        Scores!$H91
    ),
    NA()
)</f>
        <v>#N/A</v>
      </c>
      <c r="S91" s="89"/>
    </row>
    <row r="92" spans="8:19">
      <c r="H92" s="93" t="str">
        <f>Scores!B92</f>
        <v/>
      </c>
      <c r="I92" s="87" t="e">
        <f>IF(LEFT($H92)=RIGHT($I$2),
    IF(Scores!$AC92="",
        NA(),
        Scores!$AC92
    ),
    NA()
)</f>
        <v>#N/A</v>
      </c>
      <c r="J92" s="86" t="e">
        <f>IF(LEFT($H92)=RIGHT($I$2),
    IF(Scores!$AF92="",
        NA(),
        Scores!$AF92
    ),
    NA()
)</f>
        <v>#N/A</v>
      </c>
      <c r="K92" s="86" t="e">
        <f>IF(LEFT($H92)=RIGHT($I$2),
    IF(Scores!$AG92="",
        NA(),
        Scores!$AG92
    ),
    NA()
)</f>
        <v>#N/A</v>
      </c>
      <c r="L92" s="86" t="e">
        <f>IF(LEFT($H92)=RIGHT($I$2),
    IF(OR(Scores!$F92="",NOT(ISNUMBER(Scores!$F92))),
        NA(),
        Scores!$F92
    ),
    NA()
)</f>
        <v>#N/A</v>
      </c>
      <c r="M92" s="88" t="e">
        <f>IF(LEFT($H92)=RIGHT($I$2),
    IF(OR(Scores!$F92="",NOT(ISNUMBER(Scores!$H92))),
        NA(),
        Scores!$H92
    ),
    NA()
)</f>
        <v>#N/A</v>
      </c>
      <c r="N92" s="87" t="e">
        <f>IF(LEFT($H92)=RIGHT($N$2),
    IF(Scores!$AC92="",
        NA(),
        Scores!$AC92
    ),
    NA()
)</f>
        <v>#N/A</v>
      </c>
      <c r="O92" s="86" t="e">
        <f>IF(LEFT($H92)=RIGHT($N$2),
    IF(Scores!$AF92="",
        NA(),
        Scores!$AF92
    ),
    NA()
)</f>
        <v>#N/A</v>
      </c>
      <c r="P92" s="86" t="e">
        <f>IF(LEFT($H92)=RIGHT($N$2),
    IF(Scores!$AG92="",
        NA(),
        Scores!$AG92
    ),
    NA()
)</f>
        <v>#N/A</v>
      </c>
      <c r="Q92" s="86" t="e">
        <f>IF(LEFT($H92)=RIGHT($N$2),
    IF(OR(Scores!$F92="",NOT(ISNUMBER(Scores!$F92))),
        NA(),
        Scores!$F92
    ),
    NA()
)</f>
        <v>#N/A</v>
      </c>
      <c r="R92" s="88" t="e">
        <f>IF(LEFT($H92)=RIGHT($N$2),
    IF(OR(Scores!$F92="",NOT(ISNUMBER(Scores!$H92))),
        NA(),
        Scores!$H92
    ),
    NA()
)</f>
        <v>#N/A</v>
      </c>
      <c r="S92" s="89"/>
    </row>
    <row r="93" spans="8:19">
      <c r="H93" s="93" t="str">
        <f>Scores!B93</f>
        <v/>
      </c>
      <c r="I93" s="87" t="e">
        <f>IF(LEFT($H93)=RIGHT($I$2),
    IF(Scores!$AC93="",
        NA(),
        Scores!$AC93
    ),
    NA()
)</f>
        <v>#N/A</v>
      </c>
      <c r="J93" s="86" t="e">
        <f>IF(LEFT($H93)=RIGHT($I$2),
    IF(Scores!$AF93="",
        NA(),
        Scores!$AF93
    ),
    NA()
)</f>
        <v>#N/A</v>
      </c>
      <c r="K93" s="86" t="e">
        <f>IF(LEFT($H93)=RIGHT($I$2),
    IF(Scores!$AG93="",
        NA(),
        Scores!$AG93
    ),
    NA()
)</f>
        <v>#N/A</v>
      </c>
      <c r="L93" s="86" t="e">
        <f>IF(LEFT($H93)=RIGHT($I$2),
    IF(OR(Scores!$F93="",NOT(ISNUMBER(Scores!$F93))),
        NA(),
        Scores!$F93
    ),
    NA()
)</f>
        <v>#N/A</v>
      </c>
      <c r="M93" s="88" t="e">
        <f>IF(LEFT($H93)=RIGHT($I$2),
    IF(OR(Scores!$F93="",NOT(ISNUMBER(Scores!$H93))),
        NA(),
        Scores!$H93
    ),
    NA()
)</f>
        <v>#N/A</v>
      </c>
      <c r="N93" s="87" t="e">
        <f>IF(LEFT($H93)=RIGHT($N$2),
    IF(Scores!$AC93="",
        NA(),
        Scores!$AC93
    ),
    NA()
)</f>
        <v>#N/A</v>
      </c>
      <c r="O93" s="86" t="e">
        <f>IF(LEFT($H93)=RIGHT($N$2),
    IF(Scores!$AF93="",
        NA(),
        Scores!$AF93
    ),
    NA()
)</f>
        <v>#N/A</v>
      </c>
      <c r="P93" s="86" t="e">
        <f>IF(LEFT($H93)=RIGHT($N$2),
    IF(Scores!$AG93="",
        NA(),
        Scores!$AG93
    ),
    NA()
)</f>
        <v>#N/A</v>
      </c>
      <c r="Q93" s="86" t="e">
        <f>IF(LEFT($H93)=RIGHT($N$2),
    IF(OR(Scores!$F93="",NOT(ISNUMBER(Scores!$F93))),
        NA(),
        Scores!$F93
    ),
    NA()
)</f>
        <v>#N/A</v>
      </c>
      <c r="R93" s="88" t="e">
        <f>IF(LEFT($H93)=RIGHT($N$2),
    IF(OR(Scores!$F93="",NOT(ISNUMBER(Scores!$H93))),
        NA(),
        Scores!$H93
    ),
    NA()
)</f>
        <v>#N/A</v>
      </c>
      <c r="S93" s="89"/>
    </row>
    <row r="94" spans="8:19">
      <c r="H94" s="93" t="str">
        <f>Scores!B94</f>
        <v/>
      </c>
      <c r="I94" s="87" t="e">
        <f>IF(LEFT($H94)=RIGHT($I$2),
    IF(Scores!$AC94="",
        NA(),
        Scores!$AC94
    ),
    NA()
)</f>
        <v>#N/A</v>
      </c>
      <c r="J94" s="86" t="e">
        <f>IF(LEFT($H94)=RIGHT($I$2),
    IF(Scores!$AF94="",
        NA(),
        Scores!$AF94
    ),
    NA()
)</f>
        <v>#N/A</v>
      </c>
      <c r="K94" s="86" t="e">
        <f>IF(LEFT($H94)=RIGHT($I$2),
    IF(Scores!$AG94="",
        NA(),
        Scores!$AG94
    ),
    NA()
)</f>
        <v>#N/A</v>
      </c>
      <c r="L94" s="86" t="e">
        <f>IF(LEFT($H94)=RIGHT($I$2),
    IF(OR(Scores!$F94="",NOT(ISNUMBER(Scores!$F94))),
        NA(),
        Scores!$F94
    ),
    NA()
)</f>
        <v>#N/A</v>
      </c>
      <c r="M94" s="88" t="e">
        <f>IF(LEFT($H94)=RIGHT($I$2),
    IF(OR(Scores!$F94="",NOT(ISNUMBER(Scores!$H94))),
        NA(),
        Scores!$H94
    ),
    NA()
)</f>
        <v>#N/A</v>
      </c>
      <c r="N94" s="87" t="e">
        <f>IF(LEFT($H94)=RIGHT($N$2),
    IF(Scores!$AC94="",
        NA(),
        Scores!$AC94
    ),
    NA()
)</f>
        <v>#N/A</v>
      </c>
      <c r="O94" s="86" t="e">
        <f>IF(LEFT($H94)=RIGHT($N$2),
    IF(Scores!$AF94="",
        NA(),
        Scores!$AF94
    ),
    NA()
)</f>
        <v>#N/A</v>
      </c>
      <c r="P94" s="86" t="e">
        <f>IF(LEFT($H94)=RIGHT($N$2),
    IF(Scores!$AG94="",
        NA(),
        Scores!$AG94
    ),
    NA()
)</f>
        <v>#N/A</v>
      </c>
      <c r="Q94" s="86" t="e">
        <f>IF(LEFT($H94)=RIGHT($N$2),
    IF(OR(Scores!$F94="",NOT(ISNUMBER(Scores!$F94))),
        NA(),
        Scores!$F94
    ),
    NA()
)</f>
        <v>#N/A</v>
      </c>
      <c r="R94" s="88" t="e">
        <f>IF(LEFT($H94)=RIGHT($N$2),
    IF(OR(Scores!$F94="",NOT(ISNUMBER(Scores!$H94))),
        NA(),
        Scores!$H94
    ),
    NA()
)</f>
        <v>#N/A</v>
      </c>
      <c r="S94" s="89"/>
    </row>
    <row r="95" spans="8:19">
      <c r="H95" s="93" t="str">
        <f>Scores!B95</f>
        <v/>
      </c>
      <c r="I95" s="87" t="e">
        <f>IF(LEFT($H95)=RIGHT($I$2),
    IF(Scores!$AC95="",
        NA(),
        Scores!$AC95
    ),
    NA()
)</f>
        <v>#N/A</v>
      </c>
      <c r="J95" s="86" t="e">
        <f>IF(LEFT($H95)=RIGHT($I$2),
    IF(Scores!$AF95="",
        NA(),
        Scores!$AF95
    ),
    NA()
)</f>
        <v>#N/A</v>
      </c>
      <c r="K95" s="86" t="e">
        <f>IF(LEFT($H95)=RIGHT($I$2),
    IF(Scores!$AG95="",
        NA(),
        Scores!$AG95
    ),
    NA()
)</f>
        <v>#N/A</v>
      </c>
      <c r="L95" s="86" t="e">
        <f>IF(LEFT($H95)=RIGHT($I$2),
    IF(OR(Scores!$F95="",NOT(ISNUMBER(Scores!$F95))),
        NA(),
        Scores!$F95
    ),
    NA()
)</f>
        <v>#N/A</v>
      </c>
      <c r="M95" s="88" t="e">
        <f>IF(LEFT($H95)=RIGHT($I$2),
    IF(OR(Scores!$F95="",NOT(ISNUMBER(Scores!$H95))),
        NA(),
        Scores!$H95
    ),
    NA()
)</f>
        <v>#N/A</v>
      </c>
      <c r="N95" s="87" t="e">
        <f>IF(LEFT($H95)=RIGHT($N$2),
    IF(Scores!$AC95="",
        NA(),
        Scores!$AC95
    ),
    NA()
)</f>
        <v>#N/A</v>
      </c>
      <c r="O95" s="86" t="e">
        <f>IF(LEFT($H95)=RIGHT($N$2),
    IF(Scores!$AF95="",
        NA(),
        Scores!$AF95
    ),
    NA()
)</f>
        <v>#N/A</v>
      </c>
      <c r="P95" s="86" t="e">
        <f>IF(LEFT($H95)=RIGHT($N$2),
    IF(Scores!$AG95="",
        NA(),
        Scores!$AG95
    ),
    NA()
)</f>
        <v>#N/A</v>
      </c>
      <c r="Q95" s="86" t="e">
        <f>IF(LEFT($H95)=RIGHT($N$2),
    IF(OR(Scores!$F95="",NOT(ISNUMBER(Scores!$F95))),
        NA(),
        Scores!$F95
    ),
    NA()
)</f>
        <v>#N/A</v>
      </c>
      <c r="R95" s="88" t="e">
        <f>IF(LEFT($H95)=RIGHT($N$2),
    IF(OR(Scores!$F95="",NOT(ISNUMBER(Scores!$H95))),
        NA(),
        Scores!$H95
    ),
    NA()
)</f>
        <v>#N/A</v>
      </c>
      <c r="S95" s="89"/>
    </row>
    <row r="96" spans="8:19">
      <c r="H96" s="93" t="str">
        <f>Scores!B96</f>
        <v/>
      </c>
      <c r="I96" s="87" t="e">
        <f>IF(LEFT($H96)=RIGHT($I$2),
    IF(Scores!$AC96="",
        NA(),
        Scores!$AC96
    ),
    NA()
)</f>
        <v>#N/A</v>
      </c>
      <c r="J96" s="86" t="e">
        <f>IF(LEFT($H96)=RIGHT($I$2),
    IF(Scores!$AF96="",
        NA(),
        Scores!$AF96
    ),
    NA()
)</f>
        <v>#N/A</v>
      </c>
      <c r="K96" s="86" t="e">
        <f>IF(LEFT($H96)=RIGHT($I$2),
    IF(Scores!$AG96="",
        NA(),
        Scores!$AG96
    ),
    NA()
)</f>
        <v>#N/A</v>
      </c>
      <c r="L96" s="86" t="e">
        <f>IF(LEFT($H96)=RIGHT($I$2),
    IF(OR(Scores!$F96="",NOT(ISNUMBER(Scores!$F96))),
        NA(),
        Scores!$F96
    ),
    NA()
)</f>
        <v>#N/A</v>
      </c>
      <c r="M96" s="88" t="e">
        <f>IF(LEFT($H96)=RIGHT($I$2),
    IF(OR(Scores!$F96="",NOT(ISNUMBER(Scores!$H96))),
        NA(),
        Scores!$H96
    ),
    NA()
)</f>
        <v>#N/A</v>
      </c>
      <c r="N96" s="87" t="e">
        <f>IF(LEFT($H96)=RIGHT($N$2),
    IF(Scores!$AC96="",
        NA(),
        Scores!$AC96
    ),
    NA()
)</f>
        <v>#N/A</v>
      </c>
      <c r="O96" s="86" t="e">
        <f>IF(LEFT($H96)=RIGHT($N$2),
    IF(Scores!$AF96="",
        NA(),
        Scores!$AF96
    ),
    NA()
)</f>
        <v>#N/A</v>
      </c>
      <c r="P96" s="86" t="e">
        <f>IF(LEFT($H96)=RIGHT($N$2),
    IF(Scores!$AG96="",
        NA(),
        Scores!$AG96
    ),
    NA()
)</f>
        <v>#N/A</v>
      </c>
      <c r="Q96" s="86" t="e">
        <f>IF(LEFT($H96)=RIGHT($N$2),
    IF(OR(Scores!$F96="",NOT(ISNUMBER(Scores!$F96))),
        NA(),
        Scores!$F96
    ),
    NA()
)</f>
        <v>#N/A</v>
      </c>
      <c r="R96" s="88" t="e">
        <f>IF(LEFT($H96)=RIGHT($N$2),
    IF(OR(Scores!$F96="",NOT(ISNUMBER(Scores!$H96))),
        NA(),
        Scores!$H96
    ),
    NA()
)</f>
        <v>#N/A</v>
      </c>
      <c r="S96" s="89"/>
    </row>
    <row r="97" spans="8:19">
      <c r="H97" s="93" t="str">
        <f>Scores!B97</f>
        <v/>
      </c>
      <c r="I97" s="87" t="e">
        <f>IF(LEFT($H97)=RIGHT($I$2),
    IF(Scores!$AC97="",
        NA(),
        Scores!$AC97
    ),
    NA()
)</f>
        <v>#N/A</v>
      </c>
      <c r="J97" s="86" t="e">
        <f>IF(LEFT($H97)=RIGHT($I$2),
    IF(Scores!$AF97="",
        NA(),
        Scores!$AF97
    ),
    NA()
)</f>
        <v>#N/A</v>
      </c>
      <c r="K97" s="86" t="e">
        <f>IF(LEFT($H97)=RIGHT($I$2),
    IF(Scores!$AG97="",
        NA(),
        Scores!$AG97
    ),
    NA()
)</f>
        <v>#N/A</v>
      </c>
      <c r="L97" s="86" t="e">
        <f>IF(LEFT($H97)=RIGHT($I$2),
    IF(OR(Scores!$F97="",NOT(ISNUMBER(Scores!$F97))),
        NA(),
        Scores!$F97
    ),
    NA()
)</f>
        <v>#N/A</v>
      </c>
      <c r="M97" s="88" t="e">
        <f>IF(LEFT($H97)=RIGHT($I$2),
    IF(OR(Scores!$F97="",NOT(ISNUMBER(Scores!$H97))),
        NA(),
        Scores!$H97
    ),
    NA()
)</f>
        <v>#N/A</v>
      </c>
      <c r="N97" s="87" t="e">
        <f>IF(LEFT($H97)=RIGHT($N$2),
    IF(Scores!$AC97="",
        NA(),
        Scores!$AC97
    ),
    NA()
)</f>
        <v>#N/A</v>
      </c>
      <c r="O97" s="86" t="e">
        <f>IF(LEFT($H97)=RIGHT($N$2),
    IF(Scores!$AF97="",
        NA(),
        Scores!$AF97
    ),
    NA()
)</f>
        <v>#N/A</v>
      </c>
      <c r="P97" s="86" t="e">
        <f>IF(LEFT($H97)=RIGHT($N$2),
    IF(Scores!$AG97="",
        NA(),
        Scores!$AG97
    ),
    NA()
)</f>
        <v>#N/A</v>
      </c>
      <c r="Q97" s="86" t="e">
        <f>IF(LEFT($H97)=RIGHT($N$2),
    IF(OR(Scores!$F97="",NOT(ISNUMBER(Scores!$F97))),
        NA(),
        Scores!$F97
    ),
    NA()
)</f>
        <v>#N/A</v>
      </c>
      <c r="R97" s="88" t="e">
        <f>IF(LEFT($H97)=RIGHT($N$2),
    IF(OR(Scores!$F97="",NOT(ISNUMBER(Scores!$H97))),
        NA(),
        Scores!$H97
    ),
    NA()
)</f>
        <v>#N/A</v>
      </c>
      <c r="S97" s="89"/>
    </row>
    <row r="98" spans="8:19">
      <c r="H98" s="93" t="str">
        <f>Scores!B98</f>
        <v/>
      </c>
      <c r="I98" s="87" t="e">
        <f>IF(LEFT($H98)=RIGHT($I$2),
    IF(Scores!$AC98="",
        NA(),
        Scores!$AC98
    ),
    NA()
)</f>
        <v>#N/A</v>
      </c>
      <c r="J98" s="86" t="e">
        <f>IF(LEFT($H98)=RIGHT($I$2),
    IF(Scores!$AF98="",
        NA(),
        Scores!$AF98
    ),
    NA()
)</f>
        <v>#N/A</v>
      </c>
      <c r="K98" s="86" t="e">
        <f>IF(LEFT($H98)=RIGHT($I$2),
    IF(Scores!$AG98="",
        NA(),
        Scores!$AG98
    ),
    NA()
)</f>
        <v>#N/A</v>
      </c>
      <c r="L98" s="86" t="e">
        <f>IF(LEFT($H98)=RIGHT($I$2),
    IF(OR(Scores!$F98="",NOT(ISNUMBER(Scores!$F98))),
        NA(),
        Scores!$F98
    ),
    NA()
)</f>
        <v>#N/A</v>
      </c>
      <c r="M98" s="88" t="e">
        <f>IF(LEFT($H98)=RIGHT($I$2),
    IF(OR(Scores!$F98="",NOT(ISNUMBER(Scores!$H98))),
        NA(),
        Scores!$H98
    ),
    NA()
)</f>
        <v>#N/A</v>
      </c>
      <c r="N98" s="87" t="e">
        <f>IF(LEFT($H98)=RIGHT($N$2),
    IF(Scores!$AC98="",
        NA(),
        Scores!$AC98
    ),
    NA()
)</f>
        <v>#N/A</v>
      </c>
      <c r="O98" s="86" t="e">
        <f>IF(LEFT($H98)=RIGHT($N$2),
    IF(Scores!$AF98="",
        NA(),
        Scores!$AF98
    ),
    NA()
)</f>
        <v>#N/A</v>
      </c>
      <c r="P98" s="86" t="e">
        <f>IF(LEFT($H98)=RIGHT($N$2),
    IF(Scores!$AG98="",
        NA(),
        Scores!$AG98
    ),
    NA()
)</f>
        <v>#N/A</v>
      </c>
      <c r="Q98" s="86" t="e">
        <f>IF(LEFT($H98)=RIGHT($N$2),
    IF(OR(Scores!$F98="",NOT(ISNUMBER(Scores!$F98))),
        NA(),
        Scores!$F98
    ),
    NA()
)</f>
        <v>#N/A</v>
      </c>
      <c r="R98" s="88" t="e">
        <f>IF(LEFT($H98)=RIGHT($N$2),
    IF(OR(Scores!$F98="",NOT(ISNUMBER(Scores!$H98))),
        NA(),
        Scores!$H98
    ),
    NA()
)</f>
        <v>#N/A</v>
      </c>
      <c r="S98" s="89"/>
    </row>
    <row r="99" spans="8:19">
      <c r="H99" s="93" t="str">
        <f>Scores!B99</f>
        <v/>
      </c>
      <c r="I99" s="87" t="e">
        <f>IF(LEFT($H99)=RIGHT($I$2),
    IF(Scores!$AC99="",
        NA(),
        Scores!$AC99
    ),
    NA()
)</f>
        <v>#N/A</v>
      </c>
      <c r="J99" s="86" t="e">
        <f>IF(LEFT($H99)=RIGHT($I$2),
    IF(Scores!$AF99="",
        NA(),
        Scores!$AF99
    ),
    NA()
)</f>
        <v>#N/A</v>
      </c>
      <c r="K99" s="86" t="e">
        <f>IF(LEFT($H99)=RIGHT($I$2),
    IF(Scores!$AG99="",
        NA(),
        Scores!$AG99
    ),
    NA()
)</f>
        <v>#N/A</v>
      </c>
      <c r="L99" s="86" t="e">
        <f>IF(LEFT($H99)=RIGHT($I$2),
    IF(OR(Scores!$F99="",NOT(ISNUMBER(Scores!$F99))),
        NA(),
        Scores!$F99
    ),
    NA()
)</f>
        <v>#N/A</v>
      </c>
      <c r="M99" s="88" t="e">
        <f>IF(LEFT($H99)=RIGHT($I$2),
    IF(OR(Scores!$F99="",NOT(ISNUMBER(Scores!$H99))),
        NA(),
        Scores!$H99
    ),
    NA()
)</f>
        <v>#N/A</v>
      </c>
      <c r="N99" s="87" t="e">
        <f>IF(LEFT($H99)=RIGHT($N$2),
    IF(Scores!$AC99="",
        NA(),
        Scores!$AC99
    ),
    NA()
)</f>
        <v>#N/A</v>
      </c>
      <c r="O99" s="86" t="e">
        <f>IF(LEFT($H99)=RIGHT($N$2),
    IF(Scores!$AF99="",
        NA(),
        Scores!$AF99
    ),
    NA()
)</f>
        <v>#N/A</v>
      </c>
      <c r="P99" s="86" t="e">
        <f>IF(LEFT($H99)=RIGHT($N$2),
    IF(Scores!$AG99="",
        NA(),
        Scores!$AG99
    ),
    NA()
)</f>
        <v>#N/A</v>
      </c>
      <c r="Q99" s="86" t="e">
        <f>IF(LEFT($H99)=RIGHT($N$2),
    IF(OR(Scores!$F99="",NOT(ISNUMBER(Scores!$F99))),
        NA(),
        Scores!$F99
    ),
    NA()
)</f>
        <v>#N/A</v>
      </c>
      <c r="R99" s="88" t="e">
        <f>IF(LEFT($H99)=RIGHT($N$2),
    IF(OR(Scores!$F99="",NOT(ISNUMBER(Scores!$H99))),
        NA(),
        Scores!$H99
    ),
    NA()
)</f>
        <v>#N/A</v>
      </c>
      <c r="S99" s="89"/>
    </row>
    <row r="100" spans="8:19">
      <c r="H100" s="93" t="str">
        <f>Scores!B100</f>
        <v/>
      </c>
      <c r="I100" s="87" t="e">
        <f>IF(LEFT($H100)=RIGHT($I$2),
    IF(Scores!$AC100="",
        NA(),
        Scores!$AC100
    ),
    NA()
)</f>
        <v>#N/A</v>
      </c>
      <c r="J100" s="86" t="e">
        <f>IF(LEFT($H100)=RIGHT($I$2),
    IF(Scores!$AF100="",
        NA(),
        Scores!$AF100
    ),
    NA()
)</f>
        <v>#N/A</v>
      </c>
      <c r="K100" s="86" t="e">
        <f>IF(LEFT($H100)=RIGHT($I$2),
    IF(Scores!$AG100="",
        NA(),
        Scores!$AG100
    ),
    NA()
)</f>
        <v>#N/A</v>
      </c>
      <c r="L100" s="86" t="e">
        <f>IF(LEFT($H100)=RIGHT($I$2),
    IF(OR(Scores!$F100="",NOT(ISNUMBER(Scores!$F100))),
        NA(),
        Scores!$F100
    ),
    NA()
)</f>
        <v>#N/A</v>
      </c>
      <c r="M100" s="88" t="e">
        <f>IF(LEFT($H100)=RIGHT($I$2),
    IF(OR(Scores!$F100="",NOT(ISNUMBER(Scores!$H100))),
        NA(),
        Scores!$H100
    ),
    NA()
)</f>
        <v>#N/A</v>
      </c>
      <c r="N100" s="87" t="e">
        <f>IF(LEFT($H100)=RIGHT($N$2),
    IF(Scores!$AC100="",
        NA(),
        Scores!$AC100
    ),
    NA()
)</f>
        <v>#N/A</v>
      </c>
      <c r="O100" s="86" t="e">
        <f>IF(LEFT($H100)=RIGHT($N$2),
    IF(Scores!$AF100="",
        NA(),
        Scores!$AF100
    ),
    NA()
)</f>
        <v>#N/A</v>
      </c>
      <c r="P100" s="86" t="e">
        <f>IF(LEFT($H100)=RIGHT($N$2),
    IF(Scores!$AG100="",
        NA(),
        Scores!$AG100
    ),
    NA()
)</f>
        <v>#N/A</v>
      </c>
      <c r="Q100" s="86" t="e">
        <f>IF(LEFT($H100)=RIGHT($N$2),
    IF(OR(Scores!$F100="",NOT(ISNUMBER(Scores!$F100))),
        NA(),
        Scores!$F100
    ),
    NA()
)</f>
        <v>#N/A</v>
      </c>
      <c r="R100" s="88" t="e">
        <f>IF(LEFT($H100)=RIGHT($N$2),
    IF(OR(Scores!$F100="",NOT(ISNUMBER(Scores!$H100))),
        NA(),
        Scores!$H100
    ),
    NA()
)</f>
        <v>#N/A</v>
      </c>
      <c r="S100" s="89"/>
    </row>
    <row r="101" spans="8:19">
      <c r="H101" s="93" t="str">
        <f>Scores!B101</f>
        <v/>
      </c>
      <c r="I101" s="87" t="e">
        <f>IF(LEFT($H101)=RIGHT($I$2),
    IF(Scores!$AC101="",
        NA(),
        Scores!$AC101
    ),
    NA()
)</f>
        <v>#N/A</v>
      </c>
      <c r="J101" s="86" t="e">
        <f>IF(LEFT($H101)=RIGHT($I$2),
    IF(Scores!$AF101="",
        NA(),
        Scores!$AF101
    ),
    NA()
)</f>
        <v>#N/A</v>
      </c>
      <c r="K101" s="86" t="e">
        <f>IF(LEFT($H101)=RIGHT($I$2),
    IF(Scores!$AG101="",
        NA(),
        Scores!$AG101
    ),
    NA()
)</f>
        <v>#N/A</v>
      </c>
      <c r="L101" s="86" t="e">
        <f>IF(LEFT($H101)=RIGHT($I$2),
    IF(OR(Scores!$F101="",NOT(ISNUMBER(Scores!$F101))),
        NA(),
        Scores!$F101
    ),
    NA()
)</f>
        <v>#N/A</v>
      </c>
      <c r="M101" s="88" t="e">
        <f>IF(LEFT($H101)=RIGHT($I$2),
    IF(OR(Scores!$F101="",NOT(ISNUMBER(Scores!$H101))),
        NA(),
        Scores!$H101
    ),
    NA()
)</f>
        <v>#N/A</v>
      </c>
      <c r="N101" s="87" t="e">
        <f>IF(LEFT($H101)=RIGHT($N$2),
    IF(Scores!$AC101="",
        NA(),
        Scores!$AC101
    ),
    NA()
)</f>
        <v>#N/A</v>
      </c>
      <c r="O101" s="86" t="e">
        <f>IF(LEFT($H101)=RIGHT($N$2),
    IF(Scores!$AF101="",
        NA(),
        Scores!$AF101
    ),
    NA()
)</f>
        <v>#N/A</v>
      </c>
      <c r="P101" s="86" t="e">
        <f>IF(LEFT($H101)=RIGHT($N$2),
    IF(Scores!$AG101="",
        NA(),
        Scores!$AG101
    ),
    NA()
)</f>
        <v>#N/A</v>
      </c>
      <c r="Q101" s="86" t="e">
        <f>IF(LEFT($H101)=RIGHT($N$2),
    IF(OR(Scores!$F101="",NOT(ISNUMBER(Scores!$F101))),
        NA(),
        Scores!$F101
    ),
    NA()
)</f>
        <v>#N/A</v>
      </c>
      <c r="R101" s="88" t="e">
        <f>IF(LEFT($H101)=RIGHT($N$2),
    IF(OR(Scores!$F101="",NOT(ISNUMBER(Scores!$H101))),
        NA(),
        Scores!$H101
    ),
    NA()
)</f>
        <v>#N/A</v>
      </c>
      <c r="S101" s="89"/>
    </row>
    <row r="102" spans="8:19">
      <c r="H102" s="93" t="str">
        <f>Scores!B102</f>
        <v/>
      </c>
      <c r="I102" s="87" t="e">
        <f>IF(LEFT($H102)=RIGHT($I$2),
    IF(Scores!$AC102="",
        NA(),
        Scores!$AC102
    ),
    NA()
)</f>
        <v>#N/A</v>
      </c>
      <c r="J102" s="86" t="e">
        <f>IF(LEFT($H102)=RIGHT($I$2),
    IF(Scores!$AF102="",
        NA(),
        Scores!$AF102
    ),
    NA()
)</f>
        <v>#N/A</v>
      </c>
      <c r="K102" s="86" t="e">
        <f>IF(LEFT($H102)=RIGHT($I$2),
    IF(Scores!$AG102="",
        NA(),
        Scores!$AG102
    ),
    NA()
)</f>
        <v>#N/A</v>
      </c>
      <c r="L102" s="86" t="e">
        <f>IF(LEFT($H102)=RIGHT($I$2),
    IF(OR(Scores!$F102="",NOT(ISNUMBER(Scores!$F102))),
        NA(),
        Scores!$F102
    ),
    NA()
)</f>
        <v>#N/A</v>
      </c>
      <c r="M102" s="88" t="e">
        <f>IF(LEFT($H102)=RIGHT($I$2),
    IF(OR(Scores!$F102="",NOT(ISNUMBER(Scores!$H102))),
        NA(),
        Scores!$H102
    ),
    NA()
)</f>
        <v>#N/A</v>
      </c>
      <c r="N102" s="87" t="e">
        <f>IF(LEFT($H102)=RIGHT($N$2),
    IF(Scores!$AC102="",
        NA(),
        Scores!$AC102
    ),
    NA()
)</f>
        <v>#N/A</v>
      </c>
      <c r="O102" s="86" t="e">
        <f>IF(LEFT($H102)=RIGHT($N$2),
    IF(Scores!$AF102="",
        NA(),
        Scores!$AF102
    ),
    NA()
)</f>
        <v>#N/A</v>
      </c>
      <c r="P102" s="86" t="e">
        <f>IF(LEFT($H102)=RIGHT($N$2),
    IF(Scores!$AG102="",
        NA(),
        Scores!$AG102
    ),
    NA()
)</f>
        <v>#N/A</v>
      </c>
      <c r="Q102" s="86" t="e">
        <f>IF(LEFT($H102)=RIGHT($N$2),
    IF(OR(Scores!$F102="",NOT(ISNUMBER(Scores!$F102))),
        NA(),
        Scores!$F102
    ),
    NA()
)</f>
        <v>#N/A</v>
      </c>
      <c r="R102" s="88" t="e">
        <f>IF(LEFT($H102)=RIGHT($N$2),
    IF(OR(Scores!$F102="",NOT(ISNUMBER(Scores!$H102))),
        NA(),
        Scores!$H102
    ),
    NA()
)</f>
        <v>#N/A</v>
      </c>
      <c r="S102" s="89"/>
    </row>
    <row r="103" spans="8:19">
      <c r="H103" s="93" t="str">
        <f>Scores!B103</f>
        <v/>
      </c>
      <c r="I103" s="87" t="e">
        <f>IF(LEFT($H103)=RIGHT($I$2),
    IF(Scores!$AC103="",
        NA(),
        Scores!$AC103
    ),
    NA()
)</f>
        <v>#N/A</v>
      </c>
      <c r="J103" s="86" t="e">
        <f>IF(LEFT($H103)=RIGHT($I$2),
    IF(Scores!$AF103="",
        NA(),
        Scores!$AF103
    ),
    NA()
)</f>
        <v>#N/A</v>
      </c>
      <c r="K103" s="86" t="e">
        <f>IF(LEFT($H103)=RIGHT($I$2),
    IF(Scores!$AG103="",
        NA(),
        Scores!$AG103
    ),
    NA()
)</f>
        <v>#N/A</v>
      </c>
      <c r="L103" s="86" t="e">
        <f>IF(LEFT($H103)=RIGHT($I$2),
    IF(OR(Scores!$F103="",NOT(ISNUMBER(Scores!$F103))),
        NA(),
        Scores!$F103
    ),
    NA()
)</f>
        <v>#N/A</v>
      </c>
      <c r="M103" s="88" t="e">
        <f>IF(LEFT($H103)=RIGHT($I$2),
    IF(OR(Scores!$F103="",NOT(ISNUMBER(Scores!$H103))),
        NA(),
        Scores!$H103
    ),
    NA()
)</f>
        <v>#N/A</v>
      </c>
      <c r="N103" s="87" t="e">
        <f>IF(LEFT($H103)=RIGHT($N$2),
    IF(Scores!$AC103="",
        NA(),
        Scores!$AC103
    ),
    NA()
)</f>
        <v>#N/A</v>
      </c>
      <c r="O103" s="86" t="e">
        <f>IF(LEFT($H103)=RIGHT($N$2),
    IF(Scores!$AF103="",
        NA(),
        Scores!$AF103
    ),
    NA()
)</f>
        <v>#N/A</v>
      </c>
      <c r="P103" s="86" t="e">
        <f>IF(LEFT($H103)=RIGHT($N$2),
    IF(Scores!$AG103="",
        NA(),
        Scores!$AG103
    ),
    NA()
)</f>
        <v>#N/A</v>
      </c>
      <c r="Q103" s="86" t="e">
        <f>IF(LEFT($H103)=RIGHT($N$2),
    IF(OR(Scores!$F103="",NOT(ISNUMBER(Scores!$F103))),
        NA(),
        Scores!$F103
    ),
    NA()
)</f>
        <v>#N/A</v>
      </c>
      <c r="R103" s="88" t="e">
        <f>IF(LEFT($H103)=RIGHT($N$2),
    IF(OR(Scores!$F103="",NOT(ISNUMBER(Scores!$H103))),
        NA(),
        Scores!$H103
    ),
    NA()
)</f>
        <v>#N/A</v>
      </c>
      <c r="S103" s="89"/>
    </row>
    <row r="104" spans="8:19">
      <c r="H104" s="93" t="str">
        <f>Scores!B104</f>
        <v/>
      </c>
      <c r="I104" s="87" t="e">
        <f>IF(LEFT($H104)=RIGHT($I$2),
    IF(Scores!$AC104="",
        NA(),
        Scores!$AC104
    ),
    NA()
)</f>
        <v>#N/A</v>
      </c>
      <c r="J104" s="86" t="e">
        <f>IF(LEFT($H104)=RIGHT($I$2),
    IF(Scores!$AF104="",
        NA(),
        Scores!$AF104
    ),
    NA()
)</f>
        <v>#N/A</v>
      </c>
      <c r="K104" s="86" t="e">
        <f>IF(LEFT($H104)=RIGHT($I$2),
    IF(Scores!$AG104="",
        NA(),
        Scores!$AG104
    ),
    NA()
)</f>
        <v>#N/A</v>
      </c>
      <c r="L104" s="86" t="e">
        <f>IF(LEFT($H104)=RIGHT($I$2),
    IF(OR(Scores!$F104="",NOT(ISNUMBER(Scores!$F104))),
        NA(),
        Scores!$F104
    ),
    NA()
)</f>
        <v>#N/A</v>
      </c>
      <c r="M104" s="88" t="e">
        <f>IF(LEFT($H104)=RIGHT($I$2),
    IF(OR(Scores!$F104="",NOT(ISNUMBER(Scores!$H104))),
        NA(),
        Scores!$H104
    ),
    NA()
)</f>
        <v>#N/A</v>
      </c>
      <c r="N104" s="87" t="e">
        <f>IF(LEFT($H104)=RIGHT($N$2),
    IF(Scores!$AC104="",
        NA(),
        Scores!$AC104
    ),
    NA()
)</f>
        <v>#N/A</v>
      </c>
      <c r="O104" s="86" t="e">
        <f>IF(LEFT($H104)=RIGHT($N$2),
    IF(Scores!$AF104="",
        NA(),
        Scores!$AF104
    ),
    NA()
)</f>
        <v>#N/A</v>
      </c>
      <c r="P104" s="86" t="e">
        <f>IF(LEFT($H104)=RIGHT($N$2),
    IF(Scores!$AG104="",
        NA(),
        Scores!$AG104
    ),
    NA()
)</f>
        <v>#N/A</v>
      </c>
      <c r="Q104" s="86" t="e">
        <f>IF(LEFT($H104)=RIGHT($N$2),
    IF(OR(Scores!$F104="",NOT(ISNUMBER(Scores!$F104))),
        NA(),
        Scores!$F104
    ),
    NA()
)</f>
        <v>#N/A</v>
      </c>
      <c r="R104" s="88" t="e">
        <f>IF(LEFT($H104)=RIGHT($N$2),
    IF(OR(Scores!$F104="",NOT(ISNUMBER(Scores!$H104))),
        NA(),
        Scores!$H104
    ),
    NA()
)</f>
        <v>#N/A</v>
      </c>
      <c r="S104" s="89"/>
    </row>
    <row r="105" spans="8:19">
      <c r="H105" s="93" t="str">
        <f>Scores!B105</f>
        <v/>
      </c>
      <c r="I105" s="87" t="e">
        <f>IF(LEFT($H105)=RIGHT($I$2),
    IF(Scores!$AC105="",
        NA(),
        Scores!$AC105
    ),
    NA()
)</f>
        <v>#N/A</v>
      </c>
      <c r="J105" s="86" t="e">
        <f>IF(LEFT($H105)=RIGHT($I$2),
    IF(Scores!$AF105="",
        NA(),
        Scores!$AF105
    ),
    NA()
)</f>
        <v>#N/A</v>
      </c>
      <c r="K105" s="86" t="e">
        <f>IF(LEFT($H105)=RIGHT($I$2),
    IF(Scores!$AG105="",
        NA(),
        Scores!$AG105
    ),
    NA()
)</f>
        <v>#N/A</v>
      </c>
      <c r="L105" s="86" t="e">
        <f>IF(LEFT($H105)=RIGHT($I$2),
    IF(OR(Scores!$F105="",NOT(ISNUMBER(Scores!$F105))),
        NA(),
        Scores!$F105
    ),
    NA()
)</f>
        <v>#N/A</v>
      </c>
      <c r="M105" s="88" t="e">
        <f>IF(LEFT($H105)=RIGHT($I$2),
    IF(OR(Scores!$F105="",NOT(ISNUMBER(Scores!$H105))),
        NA(),
        Scores!$H105
    ),
    NA()
)</f>
        <v>#N/A</v>
      </c>
      <c r="N105" s="87" t="e">
        <f>IF(LEFT($H105)=RIGHT($N$2),
    IF(Scores!$AC105="",
        NA(),
        Scores!$AC105
    ),
    NA()
)</f>
        <v>#N/A</v>
      </c>
      <c r="O105" s="86" t="e">
        <f>IF(LEFT($H105)=RIGHT($N$2),
    IF(Scores!$AF105="",
        NA(),
        Scores!$AF105
    ),
    NA()
)</f>
        <v>#N/A</v>
      </c>
      <c r="P105" s="86" t="e">
        <f>IF(LEFT($H105)=RIGHT($N$2),
    IF(Scores!$AG105="",
        NA(),
        Scores!$AG105
    ),
    NA()
)</f>
        <v>#N/A</v>
      </c>
      <c r="Q105" s="86" t="e">
        <f>IF(LEFT($H105)=RIGHT($N$2),
    IF(OR(Scores!$F105="",NOT(ISNUMBER(Scores!$F105))),
        NA(),
        Scores!$F105
    ),
    NA()
)</f>
        <v>#N/A</v>
      </c>
      <c r="R105" s="88" t="e">
        <f>IF(LEFT($H105)=RIGHT($N$2),
    IF(OR(Scores!$F105="",NOT(ISNUMBER(Scores!$H105))),
        NA(),
        Scores!$H105
    ),
    NA()
)</f>
        <v>#N/A</v>
      </c>
      <c r="S105" s="89"/>
    </row>
    <row r="106" spans="8:19">
      <c r="H106" s="93" t="str">
        <f>Scores!B106</f>
        <v/>
      </c>
      <c r="I106" s="87" t="e">
        <f>IF(LEFT($H106)=RIGHT($I$2),
    IF(Scores!$AC106="",
        NA(),
        Scores!$AC106
    ),
    NA()
)</f>
        <v>#N/A</v>
      </c>
      <c r="J106" s="86" t="e">
        <f>IF(LEFT($H106)=RIGHT($I$2),
    IF(Scores!$AF106="",
        NA(),
        Scores!$AF106
    ),
    NA()
)</f>
        <v>#N/A</v>
      </c>
      <c r="K106" s="86" t="e">
        <f>IF(LEFT($H106)=RIGHT($I$2),
    IF(Scores!$AG106="",
        NA(),
        Scores!$AG106
    ),
    NA()
)</f>
        <v>#N/A</v>
      </c>
      <c r="L106" s="86" t="e">
        <f>IF(LEFT($H106)=RIGHT($I$2),
    IF(OR(Scores!$F106="",NOT(ISNUMBER(Scores!$F106))),
        NA(),
        Scores!$F106
    ),
    NA()
)</f>
        <v>#N/A</v>
      </c>
      <c r="M106" s="88" t="e">
        <f>IF(LEFT($H106)=RIGHT($I$2),
    IF(OR(Scores!$F106="",NOT(ISNUMBER(Scores!$H106))),
        NA(),
        Scores!$H106
    ),
    NA()
)</f>
        <v>#N/A</v>
      </c>
      <c r="N106" s="87" t="e">
        <f>IF(LEFT($H106)=RIGHT($N$2),
    IF(Scores!$AC106="",
        NA(),
        Scores!$AC106
    ),
    NA()
)</f>
        <v>#N/A</v>
      </c>
      <c r="O106" s="86" t="e">
        <f>IF(LEFT($H106)=RIGHT($N$2),
    IF(Scores!$AF106="",
        NA(),
        Scores!$AF106
    ),
    NA()
)</f>
        <v>#N/A</v>
      </c>
      <c r="P106" s="86" t="e">
        <f>IF(LEFT($H106)=RIGHT($N$2),
    IF(Scores!$AG106="",
        NA(),
        Scores!$AG106
    ),
    NA()
)</f>
        <v>#N/A</v>
      </c>
      <c r="Q106" s="86" t="e">
        <f>IF(LEFT($H106)=RIGHT($N$2),
    IF(OR(Scores!$F106="",NOT(ISNUMBER(Scores!$F106))),
        NA(),
        Scores!$F106
    ),
    NA()
)</f>
        <v>#N/A</v>
      </c>
      <c r="R106" s="88" t="e">
        <f>IF(LEFT($H106)=RIGHT($N$2),
    IF(OR(Scores!$F106="",NOT(ISNUMBER(Scores!$H106))),
        NA(),
        Scores!$H106
    ),
    NA()
)</f>
        <v>#N/A</v>
      </c>
      <c r="S106" s="89"/>
    </row>
    <row r="107" spans="8:19">
      <c r="H107" s="93" t="str">
        <f>Scores!B107</f>
        <v/>
      </c>
      <c r="I107" s="87" t="e">
        <f>IF(LEFT($H107)=RIGHT($I$2),
    IF(Scores!$AC107="",
        NA(),
        Scores!$AC107
    ),
    NA()
)</f>
        <v>#N/A</v>
      </c>
      <c r="J107" s="86" t="e">
        <f>IF(LEFT($H107)=RIGHT($I$2),
    IF(Scores!$AF107="",
        NA(),
        Scores!$AF107
    ),
    NA()
)</f>
        <v>#N/A</v>
      </c>
      <c r="K107" s="86" t="e">
        <f>IF(LEFT($H107)=RIGHT($I$2),
    IF(Scores!$AG107="",
        NA(),
        Scores!$AG107
    ),
    NA()
)</f>
        <v>#N/A</v>
      </c>
      <c r="L107" s="86" t="e">
        <f>IF(LEFT($H107)=RIGHT($I$2),
    IF(OR(Scores!$F107="",NOT(ISNUMBER(Scores!$F107))),
        NA(),
        Scores!$F107
    ),
    NA()
)</f>
        <v>#N/A</v>
      </c>
      <c r="M107" s="88" t="e">
        <f>IF(LEFT($H107)=RIGHT($I$2),
    IF(OR(Scores!$F107="",NOT(ISNUMBER(Scores!$H107))),
        NA(),
        Scores!$H107
    ),
    NA()
)</f>
        <v>#N/A</v>
      </c>
      <c r="N107" s="87" t="e">
        <f>IF(LEFT($H107)=RIGHT($N$2),
    IF(Scores!$AC107="",
        NA(),
        Scores!$AC107
    ),
    NA()
)</f>
        <v>#N/A</v>
      </c>
      <c r="O107" s="86" t="e">
        <f>IF(LEFT($H107)=RIGHT($N$2),
    IF(Scores!$AF107="",
        NA(),
        Scores!$AF107
    ),
    NA()
)</f>
        <v>#N/A</v>
      </c>
      <c r="P107" s="86" t="e">
        <f>IF(LEFT($H107)=RIGHT($N$2),
    IF(Scores!$AG107="",
        NA(),
        Scores!$AG107
    ),
    NA()
)</f>
        <v>#N/A</v>
      </c>
      <c r="Q107" s="86" t="e">
        <f>IF(LEFT($H107)=RIGHT($N$2),
    IF(OR(Scores!$F107="",NOT(ISNUMBER(Scores!$F107))),
        NA(),
        Scores!$F107
    ),
    NA()
)</f>
        <v>#N/A</v>
      </c>
      <c r="R107" s="88" t="e">
        <f>IF(LEFT($H107)=RIGHT($N$2),
    IF(OR(Scores!$F107="",NOT(ISNUMBER(Scores!$H107))),
        NA(),
        Scores!$H107
    ),
    NA()
)</f>
        <v>#N/A</v>
      </c>
      <c r="S107" s="89"/>
    </row>
    <row r="108" spans="8:19">
      <c r="H108" s="93" t="str">
        <f>Scores!B108</f>
        <v/>
      </c>
      <c r="I108" s="87" t="e">
        <f>IF(LEFT($H108)=RIGHT($I$2),
    IF(Scores!$AC108="",
        NA(),
        Scores!$AC108
    ),
    NA()
)</f>
        <v>#N/A</v>
      </c>
      <c r="J108" s="86" t="e">
        <f>IF(LEFT($H108)=RIGHT($I$2),
    IF(Scores!$AF108="",
        NA(),
        Scores!$AF108
    ),
    NA()
)</f>
        <v>#N/A</v>
      </c>
      <c r="K108" s="86" t="e">
        <f>IF(LEFT($H108)=RIGHT($I$2),
    IF(Scores!$AG108="",
        NA(),
        Scores!$AG108
    ),
    NA()
)</f>
        <v>#N/A</v>
      </c>
      <c r="L108" s="86" t="e">
        <f>IF(LEFT($H108)=RIGHT($I$2),
    IF(OR(Scores!$F108="",NOT(ISNUMBER(Scores!$F108))),
        NA(),
        Scores!$F108
    ),
    NA()
)</f>
        <v>#N/A</v>
      </c>
      <c r="M108" s="88" t="e">
        <f>IF(LEFT($H108)=RIGHT($I$2),
    IF(OR(Scores!$F108="",NOT(ISNUMBER(Scores!$H108))),
        NA(),
        Scores!$H108
    ),
    NA()
)</f>
        <v>#N/A</v>
      </c>
      <c r="N108" s="87" t="e">
        <f>IF(LEFT($H108)=RIGHT($N$2),
    IF(Scores!$AC108="",
        NA(),
        Scores!$AC108
    ),
    NA()
)</f>
        <v>#N/A</v>
      </c>
      <c r="O108" s="86" t="e">
        <f>IF(LEFT($H108)=RIGHT($N$2),
    IF(Scores!$AF108="",
        NA(),
        Scores!$AF108
    ),
    NA()
)</f>
        <v>#N/A</v>
      </c>
      <c r="P108" s="86" t="e">
        <f>IF(LEFT($H108)=RIGHT($N$2),
    IF(Scores!$AG108="",
        NA(),
        Scores!$AG108
    ),
    NA()
)</f>
        <v>#N/A</v>
      </c>
      <c r="Q108" s="86" t="e">
        <f>IF(LEFT($H108)=RIGHT($N$2),
    IF(OR(Scores!$F108="",NOT(ISNUMBER(Scores!$F108))),
        NA(),
        Scores!$F108
    ),
    NA()
)</f>
        <v>#N/A</v>
      </c>
      <c r="R108" s="88" t="e">
        <f>IF(LEFT($H108)=RIGHT($N$2),
    IF(OR(Scores!$F108="",NOT(ISNUMBER(Scores!$H108))),
        NA(),
        Scores!$H108
    ),
    NA()
)</f>
        <v>#N/A</v>
      </c>
      <c r="S108" s="89"/>
    </row>
    <row r="109" spans="8:19">
      <c r="H109" s="93" t="str">
        <f>Scores!B109</f>
        <v/>
      </c>
      <c r="I109" s="87" t="e">
        <f>IF(LEFT($H109)=RIGHT($I$2),
    IF(Scores!$AC109="",
        NA(),
        Scores!$AC109
    ),
    NA()
)</f>
        <v>#N/A</v>
      </c>
      <c r="J109" s="86" t="e">
        <f>IF(LEFT($H109)=RIGHT($I$2),
    IF(Scores!$AF109="",
        NA(),
        Scores!$AF109
    ),
    NA()
)</f>
        <v>#N/A</v>
      </c>
      <c r="K109" s="86" t="e">
        <f>IF(LEFT($H109)=RIGHT($I$2),
    IF(Scores!$AG109="",
        NA(),
        Scores!$AG109
    ),
    NA()
)</f>
        <v>#N/A</v>
      </c>
      <c r="L109" s="86" t="e">
        <f>IF(LEFT($H109)=RIGHT($I$2),
    IF(OR(Scores!$F109="",NOT(ISNUMBER(Scores!$F109))),
        NA(),
        Scores!$F109
    ),
    NA()
)</f>
        <v>#N/A</v>
      </c>
      <c r="M109" s="88" t="e">
        <f>IF(LEFT($H109)=RIGHT($I$2),
    IF(OR(Scores!$F109="",NOT(ISNUMBER(Scores!$H109))),
        NA(),
        Scores!$H109
    ),
    NA()
)</f>
        <v>#N/A</v>
      </c>
      <c r="N109" s="87" t="e">
        <f>IF(LEFT($H109)=RIGHT($N$2),
    IF(Scores!$AC109="",
        NA(),
        Scores!$AC109
    ),
    NA()
)</f>
        <v>#N/A</v>
      </c>
      <c r="O109" s="86" t="e">
        <f>IF(LEFT($H109)=RIGHT($N$2),
    IF(Scores!$AF109="",
        NA(),
        Scores!$AF109
    ),
    NA()
)</f>
        <v>#N/A</v>
      </c>
      <c r="P109" s="86" t="e">
        <f>IF(LEFT($H109)=RIGHT($N$2),
    IF(Scores!$AG109="",
        NA(),
        Scores!$AG109
    ),
    NA()
)</f>
        <v>#N/A</v>
      </c>
      <c r="Q109" s="86" t="e">
        <f>IF(LEFT($H109)=RIGHT($N$2),
    IF(OR(Scores!$F109="",NOT(ISNUMBER(Scores!$F109))),
        NA(),
        Scores!$F109
    ),
    NA()
)</f>
        <v>#N/A</v>
      </c>
      <c r="R109" s="88" t="e">
        <f>IF(LEFT($H109)=RIGHT($N$2),
    IF(OR(Scores!$F109="",NOT(ISNUMBER(Scores!$H109))),
        NA(),
        Scores!$H109
    ),
    NA()
)</f>
        <v>#N/A</v>
      </c>
      <c r="S109" s="89"/>
    </row>
    <row r="110" spans="8:19">
      <c r="H110" s="93" t="str">
        <f>Scores!B110</f>
        <v/>
      </c>
      <c r="I110" s="87" t="e">
        <f>IF(LEFT($H110)=RIGHT($I$2),
    IF(Scores!$AC110="",
        NA(),
        Scores!$AC110
    ),
    NA()
)</f>
        <v>#N/A</v>
      </c>
      <c r="J110" s="86" t="e">
        <f>IF(LEFT($H110)=RIGHT($I$2),
    IF(Scores!$AF110="",
        NA(),
        Scores!$AF110
    ),
    NA()
)</f>
        <v>#N/A</v>
      </c>
      <c r="K110" s="86" t="e">
        <f>IF(LEFT($H110)=RIGHT($I$2),
    IF(Scores!$AG110="",
        NA(),
        Scores!$AG110
    ),
    NA()
)</f>
        <v>#N/A</v>
      </c>
      <c r="L110" s="86" t="e">
        <f>IF(LEFT($H110)=RIGHT($I$2),
    IF(OR(Scores!$F110="",NOT(ISNUMBER(Scores!$F110))),
        NA(),
        Scores!$F110
    ),
    NA()
)</f>
        <v>#N/A</v>
      </c>
      <c r="M110" s="88" t="e">
        <f>IF(LEFT($H110)=RIGHT($I$2),
    IF(OR(Scores!$F110="",NOT(ISNUMBER(Scores!$H110))),
        NA(),
        Scores!$H110
    ),
    NA()
)</f>
        <v>#N/A</v>
      </c>
      <c r="N110" s="87" t="e">
        <f>IF(LEFT($H110)=RIGHT($N$2),
    IF(Scores!$AC110="",
        NA(),
        Scores!$AC110
    ),
    NA()
)</f>
        <v>#N/A</v>
      </c>
      <c r="O110" s="86" t="e">
        <f>IF(LEFT($H110)=RIGHT($N$2),
    IF(Scores!$AF110="",
        NA(),
        Scores!$AF110
    ),
    NA()
)</f>
        <v>#N/A</v>
      </c>
      <c r="P110" s="86" t="e">
        <f>IF(LEFT($H110)=RIGHT($N$2),
    IF(Scores!$AG110="",
        NA(),
        Scores!$AG110
    ),
    NA()
)</f>
        <v>#N/A</v>
      </c>
      <c r="Q110" s="86" t="e">
        <f>IF(LEFT($H110)=RIGHT($N$2),
    IF(OR(Scores!$F110="",NOT(ISNUMBER(Scores!$F110))),
        NA(),
        Scores!$F110
    ),
    NA()
)</f>
        <v>#N/A</v>
      </c>
      <c r="R110" s="88" t="e">
        <f>IF(LEFT($H110)=RIGHT($N$2),
    IF(OR(Scores!$F110="",NOT(ISNUMBER(Scores!$H110))),
        NA(),
        Scores!$H110
    ),
    NA()
)</f>
        <v>#N/A</v>
      </c>
      <c r="S110" s="89"/>
    </row>
    <row r="111" spans="8:19">
      <c r="H111" s="93" t="str">
        <f>Scores!B111</f>
        <v/>
      </c>
      <c r="I111" s="87" t="e">
        <f>IF(LEFT($H111)=RIGHT($I$2),
    IF(Scores!$AC111="",
        NA(),
        Scores!$AC111
    ),
    NA()
)</f>
        <v>#N/A</v>
      </c>
      <c r="J111" s="86" t="e">
        <f>IF(LEFT($H111)=RIGHT($I$2),
    IF(Scores!$AF111="",
        NA(),
        Scores!$AF111
    ),
    NA()
)</f>
        <v>#N/A</v>
      </c>
      <c r="K111" s="86" t="e">
        <f>IF(LEFT($H111)=RIGHT($I$2),
    IF(Scores!$AG111="",
        NA(),
        Scores!$AG111
    ),
    NA()
)</f>
        <v>#N/A</v>
      </c>
      <c r="L111" s="86" t="e">
        <f>IF(LEFT($H111)=RIGHT($I$2),
    IF(OR(Scores!$F111="",NOT(ISNUMBER(Scores!$F111))),
        NA(),
        Scores!$F111
    ),
    NA()
)</f>
        <v>#N/A</v>
      </c>
      <c r="M111" s="88" t="e">
        <f>IF(LEFT($H111)=RIGHT($I$2),
    IF(OR(Scores!$F111="",NOT(ISNUMBER(Scores!$H111))),
        NA(),
        Scores!$H111
    ),
    NA()
)</f>
        <v>#N/A</v>
      </c>
      <c r="N111" s="87" t="e">
        <f>IF(LEFT($H111)=RIGHT($N$2),
    IF(Scores!$AC111="",
        NA(),
        Scores!$AC111
    ),
    NA()
)</f>
        <v>#N/A</v>
      </c>
      <c r="O111" s="86" t="e">
        <f>IF(LEFT($H111)=RIGHT($N$2),
    IF(Scores!$AF111="",
        NA(),
        Scores!$AF111
    ),
    NA()
)</f>
        <v>#N/A</v>
      </c>
      <c r="P111" s="86" t="e">
        <f>IF(LEFT($H111)=RIGHT($N$2),
    IF(Scores!$AG111="",
        NA(),
        Scores!$AG111
    ),
    NA()
)</f>
        <v>#N/A</v>
      </c>
      <c r="Q111" s="86" t="e">
        <f>IF(LEFT($H111)=RIGHT($N$2),
    IF(OR(Scores!$F111="",NOT(ISNUMBER(Scores!$F111))),
        NA(),
        Scores!$F111
    ),
    NA()
)</f>
        <v>#N/A</v>
      </c>
      <c r="R111" s="88" t="e">
        <f>IF(LEFT($H111)=RIGHT($N$2),
    IF(OR(Scores!$F111="",NOT(ISNUMBER(Scores!$H111))),
        NA(),
        Scores!$H111
    ),
    NA()
)</f>
        <v>#N/A</v>
      </c>
      <c r="S111" s="89"/>
    </row>
    <row r="112" spans="8:19">
      <c r="H112" s="93" t="str">
        <f>Scores!B112</f>
        <v/>
      </c>
      <c r="I112" s="87" t="e">
        <f>IF(LEFT($H112)=RIGHT($I$2),
    IF(Scores!$AC112="",
        NA(),
        Scores!$AC112
    ),
    NA()
)</f>
        <v>#N/A</v>
      </c>
      <c r="J112" s="86" t="e">
        <f>IF(LEFT($H112)=RIGHT($I$2),
    IF(Scores!$AF112="",
        NA(),
        Scores!$AF112
    ),
    NA()
)</f>
        <v>#N/A</v>
      </c>
      <c r="K112" s="86" t="e">
        <f>IF(LEFT($H112)=RIGHT($I$2),
    IF(Scores!$AG112="",
        NA(),
        Scores!$AG112
    ),
    NA()
)</f>
        <v>#N/A</v>
      </c>
      <c r="L112" s="86" t="e">
        <f>IF(LEFT($H112)=RIGHT($I$2),
    IF(OR(Scores!$F112="",NOT(ISNUMBER(Scores!$F112))),
        NA(),
        Scores!$F112
    ),
    NA()
)</f>
        <v>#N/A</v>
      </c>
      <c r="M112" s="88" t="e">
        <f>IF(LEFT($H112)=RIGHT($I$2),
    IF(OR(Scores!$F112="",NOT(ISNUMBER(Scores!$H112))),
        NA(),
        Scores!$H112
    ),
    NA()
)</f>
        <v>#N/A</v>
      </c>
      <c r="N112" s="87" t="e">
        <f>IF(LEFT($H112)=RIGHT($N$2),
    IF(Scores!$AC112="",
        NA(),
        Scores!$AC112
    ),
    NA()
)</f>
        <v>#N/A</v>
      </c>
      <c r="O112" s="86" t="e">
        <f>IF(LEFT($H112)=RIGHT($N$2),
    IF(Scores!$AF112="",
        NA(),
        Scores!$AF112
    ),
    NA()
)</f>
        <v>#N/A</v>
      </c>
      <c r="P112" s="86" t="e">
        <f>IF(LEFT($H112)=RIGHT($N$2),
    IF(Scores!$AG112="",
        NA(),
        Scores!$AG112
    ),
    NA()
)</f>
        <v>#N/A</v>
      </c>
      <c r="Q112" s="86" t="e">
        <f>IF(LEFT($H112)=RIGHT($N$2),
    IF(OR(Scores!$F112="",NOT(ISNUMBER(Scores!$F112))),
        NA(),
        Scores!$F112
    ),
    NA()
)</f>
        <v>#N/A</v>
      </c>
      <c r="R112" s="88" t="e">
        <f>IF(LEFT($H112)=RIGHT($N$2),
    IF(OR(Scores!$F112="",NOT(ISNUMBER(Scores!$H112))),
        NA(),
        Scores!$H112
    ),
    NA()
)</f>
        <v>#N/A</v>
      </c>
      <c r="S112" s="89"/>
    </row>
    <row r="113" spans="8:19">
      <c r="H113" s="93" t="str">
        <f>Scores!B113</f>
        <v/>
      </c>
      <c r="I113" s="87" t="e">
        <f>IF(LEFT($H113)=RIGHT($I$2),
    IF(Scores!$AC113="",
        NA(),
        Scores!$AC113
    ),
    NA()
)</f>
        <v>#N/A</v>
      </c>
      <c r="J113" s="86" t="e">
        <f>IF(LEFT($H113)=RIGHT($I$2),
    IF(Scores!$AF113="",
        NA(),
        Scores!$AF113
    ),
    NA()
)</f>
        <v>#N/A</v>
      </c>
      <c r="K113" s="86" t="e">
        <f>IF(LEFT($H113)=RIGHT($I$2),
    IF(Scores!$AG113="",
        NA(),
        Scores!$AG113
    ),
    NA()
)</f>
        <v>#N/A</v>
      </c>
      <c r="L113" s="86" t="e">
        <f>IF(LEFT($H113)=RIGHT($I$2),
    IF(OR(Scores!$F113="",NOT(ISNUMBER(Scores!$F113))),
        NA(),
        Scores!$F113
    ),
    NA()
)</f>
        <v>#N/A</v>
      </c>
      <c r="M113" s="88" t="e">
        <f>IF(LEFT($H113)=RIGHT($I$2),
    IF(OR(Scores!$F113="",NOT(ISNUMBER(Scores!$H113))),
        NA(),
        Scores!$H113
    ),
    NA()
)</f>
        <v>#N/A</v>
      </c>
      <c r="N113" s="87" t="e">
        <f>IF(LEFT($H113)=RIGHT($N$2),
    IF(Scores!$AC113="",
        NA(),
        Scores!$AC113
    ),
    NA()
)</f>
        <v>#N/A</v>
      </c>
      <c r="O113" s="86" t="e">
        <f>IF(LEFT($H113)=RIGHT($N$2),
    IF(Scores!$AF113="",
        NA(),
        Scores!$AF113
    ),
    NA()
)</f>
        <v>#N/A</v>
      </c>
      <c r="P113" s="86" t="e">
        <f>IF(LEFT($H113)=RIGHT($N$2),
    IF(Scores!$AG113="",
        NA(),
        Scores!$AG113
    ),
    NA()
)</f>
        <v>#N/A</v>
      </c>
      <c r="Q113" s="86" t="e">
        <f>IF(LEFT($H113)=RIGHT($N$2),
    IF(OR(Scores!$F113="",NOT(ISNUMBER(Scores!$F113))),
        NA(),
        Scores!$F113
    ),
    NA()
)</f>
        <v>#N/A</v>
      </c>
      <c r="R113" s="88" t="e">
        <f>IF(LEFT($H113)=RIGHT($N$2),
    IF(OR(Scores!$F113="",NOT(ISNUMBER(Scores!$H113))),
        NA(),
        Scores!$H113
    ),
    NA()
)</f>
        <v>#N/A</v>
      </c>
      <c r="S113" s="89"/>
    </row>
    <row r="114" spans="8:19">
      <c r="H114" s="93" t="str">
        <f>Scores!B114</f>
        <v/>
      </c>
      <c r="I114" s="87" t="e">
        <f>IF(LEFT($H114)=RIGHT($I$2),
    IF(Scores!$AC114="",
        NA(),
        Scores!$AC114
    ),
    NA()
)</f>
        <v>#N/A</v>
      </c>
      <c r="J114" s="86" t="e">
        <f>IF(LEFT($H114)=RIGHT($I$2),
    IF(Scores!$AF114="",
        NA(),
        Scores!$AF114
    ),
    NA()
)</f>
        <v>#N/A</v>
      </c>
      <c r="K114" s="86" t="e">
        <f>IF(LEFT($H114)=RIGHT($I$2),
    IF(Scores!$AG114="",
        NA(),
        Scores!$AG114
    ),
    NA()
)</f>
        <v>#N/A</v>
      </c>
      <c r="L114" s="86" t="e">
        <f>IF(LEFT($H114)=RIGHT($I$2),
    IF(OR(Scores!$F114="",NOT(ISNUMBER(Scores!$F114))),
        NA(),
        Scores!$F114
    ),
    NA()
)</f>
        <v>#N/A</v>
      </c>
      <c r="M114" s="88" t="e">
        <f>IF(LEFT($H114)=RIGHT($I$2),
    IF(OR(Scores!$F114="",NOT(ISNUMBER(Scores!$H114))),
        NA(),
        Scores!$H114
    ),
    NA()
)</f>
        <v>#N/A</v>
      </c>
      <c r="N114" s="87" t="e">
        <f>IF(LEFT($H114)=RIGHT($N$2),
    IF(Scores!$AC114="",
        NA(),
        Scores!$AC114
    ),
    NA()
)</f>
        <v>#N/A</v>
      </c>
      <c r="O114" s="86" t="e">
        <f>IF(LEFT($H114)=RIGHT($N$2),
    IF(Scores!$AF114="",
        NA(),
        Scores!$AF114
    ),
    NA()
)</f>
        <v>#N/A</v>
      </c>
      <c r="P114" s="86" t="e">
        <f>IF(LEFT($H114)=RIGHT($N$2),
    IF(Scores!$AG114="",
        NA(),
        Scores!$AG114
    ),
    NA()
)</f>
        <v>#N/A</v>
      </c>
      <c r="Q114" s="86" t="e">
        <f>IF(LEFT($H114)=RIGHT($N$2),
    IF(OR(Scores!$F114="",NOT(ISNUMBER(Scores!$F114))),
        NA(),
        Scores!$F114
    ),
    NA()
)</f>
        <v>#N/A</v>
      </c>
      <c r="R114" s="88" t="e">
        <f>IF(LEFT($H114)=RIGHT($N$2),
    IF(OR(Scores!$F114="",NOT(ISNUMBER(Scores!$H114))),
        NA(),
        Scores!$H114
    ),
    NA()
)</f>
        <v>#N/A</v>
      </c>
      <c r="S114" s="89"/>
    </row>
    <row r="115" spans="8:19">
      <c r="H115" s="93" t="str">
        <f>Scores!B115</f>
        <v/>
      </c>
      <c r="I115" s="87" t="e">
        <f>IF(LEFT($H115)=RIGHT($I$2),
    IF(Scores!$AC115="",
        NA(),
        Scores!$AC115
    ),
    NA()
)</f>
        <v>#N/A</v>
      </c>
      <c r="J115" s="86" t="e">
        <f>IF(LEFT($H115)=RIGHT($I$2),
    IF(Scores!$AF115="",
        NA(),
        Scores!$AF115
    ),
    NA()
)</f>
        <v>#N/A</v>
      </c>
      <c r="K115" s="86" t="e">
        <f>IF(LEFT($H115)=RIGHT($I$2),
    IF(Scores!$AG115="",
        NA(),
        Scores!$AG115
    ),
    NA()
)</f>
        <v>#N/A</v>
      </c>
      <c r="L115" s="86" t="e">
        <f>IF(LEFT($H115)=RIGHT($I$2),
    IF(OR(Scores!$F115="",NOT(ISNUMBER(Scores!$F115))),
        NA(),
        Scores!$F115
    ),
    NA()
)</f>
        <v>#N/A</v>
      </c>
      <c r="M115" s="88" t="e">
        <f>IF(LEFT($H115)=RIGHT($I$2),
    IF(OR(Scores!$F115="",NOT(ISNUMBER(Scores!$H115))),
        NA(),
        Scores!$H115
    ),
    NA()
)</f>
        <v>#N/A</v>
      </c>
      <c r="N115" s="87" t="e">
        <f>IF(LEFT($H115)=RIGHT($N$2),
    IF(Scores!$AC115="",
        NA(),
        Scores!$AC115
    ),
    NA()
)</f>
        <v>#N/A</v>
      </c>
      <c r="O115" s="86" t="e">
        <f>IF(LEFT($H115)=RIGHT($N$2),
    IF(Scores!$AF115="",
        NA(),
        Scores!$AF115
    ),
    NA()
)</f>
        <v>#N/A</v>
      </c>
      <c r="P115" s="86" t="e">
        <f>IF(LEFT($H115)=RIGHT($N$2),
    IF(Scores!$AG115="",
        NA(),
        Scores!$AG115
    ),
    NA()
)</f>
        <v>#N/A</v>
      </c>
      <c r="Q115" s="86" t="e">
        <f>IF(LEFT($H115)=RIGHT($N$2),
    IF(OR(Scores!$F115="",NOT(ISNUMBER(Scores!$F115))),
        NA(),
        Scores!$F115
    ),
    NA()
)</f>
        <v>#N/A</v>
      </c>
      <c r="R115" s="88" t="e">
        <f>IF(LEFT($H115)=RIGHT($N$2),
    IF(OR(Scores!$F115="",NOT(ISNUMBER(Scores!$H115))),
        NA(),
        Scores!$H115
    ),
    NA()
)</f>
        <v>#N/A</v>
      </c>
      <c r="S115" s="89"/>
    </row>
    <row r="116" spans="8:19">
      <c r="H116" s="93" t="str">
        <f>Scores!B116</f>
        <v/>
      </c>
      <c r="I116" s="87" t="e">
        <f>IF(LEFT($H116)=RIGHT($I$2),
    IF(Scores!$AC116="",
        NA(),
        Scores!$AC116
    ),
    NA()
)</f>
        <v>#N/A</v>
      </c>
      <c r="J116" s="86" t="e">
        <f>IF(LEFT($H116)=RIGHT($I$2),
    IF(Scores!$AF116="",
        NA(),
        Scores!$AF116
    ),
    NA()
)</f>
        <v>#N/A</v>
      </c>
      <c r="K116" s="86" t="e">
        <f>IF(LEFT($H116)=RIGHT($I$2),
    IF(Scores!$AG116="",
        NA(),
        Scores!$AG116
    ),
    NA()
)</f>
        <v>#N/A</v>
      </c>
      <c r="L116" s="86" t="e">
        <f>IF(LEFT($H116)=RIGHT($I$2),
    IF(OR(Scores!$F116="",NOT(ISNUMBER(Scores!$F116))),
        NA(),
        Scores!$F116
    ),
    NA()
)</f>
        <v>#N/A</v>
      </c>
      <c r="M116" s="88" t="e">
        <f>IF(LEFT($H116)=RIGHT($I$2),
    IF(OR(Scores!$F116="",NOT(ISNUMBER(Scores!$H116))),
        NA(),
        Scores!$H116
    ),
    NA()
)</f>
        <v>#N/A</v>
      </c>
      <c r="N116" s="87" t="e">
        <f>IF(LEFT($H116)=RIGHT($N$2),
    IF(Scores!$AC116="",
        NA(),
        Scores!$AC116
    ),
    NA()
)</f>
        <v>#N/A</v>
      </c>
      <c r="O116" s="86" t="e">
        <f>IF(LEFT($H116)=RIGHT($N$2),
    IF(Scores!$AF116="",
        NA(),
        Scores!$AF116
    ),
    NA()
)</f>
        <v>#N/A</v>
      </c>
      <c r="P116" s="86" t="e">
        <f>IF(LEFT($H116)=RIGHT($N$2),
    IF(Scores!$AG116="",
        NA(),
        Scores!$AG116
    ),
    NA()
)</f>
        <v>#N/A</v>
      </c>
      <c r="Q116" s="86" t="e">
        <f>IF(LEFT($H116)=RIGHT($N$2),
    IF(OR(Scores!$F116="",NOT(ISNUMBER(Scores!$F116))),
        NA(),
        Scores!$F116
    ),
    NA()
)</f>
        <v>#N/A</v>
      </c>
      <c r="R116" s="88" t="e">
        <f>IF(LEFT($H116)=RIGHT($N$2),
    IF(OR(Scores!$F116="",NOT(ISNUMBER(Scores!$H116))),
        NA(),
        Scores!$H116
    ),
    NA()
)</f>
        <v>#N/A</v>
      </c>
      <c r="S116" s="89"/>
    </row>
    <row r="117" spans="8:19">
      <c r="H117" s="93" t="str">
        <f>Scores!B117</f>
        <v/>
      </c>
      <c r="I117" s="87" t="e">
        <f>IF(LEFT($H117)=RIGHT($I$2),
    IF(Scores!$AC117="",
        NA(),
        Scores!$AC117
    ),
    NA()
)</f>
        <v>#N/A</v>
      </c>
      <c r="J117" s="86" t="e">
        <f>IF(LEFT($H117)=RIGHT($I$2),
    IF(Scores!$AF117="",
        NA(),
        Scores!$AF117
    ),
    NA()
)</f>
        <v>#N/A</v>
      </c>
      <c r="K117" s="86" t="e">
        <f>IF(LEFT($H117)=RIGHT($I$2),
    IF(Scores!$AG117="",
        NA(),
        Scores!$AG117
    ),
    NA()
)</f>
        <v>#N/A</v>
      </c>
      <c r="L117" s="86" t="e">
        <f>IF(LEFT($H117)=RIGHT($I$2),
    IF(OR(Scores!$F117="",NOT(ISNUMBER(Scores!$F117))),
        NA(),
        Scores!$F117
    ),
    NA()
)</f>
        <v>#N/A</v>
      </c>
      <c r="M117" s="88" t="e">
        <f>IF(LEFT($H117)=RIGHT($I$2),
    IF(OR(Scores!$F117="",NOT(ISNUMBER(Scores!$H117))),
        NA(),
        Scores!$H117
    ),
    NA()
)</f>
        <v>#N/A</v>
      </c>
      <c r="N117" s="87" t="e">
        <f>IF(LEFT($H117)=RIGHT($N$2),
    IF(Scores!$AC117="",
        NA(),
        Scores!$AC117
    ),
    NA()
)</f>
        <v>#N/A</v>
      </c>
      <c r="O117" s="86" t="e">
        <f>IF(LEFT($H117)=RIGHT($N$2),
    IF(Scores!$AF117="",
        NA(),
        Scores!$AF117
    ),
    NA()
)</f>
        <v>#N/A</v>
      </c>
      <c r="P117" s="86" t="e">
        <f>IF(LEFT($H117)=RIGHT($N$2),
    IF(Scores!$AG117="",
        NA(),
        Scores!$AG117
    ),
    NA()
)</f>
        <v>#N/A</v>
      </c>
      <c r="Q117" s="86" t="e">
        <f>IF(LEFT($H117)=RIGHT($N$2),
    IF(OR(Scores!$F117="",NOT(ISNUMBER(Scores!$F117))),
        NA(),
        Scores!$F117
    ),
    NA()
)</f>
        <v>#N/A</v>
      </c>
      <c r="R117" s="88" t="e">
        <f>IF(LEFT($H117)=RIGHT($N$2),
    IF(OR(Scores!$F117="",NOT(ISNUMBER(Scores!$H117))),
        NA(),
        Scores!$H117
    ),
    NA()
)</f>
        <v>#N/A</v>
      </c>
      <c r="S117" s="89"/>
    </row>
    <row r="118" spans="8:19">
      <c r="H118" s="93" t="str">
        <f>Scores!B118</f>
        <v/>
      </c>
      <c r="I118" s="87" t="e">
        <f>IF(LEFT($H118)=RIGHT($I$2),
    IF(Scores!$AC118="",
        NA(),
        Scores!$AC118
    ),
    NA()
)</f>
        <v>#N/A</v>
      </c>
      <c r="J118" s="86" t="e">
        <f>IF(LEFT($H118)=RIGHT($I$2),
    IF(Scores!$AF118="",
        NA(),
        Scores!$AF118
    ),
    NA()
)</f>
        <v>#N/A</v>
      </c>
      <c r="K118" s="86" t="e">
        <f>IF(LEFT($H118)=RIGHT($I$2),
    IF(Scores!$AG118="",
        NA(),
        Scores!$AG118
    ),
    NA()
)</f>
        <v>#N/A</v>
      </c>
      <c r="L118" s="86" t="e">
        <f>IF(LEFT($H118)=RIGHT($I$2),
    IF(OR(Scores!$F118="",NOT(ISNUMBER(Scores!$F118))),
        NA(),
        Scores!$F118
    ),
    NA()
)</f>
        <v>#N/A</v>
      </c>
      <c r="M118" s="88" t="e">
        <f>IF(LEFT($H118)=RIGHT($I$2),
    IF(OR(Scores!$F118="",NOT(ISNUMBER(Scores!$H118))),
        NA(),
        Scores!$H118
    ),
    NA()
)</f>
        <v>#N/A</v>
      </c>
      <c r="N118" s="87" t="e">
        <f>IF(LEFT($H118)=RIGHT($N$2),
    IF(Scores!$AC118="",
        NA(),
        Scores!$AC118
    ),
    NA()
)</f>
        <v>#N/A</v>
      </c>
      <c r="O118" s="86" t="e">
        <f>IF(LEFT($H118)=RIGHT($N$2),
    IF(Scores!$AF118="",
        NA(),
        Scores!$AF118
    ),
    NA()
)</f>
        <v>#N/A</v>
      </c>
      <c r="P118" s="86" t="e">
        <f>IF(LEFT($H118)=RIGHT($N$2),
    IF(Scores!$AG118="",
        NA(),
        Scores!$AG118
    ),
    NA()
)</f>
        <v>#N/A</v>
      </c>
      <c r="Q118" s="86" t="e">
        <f>IF(LEFT($H118)=RIGHT($N$2),
    IF(OR(Scores!$F118="",NOT(ISNUMBER(Scores!$F118))),
        NA(),
        Scores!$F118
    ),
    NA()
)</f>
        <v>#N/A</v>
      </c>
      <c r="R118" s="88" t="e">
        <f>IF(LEFT($H118)=RIGHT($N$2),
    IF(OR(Scores!$F118="",NOT(ISNUMBER(Scores!$H118))),
        NA(),
        Scores!$H118
    ),
    NA()
)</f>
        <v>#N/A</v>
      </c>
      <c r="S118" s="89"/>
    </row>
    <row r="119" spans="8:19">
      <c r="H119" s="93" t="str">
        <f>Scores!B119</f>
        <v/>
      </c>
      <c r="I119" s="87" t="e">
        <f>IF(LEFT($H119)=RIGHT($I$2),
    IF(Scores!$AC119="",
        NA(),
        Scores!$AC119
    ),
    NA()
)</f>
        <v>#N/A</v>
      </c>
      <c r="J119" s="86" t="e">
        <f>IF(LEFT($H119)=RIGHT($I$2),
    IF(Scores!$AF119="",
        NA(),
        Scores!$AF119
    ),
    NA()
)</f>
        <v>#N/A</v>
      </c>
      <c r="K119" s="86" t="e">
        <f>IF(LEFT($H119)=RIGHT($I$2),
    IF(Scores!$AG119="",
        NA(),
        Scores!$AG119
    ),
    NA()
)</f>
        <v>#N/A</v>
      </c>
      <c r="L119" s="86" t="e">
        <f>IF(LEFT($H119)=RIGHT($I$2),
    IF(OR(Scores!$F119="",NOT(ISNUMBER(Scores!$F119))),
        NA(),
        Scores!$F119
    ),
    NA()
)</f>
        <v>#N/A</v>
      </c>
      <c r="M119" s="88" t="e">
        <f>IF(LEFT($H119)=RIGHT($I$2),
    IF(OR(Scores!$F119="",NOT(ISNUMBER(Scores!$H119))),
        NA(),
        Scores!$H119
    ),
    NA()
)</f>
        <v>#N/A</v>
      </c>
      <c r="N119" s="87" t="e">
        <f>IF(LEFT($H119)=RIGHT($N$2),
    IF(Scores!$AC119="",
        NA(),
        Scores!$AC119
    ),
    NA()
)</f>
        <v>#N/A</v>
      </c>
      <c r="O119" s="86" t="e">
        <f>IF(LEFT($H119)=RIGHT($N$2),
    IF(Scores!$AF119="",
        NA(),
        Scores!$AF119
    ),
    NA()
)</f>
        <v>#N/A</v>
      </c>
      <c r="P119" s="86" t="e">
        <f>IF(LEFT($H119)=RIGHT($N$2),
    IF(Scores!$AG119="",
        NA(),
        Scores!$AG119
    ),
    NA()
)</f>
        <v>#N/A</v>
      </c>
      <c r="Q119" s="86" t="e">
        <f>IF(LEFT($H119)=RIGHT($N$2),
    IF(OR(Scores!$F119="",NOT(ISNUMBER(Scores!$F119))),
        NA(),
        Scores!$F119
    ),
    NA()
)</f>
        <v>#N/A</v>
      </c>
      <c r="R119" s="88" t="e">
        <f>IF(LEFT($H119)=RIGHT($N$2),
    IF(OR(Scores!$F119="",NOT(ISNUMBER(Scores!$H119))),
        NA(),
        Scores!$H119
    ),
    NA()
)</f>
        <v>#N/A</v>
      </c>
      <c r="S119" s="89"/>
    </row>
    <row r="120" spans="8:19">
      <c r="H120" s="93" t="str">
        <f>Scores!B120</f>
        <v/>
      </c>
      <c r="I120" s="87" t="e">
        <f>IF(LEFT($H120)=RIGHT($I$2),
    IF(Scores!$AC120="",
        NA(),
        Scores!$AC120
    ),
    NA()
)</f>
        <v>#N/A</v>
      </c>
      <c r="J120" s="86" t="e">
        <f>IF(LEFT($H120)=RIGHT($I$2),
    IF(Scores!$AF120="",
        NA(),
        Scores!$AF120
    ),
    NA()
)</f>
        <v>#N/A</v>
      </c>
      <c r="K120" s="86" t="e">
        <f>IF(LEFT($H120)=RIGHT($I$2),
    IF(Scores!$AG120="",
        NA(),
        Scores!$AG120
    ),
    NA()
)</f>
        <v>#N/A</v>
      </c>
      <c r="L120" s="86" t="e">
        <f>IF(LEFT($H120)=RIGHT($I$2),
    IF(OR(Scores!$F120="",NOT(ISNUMBER(Scores!$F120))),
        NA(),
        Scores!$F120
    ),
    NA()
)</f>
        <v>#N/A</v>
      </c>
      <c r="M120" s="88" t="e">
        <f>IF(LEFT($H120)=RIGHT($I$2),
    IF(OR(Scores!$F120="",NOT(ISNUMBER(Scores!$H120))),
        NA(),
        Scores!$H120
    ),
    NA()
)</f>
        <v>#N/A</v>
      </c>
      <c r="N120" s="87" t="e">
        <f>IF(LEFT($H120)=RIGHT($N$2),
    IF(Scores!$AC120="",
        NA(),
        Scores!$AC120
    ),
    NA()
)</f>
        <v>#N/A</v>
      </c>
      <c r="O120" s="86" t="e">
        <f>IF(LEFT($H120)=RIGHT($N$2),
    IF(Scores!$AF120="",
        NA(),
        Scores!$AF120
    ),
    NA()
)</f>
        <v>#N/A</v>
      </c>
      <c r="P120" s="86" t="e">
        <f>IF(LEFT($H120)=RIGHT($N$2),
    IF(Scores!$AG120="",
        NA(),
        Scores!$AG120
    ),
    NA()
)</f>
        <v>#N/A</v>
      </c>
      <c r="Q120" s="86" t="e">
        <f>IF(LEFT($H120)=RIGHT($N$2),
    IF(OR(Scores!$F120="",NOT(ISNUMBER(Scores!$F120))),
        NA(),
        Scores!$F120
    ),
    NA()
)</f>
        <v>#N/A</v>
      </c>
      <c r="R120" s="88" t="e">
        <f>IF(LEFT($H120)=RIGHT($N$2),
    IF(OR(Scores!$F120="",NOT(ISNUMBER(Scores!$H120))),
        NA(),
        Scores!$H120
    ),
    NA()
)</f>
        <v>#N/A</v>
      </c>
      <c r="S120" s="89"/>
    </row>
    <row r="121" spans="8:19">
      <c r="H121" s="93" t="str">
        <f>Scores!B121</f>
        <v/>
      </c>
      <c r="I121" s="87" t="e">
        <f>IF(LEFT($H121)=RIGHT($I$2),
    IF(Scores!$AC121="",
        NA(),
        Scores!$AC121
    ),
    NA()
)</f>
        <v>#N/A</v>
      </c>
      <c r="J121" s="86" t="e">
        <f>IF(LEFT($H121)=RIGHT($I$2),
    IF(Scores!$AF121="",
        NA(),
        Scores!$AF121
    ),
    NA()
)</f>
        <v>#N/A</v>
      </c>
      <c r="K121" s="86" t="e">
        <f>IF(LEFT($H121)=RIGHT($I$2),
    IF(Scores!$AG121="",
        NA(),
        Scores!$AG121
    ),
    NA()
)</f>
        <v>#N/A</v>
      </c>
      <c r="L121" s="86" t="e">
        <f>IF(LEFT($H121)=RIGHT($I$2),
    IF(OR(Scores!$F121="",NOT(ISNUMBER(Scores!$F121))),
        NA(),
        Scores!$F121
    ),
    NA()
)</f>
        <v>#N/A</v>
      </c>
      <c r="M121" s="88" t="e">
        <f>IF(LEFT($H121)=RIGHT($I$2),
    IF(OR(Scores!$F121="",NOT(ISNUMBER(Scores!$H121))),
        NA(),
        Scores!$H121
    ),
    NA()
)</f>
        <v>#N/A</v>
      </c>
      <c r="N121" s="87" t="e">
        <f>IF(LEFT($H121)=RIGHT($N$2),
    IF(Scores!$AC121="",
        NA(),
        Scores!$AC121
    ),
    NA()
)</f>
        <v>#N/A</v>
      </c>
      <c r="O121" s="86" t="e">
        <f>IF(LEFT($H121)=RIGHT($N$2),
    IF(Scores!$AF121="",
        NA(),
        Scores!$AF121
    ),
    NA()
)</f>
        <v>#N/A</v>
      </c>
      <c r="P121" s="86" t="e">
        <f>IF(LEFT($H121)=RIGHT($N$2),
    IF(Scores!$AG121="",
        NA(),
        Scores!$AG121
    ),
    NA()
)</f>
        <v>#N/A</v>
      </c>
      <c r="Q121" s="86" t="e">
        <f>IF(LEFT($H121)=RIGHT($N$2),
    IF(OR(Scores!$F121="",NOT(ISNUMBER(Scores!$F121))),
        NA(),
        Scores!$F121
    ),
    NA()
)</f>
        <v>#N/A</v>
      </c>
      <c r="R121" s="88" t="e">
        <f>IF(LEFT($H121)=RIGHT($N$2),
    IF(OR(Scores!$F121="",NOT(ISNUMBER(Scores!$H121))),
        NA(),
        Scores!$H121
    ),
    NA()
)</f>
        <v>#N/A</v>
      </c>
      <c r="S121" s="89"/>
    </row>
    <row r="122" spans="8:19">
      <c r="H122" s="93" t="str">
        <f>Scores!B122</f>
        <v/>
      </c>
      <c r="I122" s="87" t="e">
        <f>IF(LEFT($H122)=RIGHT($I$2),
    IF(Scores!$AC122="",
        NA(),
        Scores!$AC122
    ),
    NA()
)</f>
        <v>#N/A</v>
      </c>
      <c r="J122" s="86" t="e">
        <f>IF(LEFT($H122)=RIGHT($I$2),
    IF(Scores!$AF122="",
        NA(),
        Scores!$AF122
    ),
    NA()
)</f>
        <v>#N/A</v>
      </c>
      <c r="K122" s="86" t="e">
        <f>IF(LEFT($H122)=RIGHT($I$2),
    IF(Scores!$AG122="",
        NA(),
        Scores!$AG122
    ),
    NA()
)</f>
        <v>#N/A</v>
      </c>
      <c r="L122" s="86" t="e">
        <f>IF(LEFT($H122)=RIGHT($I$2),
    IF(OR(Scores!$F122="",NOT(ISNUMBER(Scores!$F122))),
        NA(),
        Scores!$F122
    ),
    NA()
)</f>
        <v>#N/A</v>
      </c>
      <c r="M122" s="88" t="e">
        <f>IF(LEFT($H122)=RIGHT($I$2),
    IF(OR(Scores!$F122="",NOT(ISNUMBER(Scores!$H122))),
        NA(),
        Scores!$H122
    ),
    NA()
)</f>
        <v>#N/A</v>
      </c>
      <c r="N122" s="87" t="e">
        <f>IF(LEFT($H122)=RIGHT($N$2),
    IF(Scores!$AC122="",
        NA(),
        Scores!$AC122
    ),
    NA()
)</f>
        <v>#N/A</v>
      </c>
      <c r="O122" s="86" t="e">
        <f>IF(LEFT($H122)=RIGHT($N$2),
    IF(Scores!$AF122="",
        NA(),
        Scores!$AF122
    ),
    NA()
)</f>
        <v>#N/A</v>
      </c>
      <c r="P122" s="86" t="e">
        <f>IF(LEFT($H122)=RIGHT($N$2),
    IF(Scores!$AG122="",
        NA(),
        Scores!$AG122
    ),
    NA()
)</f>
        <v>#N/A</v>
      </c>
      <c r="Q122" s="86" t="e">
        <f>IF(LEFT($H122)=RIGHT($N$2),
    IF(OR(Scores!$F122="",NOT(ISNUMBER(Scores!$F122))),
        NA(),
        Scores!$F122
    ),
    NA()
)</f>
        <v>#N/A</v>
      </c>
      <c r="R122" s="88" t="e">
        <f>IF(LEFT($H122)=RIGHT($N$2),
    IF(OR(Scores!$F122="",NOT(ISNUMBER(Scores!$H122))),
        NA(),
        Scores!$H122
    ),
    NA()
)</f>
        <v>#N/A</v>
      </c>
      <c r="S122" s="89"/>
    </row>
    <row r="123" spans="8:19">
      <c r="H123" s="93" t="str">
        <f>Scores!B123</f>
        <v/>
      </c>
      <c r="I123" s="87" t="e">
        <f>IF(LEFT($H123)=RIGHT($I$2),
    IF(Scores!$AC123="",
        NA(),
        Scores!$AC123
    ),
    NA()
)</f>
        <v>#N/A</v>
      </c>
      <c r="J123" s="86" t="e">
        <f>IF(LEFT($H123)=RIGHT($I$2),
    IF(Scores!$AF123="",
        NA(),
        Scores!$AF123
    ),
    NA()
)</f>
        <v>#N/A</v>
      </c>
      <c r="K123" s="86" t="e">
        <f>IF(LEFT($H123)=RIGHT($I$2),
    IF(Scores!$AG123="",
        NA(),
        Scores!$AG123
    ),
    NA()
)</f>
        <v>#N/A</v>
      </c>
      <c r="L123" s="86" t="e">
        <f>IF(LEFT($H123)=RIGHT($I$2),
    IF(OR(Scores!$F123="",NOT(ISNUMBER(Scores!$F123))),
        NA(),
        Scores!$F123
    ),
    NA()
)</f>
        <v>#N/A</v>
      </c>
      <c r="M123" s="88" t="e">
        <f>IF(LEFT($H123)=RIGHT($I$2),
    IF(OR(Scores!$F123="",NOT(ISNUMBER(Scores!$H123))),
        NA(),
        Scores!$H123
    ),
    NA()
)</f>
        <v>#N/A</v>
      </c>
      <c r="N123" s="87" t="e">
        <f>IF(LEFT($H123)=RIGHT($N$2),
    IF(Scores!$AC123="",
        NA(),
        Scores!$AC123
    ),
    NA()
)</f>
        <v>#N/A</v>
      </c>
      <c r="O123" s="86" t="e">
        <f>IF(LEFT($H123)=RIGHT($N$2),
    IF(Scores!$AF123="",
        NA(),
        Scores!$AF123
    ),
    NA()
)</f>
        <v>#N/A</v>
      </c>
      <c r="P123" s="86" t="e">
        <f>IF(LEFT($H123)=RIGHT($N$2),
    IF(Scores!$AG123="",
        NA(),
        Scores!$AG123
    ),
    NA()
)</f>
        <v>#N/A</v>
      </c>
      <c r="Q123" s="86" t="e">
        <f>IF(LEFT($H123)=RIGHT($N$2),
    IF(OR(Scores!$F123="",NOT(ISNUMBER(Scores!$F123))),
        NA(),
        Scores!$F123
    ),
    NA()
)</f>
        <v>#N/A</v>
      </c>
      <c r="R123" s="88" t="e">
        <f>IF(LEFT($H123)=RIGHT($N$2),
    IF(OR(Scores!$F123="",NOT(ISNUMBER(Scores!$H123))),
        NA(),
        Scores!$H123
    ),
    NA()
)</f>
        <v>#N/A</v>
      </c>
      <c r="S123" s="89"/>
    </row>
    <row r="124" spans="8:19">
      <c r="H124" s="93" t="str">
        <f>Scores!B124</f>
        <v/>
      </c>
      <c r="I124" s="87" t="e">
        <f>IF(LEFT($H124)=RIGHT($I$2),
    IF(Scores!$AC124="",
        NA(),
        Scores!$AC124
    ),
    NA()
)</f>
        <v>#N/A</v>
      </c>
      <c r="J124" s="86" t="e">
        <f>IF(LEFT($H124)=RIGHT($I$2),
    IF(Scores!$AF124="",
        NA(),
        Scores!$AF124
    ),
    NA()
)</f>
        <v>#N/A</v>
      </c>
      <c r="K124" s="86" t="e">
        <f>IF(LEFT($H124)=RIGHT($I$2),
    IF(Scores!$AG124="",
        NA(),
        Scores!$AG124
    ),
    NA()
)</f>
        <v>#N/A</v>
      </c>
      <c r="L124" s="86" t="e">
        <f>IF(LEFT($H124)=RIGHT($I$2),
    IF(OR(Scores!$F124="",NOT(ISNUMBER(Scores!$F124))),
        NA(),
        Scores!$F124
    ),
    NA()
)</f>
        <v>#N/A</v>
      </c>
      <c r="M124" s="88" t="e">
        <f>IF(LEFT($H124)=RIGHT($I$2),
    IF(OR(Scores!$F124="",NOT(ISNUMBER(Scores!$H124))),
        NA(),
        Scores!$H124
    ),
    NA()
)</f>
        <v>#N/A</v>
      </c>
      <c r="N124" s="87" t="e">
        <f>IF(LEFT($H124)=RIGHT($N$2),
    IF(Scores!$AC124="",
        NA(),
        Scores!$AC124
    ),
    NA()
)</f>
        <v>#N/A</v>
      </c>
      <c r="O124" s="86" t="e">
        <f>IF(LEFT($H124)=RIGHT($N$2),
    IF(Scores!$AF124="",
        NA(),
        Scores!$AF124
    ),
    NA()
)</f>
        <v>#N/A</v>
      </c>
      <c r="P124" s="86" t="e">
        <f>IF(LEFT($H124)=RIGHT($N$2),
    IF(Scores!$AG124="",
        NA(),
        Scores!$AG124
    ),
    NA()
)</f>
        <v>#N/A</v>
      </c>
      <c r="Q124" s="86" t="e">
        <f>IF(LEFT($H124)=RIGHT($N$2),
    IF(OR(Scores!$F124="",NOT(ISNUMBER(Scores!$F124))),
        NA(),
        Scores!$F124
    ),
    NA()
)</f>
        <v>#N/A</v>
      </c>
      <c r="R124" s="88" t="e">
        <f>IF(LEFT($H124)=RIGHT($N$2),
    IF(OR(Scores!$F124="",NOT(ISNUMBER(Scores!$H124))),
        NA(),
        Scores!$H124
    ),
    NA()
)</f>
        <v>#N/A</v>
      </c>
      <c r="S124" s="89"/>
    </row>
    <row r="125" spans="8:19">
      <c r="H125" s="93" t="str">
        <f>Scores!B125</f>
        <v/>
      </c>
      <c r="I125" s="87" t="e">
        <f>IF(LEFT($H125)=RIGHT($I$2),
    IF(Scores!$AC125="",
        NA(),
        Scores!$AC125
    ),
    NA()
)</f>
        <v>#N/A</v>
      </c>
      <c r="J125" s="86" t="e">
        <f>IF(LEFT($H125)=RIGHT($I$2),
    IF(Scores!$AF125="",
        NA(),
        Scores!$AF125
    ),
    NA()
)</f>
        <v>#N/A</v>
      </c>
      <c r="K125" s="86" t="e">
        <f>IF(LEFT($H125)=RIGHT($I$2),
    IF(Scores!$AG125="",
        NA(),
        Scores!$AG125
    ),
    NA()
)</f>
        <v>#N/A</v>
      </c>
      <c r="L125" s="86" t="e">
        <f>IF(LEFT($H125)=RIGHT($I$2),
    IF(OR(Scores!$F125="",NOT(ISNUMBER(Scores!$F125))),
        NA(),
        Scores!$F125
    ),
    NA()
)</f>
        <v>#N/A</v>
      </c>
      <c r="M125" s="88" t="e">
        <f>IF(LEFT($H125)=RIGHT($I$2),
    IF(OR(Scores!$F125="",NOT(ISNUMBER(Scores!$H125))),
        NA(),
        Scores!$H125
    ),
    NA()
)</f>
        <v>#N/A</v>
      </c>
      <c r="N125" s="87" t="e">
        <f>IF(LEFT($H125)=RIGHT($N$2),
    IF(Scores!$AC125="",
        NA(),
        Scores!$AC125
    ),
    NA()
)</f>
        <v>#N/A</v>
      </c>
      <c r="O125" s="86" t="e">
        <f>IF(LEFT($H125)=RIGHT($N$2),
    IF(Scores!$AF125="",
        NA(),
        Scores!$AF125
    ),
    NA()
)</f>
        <v>#N/A</v>
      </c>
      <c r="P125" s="86" t="e">
        <f>IF(LEFT($H125)=RIGHT($N$2),
    IF(Scores!$AG125="",
        NA(),
        Scores!$AG125
    ),
    NA()
)</f>
        <v>#N/A</v>
      </c>
      <c r="Q125" s="86" t="e">
        <f>IF(LEFT($H125)=RIGHT($N$2),
    IF(OR(Scores!$F125="",NOT(ISNUMBER(Scores!$F125))),
        NA(),
        Scores!$F125
    ),
    NA()
)</f>
        <v>#N/A</v>
      </c>
      <c r="R125" s="88" t="e">
        <f>IF(LEFT($H125)=RIGHT($N$2),
    IF(OR(Scores!$F125="",NOT(ISNUMBER(Scores!$H125))),
        NA(),
        Scores!$H125
    ),
    NA()
)</f>
        <v>#N/A</v>
      </c>
      <c r="S125" s="89"/>
    </row>
    <row r="126" spans="8:19">
      <c r="H126" s="93" t="str">
        <f>Scores!B126</f>
        <v/>
      </c>
      <c r="I126" s="87" t="e">
        <f>IF(LEFT($H126)=RIGHT($I$2),
    IF(Scores!$AC126="",
        NA(),
        Scores!$AC126
    ),
    NA()
)</f>
        <v>#N/A</v>
      </c>
      <c r="J126" s="86" t="e">
        <f>IF(LEFT($H126)=RIGHT($I$2),
    IF(Scores!$AF126="",
        NA(),
        Scores!$AF126
    ),
    NA()
)</f>
        <v>#N/A</v>
      </c>
      <c r="K126" s="86" t="e">
        <f>IF(LEFT($H126)=RIGHT($I$2),
    IF(Scores!$AG126="",
        NA(),
        Scores!$AG126
    ),
    NA()
)</f>
        <v>#N/A</v>
      </c>
      <c r="L126" s="86" t="e">
        <f>IF(LEFT($H126)=RIGHT($I$2),
    IF(OR(Scores!$F126="",NOT(ISNUMBER(Scores!$F126))),
        NA(),
        Scores!$F126
    ),
    NA()
)</f>
        <v>#N/A</v>
      </c>
      <c r="M126" s="88" t="e">
        <f>IF(LEFT($H126)=RIGHT($I$2),
    IF(OR(Scores!$F126="",NOT(ISNUMBER(Scores!$H126))),
        NA(),
        Scores!$H126
    ),
    NA()
)</f>
        <v>#N/A</v>
      </c>
      <c r="N126" s="87" t="e">
        <f>IF(LEFT($H126)=RIGHT($N$2),
    IF(Scores!$AC126="",
        NA(),
        Scores!$AC126
    ),
    NA()
)</f>
        <v>#N/A</v>
      </c>
      <c r="O126" s="86" t="e">
        <f>IF(LEFT($H126)=RIGHT($N$2),
    IF(Scores!$AF126="",
        NA(),
        Scores!$AF126
    ),
    NA()
)</f>
        <v>#N/A</v>
      </c>
      <c r="P126" s="86" t="e">
        <f>IF(LEFT($H126)=RIGHT($N$2),
    IF(Scores!$AG126="",
        NA(),
        Scores!$AG126
    ),
    NA()
)</f>
        <v>#N/A</v>
      </c>
      <c r="Q126" s="86" t="e">
        <f>IF(LEFT($H126)=RIGHT($N$2),
    IF(OR(Scores!$F126="",NOT(ISNUMBER(Scores!$F126))),
        NA(),
        Scores!$F126
    ),
    NA()
)</f>
        <v>#N/A</v>
      </c>
      <c r="R126" s="88" t="e">
        <f>IF(LEFT($H126)=RIGHT($N$2),
    IF(OR(Scores!$F126="",NOT(ISNUMBER(Scores!$H126))),
        NA(),
        Scores!$H126
    ),
    NA()
)</f>
        <v>#N/A</v>
      </c>
      <c r="S126" s="89"/>
    </row>
    <row r="127" spans="8:19">
      <c r="H127" s="93" t="str">
        <f>Scores!B127</f>
        <v/>
      </c>
      <c r="I127" s="87" t="e">
        <f>IF(LEFT($H127)=RIGHT($I$2),
    IF(Scores!$AC127="",
        NA(),
        Scores!$AC127
    ),
    NA()
)</f>
        <v>#N/A</v>
      </c>
      <c r="J127" s="86" t="e">
        <f>IF(LEFT($H127)=RIGHT($I$2),
    IF(Scores!$AF127="",
        NA(),
        Scores!$AF127
    ),
    NA()
)</f>
        <v>#N/A</v>
      </c>
      <c r="K127" s="86" t="e">
        <f>IF(LEFT($H127)=RIGHT($I$2),
    IF(Scores!$AG127="",
        NA(),
        Scores!$AG127
    ),
    NA()
)</f>
        <v>#N/A</v>
      </c>
      <c r="L127" s="86" t="e">
        <f>IF(LEFT($H127)=RIGHT($I$2),
    IF(OR(Scores!$F127="",NOT(ISNUMBER(Scores!$F127))),
        NA(),
        Scores!$F127
    ),
    NA()
)</f>
        <v>#N/A</v>
      </c>
      <c r="M127" s="88" t="e">
        <f>IF(LEFT($H127)=RIGHT($I$2),
    IF(OR(Scores!$F127="",NOT(ISNUMBER(Scores!$H127))),
        NA(),
        Scores!$H127
    ),
    NA()
)</f>
        <v>#N/A</v>
      </c>
      <c r="N127" s="87" t="e">
        <f>IF(LEFT($H127)=RIGHT($N$2),
    IF(Scores!$AC127="",
        NA(),
        Scores!$AC127
    ),
    NA()
)</f>
        <v>#N/A</v>
      </c>
      <c r="O127" s="86" t="e">
        <f>IF(LEFT($H127)=RIGHT($N$2),
    IF(Scores!$AF127="",
        NA(),
        Scores!$AF127
    ),
    NA()
)</f>
        <v>#N/A</v>
      </c>
      <c r="P127" s="86" t="e">
        <f>IF(LEFT($H127)=RIGHT($N$2),
    IF(Scores!$AG127="",
        NA(),
        Scores!$AG127
    ),
    NA()
)</f>
        <v>#N/A</v>
      </c>
      <c r="Q127" s="86" t="e">
        <f>IF(LEFT($H127)=RIGHT($N$2),
    IF(OR(Scores!$F127="",NOT(ISNUMBER(Scores!$F127))),
        NA(),
        Scores!$F127
    ),
    NA()
)</f>
        <v>#N/A</v>
      </c>
      <c r="R127" s="88" t="e">
        <f>IF(LEFT($H127)=RIGHT($N$2),
    IF(OR(Scores!$F127="",NOT(ISNUMBER(Scores!$H127))),
        NA(),
        Scores!$H127
    ),
    NA()
)</f>
        <v>#N/A</v>
      </c>
      <c r="S127" s="89"/>
    </row>
    <row r="128" spans="8:19">
      <c r="H128" s="93" t="str">
        <f>Scores!B128</f>
        <v/>
      </c>
      <c r="I128" s="87" t="e">
        <f>IF(LEFT($H128)=RIGHT($I$2),
    IF(Scores!$AC128="",
        NA(),
        Scores!$AC128
    ),
    NA()
)</f>
        <v>#N/A</v>
      </c>
      <c r="J128" s="86" t="e">
        <f>IF(LEFT($H128)=RIGHT($I$2),
    IF(Scores!$AF128="",
        NA(),
        Scores!$AF128
    ),
    NA()
)</f>
        <v>#N/A</v>
      </c>
      <c r="K128" s="86" t="e">
        <f>IF(LEFT($H128)=RIGHT($I$2),
    IF(Scores!$AG128="",
        NA(),
        Scores!$AG128
    ),
    NA()
)</f>
        <v>#N/A</v>
      </c>
      <c r="L128" s="86" t="e">
        <f>IF(LEFT($H128)=RIGHT($I$2),
    IF(OR(Scores!$F128="",NOT(ISNUMBER(Scores!$F128))),
        NA(),
        Scores!$F128
    ),
    NA()
)</f>
        <v>#N/A</v>
      </c>
      <c r="M128" s="88" t="e">
        <f>IF(LEFT($H128)=RIGHT($I$2),
    IF(OR(Scores!$F128="",NOT(ISNUMBER(Scores!$H128))),
        NA(),
        Scores!$H128
    ),
    NA()
)</f>
        <v>#N/A</v>
      </c>
      <c r="N128" s="87" t="e">
        <f>IF(LEFT($H128)=RIGHT($N$2),
    IF(Scores!$AC128="",
        NA(),
        Scores!$AC128
    ),
    NA()
)</f>
        <v>#N/A</v>
      </c>
      <c r="O128" s="86" t="e">
        <f>IF(LEFT($H128)=RIGHT($N$2),
    IF(Scores!$AF128="",
        NA(),
        Scores!$AF128
    ),
    NA()
)</f>
        <v>#N/A</v>
      </c>
      <c r="P128" s="86" t="e">
        <f>IF(LEFT($H128)=RIGHT($N$2),
    IF(Scores!$AG128="",
        NA(),
        Scores!$AG128
    ),
    NA()
)</f>
        <v>#N/A</v>
      </c>
      <c r="Q128" s="86" t="e">
        <f>IF(LEFT($H128)=RIGHT($N$2),
    IF(OR(Scores!$F128="",NOT(ISNUMBER(Scores!$F128))),
        NA(),
        Scores!$F128
    ),
    NA()
)</f>
        <v>#N/A</v>
      </c>
      <c r="R128" s="88" t="e">
        <f>IF(LEFT($H128)=RIGHT($N$2),
    IF(OR(Scores!$F128="",NOT(ISNUMBER(Scores!$H128))),
        NA(),
        Scores!$H128
    ),
    NA()
)</f>
        <v>#N/A</v>
      </c>
      <c r="S128" s="89"/>
    </row>
    <row r="129" spans="8:19">
      <c r="H129" s="93" t="str">
        <f>Scores!B129</f>
        <v/>
      </c>
      <c r="I129" s="87" t="e">
        <f>IF(LEFT($H129)=RIGHT($I$2),
    IF(Scores!$AC129="",
        NA(),
        Scores!$AC129
    ),
    NA()
)</f>
        <v>#N/A</v>
      </c>
      <c r="J129" s="86" t="e">
        <f>IF(LEFT($H129)=RIGHT($I$2),
    IF(Scores!$AF129="",
        NA(),
        Scores!$AF129
    ),
    NA()
)</f>
        <v>#N/A</v>
      </c>
      <c r="K129" s="86" t="e">
        <f>IF(LEFT($H129)=RIGHT($I$2),
    IF(Scores!$AG129="",
        NA(),
        Scores!$AG129
    ),
    NA()
)</f>
        <v>#N/A</v>
      </c>
      <c r="L129" s="86" t="e">
        <f>IF(LEFT($H129)=RIGHT($I$2),
    IF(OR(Scores!$F129="",NOT(ISNUMBER(Scores!$F129))),
        NA(),
        Scores!$F129
    ),
    NA()
)</f>
        <v>#N/A</v>
      </c>
      <c r="M129" s="88" t="e">
        <f>IF(LEFT($H129)=RIGHT($I$2),
    IF(OR(Scores!$F129="",NOT(ISNUMBER(Scores!$H129))),
        NA(),
        Scores!$H129
    ),
    NA()
)</f>
        <v>#N/A</v>
      </c>
      <c r="N129" s="87" t="e">
        <f>IF(LEFT($H129)=RIGHT($N$2),
    IF(Scores!$AC129="",
        NA(),
        Scores!$AC129
    ),
    NA()
)</f>
        <v>#N/A</v>
      </c>
      <c r="O129" s="86" t="e">
        <f>IF(LEFT($H129)=RIGHT($N$2),
    IF(Scores!$AF129="",
        NA(),
        Scores!$AF129
    ),
    NA()
)</f>
        <v>#N/A</v>
      </c>
      <c r="P129" s="86" t="e">
        <f>IF(LEFT($H129)=RIGHT($N$2),
    IF(Scores!$AG129="",
        NA(),
        Scores!$AG129
    ),
    NA()
)</f>
        <v>#N/A</v>
      </c>
      <c r="Q129" s="86" t="e">
        <f>IF(LEFT($H129)=RIGHT($N$2),
    IF(OR(Scores!$F129="",NOT(ISNUMBER(Scores!$F129))),
        NA(),
        Scores!$F129
    ),
    NA()
)</f>
        <v>#N/A</v>
      </c>
      <c r="R129" s="88" t="e">
        <f>IF(LEFT($H129)=RIGHT($N$2),
    IF(OR(Scores!$F129="",NOT(ISNUMBER(Scores!$H129))),
        NA(),
        Scores!$H129
    ),
    NA()
)</f>
        <v>#N/A</v>
      </c>
      <c r="S129" s="89"/>
    </row>
    <row r="130" spans="8:19">
      <c r="H130" s="93" t="str">
        <f>Scores!B130</f>
        <v/>
      </c>
      <c r="I130" s="87" t="e">
        <f>IF(LEFT($H130)=RIGHT($I$2),
    IF(Scores!$AC130="",
        NA(),
        Scores!$AC130
    ),
    NA()
)</f>
        <v>#N/A</v>
      </c>
      <c r="J130" s="86" t="e">
        <f>IF(LEFT($H130)=RIGHT($I$2),
    IF(Scores!$AF130="",
        NA(),
        Scores!$AF130
    ),
    NA()
)</f>
        <v>#N/A</v>
      </c>
      <c r="K130" s="86" t="e">
        <f>IF(LEFT($H130)=RIGHT($I$2),
    IF(Scores!$AG130="",
        NA(),
        Scores!$AG130
    ),
    NA()
)</f>
        <v>#N/A</v>
      </c>
      <c r="L130" s="86" t="e">
        <f>IF(LEFT($H130)=RIGHT($I$2),
    IF(OR(Scores!$F130="",NOT(ISNUMBER(Scores!$F130))),
        NA(),
        Scores!$F130
    ),
    NA()
)</f>
        <v>#N/A</v>
      </c>
      <c r="M130" s="88" t="e">
        <f>IF(LEFT($H130)=RIGHT($I$2),
    IF(OR(Scores!$F130="",NOT(ISNUMBER(Scores!$H130))),
        NA(),
        Scores!$H130
    ),
    NA()
)</f>
        <v>#N/A</v>
      </c>
      <c r="N130" s="87" t="e">
        <f>IF(LEFT($H130)=RIGHT($N$2),
    IF(Scores!$AC130="",
        NA(),
        Scores!$AC130
    ),
    NA()
)</f>
        <v>#N/A</v>
      </c>
      <c r="O130" s="86" t="e">
        <f>IF(LEFT($H130)=RIGHT($N$2),
    IF(Scores!$AF130="",
        NA(),
        Scores!$AF130
    ),
    NA()
)</f>
        <v>#N/A</v>
      </c>
      <c r="P130" s="86" t="e">
        <f>IF(LEFT($H130)=RIGHT($N$2),
    IF(Scores!$AG130="",
        NA(),
        Scores!$AG130
    ),
    NA()
)</f>
        <v>#N/A</v>
      </c>
      <c r="Q130" s="86" t="e">
        <f>IF(LEFT($H130)=RIGHT($N$2),
    IF(OR(Scores!$F130="",NOT(ISNUMBER(Scores!$F130))),
        NA(),
        Scores!$F130
    ),
    NA()
)</f>
        <v>#N/A</v>
      </c>
      <c r="R130" s="88" t="e">
        <f>IF(LEFT($H130)=RIGHT($N$2),
    IF(OR(Scores!$F130="",NOT(ISNUMBER(Scores!$H130))),
        NA(),
        Scores!$H130
    ),
    NA()
)</f>
        <v>#N/A</v>
      </c>
      <c r="S130" s="89"/>
    </row>
    <row r="131" spans="8:19">
      <c r="H131" s="93" t="str">
        <f>Scores!B131</f>
        <v/>
      </c>
      <c r="I131" s="87" t="e">
        <f>IF(LEFT($H131)=RIGHT($I$2),
    IF(Scores!$AC131="",
        NA(),
        Scores!$AC131
    ),
    NA()
)</f>
        <v>#N/A</v>
      </c>
      <c r="J131" s="86" t="e">
        <f>IF(LEFT($H131)=RIGHT($I$2),
    IF(Scores!$AF131="",
        NA(),
        Scores!$AF131
    ),
    NA()
)</f>
        <v>#N/A</v>
      </c>
      <c r="K131" s="86" t="e">
        <f>IF(LEFT($H131)=RIGHT($I$2),
    IF(Scores!$AG131="",
        NA(),
        Scores!$AG131
    ),
    NA()
)</f>
        <v>#N/A</v>
      </c>
      <c r="L131" s="86" t="e">
        <f>IF(LEFT($H131)=RIGHT($I$2),
    IF(OR(Scores!$F131="",NOT(ISNUMBER(Scores!$F131))),
        NA(),
        Scores!$F131
    ),
    NA()
)</f>
        <v>#N/A</v>
      </c>
      <c r="M131" s="88" t="e">
        <f>IF(LEFT($H131)=RIGHT($I$2),
    IF(OR(Scores!$F131="",NOT(ISNUMBER(Scores!$H131))),
        NA(),
        Scores!$H131
    ),
    NA()
)</f>
        <v>#N/A</v>
      </c>
      <c r="N131" s="87" t="e">
        <f>IF(LEFT($H131)=RIGHT($N$2),
    IF(Scores!$AC131="",
        NA(),
        Scores!$AC131
    ),
    NA()
)</f>
        <v>#N/A</v>
      </c>
      <c r="O131" s="86" t="e">
        <f>IF(LEFT($H131)=RIGHT($N$2),
    IF(Scores!$AF131="",
        NA(),
        Scores!$AF131
    ),
    NA()
)</f>
        <v>#N/A</v>
      </c>
      <c r="P131" s="86" t="e">
        <f>IF(LEFT($H131)=RIGHT($N$2),
    IF(Scores!$AG131="",
        NA(),
        Scores!$AG131
    ),
    NA()
)</f>
        <v>#N/A</v>
      </c>
      <c r="Q131" s="86" t="e">
        <f>IF(LEFT($H131)=RIGHT($N$2),
    IF(OR(Scores!$F131="",NOT(ISNUMBER(Scores!$F131))),
        NA(),
        Scores!$F131
    ),
    NA()
)</f>
        <v>#N/A</v>
      </c>
      <c r="R131" s="88" t="e">
        <f>IF(LEFT($H131)=RIGHT($N$2),
    IF(OR(Scores!$F131="",NOT(ISNUMBER(Scores!$H131))),
        NA(),
        Scores!$H131
    ),
    NA()
)</f>
        <v>#N/A</v>
      </c>
      <c r="S131" s="89"/>
    </row>
    <row r="132" spans="8:19">
      <c r="H132" s="93" t="str">
        <f>Scores!B132</f>
        <v/>
      </c>
      <c r="I132" s="87" t="e">
        <f>IF(LEFT($H132)=RIGHT($I$2),
    IF(Scores!$AC132="",
        NA(),
        Scores!$AC132
    ),
    NA()
)</f>
        <v>#N/A</v>
      </c>
      <c r="J132" s="86" t="e">
        <f>IF(LEFT($H132)=RIGHT($I$2),
    IF(Scores!$AF132="",
        NA(),
        Scores!$AF132
    ),
    NA()
)</f>
        <v>#N/A</v>
      </c>
      <c r="K132" s="86" t="e">
        <f>IF(LEFT($H132)=RIGHT($I$2),
    IF(Scores!$AG132="",
        NA(),
        Scores!$AG132
    ),
    NA()
)</f>
        <v>#N/A</v>
      </c>
      <c r="L132" s="86" t="e">
        <f>IF(LEFT($H132)=RIGHT($I$2),
    IF(OR(Scores!$F132="",NOT(ISNUMBER(Scores!$F132))),
        NA(),
        Scores!$F132
    ),
    NA()
)</f>
        <v>#N/A</v>
      </c>
      <c r="M132" s="88" t="e">
        <f>IF(LEFT($H132)=RIGHT($I$2),
    IF(OR(Scores!$F132="",NOT(ISNUMBER(Scores!$H132))),
        NA(),
        Scores!$H132
    ),
    NA()
)</f>
        <v>#N/A</v>
      </c>
      <c r="N132" s="87" t="e">
        <f>IF(LEFT($H132)=RIGHT($N$2),
    IF(Scores!$AC132="",
        NA(),
        Scores!$AC132
    ),
    NA()
)</f>
        <v>#N/A</v>
      </c>
      <c r="O132" s="86" t="e">
        <f>IF(LEFT($H132)=RIGHT($N$2),
    IF(Scores!$AF132="",
        NA(),
        Scores!$AF132
    ),
    NA()
)</f>
        <v>#N/A</v>
      </c>
      <c r="P132" s="86" t="e">
        <f>IF(LEFT($H132)=RIGHT($N$2),
    IF(Scores!$AG132="",
        NA(),
        Scores!$AG132
    ),
    NA()
)</f>
        <v>#N/A</v>
      </c>
      <c r="Q132" s="86" t="e">
        <f>IF(LEFT($H132)=RIGHT($N$2),
    IF(OR(Scores!$F132="",NOT(ISNUMBER(Scores!$F132))),
        NA(),
        Scores!$F132
    ),
    NA()
)</f>
        <v>#N/A</v>
      </c>
      <c r="R132" s="88" t="e">
        <f>IF(LEFT($H132)=RIGHT($N$2),
    IF(OR(Scores!$F132="",NOT(ISNUMBER(Scores!$H132))),
        NA(),
        Scores!$H132
    ),
    NA()
)</f>
        <v>#N/A</v>
      </c>
      <c r="S132" s="89"/>
    </row>
    <row r="133" spans="8:19">
      <c r="H133" s="93" t="str">
        <f>Scores!B133</f>
        <v/>
      </c>
      <c r="I133" s="87" t="e">
        <f>IF(LEFT($H133)=RIGHT($I$2),
    IF(Scores!$AC133="",
        NA(),
        Scores!$AC133
    ),
    NA()
)</f>
        <v>#N/A</v>
      </c>
      <c r="J133" s="86" t="e">
        <f>IF(LEFT($H133)=RIGHT($I$2),
    IF(Scores!$AF133="",
        NA(),
        Scores!$AF133
    ),
    NA()
)</f>
        <v>#N/A</v>
      </c>
      <c r="K133" s="86" t="e">
        <f>IF(LEFT($H133)=RIGHT($I$2),
    IF(Scores!$AG133="",
        NA(),
        Scores!$AG133
    ),
    NA()
)</f>
        <v>#N/A</v>
      </c>
      <c r="L133" s="86" t="e">
        <f>IF(LEFT($H133)=RIGHT($I$2),
    IF(OR(Scores!$F133="",NOT(ISNUMBER(Scores!$F133))),
        NA(),
        Scores!$F133
    ),
    NA()
)</f>
        <v>#N/A</v>
      </c>
      <c r="M133" s="88" t="e">
        <f>IF(LEFT($H133)=RIGHT($I$2),
    IF(OR(Scores!$F133="",NOT(ISNUMBER(Scores!$H133))),
        NA(),
        Scores!$H133
    ),
    NA()
)</f>
        <v>#N/A</v>
      </c>
      <c r="N133" s="87" t="e">
        <f>IF(LEFT($H133)=RIGHT($N$2),
    IF(Scores!$AC133="",
        NA(),
        Scores!$AC133
    ),
    NA()
)</f>
        <v>#N/A</v>
      </c>
      <c r="O133" s="86" t="e">
        <f>IF(LEFT($H133)=RIGHT($N$2),
    IF(Scores!$AF133="",
        NA(),
        Scores!$AF133
    ),
    NA()
)</f>
        <v>#N/A</v>
      </c>
      <c r="P133" s="86" t="e">
        <f>IF(LEFT($H133)=RIGHT($N$2),
    IF(Scores!$AG133="",
        NA(),
        Scores!$AG133
    ),
    NA()
)</f>
        <v>#N/A</v>
      </c>
      <c r="Q133" s="86" t="e">
        <f>IF(LEFT($H133)=RIGHT($N$2),
    IF(OR(Scores!$F133="",NOT(ISNUMBER(Scores!$F133))),
        NA(),
        Scores!$F133
    ),
    NA()
)</f>
        <v>#N/A</v>
      </c>
      <c r="R133" s="88" t="e">
        <f>IF(LEFT($H133)=RIGHT($N$2),
    IF(OR(Scores!$F133="",NOT(ISNUMBER(Scores!$H133))),
        NA(),
        Scores!$H133
    ),
    NA()
)</f>
        <v>#N/A</v>
      </c>
      <c r="S133" s="89"/>
    </row>
    <row r="134" spans="8:19">
      <c r="H134" s="93" t="str">
        <f>Scores!B134</f>
        <v/>
      </c>
      <c r="I134" s="87" t="e">
        <f>IF(LEFT($H134)=RIGHT($I$2),
    IF(Scores!$AC134="",
        NA(),
        Scores!$AC134
    ),
    NA()
)</f>
        <v>#N/A</v>
      </c>
      <c r="J134" s="86" t="e">
        <f>IF(LEFT($H134)=RIGHT($I$2),
    IF(Scores!$AF134="",
        NA(),
        Scores!$AF134
    ),
    NA()
)</f>
        <v>#N/A</v>
      </c>
      <c r="K134" s="86" t="e">
        <f>IF(LEFT($H134)=RIGHT($I$2),
    IF(Scores!$AG134="",
        NA(),
        Scores!$AG134
    ),
    NA()
)</f>
        <v>#N/A</v>
      </c>
      <c r="L134" s="86" t="e">
        <f>IF(LEFT($H134)=RIGHT($I$2),
    IF(OR(Scores!$F134="",NOT(ISNUMBER(Scores!$F134))),
        NA(),
        Scores!$F134
    ),
    NA()
)</f>
        <v>#N/A</v>
      </c>
      <c r="M134" s="88" t="e">
        <f>IF(LEFT($H134)=RIGHT($I$2),
    IF(OR(Scores!$F134="",NOT(ISNUMBER(Scores!$H134))),
        NA(),
        Scores!$H134
    ),
    NA()
)</f>
        <v>#N/A</v>
      </c>
      <c r="N134" s="87" t="e">
        <f>IF(LEFT($H134)=RIGHT($N$2),
    IF(Scores!$AC134="",
        NA(),
        Scores!$AC134
    ),
    NA()
)</f>
        <v>#N/A</v>
      </c>
      <c r="O134" s="86" t="e">
        <f>IF(LEFT($H134)=RIGHT($N$2),
    IF(Scores!$AF134="",
        NA(),
        Scores!$AF134
    ),
    NA()
)</f>
        <v>#N/A</v>
      </c>
      <c r="P134" s="86" t="e">
        <f>IF(LEFT($H134)=RIGHT($N$2),
    IF(Scores!$AG134="",
        NA(),
        Scores!$AG134
    ),
    NA()
)</f>
        <v>#N/A</v>
      </c>
      <c r="Q134" s="86" t="e">
        <f>IF(LEFT($H134)=RIGHT($N$2),
    IF(OR(Scores!$F134="",NOT(ISNUMBER(Scores!$F134))),
        NA(),
        Scores!$F134
    ),
    NA()
)</f>
        <v>#N/A</v>
      </c>
      <c r="R134" s="88" t="e">
        <f>IF(LEFT($H134)=RIGHT($N$2),
    IF(OR(Scores!$F134="",NOT(ISNUMBER(Scores!$H134))),
        NA(),
        Scores!$H134
    ),
    NA()
)</f>
        <v>#N/A</v>
      </c>
      <c r="S134" s="89"/>
    </row>
    <row r="135" spans="8:19">
      <c r="H135" s="93" t="str">
        <f>Scores!B135</f>
        <v/>
      </c>
      <c r="I135" s="87" t="e">
        <f>IF(LEFT($H135)=RIGHT($I$2),
    IF(Scores!$AC135="",
        NA(),
        Scores!$AC135
    ),
    NA()
)</f>
        <v>#N/A</v>
      </c>
      <c r="J135" s="86" t="e">
        <f>IF(LEFT($H135)=RIGHT($I$2),
    IF(Scores!$AF135="",
        NA(),
        Scores!$AF135
    ),
    NA()
)</f>
        <v>#N/A</v>
      </c>
      <c r="K135" s="86" t="e">
        <f>IF(LEFT($H135)=RIGHT($I$2),
    IF(Scores!$AG135="",
        NA(),
        Scores!$AG135
    ),
    NA()
)</f>
        <v>#N/A</v>
      </c>
      <c r="L135" s="86" t="e">
        <f>IF(LEFT($H135)=RIGHT($I$2),
    IF(OR(Scores!$F135="",NOT(ISNUMBER(Scores!$F135))),
        NA(),
        Scores!$F135
    ),
    NA()
)</f>
        <v>#N/A</v>
      </c>
      <c r="M135" s="88" t="e">
        <f>IF(LEFT($H135)=RIGHT($I$2),
    IF(OR(Scores!$F135="",NOT(ISNUMBER(Scores!$H135))),
        NA(),
        Scores!$H135
    ),
    NA()
)</f>
        <v>#N/A</v>
      </c>
      <c r="N135" s="87" t="e">
        <f>IF(LEFT($H135)=RIGHT($N$2),
    IF(Scores!$AC135="",
        NA(),
        Scores!$AC135
    ),
    NA()
)</f>
        <v>#N/A</v>
      </c>
      <c r="O135" s="86" t="e">
        <f>IF(LEFT($H135)=RIGHT($N$2),
    IF(Scores!$AF135="",
        NA(),
        Scores!$AF135
    ),
    NA()
)</f>
        <v>#N/A</v>
      </c>
      <c r="P135" s="86" t="e">
        <f>IF(LEFT($H135)=RIGHT($N$2),
    IF(Scores!$AG135="",
        NA(),
        Scores!$AG135
    ),
    NA()
)</f>
        <v>#N/A</v>
      </c>
      <c r="Q135" s="86" t="e">
        <f>IF(LEFT($H135)=RIGHT($N$2),
    IF(OR(Scores!$F135="",NOT(ISNUMBER(Scores!$F135))),
        NA(),
        Scores!$F135
    ),
    NA()
)</f>
        <v>#N/A</v>
      </c>
      <c r="R135" s="88" t="e">
        <f>IF(LEFT($H135)=RIGHT($N$2),
    IF(OR(Scores!$F135="",NOT(ISNUMBER(Scores!$H135))),
        NA(),
        Scores!$H135
    ),
    NA()
)</f>
        <v>#N/A</v>
      </c>
      <c r="S135" s="89"/>
    </row>
    <row r="136" spans="8:19">
      <c r="H136" s="93" t="str">
        <f>Scores!B136</f>
        <v/>
      </c>
      <c r="I136" s="87" t="e">
        <f>IF(LEFT($H136)=RIGHT($I$2),
    IF(Scores!$AC136="",
        NA(),
        Scores!$AC136
    ),
    NA()
)</f>
        <v>#N/A</v>
      </c>
      <c r="J136" s="86" t="e">
        <f>IF(LEFT($H136)=RIGHT($I$2),
    IF(Scores!$AF136="",
        NA(),
        Scores!$AF136
    ),
    NA()
)</f>
        <v>#N/A</v>
      </c>
      <c r="K136" s="86" t="e">
        <f>IF(LEFT($H136)=RIGHT($I$2),
    IF(Scores!$AG136="",
        NA(),
        Scores!$AG136
    ),
    NA()
)</f>
        <v>#N/A</v>
      </c>
      <c r="L136" s="86" t="e">
        <f>IF(LEFT($H136)=RIGHT($I$2),
    IF(OR(Scores!$F136="",NOT(ISNUMBER(Scores!$F136))),
        NA(),
        Scores!$F136
    ),
    NA()
)</f>
        <v>#N/A</v>
      </c>
      <c r="M136" s="88" t="e">
        <f>IF(LEFT($H136)=RIGHT($I$2),
    IF(OR(Scores!$F136="",NOT(ISNUMBER(Scores!$H136))),
        NA(),
        Scores!$H136
    ),
    NA()
)</f>
        <v>#N/A</v>
      </c>
      <c r="N136" s="87" t="e">
        <f>IF(LEFT($H136)=RIGHT($N$2),
    IF(Scores!$AC136="",
        NA(),
        Scores!$AC136
    ),
    NA()
)</f>
        <v>#N/A</v>
      </c>
      <c r="O136" s="86" t="e">
        <f>IF(LEFT($H136)=RIGHT($N$2),
    IF(Scores!$AF136="",
        NA(),
        Scores!$AF136
    ),
    NA()
)</f>
        <v>#N/A</v>
      </c>
      <c r="P136" s="86" t="e">
        <f>IF(LEFT($H136)=RIGHT($N$2),
    IF(Scores!$AG136="",
        NA(),
        Scores!$AG136
    ),
    NA()
)</f>
        <v>#N/A</v>
      </c>
      <c r="Q136" s="86" t="e">
        <f>IF(LEFT($H136)=RIGHT($N$2),
    IF(OR(Scores!$F136="",NOT(ISNUMBER(Scores!$F136))),
        NA(),
        Scores!$F136
    ),
    NA()
)</f>
        <v>#N/A</v>
      </c>
      <c r="R136" s="88" t="e">
        <f>IF(LEFT($H136)=RIGHT($N$2),
    IF(OR(Scores!$F136="",NOT(ISNUMBER(Scores!$H136))),
        NA(),
        Scores!$H136
    ),
    NA()
)</f>
        <v>#N/A</v>
      </c>
      <c r="S136" s="89"/>
    </row>
    <row r="137" spans="8:19">
      <c r="H137" s="93" t="str">
        <f>Scores!B137</f>
        <v/>
      </c>
      <c r="I137" s="87" t="e">
        <f>IF(LEFT($H137)=RIGHT($I$2),
    IF(Scores!$AC137="",
        NA(),
        Scores!$AC137
    ),
    NA()
)</f>
        <v>#N/A</v>
      </c>
      <c r="J137" s="86" t="e">
        <f>IF(LEFT($H137)=RIGHT($I$2),
    IF(Scores!$AF137="",
        NA(),
        Scores!$AF137
    ),
    NA()
)</f>
        <v>#N/A</v>
      </c>
      <c r="K137" s="86" t="e">
        <f>IF(LEFT($H137)=RIGHT($I$2),
    IF(Scores!$AG137="",
        NA(),
        Scores!$AG137
    ),
    NA()
)</f>
        <v>#N/A</v>
      </c>
      <c r="L137" s="86" t="e">
        <f>IF(LEFT($H137)=RIGHT($I$2),
    IF(OR(Scores!$F137="",NOT(ISNUMBER(Scores!$F137))),
        NA(),
        Scores!$F137
    ),
    NA()
)</f>
        <v>#N/A</v>
      </c>
      <c r="M137" s="88" t="e">
        <f>IF(LEFT($H137)=RIGHT($I$2),
    IF(OR(Scores!$F137="",NOT(ISNUMBER(Scores!$H137))),
        NA(),
        Scores!$H137
    ),
    NA()
)</f>
        <v>#N/A</v>
      </c>
      <c r="N137" s="87" t="e">
        <f>IF(LEFT($H137)=RIGHT($N$2),
    IF(Scores!$AC137="",
        NA(),
        Scores!$AC137
    ),
    NA()
)</f>
        <v>#N/A</v>
      </c>
      <c r="O137" s="86" t="e">
        <f>IF(LEFT($H137)=RIGHT($N$2),
    IF(Scores!$AF137="",
        NA(),
        Scores!$AF137
    ),
    NA()
)</f>
        <v>#N/A</v>
      </c>
      <c r="P137" s="86" t="e">
        <f>IF(LEFT($H137)=RIGHT($N$2),
    IF(Scores!$AG137="",
        NA(),
        Scores!$AG137
    ),
    NA()
)</f>
        <v>#N/A</v>
      </c>
      <c r="Q137" s="86" t="e">
        <f>IF(LEFT($H137)=RIGHT($N$2),
    IF(OR(Scores!$F137="",NOT(ISNUMBER(Scores!$F137))),
        NA(),
        Scores!$F137
    ),
    NA()
)</f>
        <v>#N/A</v>
      </c>
      <c r="R137" s="88" t="e">
        <f>IF(LEFT($H137)=RIGHT($N$2),
    IF(OR(Scores!$F137="",NOT(ISNUMBER(Scores!$H137))),
        NA(),
        Scores!$H137
    ),
    NA()
)</f>
        <v>#N/A</v>
      </c>
      <c r="S137" s="89"/>
    </row>
    <row r="138" spans="8:19">
      <c r="H138" s="93" t="str">
        <f>Scores!B138</f>
        <v/>
      </c>
      <c r="I138" s="87" t="e">
        <f>IF(LEFT($H138)=RIGHT($I$2),
    IF(Scores!$AC138="",
        NA(),
        Scores!$AC138
    ),
    NA()
)</f>
        <v>#N/A</v>
      </c>
      <c r="J138" s="86" t="e">
        <f>IF(LEFT($H138)=RIGHT($I$2),
    IF(Scores!$AF138="",
        NA(),
        Scores!$AF138
    ),
    NA()
)</f>
        <v>#N/A</v>
      </c>
      <c r="K138" s="86" t="e">
        <f>IF(LEFT($H138)=RIGHT($I$2),
    IF(Scores!$AG138="",
        NA(),
        Scores!$AG138
    ),
    NA()
)</f>
        <v>#N/A</v>
      </c>
      <c r="L138" s="86" t="e">
        <f>IF(LEFT($H138)=RIGHT($I$2),
    IF(OR(Scores!$F138="",NOT(ISNUMBER(Scores!$F138))),
        NA(),
        Scores!$F138
    ),
    NA()
)</f>
        <v>#N/A</v>
      </c>
      <c r="M138" s="88" t="e">
        <f>IF(LEFT($H138)=RIGHT($I$2),
    IF(OR(Scores!$F138="",NOT(ISNUMBER(Scores!$H138))),
        NA(),
        Scores!$H138
    ),
    NA()
)</f>
        <v>#N/A</v>
      </c>
      <c r="N138" s="87" t="e">
        <f>IF(LEFT($H138)=RIGHT($N$2),
    IF(Scores!$AC138="",
        NA(),
        Scores!$AC138
    ),
    NA()
)</f>
        <v>#N/A</v>
      </c>
      <c r="O138" s="86" t="e">
        <f>IF(LEFT($H138)=RIGHT($N$2),
    IF(Scores!$AF138="",
        NA(),
        Scores!$AF138
    ),
    NA()
)</f>
        <v>#N/A</v>
      </c>
      <c r="P138" s="86" t="e">
        <f>IF(LEFT($H138)=RIGHT($N$2),
    IF(Scores!$AG138="",
        NA(),
        Scores!$AG138
    ),
    NA()
)</f>
        <v>#N/A</v>
      </c>
      <c r="Q138" s="86" t="e">
        <f>IF(LEFT($H138)=RIGHT($N$2),
    IF(OR(Scores!$F138="",NOT(ISNUMBER(Scores!$F138))),
        NA(),
        Scores!$F138
    ),
    NA()
)</f>
        <v>#N/A</v>
      </c>
      <c r="R138" s="88" t="e">
        <f>IF(LEFT($H138)=RIGHT($N$2),
    IF(OR(Scores!$F138="",NOT(ISNUMBER(Scores!$H138))),
        NA(),
        Scores!$H138
    ),
    NA()
)</f>
        <v>#N/A</v>
      </c>
      <c r="S138" s="89"/>
    </row>
    <row r="139" spans="8:19">
      <c r="H139" s="93" t="str">
        <f>Scores!B139</f>
        <v/>
      </c>
      <c r="I139" s="87" t="e">
        <f>IF(LEFT($H139)=RIGHT($I$2),
    IF(Scores!$AC139="",
        NA(),
        Scores!$AC139
    ),
    NA()
)</f>
        <v>#N/A</v>
      </c>
      <c r="J139" s="86" t="e">
        <f>IF(LEFT($H139)=RIGHT($I$2),
    IF(Scores!$AF139="",
        NA(),
        Scores!$AF139
    ),
    NA()
)</f>
        <v>#N/A</v>
      </c>
      <c r="K139" s="86" t="e">
        <f>IF(LEFT($H139)=RIGHT($I$2),
    IF(Scores!$AG139="",
        NA(),
        Scores!$AG139
    ),
    NA()
)</f>
        <v>#N/A</v>
      </c>
      <c r="L139" s="86" t="e">
        <f>IF(LEFT($H139)=RIGHT($I$2),
    IF(OR(Scores!$F139="",NOT(ISNUMBER(Scores!$F139))),
        NA(),
        Scores!$F139
    ),
    NA()
)</f>
        <v>#N/A</v>
      </c>
      <c r="M139" s="88" t="e">
        <f>IF(LEFT($H139)=RIGHT($I$2),
    IF(OR(Scores!$F139="",NOT(ISNUMBER(Scores!$H139))),
        NA(),
        Scores!$H139
    ),
    NA()
)</f>
        <v>#N/A</v>
      </c>
      <c r="N139" s="87" t="e">
        <f>IF(LEFT($H139)=RIGHT($N$2),
    IF(Scores!$AC139="",
        NA(),
        Scores!$AC139
    ),
    NA()
)</f>
        <v>#N/A</v>
      </c>
      <c r="O139" s="86" t="e">
        <f>IF(LEFT($H139)=RIGHT($N$2),
    IF(Scores!$AF139="",
        NA(),
        Scores!$AF139
    ),
    NA()
)</f>
        <v>#N/A</v>
      </c>
      <c r="P139" s="86" t="e">
        <f>IF(LEFT($H139)=RIGHT($N$2),
    IF(Scores!$AG139="",
        NA(),
        Scores!$AG139
    ),
    NA()
)</f>
        <v>#N/A</v>
      </c>
      <c r="Q139" s="86" t="e">
        <f>IF(LEFT($H139)=RIGHT($N$2),
    IF(OR(Scores!$F139="",NOT(ISNUMBER(Scores!$F139))),
        NA(),
        Scores!$F139
    ),
    NA()
)</f>
        <v>#N/A</v>
      </c>
      <c r="R139" s="88" t="e">
        <f>IF(LEFT($H139)=RIGHT($N$2),
    IF(OR(Scores!$F139="",NOT(ISNUMBER(Scores!$H139))),
        NA(),
        Scores!$H139
    ),
    NA()
)</f>
        <v>#N/A</v>
      </c>
      <c r="S139" s="89"/>
    </row>
    <row r="140" spans="8:19">
      <c r="H140" s="93" t="str">
        <f>Scores!B140</f>
        <v/>
      </c>
      <c r="I140" s="87" t="e">
        <f>IF(LEFT($H140)=RIGHT($I$2),
    IF(Scores!$AC140="",
        NA(),
        Scores!$AC140
    ),
    NA()
)</f>
        <v>#N/A</v>
      </c>
      <c r="J140" s="86" t="e">
        <f>IF(LEFT($H140)=RIGHT($I$2),
    IF(Scores!$AF140="",
        NA(),
        Scores!$AF140
    ),
    NA()
)</f>
        <v>#N/A</v>
      </c>
      <c r="K140" s="86" t="e">
        <f>IF(LEFT($H140)=RIGHT($I$2),
    IF(Scores!$AG140="",
        NA(),
        Scores!$AG140
    ),
    NA()
)</f>
        <v>#N/A</v>
      </c>
      <c r="L140" s="86" t="e">
        <f>IF(LEFT($H140)=RIGHT($I$2),
    IF(OR(Scores!$F140="",NOT(ISNUMBER(Scores!$F140))),
        NA(),
        Scores!$F140
    ),
    NA()
)</f>
        <v>#N/A</v>
      </c>
      <c r="M140" s="88" t="e">
        <f>IF(LEFT($H140)=RIGHT($I$2),
    IF(OR(Scores!$F140="",NOT(ISNUMBER(Scores!$H140))),
        NA(),
        Scores!$H140
    ),
    NA()
)</f>
        <v>#N/A</v>
      </c>
      <c r="N140" s="87" t="e">
        <f>IF(LEFT($H140)=RIGHT($N$2),
    IF(Scores!$AC140="",
        NA(),
        Scores!$AC140
    ),
    NA()
)</f>
        <v>#N/A</v>
      </c>
      <c r="O140" s="86" t="e">
        <f>IF(LEFT($H140)=RIGHT($N$2),
    IF(Scores!$AF140="",
        NA(),
        Scores!$AF140
    ),
    NA()
)</f>
        <v>#N/A</v>
      </c>
      <c r="P140" s="86" t="e">
        <f>IF(LEFT($H140)=RIGHT($N$2),
    IF(Scores!$AG140="",
        NA(),
        Scores!$AG140
    ),
    NA()
)</f>
        <v>#N/A</v>
      </c>
      <c r="Q140" s="86" t="e">
        <f>IF(LEFT($H140)=RIGHT($N$2),
    IF(OR(Scores!$F140="",NOT(ISNUMBER(Scores!$F140))),
        NA(),
        Scores!$F140
    ),
    NA()
)</f>
        <v>#N/A</v>
      </c>
      <c r="R140" s="88" t="e">
        <f>IF(LEFT($H140)=RIGHT($N$2),
    IF(OR(Scores!$F140="",NOT(ISNUMBER(Scores!$H140))),
        NA(),
        Scores!$H140
    ),
    NA()
)</f>
        <v>#N/A</v>
      </c>
      <c r="S140" s="89"/>
    </row>
    <row r="141" spans="8:19">
      <c r="H141" s="93" t="str">
        <f>Scores!B141</f>
        <v/>
      </c>
      <c r="I141" s="87" t="e">
        <f>IF(LEFT($H141)=RIGHT($I$2),
    IF(Scores!$AC141="",
        NA(),
        Scores!$AC141
    ),
    NA()
)</f>
        <v>#N/A</v>
      </c>
      <c r="J141" s="86" t="e">
        <f>IF(LEFT($H141)=RIGHT($I$2),
    IF(Scores!$AF141="",
        NA(),
        Scores!$AF141
    ),
    NA()
)</f>
        <v>#N/A</v>
      </c>
      <c r="K141" s="86" t="e">
        <f>IF(LEFT($H141)=RIGHT($I$2),
    IF(Scores!$AG141="",
        NA(),
        Scores!$AG141
    ),
    NA()
)</f>
        <v>#N/A</v>
      </c>
      <c r="L141" s="86" t="e">
        <f>IF(LEFT($H141)=RIGHT($I$2),
    IF(OR(Scores!$F141="",NOT(ISNUMBER(Scores!$F141))),
        NA(),
        Scores!$F141
    ),
    NA()
)</f>
        <v>#N/A</v>
      </c>
      <c r="M141" s="88" t="e">
        <f>IF(LEFT($H141)=RIGHT($I$2),
    IF(OR(Scores!$F141="",NOT(ISNUMBER(Scores!$H141))),
        NA(),
        Scores!$H141
    ),
    NA()
)</f>
        <v>#N/A</v>
      </c>
      <c r="N141" s="87" t="e">
        <f>IF(LEFT($H141)=RIGHT($N$2),
    IF(Scores!$AC141="",
        NA(),
        Scores!$AC141
    ),
    NA()
)</f>
        <v>#N/A</v>
      </c>
      <c r="O141" s="86" t="e">
        <f>IF(LEFT($H141)=RIGHT($N$2),
    IF(Scores!$AF141="",
        NA(),
        Scores!$AF141
    ),
    NA()
)</f>
        <v>#N/A</v>
      </c>
      <c r="P141" s="86" t="e">
        <f>IF(LEFT($H141)=RIGHT($N$2),
    IF(Scores!$AG141="",
        NA(),
        Scores!$AG141
    ),
    NA()
)</f>
        <v>#N/A</v>
      </c>
      <c r="Q141" s="86" t="e">
        <f>IF(LEFT($H141)=RIGHT($N$2),
    IF(OR(Scores!$F141="",NOT(ISNUMBER(Scores!$F141))),
        NA(),
        Scores!$F141
    ),
    NA()
)</f>
        <v>#N/A</v>
      </c>
      <c r="R141" s="88" t="e">
        <f>IF(LEFT($H141)=RIGHT($N$2),
    IF(OR(Scores!$F141="",NOT(ISNUMBER(Scores!$H141))),
        NA(),
        Scores!$H141
    ),
    NA()
)</f>
        <v>#N/A</v>
      </c>
      <c r="S141" s="89"/>
    </row>
    <row r="142" spans="8:19">
      <c r="H142" s="93" t="str">
        <f>Scores!B142</f>
        <v/>
      </c>
      <c r="I142" s="87" t="e">
        <f>IF(LEFT($H142)=RIGHT($I$2),
    IF(Scores!$AC142="",
        NA(),
        Scores!$AC142
    ),
    NA()
)</f>
        <v>#N/A</v>
      </c>
      <c r="J142" s="86" t="e">
        <f>IF(LEFT($H142)=RIGHT($I$2),
    IF(Scores!$AF142="",
        NA(),
        Scores!$AF142
    ),
    NA()
)</f>
        <v>#N/A</v>
      </c>
      <c r="K142" s="86" t="e">
        <f>IF(LEFT($H142)=RIGHT($I$2),
    IF(Scores!$AG142="",
        NA(),
        Scores!$AG142
    ),
    NA()
)</f>
        <v>#N/A</v>
      </c>
      <c r="L142" s="86" t="e">
        <f>IF(LEFT($H142)=RIGHT($I$2),
    IF(OR(Scores!$F142="",NOT(ISNUMBER(Scores!$F142))),
        NA(),
        Scores!$F142
    ),
    NA()
)</f>
        <v>#N/A</v>
      </c>
      <c r="M142" s="88" t="e">
        <f>IF(LEFT($H142)=RIGHT($I$2),
    IF(OR(Scores!$F142="",NOT(ISNUMBER(Scores!$H142))),
        NA(),
        Scores!$H142
    ),
    NA()
)</f>
        <v>#N/A</v>
      </c>
      <c r="N142" s="87" t="e">
        <f>IF(LEFT($H142)=RIGHT($N$2),
    IF(Scores!$AC142="",
        NA(),
        Scores!$AC142
    ),
    NA()
)</f>
        <v>#N/A</v>
      </c>
      <c r="O142" s="86" t="e">
        <f>IF(LEFT($H142)=RIGHT($N$2),
    IF(Scores!$AF142="",
        NA(),
        Scores!$AF142
    ),
    NA()
)</f>
        <v>#N/A</v>
      </c>
      <c r="P142" s="86" t="e">
        <f>IF(LEFT($H142)=RIGHT($N$2),
    IF(Scores!$AG142="",
        NA(),
        Scores!$AG142
    ),
    NA()
)</f>
        <v>#N/A</v>
      </c>
      <c r="Q142" s="86" t="e">
        <f>IF(LEFT($H142)=RIGHT($N$2),
    IF(OR(Scores!$F142="",NOT(ISNUMBER(Scores!$F142))),
        NA(),
        Scores!$F142
    ),
    NA()
)</f>
        <v>#N/A</v>
      </c>
      <c r="R142" s="88" t="e">
        <f>IF(LEFT($H142)=RIGHT($N$2),
    IF(OR(Scores!$F142="",NOT(ISNUMBER(Scores!$H142))),
        NA(),
        Scores!$H142
    ),
    NA()
)</f>
        <v>#N/A</v>
      </c>
      <c r="S142" s="89"/>
    </row>
    <row r="143" spans="8:19">
      <c r="H143" s="93" t="str">
        <f>Scores!B143</f>
        <v/>
      </c>
      <c r="I143" s="87" t="e">
        <f>IF(LEFT($H143)=RIGHT($I$2),
    IF(Scores!$AC143="",
        NA(),
        Scores!$AC143
    ),
    NA()
)</f>
        <v>#N/A</v>
      </c>
      <c r="J143" s="86" t="e">
        <f>IF(LEFT($H143)=RIGHT($I$2),
    IF(Scores!$AF143="",
        NA(),
        Scores!$AF143
    ),
    NA()
)</f>
        <v>#N/A</v>
      </c>
      <c r="K143" s="86" t="e">
        <f>IF(LEFT($H143)=RIGHT($I$2),
    IF(Scores!$AG143="",
        NA(),
        Scores!$AG143
    ),
    NA()
)</f>
        <v>#N/A</v>
      </c>
      <c r="L143" s="86" t="e">
        <f>IF(LEFT($H143)=RIGHT($I$2),
    IF(OR(Scores!$F143="",NOT(ISNUMBER(Scores!$F143))),
        NA(),
        Scores!$F143
    ),
    NA()
)</f>
        <v>#N/A</v>
      </c>
      <c r="M143" s="88" t="e">
        <f>IF(LEFT($H143)=RIGHT($I$2),
    IF(OR(Scores!$F143="",NOT(ISNUMBER(Scores!$H143))),
        NA(),
        Scores!$H143
    ),
    NA()
)</f>
        <v>#N/A</v>
      </c>
      <c r="N143" s="87" t="e">
        <f>IF(LEFT($H143)=RIGHT($N$2),
    IF(Scores!$AC143="",
        NA(),
        Scores!$AC143
    ),
    NA()
)</f>
        <v>#N/A</v>
      </c>
      <c r="O143" s="86" t="e">
        <f>IF(LEFT($H143)=RIGHT($N$2),
    IF(Scores!$AF143="",
        NA(),
        Scores!$AF143
    ),
    NA()
)</f>
        <v>#N/A</v>
      </c>
      <c r="P143" s="86" t="e">
        <f>IF(LEFT($H143)=RIGHT($N$2),
    IF(Scores!$AG143="",
        NA(),
        Scores!$AG143
    ),
    NA()
)</f>
        <v>#N/A</v>
      </c>
      <c r="Q143" s="86" t="e">
        <f>IF(LEFT($H143)=RIGHT($N$2),
    IF(OR(Scores!$F143="",NOT(ISNUMBER(Scores!$F143))),
        NA(),
        Scores!$F143
    ),
    NA()
)</f>
        <v>#N/A</v>
      </c>
      <c r="R143" s="88" t="e">
        <f>IF(LEFT($H143)=RIGHT($N$2),
    IF(OR(Scores!$F143="",NOT(ISNUMBER(Scores!$H143))),
        NA(),
        Scores!$H143
    ),
    NA()
)</f>
        <v>#N/A</v>
      </c>
      <c r="S143" s="89"/>
    </row>
    <row r="144" spans="8:19">
      <c r="H144" s="93" t="str">
        <f>Scores!B144</f>
        <v/>
      </c>
      <c r="I144" s="87" t="e">
        <f>IF(LEFT($H144)=RIGHT($I$2),
    IF(Scores!$AC144="",
        NA(),
        Scores!$AC144
    ),
    NA()
)</f>
        <v>#N/A</v>
      </c>
      <c r="J144" s="86" t="e">
        <f>IF(LEFT($H144)=RIGHT($I$2),
    IF(Scores!$AF144="",
        NA(),
        Scores!$AF144
    ),
    NA()
)</f>
        <v>#N/A</v>
      </c>
      <c r="K144" s="86" t="e">
        <f>IF(LEFT($H144)=RIGHT($I$2),
    IF(Scores!$AG144="",
        NA(),
        Scores!$AG144
    ),
    NA()
)</f>
        <v>#N/A</v>
      </c>
      <c r="L144" s="86" t="e">
        <f>IF(LEFT($H144)=RIGHT($I$2),
    IF(OR(Scores!$F144="",NOT(ISNUMBER(Scores!$F144))),
        NA(),
        Scores!$F144
    ),
    NA()
)</f>
        <v>#N/A</v>
      </c>
      <c r="M144" s="88" t="e">
        <f>IF(LEFT($H144)=RIGHT($I$2),
    IF(OR(Scores!$F144="",NOT(ISNUMBER(Scores!$H144))),
        NA(),
        Scores!$H144
    ),
    NA()
)</f>
        <v>#N/A</v>
      </c>
      <c r="N144" s="87" t="e">
        <f>IF(LEFT($H144)=RIGHT($N$2),
    IF(Scores!$AC144="",
        NA(),
        Scores!$AC144
    ),
    NA()
)</f>
        <v>#N/A</v>
      </c>
      <c r="O144" s="86" t="e">
        <f>IF(LEFT($H144)=RIGHT($N$2),
    IF(Scores!$AF144="",
        NA(),
        Scores!$AF144
    ),
    NA()
)</f>
        <v>#N/A</v>
      </c>
      <c r="P144" s="86" t="e">
        <f>IF(LEFT($H144)=RIGHT($N$2),
    IF(Scores!$AG144="",
        NA(),
        Scores!$AG144
    ),
    NA()
)</f>
        <v>#N/A</v>
      </c>
      <c r="Q144" s="86" t="e">
        <f>IF(LEFT($H144)=RIGHT($N$2),
    IF(OR(Scores!$F144="",NOT(ISNUMBER(Scores!$F144))),
        NA(),
        Scores!$F144
    ),
    NA()
)</f>
        <v>#N/A</v>
      </c>
      <c r="R144" s="88" t="e">
        <f>IF(LEFT($H144)=RIGHT($N$2),
    IF(OR(Scores!$F144="",NOT(ISNUMBER(Scores!$H144))),
        NA(),
        Scores!$H144
    ),
    NA()
)</f>
        <v>#N/A</v>
      </c>
      <c r="S144" s="89"/>
    </row>
    <row r="145" spans="8:19">
      <c r="H145" s="93" t="str">
        <f>Scores!B145</f>
        <v/>
      </c>
      <c r="I145" s="87" t="e">
        <f>IF(LEFT($H145)=RIGHT($I$2),
    IF(Scores!$AC145="",
        NA(),
        Scores!$AC145
    ),
    NA()
)</f>
        <v>#N/A</v>
      </c>
      <c r="J145" s="86" t="e">
        <f>IF(LEFT($H145)=RIGHT($I$2),
    IF(Scores!$AF145="",
        NA(),
        Scores!$AF145
    ),
    NA()
)</f>
        <v>#N/A</v>
      </c>
      <c r="K145" s="86" t="e">
        <f>IF(LEFT($H145)=RIGHT($I$2),
    IF(Scores!$AG145="",
        NA(),
        Scores!$AG145
    ),
    NA()
)</f>
        <v>#N/A</v>
      </c>
      <c r="L145" s="86" t="e">
        <f>IF(LEFT($H145)=RIGHT($I$2),
    IF(OR(Scores!$F145="",NOT(ISNUMBER(Scores!$F145))),
        NA(),
        Scores!$F145
    ),
    NA()
)</f>
        <v>#N/A</v>
      </c>
      <c r="M145" s="88" t="e">
        <f>IF(LEFT($H145)=RIGHT($I$2),
    IF(OR(Scores!$F145="",NOT(ISNUMBER(Scores!$H145))),
        NA(),
        Scores!$H145
    ),
    NA()
)</f>
        <v>#N/A</v>
      </c>
      <c r="N145" s="87" t="e">
        <f>IF(LEFT($H145)=RIGHT($N$2),
    IF(Scores!$AC145="",
        NA(),
        Scores!$AC145
    ),
    NA()
)</f>
        <v>#N/A</v>
      </c>
      <c r="O145" s="86" t="e">
        <f>IF(LEFT($H145)=RIGHT($N$2),
    IF(Scores!$AF145="",
        NA(),
        Scores!$AF145
    ),
    NA()
)</f>
        <v>#N/A</v>
      </c>
      <c r="P145" s="86" t="e">
        <f>IF(LEFT($H145)=RIGHT($N$2),
    IF(Scores!$AG145="",
        NA(),
        Scores!$AG145
    ),
    NA()
)</f>
        <v>#N/A</v>
      </c>
      <c r="Q145" s="86" t="e">
        <f>IF(LEFT($H145)=RIGHT($N$2),
    IF(OR(Scores!$F145="",NOT(ISNUMBER(Scores!$F145))),
        NA(),
        Scores!$F145
    ),
    NA()
)</f>
        <v>#N/A</v>
      </c>
      <c r="R145" s="88" t="e">
        <f>IF(LEFT($H145)=RIGHT($N$2),
    IF(OR(Scores!$F145="",NOT(ISNUMBER(Scores!$H145))),
        NA(),
        Scores!$H145
    ),
    NA()
)</f>
        <v>#N/A</v>
      </c>
      <c r="S145" s="89"/>
    </row>
    <row r="146" spans="8:19">
      <c r="H146" s="93" t="str">
        <f>Scores!B146</f>
        <v/>
      </c>
      <c r="I146" s="87" t="e">
        <f>IF(LEFT($H146)=RIGHT($I$2),
    IF(Scores!$AC146="",
        NA(),
        Scores!$AC146
    ),
    NA()
)</f>
        <v>#N/A</v>
      </c>
      <c r="J146" s="86" t="e">
        <f>IF(LEFT($H146)=RIGHT($I$2),
    IF(Scores!$AF146="",
        NA(),
        Scores!$AF146
    ),
    NA()
)</f>
        <v>#N/A</v>
      </c>
      <c r="K146" s="86" t="e">
        <f>IF(LEFT($H146)=RIGHT($I$2),
    IF(Scores!$AG146="",
        NA(),
        Scores!$AG146
    ),
    NA()
)</f>
        <v>#N/A</v>
      </c>
      <c r="L146" s="86" t="e">
        <f>IF(LEFT($H146)=RIGHT($I$2),
    IF(OR(Scores!$F146="",NOT(ISNUMBER(Scores!$F146))),
        NA(),
        Scores!$F146
    ),
    NA()
)</f>
        <v>#N/A</v>
      </c>
      <c r="M146" s="88" t="e">
        <f>IF(LEFT($H146)=RIGHT($I$2),
    IF(OR(Scores!$F146="",NOT(ISNUMBER(Scores!$H146))),
        NA(),
        Scores!$H146
    ),
    NA()
)</f>
        <v>#N/A</v>
      </c>
      <c r="N146" s="87" t="e">
        <f>IF(LEFT($H146)=RIGHT($N$2),
    IF(Scores!$AC146="",
        NA(),
        Scores!$AC146
    ),
    NA()
)</f>
        <v>#N/A</v>
      </c>
      <c r="O146" s="86" t="e">
        <f>IF(LEFT($H146)=RIGHT($N$2),
    IF(Scores!$AF146="",
        NA(),
        Scores!$AF146
    ),
    NA()
)</f>
        <v>#N/A</v>
      </c>
      <c r="P146" s="86" t="e">
        <f>IF(LEFT($H146)=RIGHT($N$2),
    IF(Scores!$AG146="",
        NA(),
        Scores!$AG146
    ),
    NA()
)</f>
        <v>#N/A</v>
      </c>
      <c r="Q146" s="86" t="e">
        <f>IF(LEFT($H146)=RIGHT($N$2),
    IF(OR(Scores!$F146="",NOT(ISNUMBER(Scores!$F146))),
        NA(),
        Scores!$F146
    ),
    NA()
)</f>
        <v>#N/A</v>
      </c>
      <c r="R146" s="88" t="e">
        <f>IF(LEFT($H146)=RIGHT($N$2),
    IF(OR(Scores!$F146="",NOT(ISNUMBER(Scores!$H146))),
        NA(),
        Scores!$H146
    ),
    NA()
)</f>
        <v>#N/A</v>
      </c>
      <c r="S146" s="89"/>
    </row>
    <row r="147" spans="8:19">
      <c r="H147" s="93" t="str">
        <f>Scores!B147</f>
        <v/>
      </c>
      <c r="I147" s="87" t="e">
        <f>IF(LEFT($H147)=RIGHT($I$2),
    IF(Scores!$AC147="",
        NA(),
        Scores!$AC147
    ),
    NA()
)</f>
        <v>#N/A</v>
      </c>
      <c r="J147" s="86" t="e">
        <f>IF(LEFT($H147)=RIGHT($I$2),
    IF(Scores!$AF147="",
        NA(),
        Scores!$AF147
    ),
    NA()
)</f>
        <v>#N/A</v>
      </c>
      <c r="K147" s="86" t="e">
        <f>IF(LEFT($H147)=RIGHT($I$2),
    IF(Scores!$AG147="",
        NA(),
        Scores!$AG147
    ),
    NA()
)</f>
        <v>#N/A</v>
      </c>
      <c r="L147" s="86" t="e">
        <f>IF(LEFT($H147)=RIGHT($I$2),
    IF(OR(Scores!$F147="",NOT(ISNUMBER(Scores!$F147))),
        NA(),
        Scores!$F147
    ),
    NA()
)</f>
        <v>#N/A</v>
      </c>
      <c r="M147" s="88" t="e">
        <f>IF(LEFT($H147)=RIGHT($I$2),
    IF(OR(Scores!$F147="",NOT(ISNUMBER(Scores!$H147))),
        NA(),
        Scores!$H147
    ),
    NA()
)</f>
        <v>#N/A</v>
      </c>
      <c r="N147" s="87" t="e">
        <f>IF(LEFT($H147)=RIGHT($N$2),
    IF(Scores!$AC147="",
        NA(),
        Scores!$AC147
    ),
    NA()
)</f>
        <v>#N/A</v>
      </c>
      <c r="O147" s="86" t="e">
        <f>IF(LEFT($H147)=RIGHT($N$2),
    IF(Scores!$AF147="",
        NA(),
        Scores!$AF147
    ),
    NA()
)</f>
        <v>#N/A</v>
      </c>
      <c r="P147" s="86" t="e">
        <f>IF(LEFT($H147)=RIGHT($N$2),
    IF(Scores!$AG147="",
        NA(),
        Scores!$AG147
    ),
    NA()
)</f>
        <v>#N/A</v>
      </c>
      <c r="Q147" s="86" t="e">
        <f>IF(LEFT($H147)=RIGHT($N$2),
    IF(OR(Scores!$F147="",NOT(ISNUMBER(Scores!$F147))),
        NA(),
        Scores!$F147
    ),
    NA()
)</f>
        <v>#N/A</v>
      </c>
      <c r="R147" s="88" t="e">
        <f>IF(LEFT($H147)=RIGHT($N$2),
    IF(OR(Scores!$F147="",NOT(ISNUMBER(Scores!$H147))),
        NA(),
        Scores!$H147
    ),
    NA()
)</f>
        <v>#N/A</v>
      </c>
      <c r="S147" s="89"/>
    </row>
    <row r="148" spans="8:19">
      <c r="H148" s="93" t="str">
        <f>Scores!B148</f>
        <v/>
      </c>
      <c r="I148" s="87" t="e">
        <f>IF(LEFT($H148)=RIGHT($I$2),
    IF(Scores!$AC148="",
        NA(),
        Scores!$AC148
    ),
    NA()
)</f>
        <v>#N/A</v>
      </c>
      <c r="J148" s="86" t="e">
        <f>IF(LEFT($H148)=RIGHT($I$2),
    IF(Scores!$AF148="",
        NA(),
        Scores!$AF148
    ),
    NA()
)</f>
        <v>#N/A</v>
      </c>
      <c r="K148" s="86" t="e">
        <f>IF(LEFT($H148)=RIGHT($I$2),
    IF(Scores!$AG148="",
        NA(),
        Scores!$AG148
    ),
    NA()
)</f>
        <v>#N/A</v>
      </c>
      <c r="L148" s="86" t="e">
        <f>IF(LEFT($H148)=RIGHT($I$2),
    IF(OR(Scores!$F148="",NOT(ISNUMBER(Scores!$F148))),
        NA(),
        Scores!$F148
    ),
    NA()
)</f>
        <v>#N/A</v>
      </c>
      <c r="M148" s="88" t="e">
        <f>IF(LEFT($H148)=RIGHT($I$2),
    IF(OR(Scores!$F148="",NOT(ISNUMBER(Scores!$H148))),
        NA(),
        Scores!$H148
    ),
    NA()
)</f>
        <v>#N/A</v>
      </c>
      <c r="N148" s="87" t="e">
        <f>IF(LEFT($H148)=RIGHT($N$2),
    IF(Scores!$AC148="",
        NA(),
        Scores!$AC148
    ),
    NA()
)</f>
        <v>#N/A</v>
      </c>
      <c r="O148" s="86" t="e">
        <f>IF(LEFT($H148)=RIGHT($N$2),
    IF(Scores!$AF148="",
        NA(),
        Scores!$AF148
    ),
    NA()
)</f>
        <v>#N/A</v>
      </c>
      <c r="P148" s="86" t="e">
        <f>IF(LEFT($H148)=RIGHT($N$2),
    IF(Scores!$AG148="",
        NA(),
        Scores!$AG148
    ),
    NA()
)</f>
        <v>#N/A</v>
      </c>
      <c r="Q148" s="86" t="e">
        <f>IF(LEFT($H148)=RIGHT($N$2),
    IF(OR(Scores!$F148="",NOT(ISNUMBER(Scores!$F148))),
        NA(),
        Scores!$F148
    ),
    NA()
)</f>
        <v>#N/A</v>
      </c>
      <c r="R148" s="88" t="e">
        <f>IF(LEFT($H148)=RIGHT($N$2),
    IF(OR(Scores!$F148="",NOT(ISNUMBER(Scores!$H148))),
        NA(),
        Scores!$H148
    ),
    NA()
)</f>
        <v>#N/A</v>
      </c>
      <c r="S148" s="89"/>
    </row>
    <row r="149" spans="8:19">
      <c r="H149" s="93" t="str">
        <f>Scores!B149</f>
        <v/>
      </c>
      <c r="I149" s="87" t="e">
        <f>IF(LEFT($H149)=RIGHT($I$2),
    IF(Scores!$AC149="",
        NA(),
        Scores!$AC149
    ),
    NA()
)</f>
        <v>#N/A</v>
      </c>
      <c r="J149" s="86" t="e">
        <f>IF(LEFT($H149)=RIGHT($I$2),
    IF(Scores!$AF149="",
        NA(),
        Scores!$AF149
    ),
    NA()
)</f>
        <v>#N/A</v>
      </c>
      <c r="K149" s="86" t="e">
        <f>IF(LEFT($H149)=RIGHT($I$2),
    IF(Scores!$AG149="",
        NA(),
        Scores!$AG149
    ),
    NA()
)</f>
        <v>#N/A</v>
      </c>
      <c r="L149" s="86" t="e">
        <f>IF(LEFT($H149)=RIGHT($I$2),
    IF(OR(Scores!$F149="",NOT(ISNUMBER(Scores!$F149))),
        NA(),
        Scores!$F149
    ),
    NA()
)</f>
        <v>#N/A</v>
      </c>
      <c r="M149" s="88" t="e">
        <f>IF(LEFT($H149)=RIGHT($I$2),
    IF(OR(Scores!$F149="",NOT(ISNUMBER(Scores!$H149))),
        NA(),
        Scores!$H149
    ),
    NA()
)</f>
        <v>#N/A</v>
      </c>
      <c r="N149" s="87" t="e">
        <f>IF(LEFT($H149)=RIGHT($N$2),
    IF(Scores!$AC149="",
        NA(),
        Scores!$AC149
    ),
    NA()
)</f>
        <v>#N/A</v>
      </c>
      <c r="O149" s="86" t="e">
        <f>IF(LEFT($H149)=RIGHT($N$2),
    IF(Scores!$AF149="",
        NA(),
        Scores!$AF149
    ),
    NA()
)</f>
        <v>#N/A</v>
      </c>
      <c r="P149" s="86" t="e">
        <f>IF(LEFT($H149)=RIGHT($N$2),
    IF(Scores!$AG149="",
        NA(),
        Scores!$AG149
    ),
    NA()
)</f>
        <v>#N/A</v>
      </c>
      <c r="Q149" s="86" t="e">
        <f>IF(LEFT($H149)=RIGHT($N$2),
    IF(OR(Scores!$F149="",NOT(ISNUMBER(Scores!$F149))),
        NA(),
        Scores!$F149
    ),
    NA()
)</f>
        <v>#N/A</v>
      </c>
      <c r="R149" s="88" t="e">
        <f>IF(LEFT($H149)=RIGHT($N$2),
    IF(OR(Scores!$F149="",NOT(ISNUMBER(Scores!$H149))),
        NA(),
        Scores!$H149
    ),
    NA()
)</f>
        <v>#N/A</v>
      </c>
      <c r="S149" s="89"/>
    </row>
    <row r="150" spans="8:19">
      <c r="H150" s="93" t="str">
        <f>Scores!B150</f>
        <v/>
      </c>
      <c r="I150" s="87" t="e">
        <f>IF(LEFT($H150)=RIGHT($I$2),
    IF(Scores!$AC150="",
        NA(),
        Scores!$AC150
    ),
    NA()
)</f>
        <v>#N/A</v>
      </c>
      <c r="J150" s="86" t="e">
        <f>IF(LEFT($H150)=RIGHT($I$2),
    IF(Scores!$AF150="",
        NA(),
        Scores!$AF150
    ),
    NA()
)</f>
        <v>#N/A</v>
      </c>
      <c r="K150" s="86" t="e">
        <f>IF(LEFT($H150)=RIGHT($I$2),
    IF(Scores!$AG150="",
        NA(),
        Scores!$AG150
    ),
    NA()
)</f>
        <v>#N/A</v>
      </c>
      <c r="L150" s="86" t="e">
        <f>IF(LEFT($H150)=RIGHT($I$2),
    IF(OR(Scores!$F150="",NOT(ISNUMBER(Scores!$F150))),
        NA(),
        Scores!$F150
    ),
    NA()
)</f>
        <v>#N/A</v>
      </c>
      <c r="M150" s="88" t="e">
        <f>IF(LEFT($H150)=RIGHT($I$2),
    IF(OR(Scores!$F150="",NOT(ISNUMBER(Scores!$H150))),
        NA(),
        Scores!$H150
    ),
    NA()
)</f>
        <v>#N/A</v>
      </c>
      <c r="N150" s="87" t="e">
        <f>IF(LEFT($H150)=RIGHT($N$2),
    IF(Scores!$AC150="",
        NA(),
        Scores!$AC150
    ),
    NA()
)</f>
        <v>#N/A</v>
      </c>
      <c r="O150" s="86" t="e">
        <f>IF(LEFT($H150)=RIGHT($N$2),
    IF(Scores!$AF150="",
        NA(),
        Scores!$AF150
    ),
    NA()
)</f>
        <v>#N/A</v>
      </c>
      <c r="P150" s="86" t="e">
        <f>IF(LEFT($H150)=RIGHT($N$2),
    IF(Scores!$AG150="",
        NA(),
        Scores!$AG150
    ),
    NA()
)</f>
        <v>#N/A</v>
      </c>
      <c r="Q150" s="86" t="e">
        <f>IF(LEFT($H150)=RIGHT($N$2),
    IF(OR(Scores!$F150="",NOT(ISNUMBER(Scores!$F150))),
        NA(),
        Scores!$F150
    ),
    NA()
)</f>
        <v>#N/A</v>
      </c>
      <c r="R150" s="88" t="e">
        <f>IF(LEFT($H150)=RIGHT($N$2),
    IF(OR(Scores!$F150="",NOT(ISNUMBER(Scores!$H150))),
        NA(),
        Scores!$H150
    ),
    NA()
)</f>
        <v>#N/A</v>
      </c>
      <c r="S150" s="89"/>
    </row>
    <row r="151" spans="8:19">
      <c r="H151" s="93" t="str">
        <f>Scores!B151</f>
        <v/>
      </c>
      <c r="I151" s="87" t="e">
        <f>IF(LEFT($H151)=RIGHT($I$2),
    IF(Scores!$AC151="",
        NA(),
        Scores!$AC151
    ),
    NA()
)</f>
        <v>#N/A</v>
      </c>
      <c r="J151" s="86" t="e">
        <f>IF(LEFT($H151)=RIGHT($I$2),
    IF(Scores!$AF151="",
        NA(),
        Scores!$AF151
    ),
    NA()
)</f>
        <v>#N/A</v>
      </c>
      <c r="K151" s="86" t="e">
        <f>IF(LEFT($H151)=RIGHT($I$2),
    IF(Scores!$AG151="",
        NA(),
        Scores!$AG151
    ),
    NA()
)</f>
        <v>#N/A</v>
      </c>
      <c r="L151" s="86" t="e">
        <f>IF(LEFT($H151)=RIGHT($I$2),
    IF(OR(Scores!$F151="",NOT(ISNUMBER(Scores!$F151))),
        NA(),
        Scores!$F151
    ),
    NA()
)</f>
        <v>#N/A</v>
      </c>
      <c r="M151" s="88" t="e">
        <f>IF(LEFT($H151)=RIGHT($I$2),
    IF(OR(Scores!$F151="",NOT(ISNUMBER(Scores!$H151))),
        NA(),
        Scores!$H151
    ),
    NA()
)</f>
        <v>#N/A</v>
      </c>
      <c r="N151" s="87" t="e">
        <f>IF(LEFT($H151)=RIGHT($N$2),
    IF(Scores!$AC151="",
        NA(),
        Scores!$AC151
    ),
    NA()
)</f>
        <v>#N/A</v>
      </c>
      <c r="O151" s="86" t="e">
        <f>IF(LEFT($H151)=RIGHT($N$2),
    IF(Scores!$AF151="",
        NA(),
        Scores!$AF151
    ),
    NA()
)</f>
        <v>#N/A</v>
      </c>
      <c r="P151" s="86" t="e">
        <f>IF(LEFT($H151)=RIGHT($N$2),
    IF(Scores!$AG151="",
        NA(),
        Scores!$AG151
    ),
    NA()
)</f>
        <v>#N/A</v>
      </c>
      <c r="Q151" s="86" t="e">
        <f>IF(LEFT($H151)=RIGHT($N$2),
    IF(OR(Scores!$F151="",NOT(ISNUMBER(Scores!$F151))),
        NA(),
        Scores!$F151
    ),
    NA()
)</f>
        <v>#N/A</v>
      </c>
      <c r="R151" s="88" t="e">
        <f>IF(LEFT($H151)=RIGHT($N$2),
    IF(OR(Scores!$F151="",NOT(ISNUMBER(Scores!$H151))),
        NA(),
        Scores!$H151
    ),
    NA()
)</f>
        <v>#N/A</v>
      </c>
      <c r="S151" s="89"/>
    </row>
    <row r="152" spans="8:19">
      <c r="H152" s="93" t="str">
        <f>Scores!B152</f>
        <v/>
      </c>
      <c r="I152" s="87" t="e">
        <f>IF(LEFT($H152)=RIGHT($I$2),
    IF(Scores!$AC152="",
        NA(),
        Scores!$AC152
    ),
    NA()
)</f>
        <v>#N/A</v>
      </c>
      <c r="J152" s="86" t="e">
        <f>IF(LEFT($H152)=RIGHT($I$2),
    IF(Scores!$AF152="",
        NA(),
        Scores!$AF152
    ),
    NA()
)</f>
        <v>#N/A</v>
      </c>
      <c r="K152" s="86" t="e">
        <f>IF(LEFT($H152)=RIGHT($I$2),
    IF(Scores!$AG152="",
        NA(),
        Scores!$AG152
    ),
    NA()
)</f>
        <v>#N/A</v>
      </c>
      <c r="L152" s="86" t="e">
        <f>IF(LEFT($H152)=RIGHT($I$2),
    IF(OR(Scores!$F152="",NOT(ISNUMBER(Scores!$F152))),
        NA(),
        Scores!$F152
    ),
    NA()
)</f>
        <v>#N/A</v>
      </c>
      <c r="M152" s="88" t="e">
        <f>IF(LEFT($H152)=RIGHT($I$2),
    IF(OR(Scores!$F152="",NOT(ISNUMBER(Scores!$H152))),
        NA(),
        Scores!$H152
    ),
    NA()
)</f>
        <v>#N/A</v>
      </c>
      <c r="N152" s="87" t="e">
        <f>IF(LEFT($H152)=RIGHT($N$2),
    IF(Scores!$AC152="",
        NA(),
        Scores!$AC152
    ),
    NA()
)</f>
        <v>#N/A</v>
      </c>
      <c r="O152" s="86" t="e">
        <f>IF(LEFT($H152)=RIGHT($N$2),
    IF(Scores!$AF152="",
        NA(),
        Scores!$AF152
    ),
    NA()
)</f>
        <v>#N/A</v>
      </c>
      <c r="P152" s="86" t="e">
        <f>IF(LEFT($H152)=RIGHT($N$2),
    IF(Scores!$AG152="",
        NA(),
        Scores!$AG152
    ),
    NA()
)</f>
        <v>#N/A</v>
      </c>
      <c r="Q152" s="86" t="e">
        <f>IF(LEFT($H152)=RIGHT($N$2),
    IF(OR(Scores!$F152="",NOT(ISNUMBER(Scores!$F152))),
        NA(),
        Scores!$F152
    ),
    NA()
)</f>
        <v>#N/A</v>
      </c>
      <c r="R152" s="88" t="e">
        <f>IF(LEFT($H152)=RIGHT($N$2),
    IF(OR(Scores!$F152="",NOT(ISNUMBER(Scores!$H152))),
        NA(),
        Scores!$H152
    ),
    NA()
)</f>
        <v>#N/A</v>
      </c>
      <c r="S152" s="89"/>
    </row>
    <row r="153" spans="8:19">
      <c r="H153" s="93" t="str">
        <f>Scores!B153</f>
        <v/>
      </c>
      <c r="I153" s="87" t="e">
        <f>IF(LEFT($H153)=RIGHT($I$2),
    IF(Scores!$AC153="",
        NA(),
        Scores!$AC153
    ),
    NA()
)</f>
        <v>#N/A</v>
      </c>
      <c r="J153" s="86" t="e">
        <f>IF(LEFT($H153)=RIGHT($I$2),
    IF(Scores!$AF153="",
        NA(),
        Scores!$AF153
    ),
    NA()
)</f>
        <v>#N/A</v>
      </c>
      <c r="K153" s="86" t="e">
        <f>IF(LEFT($H153)=RIGHT($I$2),
    IF(Scores!$AG153="",
        NA(),
        Scores!$AG153
    ),
    NA()
)</f>
        <v>#N/A</v>
      </c>
      <c r="L153" s="86" t="e">
        <f>IF(LEFT($H153)=RIGHT($I$2),
    IF(OR(Scores!$F153="",NOT(ISNUMBER(Scores!$F153))),
        NA(),
        Scores!$F153
    ),
    NA()
)</f>
        <v>#N/A</v>
      </c>
      <c r="M153" s="88" t="e">
        <f>IF(LEFT($H153)=RIGHT($I$2),
    IF(OR(Scores!$F153="",NOT(ISNUMBER(Scores!$H153))),
        NA(),
        Scores!$H153
    ),
    NA()
)</f>
        <v>#N/A</v>
      </c>
      <c r="N153" s="87" t="e">
        <f>IF(LEFT($H153)=RIGHT($N$2),
    IF(Scores!$AC153="",
        NA(),
        Scores!$AC153
    ),
    NA()
)</f>
        <v>#N/A</v>
      </c>
      <c r="O153" s="86" t="e">
        <f>IF(LEFT($H153)=RIGHT($N$2),
    IF(Scores!$AF153="",
        NA(),
        Scores!$AF153
    ),
    NA()
)</f>
        <v>#N/A</v>
      </c>
      <c r="P153" s="86" t="e">
        <f>IF(LEFT($H153)=RIGHT($N$2),
    IF(Scores!$AG153="",
        NA(),
        Scores!$AG153
    ),
    NA()
)</f>
        <v>#N/A</v>
      </c>
      <c r="Q153" s="86" t="e">
        <f>IF(LEFT($H153)=RIGHT($N$2),
    IF(OR(Scores!$F153="",NOT(ISNUMBER(Scores!$F153))),
        NA(),
        Scores!$F153
    ),
    NA()
)</f>
        <v>#N/A</v>
      </c>
      <c r="R153" s="88" t="e">
        <f>IF(LEFT($H153)=RIGHT($N$2),
    IF(OR(Scores!$F153="",NOT(ISNUMBER(Scores!$H153))),
        NA(),
        Scores!$H153
    ),
    NA()
)</f>
        <v>#N/A</v>
      </c>
      <c r="S153" s="89"/>
    </row>
    <row r="154" spans="8:19">
      <c r="H154" s="93" t="str">
        <f>Scores!B154</f>
        <v/>
      </c>
      <c r="I154" s="87" t="e">
        <f>IF(LEFT($H154)=RIGHT($I$2),
    IF(Scores!$AC154="",
        NA(),
        Scores!$AC154
    ),
    NA()
)</f>
        <v>#N/A</v>
      </c>
      <c r="J154" s="86" t="e">
        <f>IF(LEFT($H154)=RIGHT($I$2),
    IF(Scores!$AF154="",
        NA(),
        Scores!$AF154
    ),
    NA()
)</f>
        <v>#N/A</v>
      </c>
      <c r="K154" s="86" t="e">
        <f>IF(LEFT($H154)=RIGHT($I$2),
    IF(Scores!$AG154="",
        NA(),
        Scores!$AG154
    ),
    NA()
)</f>
        <v>#N/A</v>
      </c>
      <c r="L154" s="86" t="e">
        <f>IF(LEFT($H154)=RIGHT($I$2),
    IF(OR(Scores!$F154="",NOT(ISNUMBER(Scores!$F154))),
        NA(),
        Scores!$F154
    ),
    NA()
)</f>
        <v>#N/A</v>
      </c>
      <c r="M154" s="88" t="e">
        <f>IF(LEFT($H154)=RIGHT($I$2),
    IF(OR(Scores!$F154="",NOT(ISNUMBER(Scores!$H154))),
        NA(),
        Scores!$H154
    ),
    NA()
)</f>
        <v>#N/A</v>
      </c>
      <c r="N154" s="87" t="e">
        <f>IF(LEFT($H154)=RIGHT($N$2),
    IF(Scores!$AC154="",
        NA(),
        Scores!$AC154
    ),
    NA()
)</f>
        <v>#N/A</v>
      </c>
      <c r="O154" s="86" t="e">
        <f>IF(LEFT($H154)=RIGHT($N$2),
    IF(Scores!$AF154="",
        NA(),
        Scores!$AF154
    ),
    NA()
)</f>
        <v>#N/A</v>
      </c>
      <c r="P154" s="86" t="e">
        <f>IF(LEFT($H154)=RIGHT($N$2),
    IF(Scores!$AG154="",
        NA(),
        Scores!$AG154
    ),
    NA()
)</f>
        <v>#N/A</v>
      </c>
      <c r="Q154" s="86" t="e">
        <f>IF(LEFT($H154)=RIGHT($N$2),
    IF(OR(Scores!$F154="",NOT(ISNUMBER(Scores!$F154))),
        NA(),
        Scores!$F154
    ),
    NA()
)</f>
        <v>#N/A</v>
      </c>
      <c r="R154" s="88" t="e">
        <f>IF(LEFT($H154)=RIGHT($N$2),
    IF(OR(Scores!$F154="",NOT(ISNUMBER(Scores!$H154))),
        NA(),
        Scores!$H154
    ),
    NA()
)</f>
        <v>#N/A</v>
      </c>
      <c r="S154" s="89"/>
    </row>
    <row r="155" spans="8:19">
      <c r="H155" s="93" t="str">
        <f>Scores!B155</f>
        <v/>
      </c>
      <c r="I155" s="87" t="e">
        <f>IF(LEFT($H155)=RIGHT($I$2),
    IF(Scores!$AC155="",
        NA(),
        Scores!$AC155
    ),
    NA()
)</f>
        <v>#N/A</v>
      </c>
      <c r="J155" s="86" t="e">
        <f>IF(LEFT($H155)=RIGHT($I$2),
    IF(Scores!$AF155="",
        NA(),
        Scores!$AF155
    ),
    NA()
)</f>
        <v>#N/A</v>
      </c>
      <c r="K155" s="86" t="e">
        <f>IF(LEFT($H155)=RIGHT($I$2),
    IF(Scores!$AG155="",
        NA(),
        Scores!$AG155
    ),
    NA()
)</f>
        <v>#N/A</v>
      </c>
      <c r="L155" s="86" t="e">
        <f>IF(LEFT($H155)=RIGHT($I$2),
    IF(OR(Scores!$F155="",NOT(ISNUMBER(Scores!$F155))),
        NA(),
        Scores!$F155
    ),
    NA()
)</f>
        <v>#N/A</v>
      </c>
      <c r="M155" s="88" t="e">
        <f>IF(LEFT($H155)=RIGHT($I$2),
    IF(OR(Scores!$F155="",NOT(ISNUMBER(Scores!$H155))),
        NA(),
        Scores!$H155
    ),
    NA()
)</f>
        <v>#N/A</v>
      </c>
      <c r="N155" s="87" t="e">
        <f>IF(LEFT($H155)=RIGHT($N$2),
    IF(Scores!$AC155="",
        NA(),
        Scores!$AC155
    ),
    NA()
)</f>
        <v>#N/A</v>
      </c>
      <c r="O155" s="86" t="e">
        <f>IF(LEFT($H155)=RIGHT($N$2),
    IF(Scores!$AF155="",
        NA(),
        Scores!$AF155
    ),
    NA()
)</f>
        <v>#N/A</v>
      </c>
      <c r="P155" s="86" t="e">
        <f>IF(LEFT($H155)=RIGHT($N$2),
    IF(Scores!$AG155="",
        NA(),
        Scores!$AG155
    ),
    NA()
)</f>
        <v>#N/A</v>
      </c>
      <c r="Q155" s="86" t="e">
        <f>IF(LEFT($H155)=RIGHT($N$2),
    IF(OR(Scores!$F155="",NOT(ISNUMBER(Scores!$F155))),
        NA(),
        Scores!$F155
    ),
    NA()
)</f>
        <v>#N/A</v>
      </c>
      <c r="R155" s="88" t="e">
        <f>IF(LEFT($H155)=RIGHT($N$2),
    IF(OR(Scores!$F155="",NOT(ISNUMBER(Scores!$H155))),
        NA(),
        Scores!$H155
    ),
    NA()
)</f>
        <v>#N/A</v>
      </c>
      <c r="S155" s="89"/>
    </row>
    <row r="156" spans="8:19">
      <c r="H156" s="93" t="str">
        <f>Scores!B156</f>
        <v/>
      </c>
      <c r="I156" s="87" t="e">
        <f>IF(LEFT($H156)=RIGHT($I$2),
    IF(Scores!$AC156="",
        NA(),
        Scores!$AC156
    ),
    NA()
)</f>
        <v>#N/A</v>
      </c>
      <c r="J156" s="86" t="e">
        <f>IF(LEFT($H156)=RIGHT($I$2),
    IF(Scores!$AF156="",
        NA(),
        Scores!$AF156
    ),
    NA()
)</f>
        <v>#N/A</v>
      </c>
      <c r="K156" s="86" t="e">
        <f>IF(LEFT($H156)=RIGHT($I$2),
    IF(Scores!$AG156="",
        NA(),
        Scores!$AG156
    ),
    NA()
)</f>
        <v>#N/A</v>
      </c>
      <c r="L156" s="86" t="e">
        <f>IF(LEFT($H156)=RIGHT($I$2),
    IF(OR(Scores!$F156="",NOT(ISNUMBER(Scores!$F156))),
        NA(),
        Scores!$F156
    ),
    NA()
)</f>
        <v>#N/A</v>
      </c>
      <c r="M156" s="88" t="e">
        <f>IF(LEFT($H156)=RIGHT($I$2),
    IF(OR(Scores!$F156="",NOT(ISNUMBER(Scores!$H156))),
        NA(),
        Scores!$H156
    ),
    NA()
)</f>
        <v>#N/A</v>
      </c>
      <c r="N156" s="87" t="e">
        <f>IF(LEFT($H156)=RIGHT($N$2),
    IF(Scores!$AC156="",
        NA(),
        Scores!$AC156
    ),
    NA()
)</f>
        <v>#N/A</v>
      </c>
      <c r="O156" s="86" t="e">
        <f>IF(LEFT($H156)=RIGHT($N$2),
    IF(Scores!$AF156="",
        NA(),
        Scores!$AF156
    ),
    NA()
)</f>
        <v>#N/A</v>
      </c>
      <c r="P156" s="86" t="e">
        <f>IF(LEFT($H156)=RIGHT($N$2),
    IF(Scores!$AG156="",
        NA(),
        Scores!$AG156
    ),
    NA()
)</f>
        <v>#N/A</v>
      </c>
      <c r="Q156" s="86" t="e">
        <f>IF(LEFT($H156)=RIGHT($N$2),
    IF(OR(Scores!$F156="",NOT(ISNUMBER(Scores!$F156))),
        NA(),
        Scores!$F156
    ),
    NA()
)</f>
        <v>#N/A</v>
      </c>
      <c r="R156" s="88" t="e">
        <f>IF(LEFT($H156)=RIGHT($N$2),
    IF(OR(Scores!$F156="",NOT(ISNUMBER(Scores!$H156))),
        NA(),
        Scores!$H156
    ),
    NA()
)</f>
        <v>#N/A</v>
      </c>
      <c r="S156" s="89"/>
    </row>
    <row r="157" spans="8:19">
      <c r="H157" s="93" t="str">
        <f>Scores!B157</f>
        <v/>
      </c>
      <c r="I157" s="87" t="e">
        <f>IF(LEFT($H157)=RIGHT($I$2),
    IF(Scores!$AC157="",
        NA(),
        Scores!$AC157
    ),
    NA()
)</f>
        <v>#N/A</v>
      </c>
      <c r="J157" s="86" t="e">
        <f>IF(LEFT($H157)=RIGHT($I$2),
    IF(Scores!$AF157="",
        NA(),
        Scores!$AF157
    ),
    NA()
)</f>
        <v>#N/A</v>
      </c>
      <c r="K157" s="86" t="e">
        <f>IF(LEFT($H157)=RIGHT($I$2),
    IF(Scores!$AG157="",
        NA(),
        Scores!$AG157
    ),
    NA()
)</f>
        <v>#N/A</v>
      </c>
      <c r="L157" s="86" t="e">
        <f>IF(LEFT($H157)=RIGHT($I$2),
    IF(OR(Scores!$F157="",NOT(ISNUMBER(Scores!$F157))),
        NA(),
        Scores!$F157
    ),
    NA()
)</f>
        <v>#N/A</v>
      </c>
      <c r="M157" s="88" t="e">
        <f>IF(LEFT($H157)=RIGHT($I$2),
    IF(OR(Scores!$F157="",NOT(ISNUMBER(Scores!$H157))),
        NA(),
        Scores!$H157
    ),
    NA()
)</f>
        <v>#N/A</v>
      </c>
      <c r="N157" s="87" t="e">
        <f>IF(LEFT($H157)=RIGHT($N$2),
    IF(Scores!$AC157="",
        NA(),
        Scores!$AC157
    ),
    NA()
)</f>
        <v>#N/A</v>
      </c>
      <c r="O157" s="86" t="e">
        <f>IF(LEFT($H157)=RIGHT($N$2),
    IF(Scores!$AF157="",
        NA(),
        Scores!$AF157
    ),
    NA()
)</f>
        <v>#N/A</v>
      </c>
      <c r="P157" s="86" t="e">
        <f>IF(LEFT($H157)=RIGHT($N$2),
    IF(Scores!$AG157="",
        NA(),
        Scores!$AG157
    ),
    NA()
)</f>
        <v>#N/A</v>
      </c>
      <c r="Q157" s="86" t="e">
        <f>IF(LEFT($H157)=RIGHT($N$2),
    IF(OR(Scores!$F157="",NOT(ISNUMBER(Scores!$F157))),
        NA(),
        Scores!$F157
    ),
    NA()
)</f>
        <v>#N/A</v>
      </c>
      <c r="R157" s="88" t="e">
        <f>IF(LEFT($H157)=RIGHT($N$2),
    IF(OR(Scores!$F157="",NOT(ISNUMBER(Scores!$H157))),
        NA(),
        Scores!$H157
    ),
    NA()
)</f>
        <v>#N/A</v>
      </c>
      <c r="S157" s="89"/>
    </row>
    <row r="158" spans="8:19">
      <c r="H158" s="93" t="str">
        <f>Scores!B158</f>
        <v/>
      </c>
      <c r="I158" s="87" t="e">
        <f>IF(LEFT($H158)=RIGHT($I$2),
    IF(Scores!$AC158="",
        NA(),
        Scores!$AC158
    ),
    NA()
)</f>
        <v>#N/A</v>
      </c>
      <c r="J158" s="86" t="e">
        <f>IF(LEFT($H158)=RIGHT($I$2),
    IF(Scores!$AF158="",
        NA(),
        Scores!$AF158
    ),
    NA()
)</f>
        <v>#N/A</v>
      </c>
      <c r="K158" s="86" t="e">
        <f>IF(LEFT($H158)=RIGHT($I$2),
    IF(Scores!$AG158="",
        NA(),
        Scores!$AG158
    ),
    NA()
)</f>
        <v>#N/A</v>
      </c>
      <c r="L158" s="86" t="e">
        <f>IF(LEFT($H158)=RIGHT($I$2),
    IF(OR(Scores!$F158="",NOT(ISNUMBER(Scores!$F158))),
        NA(),
        Scores!$F158
    ),
    NA()
)</f>
        <v>#N/A</v>
      </c>
      <c r="M158" s="88" t="e">
        <f>IF(LEFT($H158)=RIGHT($I$2),
    IF(OR(Scores!$F158="",NOT(ISNUMBER(Scores!$H158))),
        NA(),
        Scores!$H158
    ),
    NA()
)</f>
        <v>#N/A</v>
      </c>
      <c r="N158" s="87" t="e">
        <f>IF(LEFT($H158)=RIGHT($N$2),
    IF(Scores!$AC158="",
        NA(),
        Scores!$AC158
    ),
    NA()
)</f>
        <v>#N/A</v>
      </c>
      <c r="O158" s="86" t="e">
        <f>IF(LEFT($H158)=RIGHT($N$2),
    IF(Scores!$AF158="",
        NA(),
        Scores!$AF158
    ),
    NA()
)</f>
        <v>#N/A</v>
      </c>
      <c r="P158" s="86" t="e">
        <f>IF(LEFT($H158)=RIGHT($N$2),
    IF(Scores!$AG158="",
        NA(),
        Scores!$AG158
    ),
    NA()
)</f>
        <v>#N/A</v>
      </c>
      <c r="Q158" s="86" t="e">
        <f>IF(LEFT($H158)=RIGHT($N$2),
    IF(OR(Scores!$F158="",NOT(ISNUMBER(Scores!$F158))),
        NA(),
        Scores!$F158
    ),
    NA()
)</f>
        <v>#N/A</v>
      </c>
      <c r="R158" s="88" t="e">
        <f>IF(LEFT($H158)=RIGHT($N$2),
    IF(OR(Scores!$F158="",NOT(ISNUMBER(Scores!$H158))),
        NA(),
        Scores!$H158
    ),
    NA()
)</f>
        <v>#N/A</v>
      </c>
      <c r="S158" s="89"/>
    </row>
    <row r="159" spans="8:19">
      <c r="H159" s="93" t="str">
        <f>Scores!B159</f>
        <v/>
      </c>
      <c r="I159" s="87" t="e">
        <f>IF(LEFT($H159)=RIGHT($I$2),
    IF(Scores!$AC159="",
        NA(),
        Scores!$AC159
    ),
    NA()
)</f>
        <v>#N/A</v>
      </c>
      <c r="J159" s="86" t="e">
        <f>IF(LEFT($H159)=RIGHT($I$2),
    IF(Scores!$AF159="",
        NA(),
        Scores!$AF159
    ),
    NA()
)</f>
        <v>#N/A</v>
      </c>
      <c r="K159" s="86" t="e">
        <f>IF(LEFT($H159)=RIGHT($I$2),
    IF(Scores!$AG159="",
        NA(),
        Scores!$AG159
    ),
    NA()
)</f>
        <v>#N/A</v>
      </c>
      <c r="L159" s="86" t="e">
        <f>IF(LEFT($H159)=RIGHT($I$2),
    IF(OR(Scores!$F159="",NOT(ISNUMBER(Scores!$F159))),
        NA(),
        Scores!$F159
    ),
    NA()
)</f>
        <v>#N/A</v>
      </c>
      <c r="M159" s="88" t="e">
        <f>IF(LEFT($H159)=RIGHT($I$2),
    IF(OR(Scores!$F159="",NOT(ISNUMBER(Scores!$H159))),
        NA(),
        Scores!$H159
    ),
    NA()
)</f>
        <v>#N/A</v>
      </c>
      <c r="N159" s="87" t="e">
        <f>IF(LEFT($H159)=RIGHT($N$2),
    IF(Scores!$AC159="",
        NA(),
        Scores!$AC159
    ),
    NA()
)</f>
        <v>#N/A</v>
      </c>
      <c r="O159" s="86" t="e">
        <f>IF(LEFT($H159)=RIGHT($N$2),
    IF(Scores!$AF159="",
        NA(),
        Scores!$AF159
    ),
    NA()
)</f>
        <v>#N/A</v>
      </c>
      <c r="P159" s="86" t="e">
        <f>IF(LEFT($H159)=RIGHT($N$2),
    IF(Scores!$AG159="",
        NA(),
        Scores!$AG159
    ),
    NA()
)</f>
        <v>#N/A</v>
      </c>
      <c r="Q159" s="86" t="e">
        <f>IF(LEFT($H159)=RIGHT($N$2),
    IF(OR(Scores!$F159="",NOT(ISNUMBER(Scores!$F159))),
        NA(),
        Scores!$F159
    ),
    NA()
)</f>
        <v>#N/A</v>
      </c>
      <c r="R159" s="88" t="e">
        <f>IF(LEFT($H159)=RIGHT($N$2),
    IF(OR(Scores!$F159="",NOT(ISNUMBER(Scores!$H159))),
        NA(),
        Scores!$H159
    ),
    NA()
)</f>
        <v>#N/A</v>
      </c>
      <c r="S159" s="89"/>
    </row>
    <row r="160" spans="8:19">
      <c r="H160" s="93" t="str">
        <f>Scores!B160</f>
        <v/>
      </c>
      <c r="I160" s="87" t="e">
        <f>IF(LEFT($H160)=RIGHT($I$2),
    IF(Scores!$AC160="",
        NA(),
        Scores!$AC160
    ),
    NA()
)</f>
        <v>#N/A</v>
      </c>
      <c r="J160" s="86" t="e">
        <f>IF(LEFT($H160)=RIGHT($I$2),
    IF(Scores!$AF160="",
        NA(),
        Scores!$AF160
    ),
    NA()
)</f>
        <v>#N/A</v>
      </c>
      <c r="K160" s="86" t="e">
        <f>IF(LEFT($H160)=RIGHT($I$2),
    IF(Scores!$AG160="",
        NA(),
        Scores!$AG160
    ),
    NA()
)</f>
        <v>#N/A</v>
      </c>
      <c r="L160" s="86" t="e">
        <f>IF(LEFT($H160)=RIGHT($I$2),
    IF(OR(Scores!$F160="",NOT(ISNUMBER(Scores!$F160))),
        NA(),
        Scores!$F160
    ),
    NA()
)</f>
        <v>#N/A</v>
      </c>
      <c r="M160" s="88" t="e">
        <f>IF(LEFT($H160)=RIGHT($I$2),
    IF(OR(Scores!$F160="",NOT(ISNUMBER(Scores!$H160))),
        NA(),
        Scores!$H160
    ),
    NA()
)</f>
        <v>#N/A</v>
      </c>
      <c r="N160" s="87" t="e">
        <f>IF(LEFT($H160)=RIGHT($N$2),
    IF(Scores!$AC160="",
        NA(),
        Scores!$AC160
    ),
    NA()
)</f>
        <v>#N/A</v>
      </c>
      <c r="O160" s="86" t="e">
        <f>IF(LEFT($H160)=RIGHT($N$2),
    IF(Scores!$AF160="",
        NA(),
        Scores!$AF160
    ),
    NA()
)</f>
        <v>#N/A</v>
      </c>
      <c r="P160" s="86" t="e">
        <f>IF(LEFT($H160)=RIGHT($N$2),
    IF(Scores!$AG160="",
        NA(),
        Scores!$AG160
    ),
    NA()
)</f>
        <v>#N/A</v>
      </c>
      <c r="Q160" s="86" t="e">
        <f>IF(LEFT($H160)=RIGHT($N$2),
    IF(OR(Scores!$F160="",NOT(ISNUMBER(Scores!$F160))),
        NA(),
        Scores!$F160
    ),
    NA()
)</f>
        <v>#N/A</v>
      </c>
      <c r="R160" s="88" t="e">
        <f>IF(LEFT($H160)=RIGHT($N$2),
    IF(OR(Scores!$F160="",NOT(ISNUMBER(Scores!$H160))),
        NA(),
        Scores!$H160
    ),
    NA()
)</f>
        <v>#N/A</v>
      </c>
      <c r="S160" s="89"/>
    </row>
    <row r="161" spans="8:19">
      <c r="H161" s="93" t="str">
        <f>Scores!B161</f>
        <v/>
      </c>
      <c r="I161" s="87" t="e">
        <f>IF(LEFT($H161)=RIGHT($I$2),
    IF(Scores!$AC161="",
        NA(),
        Scores!$AC161
    ),
    NA()
)</f>
        <v>#N/A</v>
      </c>
      <c r="J161" s="86" t="e">
        <f>IF(LEFT($H161)=RIGHT($I$2),
    IF(Scores!$AF161="",
        NA(),
        Scores!$AF161
    ),
    NA()
)</f>
        <v>#N/A</v>
      </c>
      <c r="K161" s="86" t="e">
        <f>IF(LEFT($H161)=RIGHT($I$2),
    IF(Scores!$AG161="",
        NA(),
        Scores!$AG161
    ),
    NA()
)</f>
        <v>#N/A</v>
      </c>
      <c r="L161" s="86" t="e">
        <f>IF(LEFT($H161)=RIGHT($I$2),
    IF(OR(Scores!$F161="",NOT(ISNUMBER(Scores!$F161))),
        NA(),
        Scores!$F161
    ),
    NA()
)</f>
        <v>#N/A</v>
      </c>
      <c r="M161" s="88" t="e">
        <f>IF(LEFT($H161)=RIGHT($I$2),
    IF(OR(Scores!$F161="",NOT(ISNUMBER(Scores!$H161))),
        NA(),
        Scores!$H161
    ),
    NA()
)</f>
        <v>#N/A</v>
      </c>
      <c r="N161" s="87" t="e">
        <f>IF(LEFT($H161)=RIGHT($N$2),
    IF(Scores!$AC161="",
        NA(),
        Scores!$AC161
    ),
    NA()
)</f>
        <v>#N/A</v>
      </c>
      <c r="O161" s="86" t="e">
        <f>IF(LEFT($H161)=RIGHT($N$2),
    IF(Scores!$AF161="",
        NA(),
        Scores!$AF161
    ),
    NA()
)</f>
        <v>#N/A</v>
      </c>
      <c r="P161" s="86" t="e">
        <f>IF(LEFT($H161)=RIGHT($N$2),
    IF(Scores!$AG161="",
        NA(),
        Scores!$AG161
    ),
    NA()
)</f>
        <v>#N/A</v>
      </c>
      <c r="Q161" s="86" t="e">
        <f>IF(LEFT($H161)=RIGHT($N$2),
    IF(OR(Scores!$F161="",NOT(ISNUMBER(Scores!$F161))),
        NA(),
        Scores!$F161
    ),
    NA()
)</f>
        <v>#N/A</v>
      </c>
      <c r="R161" s="88" t="e">
        <f>IF(LEFT($H161)=RIGHT($N$2),
    IF(OR(Scores!$F161="",NOT(ISNUMBER(Scores!$H161))),
        NA(),
        Scores!$H161
    ),
    NA()
)</f>
        <v>#N/A</v>
      </c>
      <c r="S161" s="89"/>
    </row>
    <row r="162" spans="8:19">
      <c r="H162" s="93" t="str">
        <f>Scores!B162</f>
        <v/>
      </c>
      <c r="I162" s="87" t="e">
        <f>IF(LEFT($H162)=RIGHT($I$2),
    IF(Scores!$AC162="",
        NA(),
        Scores!$AC162
    ),
    NA()
)</f>
        <v>#N/A</v>
      </c>
      <c r="J162" s="86" t="e">
        <f>IF(LEFT($H162)=RIGHT($I$2),
    IF(Scores!$AF162="",
        NA(),
        Scores!$AF162
    ),
    NA()
)</f>
        <v>#N/A</v>
      </c>
      <c r="K162" s="86" t="e">
        <f>IF(LEFT($H162)=RIGHT($I$2),
    IF(Scores!$AG162="",
        NA(),
        Scores!$AG162
    ),
    NA()
)</f>
        <v>#N/A</v>
      </c>
      <c r="L162" s="86" t="e">
        <f>IF(LEFT($H162)=RIGHT($I$2),
    IF(OR(Scores!$F162="",NOT(ISNUMBER(Scores!$F162))),
        NA(),
        Scores!$F162
    ),
    NA()
)</f>
        <v>#N/A</v>
      </c>
      <c r="M162" s="88" t="e">
        <f>IF(LEFT($H162)=RIGHT($I$2),
    IF(OR(Scores!$F162="",NOT(ISNUMBER(Scores!$H162))),
        NA(),
        Scores!$H162
    ),
    NA()
)</f>
        <v>#N/A</v>
      </c>
      <c r="N162" s="87" t="e">
        <f>IF(LEFT($H162)=RIGHT($N$2),
    IF(Scores!$AC162="",
        NA(),
        Scores!$AC162
    ),
    NA()
)</f>
        <v>#N/A</v>
      </c>
      <c r="O162" s="86" t="e">
        <f>IF(LEFT($H162)=RIGHT($N$2),
    IF(Scores!$AF162="",
        NA(),
        Scores!$AF162
    ),
    NA()
)</f>
        <v>#N/A</v>
      </c>
      <c r="P162" s="86" t="e">
        <f>IF(LEFT($H162)=RIGHT($N$2),
    IF(Scores!$AG162="",
        NA(),
        Scores!$AG162
    ),
    NA()
)</f>
        <v>#N/A</v>
      </c>
      <c r="Q162" s="86" t="e">
        <f>IF(LEFT($H162)=RIGHT($N$2),
    IF(OR(Scores!$F162="",NOT(ISNUMBER(Scores!$F162))),
        NA(),
        Scores!$F162
    ),
    NA()
)</f>
        <v>#N/A</v>
      </c>
      <c r="R162" s="88" t="e">
        <f>IF(LEFT($H162)=RIGHT($N$2),
    IF(OR(Scores!$F162="",NOT(ISNUMBER(Scores!$H162))),
        NA(),
        Scores!$H162
    ),
    NA()
)</f>
        <v>#N/A</v>
      </c>
      <c r="S162" s="89"/>
    </row>
    <row r="163" spans="8:19">
      <c r="H163" s="93" t="str">
        <f>Scores!B163</f>
        <v/>
      </c>
      <c r="I163" s="87" t="e">
        <f>IF(LEFT($H163)=RIGHT($I$2),
    IF(Scores!$AC163="",
        NA(),
        Scores!$AC163
    ),
    NA()
)</f>
        <v>#N/A</v>
      </c>
      <c r="J163" s="86" t="e">
        <f>IF(LEFT($H163)=RIGHT($I$2),
    IF(Scores!$AF163="",
        NA(),
        Scores!$AF163
    ),
    NA()
)</f>
        <v>#N/A</v>
      </c>
      <c r="K163" s="86" t="e">
        <f>IF(LEFT($H163)=RIGHT($I$2),
    IF(Scores!$AG163="",
        NA(),
        Scores!$AG163
    ),
    NA()
)</f>
        <v>#N/A</v>
      </c>
      <c r="L163" s="86" t="e">
        <f>IF(LEFT($H163)=RIGHT($I$2),
    IF(OR(Scores!$F163="",NOT(ISNUMBER(Scores!$F163))),
        NA(),
        Scores!$F163
    ),
    NA()
)</f>
        <v>#N/A</v>
      </c>
      <c r="M163" s="88" t="e">
        <f>IF(LEFT($H163)=RIGHT($I$2),
    IF(OR(Scores!$F163="",NOT(ISNUMBER(Scores!$H163))),
        NA(),
        Scores!$H163
    ),
    NA()
)</f>
        <v>#N/A</v>
      </c>
      <c r="N163" s="87" t="e">
        <f>IF(LEFT($H163)=RIGHT($N$2),
    IF(Scores!$AC163="",
        NA(),
        Scores!$AC163
    ),
    NA()
)</f>
        <v>#N/A</v>
      </c>
      <c r="O163" s="86" t="e">
        <f>IF(LEFT($H163)=RIGHT($N$2),
    IF(Scores!$AF163="",
        NA(),
        Scores!$AF163
    ),
    NA()
)</f>
        <v>#N/A</v>
      </c>
      <c r="P163" s="86" t="e">
        <f>IF(LEFT($H163)=RIGHT($N$2),
    IF(Scores!$AG163="",
        NA(),
        Scores!$AG163
    ),
    NA()
)</f>
        <v>#N/A</v>
      </c>
      <c r="Q163" s="86" t="e">
        <f>IF(LEFT($H163)=RIGHT($N$2),
    IF(OR(Scores!$F163="",NOT(ISNUMBER(Scores!$F163))),
        NA(),
        Scores!$F163
    ),
    NA()
)</f>
        <v>#N/A</v>
      </c>
      <c r="R163" s="88" t="e">
        <f>IF(LEFT($H163)=RIGHT($N$2),
    IF(OR(Scores!$F163="",NOT(ISNUMBER(Scores!$H163))),
        NA(),
        Scores!$H163
    ),
    NA()
)</f>
        <v>#N/A</v>
      </c>
      <c r="S163" s="89"/>
    </row>
    <row r="164" spans="8:19">
      <c r="H164" s="93" t="str">
        <f>Scores!B164</f>
        <v/>
      </c>
      <c r="I164" s="87" t="e">
        <f>IF(LEFT($H164)=RIGHT($I$2),
    IF(Scores!$AC164="",
        NA(),
        Scores!$AC164
    ),
    NA()
)</f>
        <v>#N/A</v>
      </c>
      <c r="J164" s="86" t="e">
        <f>IF(LEFT($H164)=RIGHT($I$2),
    IF(Scores!$AF164="",
        NA(),
        Scores!$AF164
    ),
    NA()
)</f>
        <v>#N/A</v>
      </c>
      <c r="K164" s="86" t="e">
        <f>IF(LEFT($H164)=RIGHT($I$2),
    IF(Scores!$AG164="",
        NA(),
        Scores!$AG164
    ),
    NA()
)</f>
        <v>#N/A</v>
      </c>
      <c r="L164" s="86" t="e">
        <f>IF(LEFT($H164)=RIGHT($I$2),
    IF(OR(Scores!$F164="",NOT(ISNUMBER(Scores!$F164))),
        NA(),
        Scores!$F164
    ),
    NA()
)</f>
        <v>#N/A</v>
      </c>
      <c r="M164" s="88" t="e">
        <f>IF(LEFT($H164)=RIGHT($I$2),
    IF(OR(Scores!$F164="",NOT(ISNUMBER(Scores!$H164))),
        NA(),
        Scores!$H164
    ),
    NA()
)</f>
        <v>#N/A</v>
      </c>
      <c r="N164" s="87" t="e">
        <f>IF(LEFT($H164)=RIGHT($N$2),
    IF(Scores!$AC164="",
        NA(),
        Scores!$AC164
    ),
    NA()
)</f>
        <v>#N/A</v>
      </c>
      <c r="O164" s="86" t="e">
        <f>IF(LEFT($H164)=RIGHT($N$2),
    IF(Scores!$AF164="",
        NA(),
        Scores!$AF164
    ),
    NA()
)</f>
        <v>#N/A</v>
      </c>
      <c r="P164" s="86" t="e">
        <f>IF(LEFT($H164)=RIGHT($N$2),
    IF(Scores!$AG164="",
        NA(),
        Scores!$AG164
    ),
    NA()
)</f>
        <v>#N/A</v>
      </c>
      <c r="Q164" s="86" t="e">
        <f>IF(LEFT($H164)=RIGHT($N$2),
    IF(OR(Scores!$F164="",NOT(ISNUMBER(Scores!$F164))),
        NA(),
        Scores!$F164
    ),
    NA()
)</f>
        <v>#N/A</v>
      </c>
      <c r="R164" s="88" t="e">
        <f>IF(LEFT($H164)=RIGHT($N$2),
    IF(OR(Scores!$F164="",NOT(ISNUMBER(Scores!$H164))),
        NA(),
        Scores!$H164
    ),
    NA()
)</f>
        <v>#N/A</v>
      </c>
      <c r="S164" s="89"/>
    </row>
    <row r="165" spans="8:19">
      <c r="H165" s="93" t="str">
        <f>Scores!B165</f>
        <v/>
      </c>
      <c r="I165" s="87" t="e">
        <f>IF(LEFT($H165)=RIGHT($I$2),
    IF(Scores!$AC165="",
        NA(),
        Scores!$AC165
    ),
    NA()
)</f>
        <v>#N/A</v>
      </c>
      <c r="J165" s="86" t="e">
        <f>IF(LEFT($H165)=RIGHT($I$2),
    IF(Scores!$AF165="",
        NA(),
        Scores!$AF165
    ),
    NA()
)</f>
        <v>#N/A</v>
      </c>
      <c r="K165" s="86" t="e">
        <f>IF(LEFT($H165)=RIGHT($I$2),
    IF(Scores!$AG165="",
        NA(),
        Scores!$AG165
    ),
    NA()
)</f>
        <v>#N/A</v>
      </c>
      <c r="L165" s="86" t="e">
        <f>IF(LEFT($H165)=RIGHT($I$2),
    IF(OR(Scores!$F165="",NOT(ISNUMBER(Scores!$F165))),
        NA(),
        Scores!$F165
    ),
    NA()
)</f>
        <v>#N/A</v>
      </c>
      <c r="M165" s="88" t="e">
        <f>IF(LEFT($H165)=RIGHT($I$2),
    IF(OR(Scores!$F165="",NOT(ISNUMBER(Scores!$H165))),
        NA(),
        Scores!$H165
    ),
    NA()
)</f>
        <v>#N/A</v>
      </c>
      <c r="N165" s="87" t="e">
        <f>IF(LEFT($H165)=RIGHT($N$2),
    IF(Scores!$AC165="",
        NA(),
        Scores!$AC165
    ),
    NA()
)</f>
        <v>#N/A</v>
      </c>
      <c r="O165" s="86" t="e">
        <f>IF(LEFT($H165)=RIGHT($N$2),
    IF(Scores!$AF165="",
        NA(),
        Scores!$AF165
    ),
    NA()
)</f>
        <v>#N/A</v>
      </c>
      <c r="P165" s="86" t="e">
        <f>IF(LEFT($H165)=RIGHT($N$2),
    IF(Scores!$AG165="",
        NA(),
        Scores!$AG165
    ),
    NA()
)</f>
        <v>#N/A</v>
      </c>
      <c r="Q165" s="86" t="e">
        <f>IF(LEFT($H165)=RIGHT($N$2),
    IF(OR(Scores!$F165="",NOT(ISNUMBER(Scores!$F165))),
        NA(),
        Scores!$F165
    ),
    NA()
)</f>
        <v>#N/A</v>
      </c>
      <c r="R165" s="88" t="e">
        <f>IF(LEFT($H165)=RIGHT($N$2),
    IF(OR(Scores!$F165="",NOT(ISNUMBER(Scores!$H165))),
        NA(),
        Scores!$H165
    ),
    NA()
)</f>
        <v>#N/A</v>
      </c>
      <c r="S165" s="89"/>
    </row>
    <row r="166" spans="8:19">
      <c r="H166" s="93" t="str">
        <f>Scores!B166</f>
        <v/>
      </c>
      <c r="I166" s="87" t="e">
        <f>IF(LEFT($H166)=RIGHT($I$2),
    IF(Scores!$AC166="",
        NA(),
        Scores!$AC166
    ),
    NA()
)</f>
        <v>#N/A</v>
      </c>
      <c r="J166" s="86" t="e">
        <f>IF(LEFT($H166)=RIGHT($I$2),
    IF(Scores!$AF166="",
        NA(),
        Scores!$AF166
    ),
    NA()
)</f>
        <v>#N/A</v>
      </c>
      <c r="K166" s="86" t="e">
        <f>IF(LEFT($H166)=RIGHT($I$2),
    IF(Scores!$AG166="",
        NA(),
        Scores!$AG166
    ),
    NA()
)</f>
        <v>#N/A</v>
      </c>
      <c r="L166" s="86" t="e">
        <f>IF(LEFT($H166)=RIGHT($I$2),
    IF(OR(Scores!$F166="",NOT(ISNUMBER(Scores!$F166))),
        NA(),
        Scores!$F166
    ),
    NA()
)</f>
        <v>#N/A</v>
      </c>
      <c r="M166" s="88" t="e">
        <f>IF(LEFT($H166)=RIGHT($I$2),
    IF(OR(Scores!$F166="",NOT(ISNUMBER(Scores!$H166))),
        NA(),
        Scores!$H166
    ),
    NA()
)</f>
        <v>#N/A</v>
      </c>
      <c r="N166" s="87" t="e">
        <f>IF(LEFT($H166)=RIGHT($N$2),
    IF(Scores!$AC166="",
        NA(),
        Scores!$AC166
    ),
    NA()
)</f>
        <v>#N/A</v>
      </c>
      <c r="O166" s="86" t="e">
        <f>IF(LEFT($H166)=RIGHT($N$2),
    IF(Scores!$AF166="",
        NA(),
        Scores!$AF166
    ),
    NA()
)</f>
        <v>#N/A</v>
      </c>
      <c r="P166" s="86" t="e">
        <f>IF(LEFT($H166)=RIGHT($N$2),
    IF(Scores!$AG166="",
        NA(),
        Scores!$AG166
    ),
    NA()
)</f>
        <v>#N/A</v>
      </c>
      <c r="Q166" s="86" t="e">
        <f>IF(LEFT($H166)=RIGHT($N$2),
    IF(OR(Scores!$F166="",NOT(ISNUMBER(Scores!$F166))),
        NA(),
        Scores!$F166
    ),
    NA()
)</f>
        <v>#N/A</v>
      </c>
      <c r="R166" s="88" t="e">
        <f>IF(LEFT($H166)=RIGHT($N$2),
    IF(OR(Scores!$F166="",NOT(ISNUMBER(Scores!$H166))),
        NA(),
        Scores!$H166
    ),
    NA()
)</f>
        <v>#N/A</v>
      </c>
      <c r="S166" s="89"/>
    </row>
    <row r="167" spans="8:19">
      <c r="H167" s="93" t="str">
        <f>Scores!B167</f>
        <v/>
      </c>
      <c r="I167" s="87" t="e">
        <f>IF(LEFT($H167)=RIGHT($I$2),
    IF(Scores!$AC167="",
        NA(),
        Scores!$AC167
    ),
    NA()
)</f>
        <v>#N/A</v>
      </c>
      <c r="J167" s="86" t="e">
        <f>IF(LEFT($H167)=RIGHT($I$2),
    IF(Scores!$AF167="",
        NA(),
        Scores!$AF167
    ),
    NA()
)</f>
        <v>#N/A</v>
      </c>
      <c r="K167" s="86" t="e">
        <f>IF(LEFT($H167)=RIGHT($I$2),
    IF(Scores!$AG167="",
        NA(),
        Scores!$AG167
    ),
    NA()
)</f>
        <v>#N/A</v>
      </c>
      <c r="L167" s="86" t="e">
        <f>IF(LEFT($H167)=RIGHT($I$2),
    IF(OR(Scores!$F167="",NOT(ISNUMBER(Scores!$F167))),
        NA(),
        Scores!$F167
    ),
    NA()
)</f>
        <v>#N/A</v>
      </c>
      <c r="M167" s="88" t="e">
        <f>IF(LEFT($H167)=RIGHT($I$2),
    IF(OR(Scores!$F167="",NOT(ISNUMBER(Scores!$H167))),
        NA(),
        Scores!$H167
    ),
    NA()
)</f>
        <v>#N/A</v>
      </c>
      <c r="N167" s="87" t="e">
        <f>IF(LEFT($H167)=RIGHT($N$2),
    IF(Scores!$AC167="",
        NA(),
        Scores!$AC167
    ),
    NA()
)</f>
        <v>#N/A</v>
      </c>
      <c r="O167" s="86" t="e">
        <f>IF(LEFT($H167)=RIGHT($N$2),
    IF(Scores!$AF167="",
        NA(),
        Scores!$AF167
    ),
    NA()
)</f>
        <v>#N/A</v>
      </c>
      <c r="P167" s="86" t="e">
        <f>IF(LEFT($H167)=RIGHT($N$2),
    IF(Scores!$AG167="",
        NA(),
        Scores!$AG167
    ),
    NA()
)</f>
        <v>#N/A</v>
      </c>
      <c r="Q167" s="86" t="e">
        <f>IF(LEFT($H167)=RIGHT($N$2),
    IF(OR(Scores!$F167="",NOT(ISNUMBER(Scores!$F167))),
        NA(),
        Scores!$F167
    ),
    NA()
)</f>
        <v>#N/A</v>
      </c>
      <c r="R167" s="88" t="e">
        <f>IF(LEFT($H167)=RIGHT($N$2),
    IF(OR(Scores!$F167="",NOT(ISNUMBER(Scores!$H167))),
        NA(),
        Scores!$H167
    ),
    NA()
)</f>
        <v>#N/A</v>
      </c>
      <c r="S167" s="89"/>
    </row>
    <row r="168" spans="8:19">
      <c r="H168" s="93" t="str">
        <f>Scores!B168</f>
        <v/>
      </c>
      <c r="I168" s="87" t="e">
        <f>IF(LEFT($H168)=RIGHT($I$2),
    IF(Scores!$AC168="",
        NA(),
        Scores!$AC168
    ),
    NA()
)</f>
        <v>#N/A</v>
      </c>
      <c r="J168" s="86" t="e">
        <f>IF(LEFT($H168)=RIGHT($I$2),
    IF(Scores!$AF168="",
        NA(),
        Scores!$AF168
    ),
    NA()
)</f>
        <v>#N/A</v>
      </c>
      <c r="K168" s="86" t="e">
        <f>IF(LEFT($H168)=RIGHT($I$2),
    IF(Scores!$AG168="",
        NA(),
        Scores!$AG168
    ),
    NA()
)</f>
        <v>#N/A</v>
      </c>
      <c r="L168" s="86" t="e">
        <f>IF(LEFT($H168)=RIGHT($I$2),
    IF(OR(Scores!$F168="",NOT(ISNUMBER(Scores!$F168))),
        NA(),
        Scores!$F168
    ),
    NA()
)</f>
        <v>#N/A</v>
      </c>
      <c r="M168" s="88" t="e">
        <f>IF(LEFT($H168)=RIGHT($I$2),
    IF(OR(Scores!$F168="",NOT(ISNUMBER(Scores!$H168))),
        NA(),
        Scores!$H168
    ),
    NA()
)</f>
        <v>#N/A</v>
      </c>
      <c r="N168" s="87" t="e">
        <f>IF(LEFT($H168)=RIGHT($N$2),
    IF(Scores!$AC168="",
        NA(),
        Scores!$AC168
    ),
    NA()
)</f>
        <v>#N/A</v>
      </c>
      <c r="O168" s="86" t="e">
        <f>IF(LEFT($H168)=RIGHT($N$2),
    IF(Scores!$AF168="",
        NA(),
        Scores!$AF168
    ),
    NA()
)</f>
        <v>#N/A</v>
      </c>
      <c r="P168" s="86" t="e">
        <f>IF(LEFT($H168)=RIGHT($N$2),
    IF(Scores!$AG168="",
        NA(),
        Scores!$AG168
    ),
    NA()
)</f>
        <v>#N/A</v>
      </c>
      <c r="Q168" s="86" t="e">
        <f>IF(LEFT($H168)=RIGHT($N$2),
    IF(OR(Scores!$F168="",NOT(ISNUMBER(Scores!$F168))),
        NA(),
        Scores!$F168
    ),
    NA()
)</f>
        <v>#N/A</v>
      </c>
      <c r="R168" s="88" t="e">
        <f>IF(LEFT($H168)=RIGHT($N$2),
    IF(OR(Scores!$F168="",NOT(ISNUMBER(Scores!$H168))),
        NA(),
        Scores!$H168
    ),
    NA()
)</f>
        <v>#N/A</v>
      </c>
      <c r="S168" s="89"/>
    </row>
    <row r="169" spans="8:19">
      <c r="H169" s="93" t="str">
        <f>Scores!B169</f>
        <v/>
      </c>
      <c r="I169" s="87" t="e">
        <f>IF(LEFT($H169)=RIGHT($I$2),
    IF(Scores!$AC169="",
        NA(),
        Scores!$AC169
    ),
    NA()
)</f>
        <v>#N/A</v>
      </c>
      <c r="J169" s="86" t="e">
        <f>IF(LEFT($H169)=RIGHT($I$2),
    IF(Scores!$AF169="",
        NA(),
        Scores!$AF169
    ),
    NA()
)</f>
        <v>#N/A</v>
      </c>
      <c r="K169" s="86" t="e">
        <f>IF(LEFT($H169)=RIGHT($I$2),
    IF(Scores!$AG169="",
        NA(),
        Scores!$AG169
    ),
    NA()
)</f>
        <v>#N/A</v>
      </c>
      <c r="L169" s="86" t="e">
        <f>IF(LEFT($H169)=RIGHT($I$2),
    IF(OR(Scores!$F169="",NOT(ISNUMBER(Scores!$F169))),
        NA(),
        Scores!$F169
    ),
    NA()
)</f>
        <v>#N/A</v>
      </c>
      <c r="M169" s="88" t="e">
        <f>IF(LEFT($H169)=RIGHT($I$2),
    IF(OR(Scores!$F169="",NOT(ISNUMBER(Scores!$H169))),
        NA(),
        Scores!$H169
    ),
    NA()
)</f>
        <v>#N/A</v>
      </c>
      <c r="N169" s="87" t="e">
        <f>IF(LEFT($H169)=RIGHT($N$2),
    IF(Scores!$AC169="",
        NA(),
        Scores!$AC169
    ),
    NA()
)</f>
        <v>#N/A</v>
      </c>
      <c r="O169" s="86" t="e">
        <f>IF(LEFT($H169)=RIGHT($N$2),
    IF(Scores!$AF169="",
        NA(),
        Scores!$AF169
    ),
    NA()
)</f>
        <v>#N/A</v>
      </c>
      <c r="P169" s="86" t="e">
        <f>IF(LEFT($H169)=RIGHT($N$2),
    IF(Scores!$AG169="",
        NA(),
        Scores!$AG169
    ),
    NA()
)</f>
        <v>#N/A</v>
      </c>
      <c r="Q169" s="86" t="e">
        <f>IF(LEFT($H169)=RIGHT($N$2),
    IF(OR(Scores!$F169="",NOT(ISNUMBER(Scores!$F169))),
        NA(),
        Scores!$F169
    ),
    NA()
)</f>
        <v>#N/A</v>
      </c>
      <c r="R169" s="88" t="e">
        <f>IF(LEFT($H169)=RIGHT($N$2),
    IF(OR(Scores!$F169="",NOT(ISNUMBER(Scores!$H169))),
        NA(),
        Scores!$H169
    ),
    NA()
)</f>
        <v>#N/A</v>
      </c>
      <c r="S169" s="89"/>
    </row>
    <row r="170" spans="8:19">
      <c r="H170" s="93" t="str">
        <f>Scores!B170</f>
        <v/>
      </c>
      <c r="I170" s="87" t="e">
        <f>IF(LEFT($H170)=RIGHT($I$2),
    IF(Scores!$AC170="",
        NA(),
        Scores!$AC170
    ),
    NA()
)</f>
        <v>#N/A</v>
      </c>
      <c r="J170" s="86" t="e">
        <f>IF(LEFT($H170)=RIGHT($I$2),
    IF(Scores!$AF170="",
        NA(),
        Scores!$AF170
    ),
    NA()
)</f>
        <v>#N/A</v>
      </c>
      <c r="K170" s="86" t="e">
        <f>IF(LEFT($H170)=RIGHT($I$2),
    IF(Scores!$AG170="",
        NA(),
        Scores!$AG170
    ),
    NA()
)</f>
        <v>#N/A</v>
      </c>
      <c r="L170" s="86" t="e">
        <f>IF(LEFT($H170)=RIGHT($I$2),
    IF(OR(Scores!$F170="",NOT(ISNUMBER(Scores!$F170))),
        NA(),
        Scores!$F170
    ),
    NA()
)</f>
        <v>#N/A</v>
      </c>
      <c r="M170" s="88" t="e">
        <f>IF(LEFT($H170)=RIGHT($I$2),
    IF(OR(Scores!$F170="",NOT(ISNUMBER(Scores!$H170))),
        NA(),
        Scores!$H170
    ),
    NA()
)</f>
        <v>#N/A</v>
      </c>
      <c r="N170" s="87" t="e">
        <f>IF(LEFT($H170)=RIGHT($N$2),
    IF(Scores!$AC170="",
        NA(),
        Scores!$AC170
    ),
    NA()
)</f>
        <v>#N/A</v>
      </c>
      <c r="O170" s="86" t="e">
        <f>IF(LEFT($H170)=RIGHT($N$2),
    IF(Scores!$AF170="",
        NA(),
        Scores!$AF170
    ),
    NA()
)</f>
        <v>#N/A</v>
      </c>
      <c r="P170" s="86" t="e">
        <f>IF(LEFT($H170)=RIGHT($N$2),
    IF(Scores!$AG170="",
        NA(),
        Scores!$AG170
    ),
    NA()
)</f>
        <v>#N/A</v>
      </c>
      <c r="Q170" s="86" t="e">
        <f>IF(LEFT($H170)=RIGHT($N$2),
    IF(OR(Scores!$F170="",NOT(ISNUMBER(Scores!$F170))),
        NA(),
        Scores!$F170
    ),
    NA()
)</f>
        <v>#N/A</v>
      </c>
      <c r="R170" s="88" t="e">
        <f>IF(LEFT($H170)=RIGHT($N$2),
    IF(OR(Scores!$F170="",NOT(ISNUMBER(Scores!$H170))),
        NA(),
        Scores!$H170
    ),
    NA()
)</f>
        <v>#N/A</v>
      </c>
      <c r="S170" s="89"/>
    </row>
    <row r="171" spans="8:19">
      <c r="H171" s="93" t="str">
        <f>Scores!B171</f>
        <v/>
      </c>
      <c r="I171" s="87" t="e">
        <f>IF(LEFT($H171)=RIGHT($I$2),
    IF(Scores!$AC171="",
        NA(),
        Scores!$AC171
    ),
    NA()
)</f>
        <v>#N/A</v>
      </c>
      <c r="J171" s="86" t="e">
        <f>IF(LEFT($H171)=RIGHT($I$2),
    IF(Scores!$AF171="",
        NA(),
        Scores!$AF171
    ),
    NA()
)</f>
        <v>#N/A</v>
      </c>
      <c r="K171" s="86" t="e">
        <f>IF(LEFT($H171)=RIGHT($I$2),
    IF(Scores!$AG171="",
        NA(),
        Scores!$AG171
    ),
    NA()
)</f>
        <v>#N/A</v>
      </c>
      <c r="L171" s="86" t="e">
        <f>IF(LEFT($H171)=RIGHT($I$2),
    IF(OR(Scores!$F171="",NOT(ISNUMBER(Scores!$F171))),
        NA(),
        Scores!$F171
    ),
    NA()
)</f>
        <v>#N/A</v>
      </c>
      <c r="M171" s="88" t="e">
        <f>IF(LEFT($H171)=RIGHT($I$2),
    IF(OR(Scores!$F171="",NOT(ISNUMBER(Scores!$H171))),
        NA(),
        Scores!$H171
    ),
    NA()
)</f>
        <v>#N/A</v>
      </c>
      <c r="N171" s="87" t="e">
        <f>IF(LEFT($H171)=RIGHT($N$2),
    IF(Scores!$AC171="",
        NA(),
        Scores!$AC171
    ),
    NA()
)</f>
        <v>#N/A</v>
      </c>
      <c r="O171" s="86" t="e">
        <f>IF(LEFT($H171)=RIGHT($N$2),
    IF(Scores!$AF171="",
        NA(),
        Scores!$AF171
    ),
    NA()
)</f>
        <v>#N/A</v>
      </c>
      <c r="P171" s="86" t="e">
        <f>IF(LEFT($H171)=RIGHT($N$2),
    IF(Scores!$AG171="",
        NA(),
        Scores!$AG171
    ),
    NA()
)</f>
        <v>#N/A</v>
      </c>
      <c r="Q171" s="86" t="e">
        <f>IF(LEFT($H171)=RIGHT($N$2),
    IF(OR(Scores!$F171="",NOT(ISNUMBER(Scores!$F171))),
        NA(),
        Scores!$F171
    ),
    NA()
)</f>
        <v>#N/A</v>
      </c>
      <c r="R171" s="88" t="e">
        <f>IF(LEFT($H171)=RIGHT($N$2),
    IF(OR(Scores!$F171="",NOT(ISNUMBER(Scores!$H171))),
        NA(),
        Scores!$H171
    ),
    NA()
)</f>
        <v>#N/A</v>
      </c>
      <c r="S171" s="89"/>
    </row>
    <row r="172" spans="8:19">
      <c r="H172" s="93" t="str">
        <f>Scores!B172</f>
        <v/>
      </c>
      <c r="I172" s="87" t="e">
        <f>IF(LEFT($H172)=RIGHT($I$2),
    IF(Scores!$AC172="",
        NA(),
        Scores!$AC172
    ),
    NA()
)</f>
        <v>#N/A</v>
      </c>
      <c r="J172" s="86" t="e">
        <f>IF(LEFT($H172)=RIGHT($I$2),
    IF(Scores!$AF172="",
        NA(),
        Scores!$AF172
    ),
    NA()
)</f>
        <v>#N/A</v>
      </c>
      <c r="K172" s="86" t="e">
        <f>IF(LEFT($H172)=RIGHT($I$2),
    IF(Scores!$AG172="",
        NA(),
        Scores!$AG172
    ),
    NA()
)</f>
        <v>#N/A</v>
      </c>
      <c r="L172" s="86" t="e">
        <f>IF(LEFT($H172)=RIGHT($I$2),
    IF(OR(Scores!$F172="",NOT(ISNUMBER(Scores!$F172))),
        NA(),
        Scores!$F172
    ),
    NA()
)</f>
        <v>#N/A</v>
      </c>
      <c r="M172" s="88" t="e">
        <f>IF(LEFT($H172)=RIGHT($I$2),
    IF(OR(Scores!$F172="",NOT(ISNUMBER(Scores!$H172))),
        NA(),
        Scores!$H172
    ),
    NA()
)</f>
        <v>#N/A</v>
      </c>
      <c r="N172" s="87" t="e">
        <f>IF(LEFT($H172)=RIGHT($N$2),
    IF(Scores!$AC172="",
        NA(),
        Scores!$AC172
    ),
    NA()
)</f>
        <v>#N/A</v>
      </c>
      <c r="O172" s="86" t="e">
        <f>IF(LEFT($H172)=RIGHT($N$2),
    IF(Scores!$AF172="",
        NA(),
        Scores!$AF172
    ),
    NA()
)</f>
        <v>#N/A</v>
      </c>
      <c r="P172" s="86" t="e">
        <f>IF(LEFT($H172)=RIGHT($N$2),
    IF(Scores!$AG172="",
        NA(),
        Scores!$AG172
    ),
    NA()
)</f>
        <v>#N/A</v>
      </c>
      <c r="Q172" s="86" t="e">
        <f>IF(LEFT($H172)=RIGHT($N$2),
    IF(OR(Scores!$F172="",NOT(ISNUMBER(Scores!$F172))),
        NA(),
        Scores!$F172
    ),
    NA()
)</f>
        <v>#N/A</v>
      </c>
      <c r="R172" s="88" t="e">
        <f>IF(LEFT($H172)=RIGHT($N$2),
    IF(OR(Scores!$F172="",NOT(ISNUMBER(Scores!$H172))),
        NA(),
        Scores!$H172
    ),
    NA()
)</f>
        <v>#N/A</v>
      </c>
      <c r="S172" s="89"/>
    </row>
    <row r="173" spans="8:19">
      <c r="H173" s="93" t="str">
        <f>Scores!B173</f>
        <v/>
      </c>
      <c r="I173" s="87" t="e">
        <f>IF(LEFT($H173)=RIGHT($I$2),
    IF(Scores!$AC173="",
        NA(),
        Scores!$AC173
    ),
    NA()
)</f>
        <v>#N/A</v>
      </c>
      <c r="J173" s="86" t="e">
        <f>IF(LEFT($H173)=RIGHT($I$2),
    IF(Scores!$AF173="",
        NA(),
        Scores!$AF173
    ),
    NA()
)</f>
        <v>#N/A</v>
      </c>
      <c r="K173" s="86" t="e">
        <f>IF(LEFT($H173)=RIGHT($I$2),
    IF(Scores!$AG173="",
        NA(),
        Scores!$AG173
    ),
    NA()
)</f>
        <v>#N/A</v>
      </c>
      <c r="L173" s="86" t="e">
        <f>IF(LEFT($H173)=RIGHT($I$2),
    IF(OR(Scores!$F173="",NOT(ISNUMBER(Scores!$F173))),
        NA(),
        Scores!$F173
    ),
    NA()
)</f>
        <v>#N/A</v>
      </c>
      <c r="M173" s="88" t="e">
        <f>IF(LEFT($H173)=RIGHT($I$2),
    IF(OR(Scores!$F173="",NOT(ISNUMBER(Scores!$H173))),
        NA(),
        Scores!$H173
    ),
    NA()
)</f>
        <v>#N/A</v>
      </c>
      <c r="N173" s="87" t="e">
        <f>IF(LEFT($H173)=RIGHT($N$2),
    IF(Scores!$AC173="",
        NA(),
        Scores!$AC173
    ),
    NA()
)</f>
        <v>#N/A</v>
      </c>
      <c r="O173" s="86" t="e">
        <f>IF(LEFT($H173)=RIGHT($N$2),
    IF(Scores!$AF173="",
        NA(),
        Scores!$AF173
    ),
    NA()
)</f>
        <v>#N/A</v>
      </c>
      <c r="P173" s="86" t="e">
        <f>IF(LEFT($H173)=RIGHT($N$2),
    IF(Scores!$AG173="",
        NA(),
        Scores!$AG173
    ),
    NA()
)</f>
        <v>#N/A</v>
      </c>
      <c r="Q173" s="86" t="e">
        <f>IF(LEFT($H173)=RIGHT($N$2),
    IF(OR(Scores!$F173="",NOT(ISNUMBER(Scores!$F173))),
        NA(),
        Scores!$F173
    ),
    NA()
)</f>
        <v>#N/A</v>
      </c>
      <c r="R173" s="88" t="e">
        <f>IF(LEFT($H173)=RIGHT($N$2),
    IF(OR(Scores!$F173="",NOT(ISNUMBER(Scores!$H173))),
        NA(),
        Scores!$H173
    ),
    NA()
)</f>
        <v>#N/A</v>
      </c>
      <c r="S173" s="89"/>
    </row>
    <row r="174" spans="8:19">
      <c r="H174" s="93" t="str">
        <f>Scores!B174</f>
        <v/>
      </c>
      <c r="I174" s="87" t="e">
        <f>IF(LEFT($H174)=RIGHT($I$2),
    IF(Scores!$AC174="",
        NA(),
        Scores!$AC174
    ),
    NA()
)</f>
        <v>#N/A</v>
      </c>
      <c r="J174" s="86" t="e">
        <f>IF(LEFT($H174)=RIGHT($I$2),
    IF(Scores!$AF174="",
        NA(),
        Scores!$AF174
    ),
    NA()
)</f>
        <v>#N/A</v>
      </c>
      <c r="K174" s="86" t="e">
        <f>IF(LEFT($H174)=RIGHT($I$2),
    IF(Scores!$AG174="",
        NA(),
        Scores!$AG174
    ),
    NA()
)</f>
        <v>#N/A</v>
      </c>
      <c r="L174" s="86" t="e">
        <f>IF(LEFT($H174)=RIGHT($I$2),
    IF(OR(Scores!$F174="",NOT(ISNUMBER(Scores!$F174))),
        NA(),
        Scores!$F174
    ),
    NA()
)</f>
        <v>#N/A</v>
      </c>
      <c r="M174" s="88" t="e">
        <f>IF(LEFT($H174)=RIGHT($I$2),
    IF(OR(Scores!$F174="",NOT(ISNUMBER(Scores!$H174))),
        NA(),
        Scores!$H174
    ),
    NA()
)</f>
        <v>#N/A</v>
      </c>
      <c r="N174" s="87" t="e">
        <f>IF(LEFT($H174)=RIGHT($N$2),
    IF(Scores!$AC174="",
        NA(),
        Scores!$AC174
    ),
    NA()
)</f>
        <v>#N/A</v>
      </c>
      <c r="O174" s="86" t="e">
        <f>IF(LEFT($H174)=RIGHT($N$2),
    IF(Scores!$AF174="",
        NA(),
        Scores!$AF174
    ),
    NA()
)</f>
        <v>#N/A</v>
      </c>
      <c r="P174" s="86" t="e">
        <f>IF(LEFT($H174)=RIGHT($N$2),
    IF(Scores!$AG174="",
        NA(),
        Scores!$AG174
    ),
    NA()
)</f>
        <v>#N/A</v>
      </c>
      <c r="Q174" s="86" t="e">
        <f>IF(LEFT($H174)=RIGHT($N$2),
    IF(OR(Scores!$F174="",NOT(ISNUMBER(Scores!$F174))),
        NA(),
        Scores!$F174
    ),
    NA()
)</f>
        <v>#N/A</v>
      </c>
      <c r="R174" s="88" t="e">
        <f>IF(LEFT($H174)=RIGHT($N$2),
    IF(OR(Scores!$F174="",NOT(ISNUMBER(Scores!$H174))),
        NA(),
        Scores!$H174
    ),
    NA()
)</f>
        <v>#N/A</v>
      </c>
      <c r="S174" s="89"/>
    </row>
    <row r="175" spans="8:19">
      <c r="H175" s="93" t="str">
        <f>Scores!B175</f>
        <v/>
      </c>
      <c r="I175" s="87" t="e">
        <f>IF(LEFT($H175)=RIGHT($I$2),
    IF(Scores!$AC175="",
        NA(),
        Scores!$AC175
    ),
    NA()
)</f>
        <v>#N/A</v>
      </c>
      <c r="J175" s="86" t="e">
        <f>IF(LEFT($H175)=RIGHT($I$2),
    IF(Scores!$AF175="",
        NA(),
        Scores!$AF175
    ),
    NA()
)</f>
        <v>#N/A</v>
      </c>
      <c r="K175" s="86" t="e">
        <f>IF(LEFT($H175)=RIGHT($I$2),
    IF(Scores!$AG175="",
        NA(),
        Scores!$AG175
    ),
    NA()
)</f>
        <v>#N/A</v>
      </c>
      <c r="L175" s="86" t="e">
        <f>IF(LEFT($H175)=RIGHT($I$2),
    IF(OR(Scores!$F175="",NOT(ISNUMBER(Scores!$F175))),
        NA(),
        Scores!$F175
    ),
    NA()
)</f>
        <v>#N/A</v>
      </c>
      <c r="M175" s="88" t="e">
        <f>IF(LEFT($H175)=RIGHT($I$2),
    IF(OR(Scores!$F175="",NOT(ISNUMBER(Scores!$H175))),
        NA(),
        Scores!$H175
    ),
    NA()
)</f>
        <v>#N/A</v>
      </c>
      <c r="N175" s="87" t="e">
        <f>IF(LEFT($H175)=RIGHT($N$2),
    IF(Scores!$AC175="",
        NA(),
        Scores!$AC175
    ),
    NA()
)</f>
        <v>#N/A</v>
      </c>
      <c r="O175" s="86" t="e">
        <f>IF(LEFT($H175)=RIGHT($N$2),
    IF(Scores!$AF175="",
        NA(),
        Scores!$AF175
    ),
    NA()
)</f>
        <v>#N/A</v>
      </c>
      <c r="P175" s="86" t="e">
        <f>IF(LEFT($H175)=RIGHT($N$2),
    IF(Scores!$AG175="",
        NA(),
        Scores!$AG175
    ),
    NA()
)</f>
        <v>#N/A</v>
      </c>
      <c r="Q175" s="86" t="e">
        <f>IF(LEFT($H175)=RIGHT($N$2),
    IF(OR(Scores!$F175="",NOT(ISNUMBER(Scores!$F175))),
        NA(),
        Scores!$F175
    ),
    NA()
)</f>
        <v>#N/A</v>
      </c>
      <c r="R175" s="88" t="e">
        <f>IF(LEFT($H175)=RIGHT($N$2),
    IF(OR(Scores!$F175="",NOT(ISNUMBER(Scores!$H175))),
        NA(),
        Scores!$H175
    ),
    NA()
)</f>
        <v>#N/A</v>
      </c>
      <c r="S175" s="89"/>
    </row>
    <row r="176" spans="8:19">
      <c r="H176" s="93" t="str">
        <f>Scores!B176</f>
        <v/>
      </c>
      <c r="I176" s="87" t="e">
        <f>IF(LEFT($H176)=RIGHT($I$2),
    IF(Scores!$AC176="",
        NA(),
        Scores!$AC176
    ),
    NA()
)</f>
        <v>#N/A</v>
      </c>
      <c r="J176" s="86" t="e">
        <f>IF(LEFT($H176)=RIGHT($I$2),
    IF(Scores!$AF176="",
        NA(),
        Scores!$AF176
    ),
    NA()
)</f>
        <v>#N/A</v>
      </c>
      <c r="K176" s="86" t="e">
        <f>IF(LEFT($H176)=RIGHT($I$2),
    IF(Scores!$AG176="",
        NA(),
        Scores!$AG176
    ),
    NA()
)</f>
        <v>#N/A</v>
      </c>
      <c r="L176" s="86" t="e">
        <f>IF(LEFT($H176)=RIGHT($I$2),
    IF(OR(Scores!$F176="",NOT(ISNUMBER(Scores!$F176))),
        NA(),
        Scores!$F176
    ),
    NA()
)</f>
        <v>#N/A</v>
      </c>
      <c r="M176" s="88" t="e">
        <f>IF(LEFT($H176)=RIGHT($I$2),
    IF(OR(Scores!$F176="",NOT(ISNUMBER(Scores!$H176))),
        NA(),
        Scores!$H176
    ),
    NA()
)</f>
        <v>#N/A</v>
      </c>
      <c r="N176" s="87" t="e">
        <f>IF(LEFT($H176)=RIGHT($N$2),
    IF(Scores!$AC176="",
        NA(),
        Scores!$AC176
    ),
    NA()
)</f>
        <v>#N/A</v>
      </c>
      <c r="O176" s="86" t="e">
        <f>IF(LEFT($H176)=RIGHT($N$2),
    IF(Scores!$AF176="",
        NA(),
        Scores!$AF176
    ),
    NA()
)</f>
        <v>#N/A</v>
      </c>
      <c r="P176" s="86" t="e">
        <f>IF(LEFT($H176)=RIGHT($N$2),
    IF(Scores!$AG176="",
        NA(),
        Scores!$AG176
    ),
    NA()
)</f>
        <v>#N/A</v>
      </c>
      <c r="Q176" s="86" t="e">
        <f>IF(LEFT($H176)=RIGHT($N$2),
    IF(OR(Scores!$F176="",NOT(ISNUMBER(Scores!$F176))),
        NA(),
        Scores!$F176
    ),
    NA()
)</f>
        <v>#N/A</v>
      </c>
      <c r="R176" s="88" t="e">
        <f>IF(LEFT($H176)=RIGHT($N$2),
    IF(OR(Scores!$F176="",NOT(ISNUMBER(Scores!$H176))),
        NA(),
        Scores!$H176
    ),
    NA()
)</f>
        <v>#N/A</v>
      </c>
      <c r="S176" s="89"/>
    </row>
    <row r="177" spans="8:19">
      <c r="H177" s="93" t="str">
        <f>Scores!B177</f>
        <v/>
      </c>
      <c r="I177" s="87" t="e">
        <f>IF(LEFT($H177)=RIGHT($I$2),
    IF(Scores!$AC177="",
        NA(),
        Scores!$AC177
    ),
    NA()
)</f>
        <v>#N/A</v>
      </c>
      <c r="J177" s="86" t="e">
        <f>IF(LEFT($H177)=RIGHT($I$2),
    IF(Scores!$AF177="",
        NA(),
        Scores!$AF177
    ),
    NA()
)</f>
        <v>#N/A</v>
      </c>
      <c r="K177" s="86" t="e">
        <f>IF(LEFT($H177)=RIGHT($I$2),
    IF(Scores!$AG177="",
        NA(),
        Scores!$AG177
    ),
    NA()
)</f>
        <v>#N/A</v>
      </c>
      <c r="L177" s="86" t="e">
        <f>IF(LEFT($H177)=RIGHT($I$2),
    IF(OR(Scores!$F177="",NOT(ISNUMBER(Scores!$F177))),
        NA(),
        Scores!$F177
    ),
    NA()
)</f>
        <v>#N/A</v>
      </c>
      <c r="M177" s="88" t="e">
        <f>IF(LEFT($H177)=RIGHT($I$2),
    IF(OR(Scores!$F177="",NOT(ISNUMBER(Scores!$H177))),
        NA(),
        Scores!$H177
    ),
    NA()
)</f>
        <v>#N/A</v>
      </c>
      <c r="N177" s="87" t="e">
        <f>IF(LEFT($H177)=RIGHT($N$2),
    IF(Scores!$AC177="",
        NA(),
        Scores!$AC177
    ),
    NA()
)</f>
        <v>#N/A</v>
      </c>
      <c r="O177" s="86" t="e">
        <f>IF(LEFT($H177)=RIGHT($N$2),
    IF(Scores!$AF177="",
        NA(),
        Scores!$AF177
    ),
    NA()
)</f>
        <v>#N/A</v>
      </c>
      <c r="P177" s="86" t="e">
        <f>IF(LEFT($H177)=RIGHT($N$2),
    IF(Scores!$AG177="",
        NA(),
        Scores!$AG177
    ),
    NA()
)</f>
        <v>#N/A</v>
      </c>
      <c r="Q177" s="86" t="e">
        <f>IF(LEFT($H177)=RIGHT($N$2),
    IF(OR(Scores!$F177="",NOT(ISNUMBER(Scores!$F177))),
        NA(),
        Scores!$F177
    ),
    NA()
)</f>
        <v>#N/A</v>
      </c>
      <c r="R177" s="88" t="e">
        <f>IF(LEFT($H177)=RIGHT($N$2),
    IF(OR(Scores!$F177="",NOT(ISNUMBER(Scores!$H177))),
        NA(),
        Scores!$H177
    ),
    NA()
)</f>
        <v>#N/A</v>
      </c>
      <c r="S177" s="89"/>
    </row>
    <row r="178" spans="8:19">
      <c r="H178" s="93" t="str">
        <f>Scores!B178</f>
        <v/>
      </c>
      <c r="I178" s="87" t="e">
        <f>IF(LEFT($H178)=RIGHT($I$2),
    IF(Scores!$AC178="",
        NA(),
        Scores!$AC178
    ),
    NA()
)</f>
        <v>#N/A</v>
      </c>
      <c r="J178" s="86" t="e">
        <f>IF(LEFT($H178)=RIGHT($I$2),
    IF(Scores!$AF178="",
        NA(),
        Scores!$AF178
    ),
    NA()
)</f>
        <v>#N/A</v>
      </c>
      <c r="K178" s="86" t="e">
        <f>IF(LEFT($H178)=RIGHT($I$2),
    IF(Scores!$AG178="",
        NA(),
        Scores!$AG178
    ),
    NA()
)</f>
        <v>#N/A</v>
      </c>
      <c r="L178" s="86" t="e">
        <f>IF(LEFT($H178)=RIGHT($I$2),
    IF(OR(Scores!$F178="",NOT(ISNUMBER(Scores!$F178))),
        NA(),
        Scores!$F178
    ),
    NA()
)</f>
        <v>#N/A</v>
      </c>
      <c r="M178" s="88" t="e">
        <f>IF(LEFT($H178)=RIGHT($I$2),
    IF(OR(Scores!$F178="",NOT(ISNUMBER(Scores!$H178))),
        NA(),
        Scores!$H178
    ),
    NA()
)</f>
        <v>#N/A</v>
      </c>
      <c r="N178" s="87" t="e">
        <f>IF(LEFT($H178)=RIGHT($N$2),
    IF(Scores!$AC178="",
        NA(),
        Scores!$AC178
    ),
    NA()
)</f>
        <v>#N/A</v>
      </c>
      <c r="O178" s="86" t="e">
        <f>IF(LEFT($H178)=RIGHT($N$2),
    IF(Scores!$AF178="",
        NA(),
        Scores!$AF178
    ),
    NA()
)</f>
        <v>#N/A</v>
      </c>
      <c r="P178" s="86" t="e">
        <f>IF(LEFT($H178)=RIGHT($N$2),
    IF(Scores!$AG178="",
        NA(),
        Scores!$AG178
    ),
    NA()
)</f>
        <v>#N/A</v>
      </c>
      <c r="Q178" s="86" t="e">
        <f>IF(LEFT($H178)=RIGHT($N$2),
    IF(OR(Scores!$F178="",NOT(ISNUMBER(Scores!$F178))),
        NA(),
        Scores!$F178
    ),
    NA()
)</f>
        <v>#N/A</v>
      </c>
      <c r="R178" s="88" t="e">
        <f>IF(LEFT($H178)=RIGHT($N$2),
    IF(OR(Scores!$F178="",NOT(ISNUMBER(Scores!$H178))),
        NA(),
        Scores!$H178
    ),
    NA()
)</f>
        <v>#N/A</v>
      </c>
      <c r="S178" s="89"/>
    </row>
    <row r="179" spans="8:19">
      <c r="H179" s="93" t="str">
        <f>Scores!B179</f>
        <v/>
      </c>
      <c r="I179" s="87" t="e">
        <f>IF(LEFT($H179)=RIGHT($I$2),
    IF(Scores!$AC179="",
        NA(),
        Scores!$AC179
    ),
    NA()
)</f>
        <v>#N/A</v>
      </c>
      <c r="J179" s="86" t="e">
        <f>IF(LEFT($H179)=RIGHT($I$2),
    IF(Scores!$AF179="",
        NA(),
        Scores!$AF179
    ),
    NA()
)</f>
        <v>#N/A</v>
      </c>
      <c r="K179" s="86" t="e">
        <f>IF(LEFT($H179)=RIGHT($I$2),
    IF(Scores!$AG179="",
        NA(),
        Scores!$AG179
    ),
    NA()
)</f>
        <v>#N/A</v>
      </c>
      <c r="L179" s="86" t="e">
        <f>IF(LEFT($H179)=RIGHT($I$2),
    IF(OR(Scores!$F179="",NOT(ISNUMBER(Scores!$F179))),
        NA(),
        Scores!$F179
    ),
    NA()
)</f>
        <v>#N/A</v>
      </c>
      <c r="M179" s="88" t="e">
        <f>IF(LEFT($H179)=RIGHT($I$2),
    IF(OR(Scores!$F179="",NOT(ISNUMBER(Scores!$H179))),
        NA(),
        Scores!$H179
    ),
    NA()
)</f>
        <v>#N/A</v>
      </c>
      <c r="N179" s="87" t="e">
        <f>IF(LEFT($H179)=RIGHT($N$2),
    IF(Scores!$AC179="",
        NA(),
        Scores!$AC179
    ),
    NA()
)</f>
        <v>#N/A</v>
      </c>
      <c r="O179" s="86" t="e">
        <f>IF(LEFT($H179)=RIGHT($N$2),
    IF(Scores!$AF179="",
        NA(),
        Scores!$AF179
    ),
    NA()
)</f>
        <v>#N/A</v>
      </c>
      <c r="P179" s="86" t="e">
        <f>IF(LEFT($H179)=RIGHT($N$2),
    IF(Scores!$AG179="",
        NA(),
        Scores!$AG179
    ),
    NA()
)</f>
        <v>#N/A</v>
      </c>
      <c r="Q179" s="86" t="e">
        <f>IF(LEFT($H179)=RIGHT($N$2),
    IF(OR(Scores!$F179="",NOT(ISNUMBER(Scores!$F179))),
        NA(),
        Scores!$F179
    ),
    NA()
)</f>
        <v>#N/A</v>
      </c>
      <c r="R179" s="88" t="e">
        <f>IF(LEFT($H179)=RIGHT($N$2),
    IF(OR(Scores!$F179="",NOT(ISNUMBER(Scores!$H179))),
        NA(),
        Scores!$H179
    ),
    NA()
)</f>
        <v>#N/A</v>
      </c>
      <c r="S179" s="89"/>
    </row>
    <row r="180" spans="8:19">
      <c r="H180" s="93" t="str">
        <f>Scores!B180</f>
        <v/>
      </c>
      <c r="I180" s="87" t="e">
        <f>IF(LEFT($H180)=RIGHT($I$2),
    IF(Scores!$AC180="",
        NA(),
        Scores!$AC180
    ),
    NA()
)</f>
        <v>#N/A</v>
      </c>
      <c r="J180" s="86" t="e">
        <f>IF(LEFT($H180)=RIGHT($I$2),
    IF(Scores!$AF180="",
        NA(),
        Scores!$AF180
    ),
    NA()
)</f>
        <v>#N/A</v>
      </c>
      <c r="K180" s="86" t="e">
        <f>IF(LEFT($H180)=RIGHT($I$2),
    IF(Scores!$AG180="",
        NA(),
        Scores!$AG180
    ),
    NA()
)</f>
        <v>#N/A</v>
      </c>
      <c r="L180" s="86" t="e">
        <f>IF(LEFT($H180)=RIGHT($I$2),
    IF(OR(Scores!$F180="",NOT(ISNUMBER(Scores!$F180))),
        NA(),
        Scores!$F180
    ),
    NA()
)</f>
        <v>#N/A</v>
      </c>
      <c r="M180" s="88" t="e">
        <f>IF(LEFT($H180)=RIGHT($I$2),
    IF(OR(Scores!$F180="",NOT(ISNUMBER(Scores!$H180))),
        NA(),
        Scores!$H180
    ),
    NA()
)</f>
        <v>#N/A</v>
      </c>
      <c r="N180" s="87" t="e">
        <f>IF(LEFT($H180)=RIGHT($N$2),
    IF(Scores!$AC180="",
        NA(),
        Scores!$AC180
    ),
    NA()
)</f>
        <v>#N/A</v>
      </c>
      <c r="O180" s="86" t="e">
        <f>IF(LEFT($H180)=RIGHT($N$2),
    IF(Scores!$AF180="",
        NA(),
        Scores!$AF180
    ),
    NA()
)</f>
        <v>#N/A</v>
      </c>
      <c r="P180" s="86" t="e">
        <f>IF(LEFT($H180)=RIGHT($N$2),
    IF(Scores!$AG180="",
        NA(),
        Scores!$AG180
    ),
    NA()
)</f>
        <v>#N/A</v>
      </c>
      <c r="Q180" s="86" t="e">
        <f>IF(LEFT($H180)=RIGHT($N$2),
    IF(OR(Scores!$F180="",NOT(ISNUMBER(Scores!$F180))),
        NA(),
        Scores!$F180
    ),
    NA()
)</f>
        <v>#N/A</v>
      </c>
      <c r="R180" s="88" t="e">
        <f>IF(LEFT($H180)=RIGHT($N$2),
    IF(OR(Scores!$F180="",NOT(ISNUMBER(Scores!$H180))),
        NA(),
        Scores!$H180
    ),
    NA()
)</f>
        <v>#N/A</v>
      </c>
      <c r="S180" s="89"/>
    </row>
    <row r="181" spans="8:19">
      <c r="H181" s="93" t="str">
        <f>Scores!B181</f>
        <v/>
      </c>
      <c r="I181" s="87" t="e">
        <f>IF(LEFT($H181)=RIGHT($I$2),
    IF(Scores!$AC181="",
        NA(),
        Scores!$AC181
    ),
    NA()
)</f>
        <v>#N/A</v>
      </c>
      <c r="J181" s="86" t="e">
        <f>IF(LEFT($H181)=RIGHT($I$2),
    IF(Scores!$AF181="",
        NA(),
        Scores!$AF181
    ),
    NA()
)</f>
        <v>#N/A</v>
      </c>
      <c r="K181" s="86" t="e">
        <f>IF(LEFT($H181)=RIGHT($I$2),
    IF(Scores!$AG181="",
        NA(),
        Scores!$AG181
    ),
    NA()
)</f>
        <v>#N/A</v>
      </c>
      <c r="L181" s="86" t="e">
        <f>IF(LEFT($H181)=RIGHT($I$2),
    IF(OR(Scores!$F181="",NOT(ISNUMBER(Scores!$F181))),
        NA(),
        Scores!$F181
    ),
    NA()
)</f>
        <v>#N/A</v>
      </c>
      <c r="M181" s="88" t="e">
        <f>IF(LEFT($H181)=RIGHT($I$2),
    IF(OR(Scores!$F181="",NOT(ISNUMBER(Scores!$H181))),
        NA(),
        Scores!$H181
    ),
    NA()
)</f>
        <v>#N/A</v>
      </c>
      <c r="N181" s="87" t="e">
        <f>IF(LEFT($H181)=RIGHT($N$2),
    IF(Scores!$AC181="",
        NA(),
        Scores!$AC181
    ),
    NA()
)</f>
        <v>#N/A</v>
      </c>
      <c r="O181" s="86" t="e">
        <f>IF(LEFT($H181)=RIGHT($N$2),
    IF(Scores!$AF181="",
        NA(),
        Scores!$AF181
    ),
    NA()
)</f>
        <v>#N/A</v>
      </c>
      <c r="P181" s="86" t="e">
        <f>IF(LEFT($H181)=RIGHT($N$2),
    IF(Scores!$AG181="",
        NA(),
        Scores!$AG181
    ),
    NA()
)</f>
        <v>#N/A</v>
      </c>
      <c r="Q181" s="86" t="e">
        <f>IF(LEFT($H181)=RIGHT($N$2),
    IF(OR(Scores!$F181="",NOT(ISNUMBER(Scores!$F181))),
        NA(),
        Scores!$F181
    ),
    NA()
)</f>
        <v>#N/A</v>
      </c>
      <c r="R181" s="88" t="e">
        <f>IF(LEFT($H181)=RIGHT($N$2),
    IF(OR(Scores!$F181="",NOT(ISNUMBER(Scores!$H181))),
        NA(),
        Scores!$H181
    ),
    NA()
)</f>
        <v>#N/A</v>
      </c>
      <c r="S181" s="89"/>
    </row>
    <row r="182" spans="8:19">
      <c r="H182" s="93" t="str">
        <f>Scores!B182</f>
        <v/>
      </c>
      <c r="I182" s="87" t="e">
        <f>IF(LEFT($H182)=RIGHT($I$2),
    IF(Scores!$AC182="",
        NA(),
        Scores!$AC182
    ),
    NA()
)</f>
        <v>#N/A</v>
      </c>
      <c r="J182" s="86" t="e">
        <f>IF(LEFT($H182)=RIGHT($I$2),
    IF(Scores!$AF182="",
        NA(),
        Scores!$AF182
    ),
    NA()
)</f>
        <v>#N/A</v>
      </c>
      <c r="K182" s="86" t="e">
        <f>IF(LEFT($H182)=RIGHT($I$2),
    IF(Scores!$AG182="",
        NA(),
        Scores!$AG182
    ),
    NA()
)</f>
        <v>#N/A</v>
      </c>
      <c r="L182" s="86" t="e">
        <f>IF(LEFT($H182)=RIGHT($I$2),
    IF(OR(Scores!$F182="",NOT(ISNUMBER(Scores!$F182))),
        NA(),
        Scores!$F182
    ),
    NA()
)</f>
        <v>#N/A</v>
      </c>
      <c r="M182" s="88" t="e">
        <f>IF(LEFT($H182)=RIGHT($I$2),
    IF(OR(Scores!$F182="",NOT(ISNUMBER(Scores!$H182))),
        NA(),
        Scores!$H182
    ),
    NA()
)</f>
        <v>#N/A</v>
      </c>
      <c r="N182" s="87" t="e">
        <f>IF(LEFT($H182)=RIGHT($N$2),
    IF(Scores!$AC182="",
        NA(),
        Scores!$AC182
    ),
    NA()
)</f>
        <v>#N/A</v>
      </c>
      <c r="O182" s="86" t="e">
        <f>IF(LEFT($H182)=RIGHT($N$2),
    IF(Scores!$AF182="",
        NA(),
        Scores!$AF182
    ),
    NA()
)</f>
        <v>#N/A</v>
      </c>
      <c r="P182" s="86" t="e">
        <f>IF(LEFT($H182)=RIGHT($N$2),
    IF(Scores!$AG182="",
        NA(),
        Scores!$AG182
    ),
    NA()
)</f>
        <v>#N/A</v>
      </c>
      <c r="Q182" s="86" t="e">
        <f>IF(LEFT($H182)=RIGHT($N$2),
    IF(OR(Scores!$F182="",NOT(ISNUMBER(Scores!$F182))),
        NA(),
        Scores!$F182
    ),
    NA()
)</f>
        <v>#N/A</v>
      </c>
      <c r="R182" s="88" t="e">
        <f>IF(LEFT($H182)=RIGHT($N$2),
    IF(OR(Scores!$F182="",NOT(ISNUMBER(Scores!$H182))),
        NA(),
        Scores!$H182
    ),
    NA()
)</f>
        <v>#N/A</v>
      </c>
      <c r="S182" s="89"/>
    </row>
    <row r="183" spans="8:19">
      <c r="H183" s="93" t="str">
        <f>Scores!B183</f>
        <v/>
      </c>
      <c r="I183" s="87" t="e">
        <f>IF(LEFT($H183)=RIGHT($I$2),
    IF(Scores!$AC183="",
        NA(),
        Scores!$AC183
    ),
    NA()
)</f>
        <v>#N/A</v>
      </c>
      <c r="J183" s="86" t="e">
        <f>IF(LEFT($H183)=RIGHT($I$2),
    IF(Scores!$AF183="",
        NA(),
        Scores!$AF183
    ),
    NA()
)</f>
        <v>#N/A</v>
      </c>
      <c r="K183" s="86" t="e">
        <f>IF(LEFT($H183)=RIGHT($I$2),
    IF(Scores!$AG183="",
        NA(),
        Scores!$AG183
    ),
    NA()
)</f>
        <v>#N/A</v>
      </c>
      <c r="L183" s="86" t="e">
        <f>IF(LEFT($H183)=RIGHT($I$2),
    IF(OR(Scores!$F183="",NOT(ISNUMBER(Scores!$F183))),
        NA(),
        Scores!$F183
    ),
    NA()
)</f>
        <v>#N/A</v>
      </c>
      <c r="M183" s="88" t="e">
        <f>IF(LEFT($H183)=RIGHT($I$2),
    IF(OR(Scores!$F183="",NOT(ISNUMBER(Scores!$H183))),
        NA(),
        Scores!$H183
    ),
    NA()
)</f>
        <v>#N/A</v>
      </c>
      <c r="N183" s="87" t="e">
        <f>IF(LEFT($H183)=RIGHT($N$2),
    IF(Scores!$AC183="",
        NA(),
        Scores!$AC183
    ),
    NA()
)</f>
        <v>#N/A</v>
      </c>
      <c r="O183" s="86" t="e">
        <f>IF(LEFT($H183)=RIGHT($N$2),
    IF(Scores!$AF183="",
        NA(),
        Scores!$AF183
    ),
    NA()
)</f>
        <v>#N/A</v>
      </c>
      <c r="P183" s="86" t="e">
        <f>IF(LEFT($H183)=RIGHT($N$2),
    IF(Scores!$AG183="",
        NA(),
        Scores!$AG183
    ),
    NA()
)</f>
        <v>#N/A</v>
      </c>
      <c r="Q183" s="86" t="e">
        <f>IF(LEFT($H183)=RIGHT($N$2),
    IF(OR(Scores!$F183="",NOT(ISNUMBER(Scores!$F183))),
        NA(),
        Scores!$F183
    ),
    NA()
)</f>
        <v>#N/A</v>
      </c>
      <c r="R183" s="88" t="e">
        <f>IF(LEFT($H183)=RIGHT($N$2),
    IF(OR(Scores!$F183="",NOT(ISNUMBER(Scores!$H183))),
        NA(),
        Scores!$H183
    ),
    NA()
)</f>
        <v>#N/A</v>
      </c>
      <c r="S183" s="89"/>
    </row>
    <row r="184" spans="8:19">
      <c r="H184" s="93" t="str">
        <f>Scores!B184</f>
        <v/>
      </c>
      <c r="I184" s="87" t="e">
        <f>IF(LEFT($H184)=RIGHT($I$2),
    IF(Scores!$AC184="",
        NA(),
        Scores!$AC184
    ),
    NA()
)</f>
        <v>#N/A</v>
      </c>
      <c r="J184" s="86" t="e">
        <f>IF(LEFT($H184)=RIGHT($I$2),
    IF(Scores!$AF184="",
        NA(),
        Scores!$AF184
    ),
    NA()
)</f>
        <v>#N/A</v>
      </c>
      <c r="K184" s="86" t="e">
        <f>IF(LEFT($H184)=RIGHT($I$2),
    IF(Scores!$AG184="",
        NA(),
        Scores!$AG184
    ),
    NA()
)</f>
        <v>#N/A</v>
      </c>
      <c r="L184" s="86" t="e">
        <f>IF(LEFT($H184)=RIGHT($I$2),
    IF(OR(Scores!$F184="",NOT(ISNUMBER(Scores!$F184))),
        NA(),
        Scores!$F184
    ),
    NA()
)</f>
        <v>#N/A</v>
      </c>
      <c r="M184" s="88" t="e">
        <f>IF(LEFT($H184)=RIGHT($I$2),
    IF(OR(Scores!$F184="",NOT(ISNUMBER(Scores!$H184))),
        NA(),
        Scores!$H184
    ),
    NA()
)</f>
        <v>#N/A</v>
      </c>
      <c r="N184" s="87" t="e">
        <f>IF(LEFT($H184)=RIGHT($N$2),
    IF(Scores!$AC184="",
        NA(),
        Scores!$AC184
    ),
    NA()
)</f>
        <v>#N/A</v>
      </c>
      <c r="O184" s="86" t="e">
        <f>IF(LEFT($H184)=RIGHT($N$2),
    IF(Scores!$AF184="",
        NA(),
        Scores!$AF184
    ),
    NA()
)</f>
        <v>#N/A</v>
      </c>
      <c r="P184" s="86" t="e">
        <f>IF(LEFT($H184)=RIGHT($N$2),
    IF(Scores!$AG184="",
        NA(),
        Scores!$AG184
    ),
    NA()
)</f>
        <v>#N/A</v>
      </c>
      <c r="Q184" s="86" t="e">
        <f>IF(LEFT($H184)=RIGHT($N$2),
    IF(OR(Scores!$F184="",NOT(ISNUMBER(Scores!$F184))),
        NA(),
        Scores!$F184
    ),
    NA()
)</f>
        <v>#N/A</v>
      </c>
      <c r="R184" s="88" t="e">
        <f>IF(LEFT($H184)=RIGHT($N$2),
    IF(OR(Scores!$F184="",NOT(ISNUMBER(Scores!$H184))),
        NA(),
        Scores!$H184
    ),
    NA()
)</f>
        <v>#N/A</v>
      </c>
      <c r="S184" s="89"/>
    </row>
    <row r="185" spans="8:19">
      <c r="H185" s="93" t="str">
        <f>Scores!B185</f>
        <v/>
      </c>
      <c r="I185" s="87" t="e">
        <f>IF(LEFT($H185)=RIGHT($I$2),
    IF(Scores!$AC185="",
        NA(),
        Scores!$AC185
    ),
    NA()
)</f>
        <v>#N/A</v>
      </c>
      <c r="J185" s="86" t="e">
        <f>IF(LEFT($H185)=RIGHT($I$2),
    IF(Scores!$AF185="",
        NA(),
        Scores!$AF185
    ),
    NA()
)</f>
        <v>#N/A</v>
      </c>
      <c r="K185" s="86" t="e">
        <f>IF(LEFT($H185)=RIGHT($I$2),
    IF(Scores!$AG185="",
        NA(),
        Scores!$AG185
    ),
    NA()
)</f>
        <v>#N/A</v>
      </c>
      <c r="L185" s="86" t="e">
        <f>IF(LEFT($H185)=RIGHT($I$2),
    IF(OR(Scores!$F185="",NOT(ISNUMBER(Scores!$F185))),
        NA(),
        Scores!$F185
    ),
    NA()
)</f>
        <v>#N/A</v>
      </c>
      <c r="M185" s="88" t="e">
        <f>IF(LEFT($H185)=RIGHT($I$2),
    IF(OR(Scores!$F185="",NOT(ISNUMBER(Scores!$H185))),
        NA(),
        Scores!$H185
    ),
    NA()
)</f>
        <v>#N/A</v>
      </c>
      <c r="N185" s="87" t="e">
        <f>IF(LEFT($H185)=RIGHT($N$2),
    IF(Scores!$AC185="",
        NA(),
        Scores!$AC185
    ),
    NA()
)</f>
        <v>#N/A</v>
      </c>
      <c r="O185" s="86" t="e">
        <f>IF(LEFT($H185)=RIGHT($N$2),
    IF(Scores!$AF185="",
        NA(),
        Scores!$AF185
    ),
    NA()
)</f>
        <v>#N/A</v>
      </c>
      <c r="P185" s="86" t="e">
        <f>IF(LEFT($H185)=RIGHT($N$2),
    IF(Scores!$AG185="",
        NA(),
        Scores!$AG185
    ),
    NA()
)</f>
        <v>#N/A</v>
      </c>
      <c r="Q185" s="86" t="e">
        <f>IF(LEFT($H185)=RIGHT($N$2),
    IF(OR(Scores!$F185="",NOT(ISNUMBER(Scores!$F185))),
        NA(),
        Scores!$F185
    ),
    NA()
)</f>
        <v>#N/A</v>
      </c>
      <c r="R185" s="88" t="e">
        <f>IF(LEFT($H185)=RIGHT($N$2),
    IF(OR(Scores!$F185="",NOT(ISNUMBER(Scores!$H185))),
        NA(),
        Scores!$H185
    ),
    NA()
)</f>
        <v>#N/A</v>
      </c>
      <c r="S185" s="89"/>
    </row>
    <row r="186" spans="8:19">
      <c r="H186" s="93" t="str">
        <f>Scores!B186</f>
        <v/>
      </c>
      <c r="I186" s="87" t="e">
        <f>IF(LEFT($H186)=RIGHT($I$2),
    IF(Scores!$AC186="",
        NA(),
        Scores!$AC186
    ),
    NA()
)</f>
        <v>#N/A</v>
      </c>
      <c r="J186" s="86" t="e">
        <f>IF(LEFT($H186)=RIGHT($I$2),
    IF(Scores!$AF186="",
        NA(),
        Scores!$AF186
    ),
    NA()
)</f>
        <v>#N/A</v>
      </c>
      <c r="K186" s="86" t="e">
        <f>IF(LEFT($H186)=RIGHT($I$2),
    IF(Scores!$AG186="",
        NA(),
        Scores!$AG186
    ),
    NA()
)</f>
        <v>#N/A</v>
      </c>
      <c r="L186" s="86" t="e">
        <f>IF(LEFT($H186)=RIGHT($I$2),
    IF(OR(Scores!$F186="",NOT(ISNUMBER(Scores!$F186))),
        NA(),
        Scores!$F186
    ),
    NA()
)</f>
        <v>#N/A</v>
      </c>
      <c r="M186" s="88" t="e">
        <f>IF(LEFT($H186)=RIGHT($I$2),
    IF(OR(Scores!$F186="",NOT(ISNUMBER(Scores!$H186))),
        NA(),
        Scores!$H186
    ),
    NA()
)</f>
        <v>#N/A</v>
      </c>
      <c r="N186" s="87" t="e">
        <f>IF(LEFT($H186)=RIGHT($N$2),
    IF(Scores!$AC186="",
        NA(),
        Scores!$AC186
    ),
    NA()
)</f>
        <v>#N/A</v>
      </c>
      <c r="O186" s="86" t="e">
        <f>IF(LEFT($H186)=RIGHT($N$2),
    IF(Scores!$AF186="",
        NA(),
        Scores!$AF186
    ),
    NA()
)</f>
        <v>#N/A</v>
      </c>
      <c r="P186" s="86" t="e">
        <f>IF(LEFT($H186)=RIGHT($N$2),
    IF(Scores!$AG186="",
        NA(),
        Scores!$AG186
    ),
    NA()
)</f>
        <v>#N/A</v>
      </c>
      <c r="Q186" s="86" t="e">
        <f>IF(LEFT($H186)=RIGHT($N$2),
    IF(OR(Scores!$F186="",NOT(ISNUMBER(Scores!$F186))),
        NA(),
        Scores!$F186
    ),
    NA()
)</f>
        <v>#N/A</v>
      </c>
      <c r="R186" s="88" t="e">
        <f>IF(LEFT($H186)=RIGHT($N$2),
    IF(OR(Scores!$F186="",NOT(ISNUMBER(Scores!$H186))),
        NA(),
        Scores!$H186
    ),
    NA()
)</f>
        <v>#N/A</v>
      </c>
      <c r="S186" s="89"/>
    </row>
    <row r="187" spans="8:19">
      <c r="H187" s="93" t="str">
        <f>Scores!B187</f>
        <v/>
      </c>
      <c r="I187" s="87" t="e">
        <f>IF(LEFT($H187)=RIGHT($I$2),
    IF(Scores!$AC187="",
        NA(),
        Scores!$AC187
    ),
    NA()
)</f>
        <v>#N/A</v>
      </c>
      <c r="J187" s="86" t="e">
        <f>IF(LEFT($H187)=RIGHT($I$2),
    IF(Scores!$AF187="",
        NA(),
        Scores!$AF187
    ),
    NA()
)</f>
        <v>#N/A</v>
      </c>
      <c r="K187" s="86" t="e">
        <f>IF(LEFT($H187)=RIGHT($I$2),
    IF(Scores!$AG187="",
        NA(),
        Scores!$AG187
    ),
    NA()
)</f>
        <v>#N/A</v>
      </c>
      <c r="L187" s="86" t="e">
        <f>IF(LEFT($H187)=RIGHT($I$2),
    IF(OR(Scores!$F187="",NOT(ISNUMBER(Scores!$F187))),
        NA(),
        Scores!$F187
    ),
    NA()
)</f>
        <v>#N/A</v>
      </c>
      <c r="M187" s="88" t="e">
        <f>IF(LEFT($H187)=RIGHT($I$2),
    IF(OR(Scores!$F187="",NOT(ISNUMBER(Scores!$H187))),
        NA(),
        Scores!$H187
    ),
    NA()
)</f>
        <v>#N/A</v>
      </c>
      <c r="N187" s="87" t="e">
        <f>IF(LEFT($H187)=RIGHT($N$2),
    IF(Scores!$AC187="",
        NA(),
        Scores!$AC187
    ),
    NA()
)</f>
        <v>#N/A</v>
      </c>
      <c r="O187" s="86" t="e">
        <f>IF(LEFT($H187)=RIGHT($N$2),
    IF(Scores!$AF187="",
        NA(),
        Scores!$AF187
    ),
    NA()
)</f>
        <v>#N/A</v>
      </c>
      <c r="P187" s="86" t="e">
        <f>IF(LEFT($H187)=RIGHT($N$2),
    IF(Scores!$AG187="",
        NA(),
        Scores!$AG187
    ),
    NA()
)</f>
        <v>#N/A</v>
      </c>
      <c r="Q187" s="86" t="e">
        <f>IF(LEFT($H187)=RIGHT($N$2),
    IF(OR(Scores!$F187="",NOT(ISNUMBER(Scores!$F187))),
        NA(),
        Scores!$F187
    ),
    NA()
)</f>
        <v>#N/A</v>
      </c>
      <c r="R187" s="88" t="e">
        <f>IF(LEFT($H187)=RIGHT($N$2),
    IF(OR(Scores!$F187="",NOT(ISNUMBER(Scores!$H187))),
        NA(),
        Scores!$H187
    ),
    NA()
)</f>
        <v>#N/A</v>
      </c>
      <c r="S187" s="89"/>
    </row>
    <row r="188" spans="8:19">
      <c r="H188" s="93" t="str">
        <f>Scores!B188</f>
        <v/>
      </c>
      <c r="I188" s="87" t="e">
        <f>IF(LEFT($H188)=RIGHT($I$2),
    IF(Scores!$AC188="",
        NA(),
        Scores!$AC188
    ),
    NA()
)</f>
        <v>#N/A</v>
      </c>
      <c r="J188" s="86" t="e">
        <f>IF(LEFT($H188)=RIGHT($I$2),
    IF(Scores!$AF188="",
        NA(),
        Scores!$AF188
    ),
    NA()
)</f>
        <v>#N/A</v>
      </c>
      <c r="K188" s="86" t="e">
        <f>IF(LEFT($H188)=RIGHT($I$2),
    IF(Scores!$AG188="",
        NA(),
        Scores!$AG188
    ),
    NA()
)</f>
        <v>#N/A</v>
      </c>
      <c r="L188" s="86" t="e">
        <f>IF(LEFT($H188)=RIGHT($I$2),
    IF(OR(Scores!$F188="",NOT(ISNUMBER(Scores!$F188))),
        NA(),
        Scores!$F188
    ),
    NA()
)</f>
        <v>#N/A</v>
      </c>
      <c r="M188" s="88" t="e">
        <f>IF(LEFT($H188)=RIGHT($I$2),
    IF(OR(Scores!$F188="",NOT(ISNUMBER(Scores!$H188))),
        NA(),
        Scores!$H188
    ),
    NA()
)</f>
        <v>#N/A</v>
      </c>
      <c r="N188" s="87" t="e">
        <f>IF(LEFT($H188)=RIGHT($N$2),
    IF(Scores!$AC188="",
        NA(),
        Scores!$AC188
    ),
    NA()
)</f>
        <v>#N/A</v>
      </c>
      <c r="O188" s="86" t="e">
        <f>IF(LEFT($H188)=RIGHT($N$2),
    IF(Scores!$AF188="",
        NA(),
        Scores!$AF188
    ),
    NA()
)</f>
        <v>#N/A</v>
      </c>
      <c r="P188" s="86" t="e">
        <f>IF(LEFT($H188)=RIGHT($N$2),
    IF(Scores!$AG188="",
        NA(),
        Scores!$AG188
    ),
    NA()
)</f>
        <v>#N/A</v>
      </c>
      <c r="Q188" s="86" t="e">
        <f>IF(LEFT($H188)=RIGHT($N$2),
    IF(OR(Scores!$F188="",NOT(ISNUMBER(Scores!$F188))),
        NA(),
        Scores!$F188
    ),
    NA()
)</f>
        <v>#N/A</v>
      </c>
      <c r="R188" s="88" t="e">
        <f>IF(LEFT($H188)=RIGHT($N$2),
    IF(OR(Scores!$F188="",NOT(ISNUMBER(Scores!$H188))),
        NA(),
        Scores!$H188
    ),
    NA()
)</f>
        <v>#N/A</v>
      </c>
      <c r="S188" s="89"/>
    </row>
    <row r="189" spans="8:19">
      <c r="H189" s="93" t="str">
        <f>Scores!B189</f>
        <v/>
      </c>
      <c r="I189" s="87" t="e">
        <f>IF(LEFT($H189)=RIGHT($I$2),
    IF(Scores!$AC189="",
        NA(),
        Scores!$AC189
    ),
    NA()
)</f>
        <v>#N/A</v>
      </c>
      <c r="J189" s="86" t="e">
        <f>IF(LEFT($H189)=RIGHT($I$2),
    IF(Scores!$AF189="",
        NA(),
        Scores!$AF189
    ),
    NA()
)</f>
        <v>#N/A</v>
      </c>
      <c r="K189" s="86" t="e">
        <f>IF(LEFT($H189)=RIGHT($I$2),
    IF(Scores!$AG189="",
        NA(),
        Scores!$AG189
    ),
    NA()
)</f>
        <v>#N/A</v>
      </c>
      <c r="L189" s="86" t="e">
        <f>IF(LEFT($H189)=RIGHT($I$2),
    IF(OR(Scores!$F189="",NOT(ISNUMBER(Scores!$F189))),
        NA(),
        Scores!$F189
    ),
    NA()
)</f>
        <v>#N/A</v>
      </c>
      <c r="M189" s="88" t="e">
        <f>IF(LEFT($H189)=RIGHT($I$2),
    IF(OR(Scores!$F189="",NOT(ISNUMBER(Scores!$H189))),
        NA(),
        Scores!$H189
    ),
    NA()
)</f>
        <v>#N/A</v>
      </c>
      <c r="N189" s="87" t="e">
        <f>IF(LEFT($H189)=RIGHT($N$2),
    IF(Scores!$AC189="",
        NA(),
        Scores!$AC189
    ),
    NA()
)</f>
        <v>#N/A</v>
      </c>
      <c r="O189" s="86" t="e">
        <f>IF(LEFT($H189)=RIGHT($N$2),
    IF(Scores!$AF189="",
        NA(),
        Scores!$AF189
    ),
    NA()
)</f>
        <v>#N/A</v>
      </c>
      <c r="P189" s="86" t="e">
        <f>IF(LEFT($H189)=RIGHT($N$2),
    IF(Scores!$AG189="",
        NA(),
        Scores!$AG189
    ),
    NA()
)</f>
        <v>#N/A</v>
      </c>
      <c r="Q189" s="86" t="e">
        <f>IF(LEFT($H189)=RIGHT($N$2),
    IF(OR(Scores!$F189="",NOT(ISNUMBER(Scores!$F189))),
        NA(),
        Scores!$F189
    ),
    NA()
)</f>
        <v>#N/A</v>
      </c>
      <c r="R189" s="88" t="e">
        <f>IF(LEFT($H189)=RIGHT($N$2),
    IF(OR(Scores!$F189="",NOT(ISNUMBER(Scores!$H189))),
        NA(),
        Scores!$H189
    ),
    NA()
)</f>
        <v>#N/A</v>
      </c>
      <c r="S189" s="89"/>
    </row>
    <row r="190" spans="8:19">
      <c r="H190" s="93" t="str">
        <f>Scores!B190</f>
        <v/>
      </c>
      <c r="I190" s="87" t="e">
        <f>IF(LEFT($H190)=RIGHT($I$2),
    IF(Scores!$AC190="",
        NA(),
        Scores!$AC190
    ),
    NA()
)</f>
        <v>#N/A</v>
      </c>
      <c r="J190" s="86" t="e">
        <f>IF(LEFT($H190)=RIGHT($I$2),
    IF(Scores!$AF190="",
        NA(),
        Scores!$AF190
    ),
    NA()
)</f>
        <v>#N/A</v>
      </c>
      <c r="K190" s="86" t="e">
        <f>IF(LEFT($H190)=RIGHT($I$2),
    IF(Scores!$AG190="",
        NA(),
        Scores!$AG190
    ),
    NA()
)</f>
        <v>#N/A</v>
      </c>
      <c r="L190" s="86" t="e">
        <f>IF(LEFT($H190)=RIGHT($I$2),
    IF(OR(Scores!$F190="",NOT(ISNUMBER(Scores!$F190))),
        NA(),
        Scores!$F190
    ),
    NA()
)</f>
        <v>#N/A</v>
      </c>
      <c r="M190" s="88" t="e">
        <f>IF(LEFT($H190)=RIGHT($I$2),
    IF(OR(Scores!$F190="",NOT(ISNUMBER(Scores!$H190))),
        NA(),
        Scores!$H190
    ),
    NA()
)</f>
        <v>#N/A</v>
      </c>
      <c r="N190" s="87" t="e">
        <f>IF(LEFT($H190)=RIGHT($N$2),
    IF(Scores!$AC190="",
        NA(),
        Scores!$AC190
    ),
    NA()
)</f>
        <v>#N/A</v>
      </c>
      <c r="O190" s="86" t="e">
        <f>IF(LEFT($H190)=RIGHT($N$2),
    IF(Scores!$AF190="",
        NA(),
        Scores!$AF190
    ),
    NA()
)</f>
        <v>#N/A</v>
      </c>
      <c r="P190" s="86" t="e">
        <f>IF(LEFT($H190)=RIGHT($N$2),
    IF(Scores!$AG190="",
        NA(),
        Scores!$AG190
    ),
    NA()
)</f>
        <v>#N/A</v>
      </c>
      <c r="Q190" s="86" t="e">
        <f>IF(LEFT($H190)=RIGHT($N$2),
    IF(OR(Scores!$F190="",NOT(ISNUMBER(Scores!$F190))),
        NA(),
        Scores!$F190
    ),
    NA()
)</f>
        <v>#N/A</v>
      </c>
      <c r="R190" s="88" t="e">
        <f>IF(LEFT($H190)=RIGHT($N$2),
    IF(OR(Scores!$F190="",NOT(ISNUMBER(Scores!$H190))),
        NA(),
        Scores!$H190
    ),
    NA()
)</f>
        <v>#N/A</v>
      </c>
      <c r="S190" s="89"/>
    </row>
    <row r="191" spans="8:19">
      <c r="H191" s="93" t="str">
        <f>Scores!B191</f>
        <v/>
      </c>
      <c r="I191" s="87" t="e">
        <f>IF(LEFT($H191)=RIGHT($I$2),
    IF(Scores!$AC191="",
        NA(),
        Scores!$AC191
    ),
    NA()
)</f>
        <v>#N/A</v>
      </c>
      <c r="J191" s="86" t="e">
        <f>IF(LEFT($H191)=RIGHT($I$2),
    IF(Scores!$AF191="",
        NA(),
        Scores!$AF191
    ),
    NA()
)</f>
        <v>#N/A</v>
      </c>
      <c r="K191" s="86" t="e">
        <f>IF(LEFT($H191)=RIGHT($I$2),
    IF(Scores!$AG191="",
        NA(),
        Scores!$AG191
    ),
    NA()
)</f>
        <v>#N/A</v>
      </c>
      <c r="L191" s="86" t="e">
        <f>IF(LEFT($H191)=RIGHT($I$2),
    IF(OR(Scores!$F191="",NOT(ISNUMBER(Scores!$F191))),
        NA(),
        Scores!$F191
    ),
    NA()
)</f>
        <v>#N/A</v>
      </c>
      <c r="M191" s="88" t="e">
        <f>IF(LEFT($H191)=RIGHT($I$2),
    IF(OR(Scores!$F191="",NOT(ISNUMBER(Scores!$H191))),
        NA(),
        Scores!$H191
    ),
    NA()
)</f>
        <v>#N/A</v>
      </c>
      <c r="N191" s="87" t="e">
        <f>IF(LEFT($H191)=RIGHT($N$2),
    IF(Scores!$AC191="",
        NA(),
        Scores!$AC191
    ),
    NA()
)</f>
        <v>#N/A</v>
      </c>
      <c r="O191" s="86" t="e">
        <f>IF(LEFT($H191)=RIGHT($N$2),
    IF(Scores!$AF191="",
        NA(),
        Scores!$AF191
    ),
    NA()
)</f>
        <v>#N/A</v>
      </c>
      <c r="P191" s="86" t="e">
        <f>IF(LEFT($H191)=RIGHT($N$2),
    IF(Scores!$AG191="",
        NA(),
        Scores!$AG191
    ),
    NA()
)</f>
        <v>#N/A</v>
      </c>
      <c r="Q191" s="86" t="e">
        <f>IF(LEFT($H191)=RIGHT($N$2),
    IF(OR(Scores!$F191="",NOT(ISNUMBER(Scores!$F191))),
        NA(),
        Scores!$F191
    ),
    NA()
)</f>
        <v>#N/A</v>
      </c>
      <c r="R191" s="88" t="e">
        <f>IF(LEFT($H191)=RIGHT($N$2),
    IF(OR(Scores!$F191="",NOT(ISNUMBER(Scores!$H191))),
        NA(),
        Scores!$H191
    ),
    NA()
)</f>
        <v>#N/A</v>
      </c>
      <c r="S191" s="89"/>
    </row>
    <row r="192" spans="8:19">
      <c r="H192" s="93" t="str">
        <f>Scores!B192</f>
        <v/>
      </c>
      <c r="I192" s="87" t="e">
        <f>IF(LEFT($H192)=RIGHT($I$2),
    IF(Scores!$AC192="",
        NA(),
        Scores!$AC192
    ),
    NA()
)</f>
        <v>#N/A</v>
      </c>
      <c r="J192" s="86" t="e">
        <f>IF(LEFT($H192)=RIGHT($I$2),
    IF(Scores!$AF192="",
        NA(),
        Scores!$AF192
    ),
    NA()
)</f>
        <v>#N/A</v>
      </c>
      <c r="K192" s="86" t="e">
        <f>IF(LEFT($H192)=RIGHT($I$2),
    IF(Scores!$AG192="",
        NA(),
        Scores!$AG192
    ),
    NA()
)</f>
        <v>#N/A</v>
      </c>
      <c r="L192" s="86" t="e">
        <f>IF(LEFT($H192)=RIGHT($I$2),
    IF(OR(Scores!$F192="",NOT(ISNUMBER(Scores!$F192))),
        NA(),
        Scores!$F192
    ),
    NA()
)</f>
        <v>#N/A</v>
      </c>
      <c r="M192" s="88" t="e">
        <f>IF(LEFT($H192)=RIGHT($I$2),
    IF(OR(Scores!$F192="",NOT(ISNUMBER(Scores!$H192))),
        NA(),
        Scores!$H192
    ),
    NA()
)</f>
        <v>#N/A</v>
      </c>
      <c r="N192" s="87" t="e">
        <f>IF(LEFT($H192)=RIGHT($N$2),
    IF(Scores!$AC192="",
        NA(),
        Scores!$AC192
    ),
    NA()
)</f>
        <v>#N/A</v>
      </c>
      <c r="O192" s="86" t="e">
        <f>IF(LEFT($H192)=RIGHT($N$2),
    IF(Scores!$AF192="",
        NA(),
        Scores!$AF192
    ),
    NA()
)</f>
        <v>#N/A</v>
      </c>
      <c r="P192" s="86" t="e">
        <f>IF(LEFT($H192)=RIGHT($N$2),
    IF(Scores!$AG192="",
        NA(),
        Scores!$AG192
    ),
    NA()
)</f>
        <v>#N/A</v>
      </c>
      <c r="Q192" s="86" t="e">
        <f>IF(LEFT($H192)=RIGHT($N$2),
    IF(OR(Scores!$F192="",NOT(ISNUMBER(Scores!$F192))),
        NA(),
        Scores!$F192
    ),
    NA()
)</f>
        <v>#N/A</v>
      </c>
      <c r="R192" s="88" t="e">
        <f>IF(LEFT($H192)=RIGHT($N$2),
    IF(OR(Scores!$F192="",NOT(ISNUMBER(Scores!$H192))),
        NA(),
        Scores!$H192
    ),
    NA()
)</f>
        <v>#N/A</v>
      </c>
      <c r="S192" s="89"/>
    </row>
    <row r="193" spans="8:19">
      <c r="H193" s="93" t="str">
        <f>Scores!B193</f>
        <v/>
      </c>
      <c r="I193" s="87" t="e">
        <f>IF(LEFT($H193)=RIGHT($I$2),
    IF(Scores!$AC193="",
        NA(),
        Scores!$AC193
    ),
    NA()
)</f>
        <v>#N/A</v>
      </c>
      <c r="J193" s="86" t="e">
        <f>IF(LEFT($H193)=RIGHT($I$2),
    IF(Scores!$AF193="",
        NA(),
        Scores!$AF193
    ),
    NA()
)</f>
        <v>#N/A</v>
      </c>
      <c r="K193" s="86" t="e">
        <f>IF(LEFT($H193)=RIGHT($I$2),
    IF(Scores!$AG193="",
        NA(),
        Scores!$AG193
    ),
    NA()
)</f>
        <v>#N/A</v>
      </c>
      <c r="L193" s="86" t="e">
        <f>IF(LEFT($H193)=RIGHT($I$2),
    IF(OR(Scores!$F193="",NOT(ISNUMBER(Scores!$F193))),
        NA(),
        Scores!$F193
    ),
    NA()
)</f>
        <v>#N/A</v>
      </c>
      <c r="M193" s="88" t="e">
        <f>IF(LEFT($H193)=RIGHT($I$2),
    IF(OR(Scores!$F193="",NOT(ISNUMBER(Scores!$H193))),
        NA(),
        Scores!$H193
    ),
    NA()
)</f>
        <v>#N/A</v>
      </c>
      <c r="N193" s="87" t="e">
        <f>IF(LEFT($H193)=RIGHT($N$2),
    IF(Scores!$AC193="",
        NA(),
        Scores!$AC193
    ),
    NA()
)</f>
        <v>#N/A</v>
      </c>
      <c r="O193" s="86" t="e">
        <f>IF(LEFT($H193)=RIGHT($N$2),
    IF(Scores!$AF193="",
        NA(),
        Scores!$AF193
    ),
    NA()
)</f>
        <v>#N/A</v>
      </c>
      <c r="P193" s="86" t="e">
        <f>IF(LEFT($H193)=RIGHT($N$2),
    IF(Scores!$AG193="",
        NA(),
        Scores!$AG193
    ),
    NA()
)</f>
        <v>#N/A</v>
      </c>
      <c r="Q193" s="86" t="e">
        <f>IF(LEFT($H193)=RIGHT($N$2),
    IF(OR(Scores!$F193="",NOT(ISNUMBER(Scores!$F193))),
        NA(),
        Scores!$F193
    ),
    NA()
)</f>
        <v>#N/A</v>
      </c>
      <c r="R193" s="88" t="e">
        <f>IF(LEFT($H193)=RIGHT($N$2),
    IF(OR(Scores!$F193="",NOT(ISNUMBER(Scores!$H193))),
        NA(),
        Scores!$H193
    ),
    NA()
)</f>
        <v>#N/A</v>
      </c>
      <c r="S193" s="89"/>
    </row>
    <row r="194" spans="8:19">
      <c r="H194" s="93" t="str">
        <f>Scores!B194</f>
        <v/>
      </c>
      <c r="I194" s="87" t="e">
        <f>IF(LEFT($H194)=RIGHT($I$2),
    IF(Scores!$AC194="",
        NA(),
        Scores!$AC194
    ),
    NA()
)</f>
        <v>#N/A</v>
      </c>
      <c r="J194" s="86" t="e">
        <f>IF(LEFT($H194)=RIGHT($I$2),
    IF(Scores!$AF194="",
        NA(),
        Scores!$AF194
    ),
    NA()
)</f>
        <v>#N/A</v>
      </c>
      <c r="K194" s="86" t="e">
        <f>IF(LEFT($H194)=RIGHT($I$2),
    IF(Scores!$AG194="",
        NA(),
        Scores!$AG194
    ),
    NA()
)</f>
        <v>#N/A</v>
      </c>
      <c r="L194" s="86" t="e">
        <f>IF(LEFT($H194)=RIGHT($I$2),
    IF(OR(Scores!$F194="",NOT(ISNUMBER(Scores!$F194))),
        NA(),
        Scores!$F194
    ),
    NA()
)</f>
        <v>#N/A</v>
      </c>
      <c r="M194" s="88" t="e">
        <f>IF(LEFT($H194)=RIGHT($I$2),
    IF(OR(Scores!$F194="",NOT(ISNUMBER(Scores!$H194))),
        NA(),
        Scores!$H194
    ),
    NA()
)</f>
        <v>#N/A</v>
      </c>
      <c r="N194" s="87" t="e">
        <f>IF(LEFT($H194)=RIGHT($N$2),
    IF(Scores!$AC194="",
        NA(),
        Scores!$AC194
    ),
    NA()
)</f>
        <v>#N/A</v>
      </c>
      <c r="O194" s="86" t="e">
        <f>IF(LEFT($H194)=RIGHT($N$2),
    IF(Scores!$AF194="",
        NA(),
        Scores!$AF194
    ),
    NA()
)</f>
        <v>#N/A</v>
      </c>
      <c r="P194" s="86" t="e">
        <f>IF(LEFT($H194)=RIGHT($N$2),
    IF(Scores!$AG194="",
        NA(),
        Scores!$AG194
    ),
    NA()
)</f>
        <v>#N/A</v>
      </c>
      <c r="Q194" s="86" t="e">
        <f>IF(LEFT($H194)=RIGHT($N$2),
    IF(OR(Scores!$F194="",NOT(ISNUMBER(Scores!$F194))),
        NA(),
        Scores!$F194
    ),
    NA()
)</f>
        <v>#N/A</v>
      </c>
      <c r="R194" s="88" t="e">
        <f>IF(LEFT($H194)=RIGHT($N$2),
    IF(OR(Scores!$F194="",NOT(ISNUMBER(Scores!$H194))),
        NA(),
        Scores!$H194
    ),
    NA()
)</f>
        <v>#N/A</v>
      </c>
      <c r="S194" s="89"/>
    </row>
    <row r="195" spans="8:19">
      <c r="H195" s="93" t="str">
        <f>Scores!B195</f>
        <v/>
      </c>
      <c r="I195" s="87" t="e">
        <f>IF(LEFT($H195)=RIGHT($I$2),
    IF(Scores!$AC195="",
        NA(),
        Scores!$AC195
    ),
    NA()
)</f>
        <v>#N/A</v>
      </c>
      <c r="J195" s="86" t="e">
        <f>IF(LEFT($H195)=RIGHT($I$2),
    IF(Scores!$AF195="",
        NA(),
        Scores!$AF195
    ),
    NA()
)</f>
        <v>#N/A</v>
      </c>
      <c r="K195" s="86" t="e">
        <f>IF(LEFT($H195)=RIGHT($I$2),
    IF(Scores!$AG195="",
        NA(),
        Scores!$AG195
    ),
    NA()
)</f>
        <v>#N/A</v>
      </c>
      <c r="L195" s="86" t="e">
        <f>IF(LEFT($H195)=RIGHT($I$2),
    IF(OR(Scores!$F195="",NOT(ISNUMBER(Scores!$F195))),
        NA(),
        Scores!$F195
    ),
    NA()
)</f>
        <v>#N/A</v>
      </c>
      <c r="M195" s="88" t="e">
        <f>IF(LEFT($H195)=RIGHT($I$2),
    IF(OR(Scores!$F195="",NOT(ISNUMBER(Scores!$H195))),
        NA(),
        Scores!$H195
    ),
    NA()
)</f>
        <v>#N/A</v>
      </c>
      <c r="N195" s="87" t="e">
        <f>IF(LEFT($H195)=RIGHT($N$2),
    IF(Scores!$AC195="",
        NA(),
        Scores!$AC195
    ),
    NA()
)</f>
        <v>#N/A</v>
      </c>
      <c r="O195" s="86" t="e">
        <f>IF(LEFT($H195)=RIGHT($N$2),
    IF(Scores!$AF195="",
        NA(),
        Scores!$AF195
    ),
    NA()
)</f>
        <v>#N/A</v>
      </c>
      <c r="P195" s="86" t="e">
        <f>IF(LEFT($H195)=RIGHT($N$2),
    IF(Scores!$AG195="",
        NA(),
        Scores!$AG195
    ),
    NA()
)</f>
        <v>#N/A</v>
      </c>
      <c r="Q195" s="86" t="e">
        <f>IF(LEFT($H195)=RIGHT($N$2),
    IF(OR(Scores!$F195="",NOT(ISNUMBER(Scores!$F195))),
        NA(),
        Scores!$F195
    ),
    NA()
)</f>
        <v>#N/A</v>
      </c>
      <c r="R195" s="88" t="e">
        <f>IF(LEFT($H195)=RIGHT($N$2),
    IF(OR(Scores!$F195="",NOT(ISNUMBER(Scores!$H195))),
        NA(),
        Scores!$H195
    ),
    NA()
)</f>
        <v>#N/A</v>
      </c>
      <c r="S195" s="89"/>
    </row>
    <row r="196" spans="8:19">
      <c r="H196" s="93" t="str">
        <f>Scores!B196</f>
        <v/>
      </c>
      <c r="I196" s="87" t="e">
        <f>IF(LEFT($H196)=RIGHT($I$2),
    IF(Scores!$AC196="",
        NA(),
        Scores!$AC196
    ),
    NA()
)</f>
        <v>#N/A</v>
      </c>
      <c r="J196" s="86" t="e">
        <f>IF(LEFT($H196)=RIGHT($I$2),
    IF(Scores!$AF196="",
        NA(),
        Scores!$AF196
    ),
    NA()
)</f>
        <v>#N/A</v>
      </c>
      <c r="K196" s="86" t="e">
        <f>IF(LEFT($H196)=RIGHT($I$2),
    IF(Scores!$AG196="",
        NA(),
        Scores!$AG196
    ),
    NA()
)</f>
        <v>#N/A</v>
      </c>
      <c r="L196" s="86" t="e">
        <f>IF(LEFT($H196)=RIGHT($I$2),
    IF(OR(Scores!$F196="",NOT(ISNUMBER(Scores!$F196))),
        NA(),
        Scores!$F196
    ),
    NA()
)</f>
        <v>#N/A</v>
      </c>
      <c r="M196" s="88" t="e">
        <f>IF(LEFT($H196)=RIGHT($I$2),
    IF(OR(Scores!$F196="",NOT(ISNUMBER(Scores!$H196))),
        NA(),
        Scores!$H196
    ),
    NA()
)</f>
        <v>#N/A</v>
      </c>
      <c r="N196" s="87" t="e">
        <f>IF(LEFT($H196)=RIGHT($N$2),
    IF(Scores!$AC196="",
        NA(),
        Scores!$AC196
    ),
    NA()
)</f>
        <v>#N/A</v>
      </c>
      <c r="O196" s="86" t="e">
        <f>IF(LEFT($H196)=RIGHT($N$2),
    IF(Scores!$AF196="",
        NA(),
        Scores!$AF196
    ),
    NA()
)</f>
        <v>#N/A</v>
      </c>
      <c r="P196" s="86" t="e">
        <f>IF(LEFT($H196)=RIGHT($N$2),
    IF(Scores!$AG196="",
        NA(),
        Scores!$AG196
    ),
    NA()
)</f>
        <v>#N/A</v>
      </c>
      <c r="Q196" s="86" t="e">
        <f>IF(LEFT($H196)=RIGHT($N$2),
    IF(OR(Scores!$F196="",NOT(ISNUMBER(Scores!$F196))),
        NA(),
        Scores!$F196
    ),
    NA()
)</f>
        <v>#N/A</v>
      </c>
      <c r="R196" s="88" t="e">
        <f>IF(LEFT($H196)=RIGHT($N$2),
    IF(OR(Scores!$F196="",NOT(ISNUMBER(Scores!$H196))),
        NA(),
        Scores!$H196
    ),
    NA()
)</f>
        <v>#N/A</v>
      </c>
      <c r="S196" s="89"/>
    </row>
    <row r="197" spans="8:19">
      <c r="H197" s="93" t="str">
        <f>Scores!B197</f>
        <v/>
      </c>
      <c r="I197" s="87" t="e">
        <f>IF(LEFT($H197)=RIGHT($I$2),
    IF(Scores!$AC197="",
        NA(),
        Scores!$AC197
    ),
    NA()
)</f>
        <v>#N/A</v>
      </c>
      <c r="J197" s="86" t="e">
        <f>IF(LEFT($H197)=RIGHT($I$2),
    IF(Scores!$AF197="",
        NA(),
        Scores!$AF197
    ),
    NA()
)</f>
        <v>#N/A</v>
      </c>
      <c r="K197" s="86" t="e">
        <f>IF(LEFT($H197)=RIGHT($I$2),
    IF(Scores!$AG197="",
        NA(),
        Scores!$AG197
    ),
    NA()
)</f>
        <v>#N/A</v>
      </c>
      <c r="L197" s="86" t="e">
        <f>IF(LEFT($H197)=RIGHT($I$2),
    IF(OR(Scores!$F197="",NOT(ISNUMBER(Scores!$F197))),
        NA(),
        Scores!$F197
    ),
    NA()
)</f>
        <v>#N/A</v>
      </c>
      <c r="M197" s="88" t="e">
        <f>IF(LEFT($H197)=RIGHT($I$2),
    IF(OR(Scores!$F197="",NOT(ISNUMBER(Scores!$H197))),
        NA(),
        Scores!$H197
    ),
    NA()
)</f>
        <v>#N/A</v>
      </c>
      <c r="N197" s="87" t="e">
        <f>IF(LEFT($H197)=RIGHT($N$2),
    IF(Scores!$AC197="",
        NA(),
        Scores!$AC197
    ),
    NA()
)</f>
        <v>#N/A</v>
      </c>
      <c r="O197" s="86" t="e">
        <f>IF(LEFT($H197)=RIGHT($N$2),
    IF(Scores!$AF197="",
        NA(),
        Scores!$AF197
    ),
    NA()
)</f>
        <v>#N/A</v>
      </c>
      <c r="P197" s="86" t="e">
        <f>IF(LEFT($H197)=RIGHT($N$2),
    IF(Scores!$AG197="",
        NA(),
        Scores!$AG197
    ),
    NA()
)</f>
        <v>#N/A</v>
      </c>
      <c r="Q197" s="86" t="e">
        <f>IF(LEFT($H197)=RIGHT($N$2),
    IF(OR(Scores!$F197="",NOT(ISNUMBER(Scores!$F197))),
        NA(),
        Scores!$F197
    ),
    NA()
)</f>
        <v>#N/A</v>
      </c>
      <c r="R197" s="88" t="e">
        <f>IF(LEFT($H197)=RIGHT($N$2),
    IF(OR(Scores!$F197="",NOT(ISNUMBER(Scores!$H197))),
        NA(),
        Scores!$H197
    ),
    NA()
)</f>
        <v>#N/A</v>
      </c>
      <c r="S197" s="89"/>
    </row>
    <row r="198" spans="8:19">
      <c r="H198" s="93" t="str">
        <f>Scores!B198</f>
        <v/>
      </c>
      <c r="I198" s="87" t="e">
        <f>IF(LEFT($H198)=RIGHT($I$2),
    IF(Scores!$AC198="",
        NA(),
        Scores!$AC198
    ),
    NA()
)</f>
        <v>#N/A</v>
      </c>
      <c r="J198" s="86" t="e">
        <f>IF(LEFT($H198)=RIGHT($I$2),
    IF(Scores!$AF198="",
        NA(),
        Scores!$AF198
    ),
    NA()
)</f>
        <v>#N/A</v>
      </c>
      <c r="K198" s="86" t="e">
        <f>IF(LEFT($H198)=RIGHT($I$2),
    IF(Scores!$AG198="",
        NA(),
        Scores!$AG198
    ),
    NA()
)</f>
        <v>#N/A</v>
      </c>
      <c r="L198" s="86" t="e">
        <f>IF(LEFT($H198)=RIGHT($I$2),
    IF(OR(Scores!$F198="",NOT(ISNUMBER(Scores!$F198))),
        NA(),
        Scores!$F198
    ),
    NA()
)</f>
        <v>#N/A</v>
      </c>
      <c r="M198" s="88" t="e">
        <f>IF(LEFT($H198)=RIGHT($I$2),
    IF(OR(Scores!$F198="",NOT(ISNUMBER(Scores!$H198))),
        NA(),
        Scores!$H198
    ),
    NA()
)</f>
        <v>#N/A</v>
      </c>
      <c r="N198" s="87" t="e">
        <f>IF(LEFT($H198)=RIGHT($N$2),
    IF(Scores!$AC198="",
        NA(),
        Scores!$AC198
    ),
    NA()
)</f>
        <v>#N/A</v>
      </c>
      <c r="O198" s="86" t="e">
        <f>IF(LEFT($H198)=RIGHT($N$2),
    IF(Scores!$AF198="",
        NA(),
        Scores!$AF198
    ),
    NA()
)</f>
        <v>#N/A</v>
      </c>
      <c r="P198" s="86" t="e">
        <f>IF(LEFT($H198)=RIGHT($N$2),
    IF(Scores!$AG198="",
        NA(),
        Scores!$AG198
    ),
    NA()
)</f>
        <v>#N/A</v>
      </c>
      <c r="Q198" s="86" t="e">
        <f>IF(LEFT($H198)=RIGHT($N$2),
    IF(OR(Scores!$F198="",NOT(ISNUMBER(Scores!$F198))),
        NA(),
        Scores!$F198
    ),
    NA()
)</f>
        <v>#N/A</v>
      </c>
      <c r="R198" s="88" t="e">
        <f>IF(LEFT($H198)=RIGHT($N$2),
    IF(OR(Scores!$F198="",NOT(ISNUMBER(Scores!$H198))),
        NA(),
        Scores!$H198
    ),
    NA()
)</f>
        <v>#N/A</v>
      </c>
      <c r="S198" s="89"/>
    </row>
    <row r="199" spans="8:19">
      <c r="H199" s="93" t="str">
        <f>Scores!B199</f>
        <v/>
      </c>
      <c r="I199" s="87" t="e">
        <f>IF(LEFT($H199)=RIGHT($I$2),
    IF(Scores!$AC199="",
        NA(),
        Scores!$AC199
    ),
    NA()
)</f>
        <v>#N/A</v>
      </c>
      <c r="J199" s="86" t="e">
        <f>IF(LEFT($H199)=RIGHT($I$2),
    IF(Scores!$AF199="",
        NA(),
        Scores!$AF199
    ),
    NA()
)</f>
        <v>#N/A</v>
      </c>
      <c r="K199" s="86" t="e">
        <f>IF(LEFT($H199)=RIGHT($I$2),
    IF(Scores!$AG199="",
        NA(),
        Scores!$AG199
    ),
    NA()
)</f>
        <v>#N/A</v>
      </c>
      <c r="L199" s="86" t="e">
        <f>IF(LEFT($H199)=RIGHT($I$2),
    IF(OR(Scores!$F199="",NOT(ISNUMBER(Scores!$F199))),
        NA(),
        Scores!$F199
    ),
    NA()
)</f>
        <v>#N/A</v>
      </c>
      <c r="M199" s="88" t="e">
        <f>IF(LEFT($H199)=RIGHT($I$2),
    IF(OR(Scores!$F199="",NOT(ISNUMBER(Scores!$H199))),
        NA(),
        Scores!$H199
    ),
    NA()
)</f>
        <v>#N/A</v>
      </c>
      <c r="N199" s="87" t="e">
        <f>IF(LEFT($H199)=RIGHT($N$2),
    IF(Scores!$AC199="",
        NA(),
        Scores!$AC199
    ),
    NA()
)</f>
        <v>#N/A</v>
      </c>
      <c r="O199" s="86" t="e">
        <f>IF(LEFT($H199)=RIGHT($N$2),
    IF(Scores!$AF199="",
        NA(),
        Scores!$AF199
    ),
    NA()
)</f>
        <v>#N/A</v>
      </c>
      <c r="P199" s="86" t="e">
        <f>IF(LEFT($H199)=RIGHT($N$2),
    IF(Scores!$AG199="",
        NA(),
        Scores!$AG199
    ),
    NA()
)</f>
        <v>#N/A</v>
      </c>
      <c r="Q199" s="86" t="e">
        <f>IF(LEFT($H199)=RIGHT($N$2),
    IF(OR(Scores!$F199="",NOT(ISNUMBER(Scores!$F199))),
        NA(),
        Scores!$F199
    ),
    NA()
)</f>
        <v>#N/A</v>
      </c>
      <c r="R199" s="88" t="e">
        <f>IF(LEFT($H199)=RIGHT($N$2),
    IF(OR(Scores!$F199="",NOT(ISNUMBER(Scores!$H199))),
        NA(),
        Scores!$H199
    ),
    NA()
)</f>
        <v>#N/A</v>
      </c>
      <c r="S199" s="89"/>
    </row>
    <row r="200" spans="8:19">
      <c r="H200" s="93" t="str">
        <f>Scores!B200</f>
        <v/>
      </c>
      <c r="I200" s="87" t="e">
        <f>IF(LEFT($H200)=RIGHT($I$2),
    IF(Scores!$AC200="",
        NA(),
        Scores!$AC200
    ),
    NA()
)</f>
        <v>#N/A</v>
      </c>
      <c r="J200" s="86" t="e">
        <f>IF(LEFT($H200)=RIGHT($I$2),
    IF(Scores!$AF200="",
        NA(),
        Scores!$AF200
    ),
    NA()
)</f>
        <v>#N/A</v>
      </c>
      <c r="K200" s="86" t="e">
        <f>IF(LEFT($H200)=RIGHT($I$2),
    IF(Scores!$AG200="",
        NA(),
        Scores!$AG200
    ),
    NA()
)</f>
        <v>#N/A</v>
      </c>
      <c r="L200" s="86" t="e">
        <f>IF(LEFT($H200)=RIGHT($I$2),
    IF(OR(Scores!$F200="",NOT(ISNUMBER(Scores!$F200))),
        NA(),
        Scores!$F200
    ),
    NA()
)</f>
        <v>#N/A</v>
      </c>
      <c r="M200" s="88" t="e">
        <f>IF(LEFT($H200)=RIGHT($I$2),
    IF(OR(Scores!$F200="",NOT(ISNUMBER(Scores!$H200))),
        NA(),
        Scores!$H200
    ),
    NA()
)</f>
        <v>#N/A</v>
      </c>
      <c r="N200" s="87" t="e">
        <f>IF(LEFT($H200)=RIGHT($N$2),
    IF(Scores!$AC200="",
        NA(),
        Scores!$AC200
    ),
    NA()
)</f>
        <v>#N/A</v>
      </c>
      <c r="O200" s="86" t="e">
        <f>IF(LEFT($H200)=RIGHT($N$2),
    IF(Scores!$AF200="",
        NA(),
        Scores!$AF200
    ),
    NA()
)</f>
        <v>#N/A</v>
      </c>
      <c r="P200" s="86" t="e">
        <f>IF(LEFT($H200)=RIGHT($N$2),
    IF(Scores!$AG200="",
        NA(),
        Scores!$AG200
    ),
    NA()
)</f>
        <v>#N/A</v>
      </c>
      <c r="Q200" s="86" t="e">
        <f>IF(LEFT($H200)=RIGHT($N$2),
    IF(OR(Scores!$F200="",NOT(ISNUMBER(Scores!$F200))),
        NA(),
        Scores!$F200
    ),
    NA()
)</f>
        <v>#N/A</v>
      </c>
      <c r="R200" s="88" t="e">
        <f>IF(LEFT($H200)=RIGHT($N$2),
    IF(OR(Scores!$F200="",NOT(ISNUMBER(Scores!$H200))),
        NA(),
        Scores!$H200
    ),
    NA()
)</f>
        <v>#N/A</v>
      </c>
      <c r="S200" s="89"/>
    </row>
    <row r="201" spans="8:19">
      <c r="H201" s="93" t="str">
        <f>Scores!B201</f>
        <v/>
      </c>
      <c r="I201" s="87" t="e">
        <f>IF(LEFT($H201)=RIGHT($I$2),
    IF(Scores!$AC201="",
        NA(),
        Scores!$AC201
    ),
    NA()
)</f>
        <v>#N/A</v>
      </c>
      <c r="J201" s="86" t="e">
        <f>IF(LEFT($H201)=RIGHT($I$2),
    IF(Scores!$AF201="",
        NA(),
        Scores!$AF201
    ),
    NA()
)</f>
        <v>#N/A</v>
      </c>
      <c r="K201" s="86" t="e">
        <f>IF(LEFT($H201)=RIGHT($I$2),
    IF(Scores!$AG201="",
        NA(),
        Scores!$AG201
    ),
    NA()
)</f>
        <v>#N/A</v>
      </c>
      <c r="L201" s="86" t="e">
        <f>IF(LEFT($H201)=RIGHT($I$2),
    IF(OR(Scores!$F201="",NOT(ISNUMBER(Scores!$F201))),
        NA(),
        Scores!$F201
    ),
    NA()
)</f>
        <v>#N/A</v>
      </c>
      <c r="M201" s="88" t="e">
        <f>IF(LEFT($H201)=RIGHT($I$2),
    IF(OR(Scores!$F201="",NOT(ISNUMBER(Scores!$H201))),
        NA(),
        Scores!$H201
    ),
    NA()
)</f>
        <v>#N/A</v>
      </c>
      <c r="N201" s="87" t="e">
        <f>IF(LEFT($H201)=RIGHT($N$2),
    IF(Scores!$AC201="",
        NA(),
        Scores!$AC201
    ),
    NA()
)</f>
        <v>#N/A</v>
      </c>
      <c r="O201" s="86" t="e">
        <f>IF(LEFT($H201)=RIGHT($N$2),
    IF(Scores!$AF201="",
        NA(),
        Scores!$AF201
    ),
    NA()
)</f>
        <v>#N/A</v>
      </c>
      <c r="P201" s="86" t="e">
        <f>IF(LEFT($H201)=RIGHT($N$2),
    IF(Scores!$AG201="",
        NA(),
        Scores!$AG201
    ),
    NA()
)</f>
        <v>#N/A</v>
      </c>
      <c r="Q201" s="86" t="e">
        <f>IF(LEFT($H201)=RIGHT($N$2),
    IF(OR(Scores!$F201="",NOT(ISNUMBER(Scores!$F201))),
        NA(),
        Scores!$F201
    ),
    NA()
)</f>
        <v>#N/A</v>
      </c>
      <c r="R201" s="88" t="e">
        <f>IF(LEFT($H201)=RIGHT($N$2),
    IF(OR(Scores!$F201="",NOT(ISNUMBER(Scores!$H201))),
        NA(),
        Scores!$H201
    ),
    NA()
)</f>
        <v>#N/A</v>
      </c>
      <c r="S201" s="89"/>
    </row>
    <row r="202" spans="8:19">
      <c r="H202" s="93" t="str">
        <f>Scores!B202</f>
        <v/>
      </c>
      <c r="I202" s="87" t="e">
        <f>IF(LEFT($H202)=RIGHT($I$2),
    IF(Scores!$AC202="",
        NA(),
        Scores!$AC202
    ),
    NA()
)</f>
        <v>#N/A</v>
      </c>
      <c r="J202" s="86" t="e">
        <f>IF(LEFT($H202)=RIGHT($I$2),
    IF(Scores!$AF202="",
        NA(),
        Scores!$AF202
    ),
    NA()
)</f>
        <v>#N/A</v>
      </c>
      <c r="K202" s="86" t="e">
        <f>IF(LEFT($H202)=RIGHT($I$2),
    IF(Scores!$AG202="",
        NA(),
        Scores!$AG202
    ),
    NA()
)</f>
        <v>#N/A</v>
      </c>
      <c r="L202" s="86" t="e">
        <f>IF(LEFT($H202)=RIGHT($I$2),
    IF(OR(Scores!$F202="",NOT(ISNUMBER(Scores!$F202))),
        NA(),
        Scores!$F202
    ),
    NA()
)</f>
        <v>#N/A</v>
      </c>
      <c r="M202" s="88" t="e">
        <f>IF(LEFT($H202)=RIGHT($I$2),
    IF(OR(Scores!$F202="",NOT(ISNUMBER(Scores!$H202))),
        NA(),
        Scores!$H202
    ),
    NA()
)</f>
        <v>#N/A</v>
      </c>
      <c r="N202" s="87" t="e">
        <f>IF(LEFT($H202)=RIGHT($N$2),
    IF(Scores!$AC202="",
        NA(),
        Scores!$AC202
    ),
    NA()
)</f>
        <v>#N/A</v>
      </c>
      <c r="O202" s="86" t="e">
        <f>IF(LEFT($H202)=RIGHT($N$2),
    IF(Scores!$AF202="",
        NA(),
        Scores!$AF202
    ),
    NA()
)</f>
        <v>#N/A</v>
      </c>
      <c r="P202" s="86" t="e">
        <f>IF(LEFT($H202)=RIGHT($N$2),
    IF(Scores!$AG202="",
        NA(),
        Scores!$AG202
    ),
    NA()
)</f>
        <v>#N/A</v>
      </c>
      <c r="Q202" s="86" t="e">
        <f>IF(LEFT($H202)=RIGHT($N$2),
    IF(OR(Scores!$F202="",NOT(ISNUMBER(Scores!$F202))),
        NA(),
        Scores!$F202
    ),
    NA()
)</f>
        <v>#N/A</v>
      </c>
      <c r="R202" s="88" t="e">
        <f>IF(LEFT($H202)=RIGHT($N$2),
    IF(OR(Scores!$F202="",NOT(ISNUMBER(Scores!$H202))),
        NA(),
        Scores!$H202
    ),
    NA()
)</f>
        <v>#N/A</v>
      </c>
      <c r="S202" s="89"/>
    </row>
    <row r="203" spans="8:19">
      <c r="H203" s="93" t="str">
        <f>Scores!B203</f>
        <v/>
      </c>
      <c r="I203" s="87" t="e">
        <f>IF(LEFT($H203)=RIGHT($I$2),
    IF(Scores!$AC203="",
        NA(),
        Scores!$AC203
    ),
    NA()
)</f>
        <v>#N/A</v>
      </c>
      <c r="J203" s="86" t="e">
        <f>IF(LEFT($H203)=RIGHT($I$2),
    IF(Scores!$AF203="",
        NA(),
        Scores!$AF203
    ),
    NA()
)</f>
        <v>#N/A</v>
      </c>
      <c r="K203" s="86" t="e">
        <f>IF(LEFT($H203)=RIGHT($I$2),
    IF(Scores!$AG203="",
        NA(),
        Scores!$AG203
    ),
    NA()
)</f>
        <v>#N/A</v>
      </c>
      <c r="L203" s="86" t="e">
        <f>IF(LEFT($H203)=RIGHT($I$2),
    IF(OR(Scores!$F203="",NOT(ISNUMBER(Scores!$F203))),
        NA(),
        Scores!$F203
    ),
    NA()
)</f>
        <v>#N/A</v>
      </c>
      <c r="M203" s="88" t="e">
        <f>IF(LEFT($H203)=RIGHT($I$2),
    IF(OR(Scores!$F203="",NOT(ISNUMBER(Scores!$H203))),
        NA(),
        Scores!$H203
    ),
    NA()
)</f>
        <v>#N/A</v>
      </c>
      <c r="N203" s="87" t="e">
        <f>IF(LEFT($H203)=RIGHT($N$2),
    IF(Scores!$AC203="",
        NA(),
        Scores!$AC203
    ),
    NA()
)</f>
        <v>#N/A</v>
      </c>
      <c r="O203" s="86" t="e">
        <f>IF(LEFT($H203)=RIGHT($N$2),
    IF(Scores!$AF203="",
        NA(),
        Scores!$AF203
    ),
    NA()
)</f>
        <v>#N/A</v>
      </c>
      <c r="P203" s="86" t="e">
        <f>IF(LEFT($H203)=RIGHT($N$2),
    IF(Scores!$AG203="",
        NA(),
        Scores!$AG203
    ),
    NA()
)</f>
        <v>#N/A</v>
      </c>
      <c r="Q203" s="86" t="e">
        <f>IF(LEFT($H203)=RIGHT($N$2),
    IF(OR(Scores!$F203="",NOT(ISNUMBER(Scores!$F203))),
        NA(),
        Scores!$F203
    ),
    NA()
)</f>
        <v>#N/A</v>
      </c>
      <c r="R203" s="88" t="e">
        <f>IF(LEFT($H203)=RIGHT($N$2),
    IF(OR(Scores!$F203="",NOT(ISNUMBER(Scores!$H203))),
        NA(),
        Scores!$H203
    ),
    NA()
)</f>
        <v>#N/A</v>
      </c>
      <c r="S203" s="89"/>
    </row>
    <row r="204" spans="8:19">
      <c r="H204" s="93" t="str">
        <f>Scores!B204</f>
        <v/>
      </c>
      <c r="I204" s="87" t="e">
        <f>IF(LEFT($H204)=RIGHT($I$2),
    IF(Scores!$AC204="",
        NA(),
        Scores!$AC204
    ),
    NA()
)</f>
        <v>#N/A</v>
      </c>
      <c r="J204" s="86" t="e">
        <f>IF(LEFT($H204)=RIGHT($I$2),
    IF(Scores!$AF204="",
        NA(),
        Scores!$AF204
    ),
    NA()
)</f>
        <v>#N/A</v>
      </c>
      <c r="K204" s="86" t="e">
        <f>IF(LEFT($H204)=RIGHT($I$2),
    IF(Scores!$AG204="",
        NA(),
        Scores!$AG204
    ),
    NA()
)</f>
        <v>#N/A</v>
      </c>
      <c r="L204" s="86" t="e">
        <f>IF(LEFT($H204)=RIGHT($I$2),
    IF(OR(Scores!$F204="",NOT(ISNUMBER(Scores!$F204))),
        NA(),
        Scores!$F204
    ),
    NA()
)</f>
        <v>#N/A</v>
      </c>
      <c r="M204" s="88" t="e">
        <f>IF(LEFT($H204)=RIGHT($I$2),
    IF(OR(Scores!$F204="",NOT(ISNUMBER(Scores!$H204))),
        NA(),
        Scores!$H204
    ),
    NA()
)</f>
        <v>#N/A</v>
      </c>
      <c r="N204" s="87" t="e">
        <f>IF(LEFT($H204)=RIGHT($N$2),
    IF(Scores!$AC204="",
        NA(),
        Scores!$AC204
    ),
    NA()
)</f>
        <v>#N/A</v>
      </c>
      <c r="O204" s="86" t="e">
        <f>IF(LEFT($H204)=RIGHT($N$2),
    IF(Scores!$AF204="",
        NA(),
        Scores!$AF204
    ),
    NA()
)</f>
        <v>#N/A</v>
      </c>
      <c r="P204" s="86" t="e">
        <f>IF(LEFT($H204)=RIGHT($N$2),
    IF(Scores!$AG204="",
        NA(),
        Scores!$AG204
    ),
    NA()
)</f>
        <v>#N/A</v>
      </c>
      <c r="Q204" s="86" t="e">
        <f>IF(LEFT($H204)=RIGHT($N$2),
    IF(OR(Scores!$F204="",NOT(ISNUMBER(Scores!$F204))),
        NA(),
        Scores!$F204
    ),
    NA()
)</f>
        <v>#N/A</v>
      </c>
      <c r="R204" s="88" t="e">
        <f>IF(LEFT($H204)=RIGHT($N$2),
    IF(OR(Scores!$F204="",NOT(ISNUMBER(Scores!$H204))),
        NA(),
        Scores!$H204
    ),
    NA()
)</f>
        <v>#N/A</v>
      </c>
      <c r="S204" s="89"/>
    </row>
    <row r="205" spans="8:19">
      <c r="H205" s="93" t="str">
        <f>Scores!B205</f>
        <v/>
      </c>
      <c r="I205" s="87" t="e">
        <f>IF(LEFT($H205)=RIGHT($I$2),
    IF(Scores!$AC205="",
        NA(),
        Scores!$AC205
    ),
    NA()
)</f>
        <v>#N/A</v>
      </c>
      <c r="J205" s="86" t="e">
        <f>IF(LEFT($H205)=RIGHT($I$2),
    IF(Scores!$AF205="",
        NA(),
        Scores!$AF205
    ),
    NA()
)</f>
        <v>#N/A</v>
      </c>
      <c r="K205" s="86" t="e">
        <f>IF(LEFT($H205)=RIGHT($I$2),
    IF(Scores!$AG205="",
        NA(),
        Scores!$AG205
    ),
    NA()
)</f>
        <v>#N/A</v>
      </c>
      <c r="L205" s="86" t="e">
        <f>IF(LEFT($H205)=RIGHT($I$2),
    IF(OR(Scores!$F205="",NOT(ISNUMBER(Scores!$F205))),
        NA(),
        Scores!$F205
    ),
    NA()
)</f>
        <v>#N/A</v>
      </c>
      <c r="M205" s="88" t="e">
        <f>IF(LEFT($H205)=RIGHT($I$2),
    IF(OR(Scores!$F205="",NOT(ISNUMBER(Scores!$H205))),
        NA(),
        Scores!$H205
    ),
    NA()
)</f>
        <v>#N/A</v>
      </c>
      <c r="N205" s="87" t="e">
        <f>IF(LEFT($H205)=RIGHT($N$2),
    IF(Scores!$AC205="",
        NA(),
        Scores!$AC205
    ),
    NA()
)</f>
        <v>#N/A</v>
      </c>
      <c r="O205" s="86" t="e">
        <f>IF(LEFT($H205)=RIGHT($N$2),
    IF(Scores!$AF205="",
        NA(),
        Scores!$AF205
    ),
    NA()
)</f>
        <v>#N/A</v>
      </c>
      <c r="P205" s="86" t="e">
        <f>IF(LEFT($H205)=RIGHT($N$2),
    IF(Scores!$AG205="",
        NA(),
        Scores!$AG205
    ),
    NA()
)</f>
        <v>#N/A</v>
      </c>
      <c r="Q205" s="86" t="e">
        <f>IF(LEFT($H205)=RIGHT($N$2),
    IF(OR(Scores!$F205="",NOT(ISNUMBER(Scores!$F205))),
        NA(),
        Scores!$F205
    ),
    NA()
)</f>
        <v>#N/A</v>
      </c>
      <c r="R205" s="88" t="e">
        <f>IF(LEFT($H205)=RIGHT($N$2),
    IF(OR(Scores!$F205="",NOT(ISNUMBER(Scores!$H205))),
        NA(),
        Scores!$H205
    ),
    NA()
)</f>
        <v>#N/A</v>
      </c>
      <c r="S205" s="89"/>
    </row>
    <row r="206" spans="8:19">
      <c r="H206" s="93" t="str">
        <f>Scores!B206</f>
        <v/>
      </c>
      <c r="I206" s="87" t="e">
        <f>IF(LEFT($H206)=RIGHT($I$2),
    IF(Scores!$AC206="",
        NA(),
        Scores!$AC206
    ),
    NA()
)</f>
        <v>#N/A</v>
      </c>
      <c r="J206" s="86" t="e">
        <f>IF(LEFT($H206)=RIGHT($I$2),
    IF(Scores!$AF206="",
        NA(),
        Scores!$AF206
    ),
    NA()
)</f>
        <v>#N/A</v>
      </c>
      <c r="K206" s="86" t="e">
        <f>IF(LEFT($H206)=RIGHT($I$2),
    IF(Scores!$AG206="",
        NA(),
        Scores!$AG206
    ),
    NA()
)</f>
        <v>#N/A</v>
      </c>
      <c r="L206" s="86" t="e">
        <f>IF(LEFT($H206)=RIGHT($I$2),
    IF(OR(Scores!$F206="",NOT(ISNUMBER(Scores!$F206))),
        NA(),
        Scores!$F206
    ),
    NA()
)</f>
        <v>#N/A</v>
      </c>
      <c r="M206" s="88" t="e">
        <f>IF(LEFT($H206)=RIGHT($I$2),
    IF(OR(Scores!$F206="",NOT(ISNUMBER(Scores!$H206))),
        NA(),
        Scores!$H206
    ),
    NA()
)</f>
        <v>#N/A</v>
      </c>
      <c r="N206" s="87" t="e">
        <f>IF(LEFT($H206)=RIGHT($N$2),
    IF(Scores!$AC206="",
        NA(),
        Scores!$AC206
    ),
    NA()
)</f>
        <v>#N/A</v>
      </c>
      <c r="O206" s="86" t="e">
        <f>IF(LEFT($H206)=RIGHT($N$2),
    IF(Scores!$AF206="",
        NA(),
        Scores!$AF206
    ),
    NA()
)</f>
        <v>#N/A</v>
      </c>
      <c r="P206" s="86" t="e">
        <f>IF(LEFT($H206)=RIGHT($N$2),
    IF(Scores!$AG206="",
        NA(),
        Scores!$AG206
    ),
    NA()
)</f>
        <v>#N/A</v>
      </c>
      <c r="Q206" s="86" t="e">
        <f>IF(LEFT($H206)=RIGHT($N$2),
    IF(OR(Scores!$F206="",NOT(ISNUMBER(Scores!$F206))),
        NA(),
        Scores!$F206
    ),
    NA()
)</f>
        <v>#N/A</v>
      </c>
      <c r="R206" s="88" t="e">
        <f>IF(LEFT($H206)=RIGHT($N$2),
    IF(OR(Scores!$F206="",NOT(ISNUMBER(Scores!$H206))),
        NA(),
        Scores!$H206
    ),
    NA()
)</f>
        <v>#N/A</v>
      </c>
      <c r="S206" s="89"/>
    </row>
    <row r="207" spans="8:19">
      <c r="H207" s="93" t="str">
        <f>Scores!B207</f>
        <v/>
      </c>
      <c r="I207" s="87" t="e">
        <f>IF(LEFT($H207)=RIGHT($I$2),
    IF(Scores!$AC207="",
        NA(),
        Scores!$AC207
    ),
    NA()
)</f>
        <v>#N/A</v>
      </c>
      <c r="J207" s="86" t="e">
        <f>IF(LEFT($H207)=RIGHT($I$2),
    IF(Scores!$AF207="",
        NA(),
        Scores!$AF207
    ),
    NA()
)</f>
        <v>#N/A</v>
      </c>
      <c r="K207" s="86" t="e">
        <f>IF(LEFT($H207)=RIGHT($I$2),
    IF(Scores!$AG207="",
        NA(),
        Scores!$AG207
    ),
    NA()
)</f>
        <v>#N/A</v>
      </c>
      <c r="L207" s="86" t="e">
        <f>IF(LEFT($H207)=RIGHT($I$2),
    IF(OR(Scores!$F207="",NOT(ISNUMBER(Scores!$F207))),
        NA(),
        Scores!$F207
    ),
    NA()
)</f>
        <v>#N/A</v>
      </c>
      <c r="M207" s="88" t="e">
        <f>IF(LEFT($H207)=RIGHT($I$2),
    IF(OR(Scores!$F207="",NOT(ISNUMBER(Scores!$H207))),
        NA(),
        Scores!$H207
    ),
    NA()
)</f>
        <v>#N/A</v>
      </c>
      <c r="N207" s="87" t="e">
        <f>IF(LEFT($H207)=RIGHT($N$2),
    IF(Scores!$AC207="",
        NA(),
        Scores!$AC207
    ),
    NA()
)</f>
        <v>#N/A</v>
      </c>
      <c r="O207" s="86" t="e">
        <f>IF(LEFT($H207)=RIGHT($N$2),
    IF(Scores!$AF207="",
        NA(),
        Scores!$AF207
    ),
    NA()
)</f>
        <v>#N/A</v>
      </c>
      <c r="P207" s="86" t="e">
        <f>IF(LEFT($H207)=RIGHT($N$2),
    IF(Scores!$AG207="",
        NA(),
        Scores!$AG207
    ),
    NA()
)</f>
        <v>#N/A</v>
      </c>
      <c r="Q207" s="86" t="e">
        <f>IF(LEFT($H207)=RIGHT($N$2),
    IF(OR(Scores!$F207="",NOT(ISNUMBER(Scores!$F207))),
        NA(),
        Scores!$F207
    ),
    NA()
)</f>
        <v>#N/A</v>
      </c>
      <c r="R207" s="88" t="e">
        <f>IF(LEFT($H207)=RIGHT($N$2),
    IF(OR(Scores!$F207="",NOT(ISNUMBER(Scores!$H207))),
        NA(),
        Scores!$H207
    ),
    NA()
)</f>
        <v>#N/A</v>
      </c>
      <c r="S207" s="89"/>
    </row>
    <row r="208" spans="8:19">
      <c r="H208" s="93" t="str">
        <f>Scores!B208</f>
        <v/>
      </c>
      <c r="I208" s="87" t="e">
        <f>IF(LEFT($H208)=RIGHT($I$2),
    IF(Scores!$AC208="",
        NA(),
        Scores!$AC208
    ),
    NA()
)</f>
        <v>#N/A</v>
      </c>
      <c r="J208" s="86" t="e">
        <f>IF(LEFT($H208)=RIGHT($I$2),
    IF(Scores!$AF208="",
        NA(),
        Scores!$AF208
    ),
    NA()
)</f>
        <v>#N/A</v>
      </c>
      <c r="K208" s="86" t="e">
        <f>IF(LEFT($H208)=RIGHT($I$2),
    IF(Scores!$AG208="",
        NA(),
        Scores!$AG208
    ),
    NA()
)</f>
        <v>#N/A</v>
      </c>
      <c r="L208" s="86" t="e">
        <f>IF(LEFT($H208)=RIGHT($I$2),
    IF(OR(Scores!$F208="",NOT(ISNUMBER(Scores!$F208))),
        NA(),
        Scores!$F208
    ),
    NA()
)</f>
        <v>#N/A</v>
      </c>
      <c r="M208" s="88" t="e">
        <f>IF(LEFT($H208)=RIGHT($I$2),
    IF(OR(Scores!$F208="",NOT(ISNUMBER(Scores!$H208))),
        NA(),
        Scores!$H208
    ),
    NA()
)</f>
        <v>#N/A</v>
      </c>
      <c r="N208" s="87" t="e">
        <f>IF(LEFT($H208)=RIGHT($N$2),
    IF(Scores!$AC208="",
        NA(),
        Scores!$AC208
    ),
    NA()
)</f>
        <v>#N/A</v>
      </c>
      <c r="O208" s="86" t="e">
        <f>IF(LEFT($H208)=RIGHT($N$2),
    IF(Scores!$AF208="",
        NA(),
        Scores!$AF208
    ),
    NA()
)</f>
        <v>#N/A</v>
      </c>
      <c r="P208" s="86" t="e">
        <f>IF(LEFT($H208)=RIGHT($N$2),
    IF(Scores!$AG208="",
        NA(),
        Scores!$AG208
    ),
    NA()
)</f>
        <v>#N/A</v>
      </c>
      <c r="Q208" s="86" t="e">
        <f>IF(LEFT($H208)=RIGHT($N$2),
    IF(OR(Scores!$F208="",NOT(ISNUMBER(Scores!$F208))),
        NA(),
        Scores!$F208
    ),
    NA()
)</f>
        <v>#N/A</v>
      </c>
      <c r="R208" s="88" t="e">
        <f>IF(LEFT($H208)=RIGHT($N$2),
    IF(OR(Scores!$F208="",NOT(ISNUMBER(Scores!$H208))),
        NA(),
        Scores!$H208
    ),
    NA()
)</f>
        <v>#N/A</v>
      </c>
      <c r="S208" s="89"/>
    </row>
    <row r="209" spans="8:19">
      <c r="H209" s="93" t="str">
        <f>Scores!B209</f>
        <v/>
      </c>
      <c r="I209" s="87" t="e">
        <f>IF(LEFT($H209)=RIGHT($I$2),
    IF(Scores!$AC209="",
        NA(),
        Scores!$AC209
    ),
    NA()
)</f>
        <v>#N/A</v>
      </c>
      <c r="J209" s="86" t="e">
        <f>IF(LEFT($H209)=RIGHT($I$2),
    IF(Scores!$AF209="",
        NA(),
        Scores!$AF209
    ),
    NA()
)</f>
        <v>#N/A</v>
      </c>
      <c r="K209" s="86" t="e">
        <f>IF(LEFT($H209)=RIGHT($I$2),
    IF(Scores!$AG209="",
        NA(),
        Scores!$AG209
    ),
    NA()
)</f>
        <v>#N/A</v>
      </c>
      <c r="L209" s="86" t="e">
        <f>IF(LEFT($H209)=RIGHT($I$2),
    IF(OR(Scores!$F209="",NOT(ISNUMBER(Scores!$F209))),
        NA(),
        Scores!$F209
    ),
    NA()
)</f>
        <v>#N/A</v>
      </c>
      <c r="M209" s="88" t="e">
        <f>IF(LEFT($H209)=RIGHT($I$2),
    IF(OR(Scores!$F209="",NOT(ISNUMBER(Scores!$H209))),
        NA(),
        Scores!$H209
    ),
    NA()
)</f>
        <v>#N/A</v>
      </c>
      <c r="N209" s="87" t="e">
        <f>IF(LEFT($H209)=RIGHT($N$2),
    IF(Scores!$AC209="",
        NA(),
        Scores!$AC209
    ),
    NA()
)</f>
        <v>#N/A</v>
      </c>
      <c r="O209" s="86" t="e">
        <f>IF(LEFT($H209)=RIGHT($N$2),
    IF(Scores!$AF209="",
        NA(),
        Scores!$AF209
    ),
    NA()
)</f>
        <v>#N/A</v>
      </c>
      <c r="P209" s="86" t="e">
        <f>IF(LEFT($H209)=RIGHT($N$2),
    IF(Scores!$AG209="",
        NA(),
        Scores!$AG209
    ),
    NA()
)</f>
        <v>#N/A</v>
      </c>
      <c r="Q209" s="86" t="e">
        <f>IF(LEFT($H209)=RIGHT($N$2),
    IF(OR(Scores!$F209="",NOT(ISNUMBER(Scores!$F209))),
        NA(),
        Scores!$F209
    ),
    NA()
)</f>
        <v>#N/A</v>
      </c>
      <c r="R209" s="88" t="e">
        <f>IF(LEFT($H209)=RIGHT($N$2),
    IF(OR(Scores!$F209="",NOT(ISNUMBER(Scores!$H209))),
        NA(),
        Scores!$H209
    ),
    NA()
)</f>
        <v>#N/A</v>
      </c>
      <c r="S209" s="89"/>
    </row>
    <row r="210" spans="8:19">
      <c r="H210" s="93" t="str">
        <f>Scores!B210</f>
        <v/>
      </c>
      <c r="I210" s="87" t="e">
        <f>IF(LEFT($H210)=RIGHT($I$2),
    IF(Scores!$AC210="",
        NA(),
        Scores!$AC210
    ),
    NA()
)</f>
        <v>#N/A</v>
      </c>
      <c r="J210" s="86" t="e">
        <f>IF(LEFT($H210)=RIGHT($I$2),
    IF(Scores!$AF210="",
        NA(),
        Scores!$AF210
    ),
    NA()
)</f>
        <v>#N/A</v>
      </c>
      <c r="K210" s="86" t="e">
        <f>IF(LEFT($H210)=RIGHT($I$2),
    IF(Scores!$AG210="",
        NA(),
        Scores!$AG210
    ),
    NA()
)</f>
        <v>#N/A</v>
      </c>
      <c r="L210" s="86" t="e">
        <f>IF(LEFT($H210)=RIGHT($I$2),
    IF(OR(Scores!$F210="",NOT(ISNUMBER(Scores!$F210))),
        NA(),
        Scores!$F210
    ),
    NA()
)</f>
        <v>#N/A</v>
      </c>
      <c r="M210" s="88" t="e">
        <f>IF(LEFT($H210)=RIGHT($I$2),
    IF(OR(Scores!$F210="",NOT(ISNUMBER(Scores!$H210))),
        NA(),
        Scores!$H210
    ),
    NA()
)</f>
        <v>#N/A</v>
      </c>
      <c r="N210" s="87" t="e">
        <f>IF(LEFT($H210)=RIGHT($N$2),
    IF(Scores!$AC210="",
        NA(),
        Scores!$AC210
    ),
    NA()
)</f>
        <v>#N/A</v>
      </c>
      <c r="O210" s="86" t="e">
        <f>IF(LEFT($H210)=RIGHT($N$2),
    IF(Scores!$AF210="",
        NA(),
        Scores!$AF210
    ),
    NA()
)</f>
        <v>#N/A</v>
      </c>
      <c r="P210" s="86" t="e">
        <f>IF(LEFT($H210)=RIGHT($N$2),
    IF(Scores!$AG210="",
        NA(),
        Scores!$AG210
    ),
    NA()
)</f>
        <v>#N/A</v>
      </c>
      <c r="Q210" s="86" t="e">
        <f>IF(LEFT($H210)=RIGHT($N$2),
    IF(OR(Scores!$F210="",NOT(ISNUMBER(Scores!$F210))),
        NA(),
        Scores!$F210
    ),
    NA()
)</f>
        <v>#N/A</v>
      </c>
      <c r="R210" s="88" t="e">
        <f>IF(LEFT($H210)=RIGHT($N$2),
    IF(OR(Scores!$F210="",NOT(ISNUMBER(Scores!$H210))),
        NA(),
        Scores!$H210
    ),
    NA()
)</f>
        <v>#N/A</v>
      </c>
      <c r="S210" s="89"/>
    </row>
    <row r="211" spans="8:19">
      <c r="H211" s="93" t="str">
        <f>Scores!B211</f>
        <v/>
      </c>
      <c r="I211" s="87" t="e">
        <f>IF(LEFT($H211)=RIGHT($I$2),
    IF(Scores!$AC211="",
        NA(),
        Scores!$AC211
    ),
    NA()
)</f>
        <v>#N/A</v>
      </c>
      <c r="J211" s="86" t="e">
        <f>IF(LEFT($H211)=RIGHT($I$2),
    IF(Scores!$AF211="",
        NA(),
        Scores!$AF211
    ),
    NA()
)</f>
        <v>#N/A</v>
      </c>
      <c r="K211" s="86" t="e">
        <f>IF(LEFT($H211)=RIGHT($I$2),
    IF(Scores!$AG211="",
        NA(),
        Scores!$AG211
    ),
    NA()
)</f>
        <v>#N/A</v>
      </c>
      <c r="L211" s="86" t="e">
        <f>IF(LEFT($H211)=RIGHT($I$2),
    IF(OR(Scores!$F211="",NOT(ISNUMBER(Scores!$F211))),
        NA(),
        Scores!$F211
    ),
    NA()
)</f>
        <v>#N/A</v>
      </c>
      <c r="M211" s="88" t="e">
        <f>IF(LEFT($H211)=RIGHT($I$2),
    IF(OR(Scores!$F211="",NOT(ISNUMBER(Scores!$H211))),
        NA(),
        Scores!$H211
    ),
    NA()
)</f>
        <v>#N/A</v>
      </c>
      <c r="N211" s="87" t="e">
        <f>IF(LEFT($H211)=RIGHT($N$2),
    IF(Scores!$AC211="",
        NA(),
        Scores!$AC211
    ),
    NA()
)</f>
        <v>#N/A</v>
      </c>
      <c r="O211" s="86" t="e">
        <f>IF(LEFT($H211)=RIGHT($N$2),
    IF(Scores!$AF211="",
        NA(),
        Scores!$AF211
    ),
    NA()
)</f>
        <v>#N/A</v>
      </c>
      <c r="P211" s="86" t="e">
        <f>IF(LEFT($H211)=RIGHT($N$2),
    IF(Scores!$AG211="",
        NA(),
        Scores!$AG211
    ),
    NA()
)</f>
        <v>#N/A</v>
      </c>
      <c r="Q211" s="86" t="e">
        <f>IF(LEFT($H211)=RIGHT($N$2),
    IF(OR(Scores!$F211="",NOT(ISNUMBER(Scores!$F211))),
        NA(),
        Scores!$F211
    ),
    NA()
)</f>
        <v>#N/A</v>
      </c>
      <c r="R211" s="88" t="e">
        <f>IF(LEFT($H211)=RIGHT($N$2),
    IF(OR(Scores!$F211="",NOT(ISNUMBER(Scores!$H211))),
        NA(),
        Scores!$H211
    ),
    NA()
)</f>
        <v>#N/A</v>
      </c>
      <c r="S211" s="89"/>
    </row>
    <row r="212" spans="8:19">
      <c r="H212" s="93" t="str">
        <f>Scores!B212</f>
        <v/>
      </c>
      <c r="I212" s="87" t="e">
        <f>IF(LEFT($H212)=RIGHT($I$2),
    IF(Scores!$AC212="",
        NA(),
        Scores!$AC212
    ),
    NA()
)</f>
        <v>#N/A</v>
      </c>
      <c r="J212" s="86" t="e">
        <f>IF(LEFT($H212)=RIGHT($I$2),
    IF(Scores!$AF212="",
        NA(),
        Scores!$AF212
    ),
    NA()
)</f>
        <v>#N/A</v>
      </c>
      <c r="K212" s="86" t="e">
        <f>IF(LEFT($H212)=RIGHT($I$2),
    IF(Scores!$AG212="",
        NA(),
        Scores!$AG212
    ),
    NA()
)</f>
        <v>#N/A</v>
      </c>
      <c r="L212" s="86" t="e">
        <f>IF(LEFT($H212)=RIGHT($I$2),
    IF(OR(Scores!$F212="",NOT(ISNUMBER(Scores!$F212))),
        NA(),
        Scores!$F212
    ),
    NA()
)</f>
        <v>#N/A</v>
      </c>
      <c r="M212" s="88" t="e">
        <f>IF(LEFT($H212)=RIGHT($I$2),
    IF(OR(Scores!$F212="",NOT(ISNUMBER(Scores!$H212))),
        NA(),
        Scores!$H212
    ),
    NA()
)</f>
        <v>#N/A</v>
      </c>
      <c r="N212" s="87" t="e">
        <f>IF(LEFT($H212)=RIGHT($N$2),
    IF(Scores!$AC212="",
        NA(),
        Scores!$AC212
    ),
    NA()
)</f>
        <v>#N/A</v>
      </c>
      <c r="O212" s="86" t="e">
        <f>IF(LEFT($H212)=RIGHT($N$2),
    IF(Scores!$AF212="",
        NA(),
        Scores!$AF212
    ),
    NA()
)</f>
        <v>#N/A</v>
      </c>
      <c r="P212" s="86" t="e">
        <f>IF(LEFT($H212)=RIGHT($N$2),
    IF(Scores!$AG212="",
        NA(),
        Scores!$AG212
    ),
    NA()
)</f>
        <v>#N/A</v>
      </c>
      <c r="Q212" s="86" t="e">
        <f>IF(LEFT($H212)=RIGHT($N$2),
    IF(OR(Scores!$F212="",NOT(ISNUMBER(Scores!$F212))),
        NA(),
        Scores!$F212
    ),
    NA()
)</f>
        <v>#N/A</v>
      </c>
      <c r="R212" s="88" t="e">
        <f>IF(LEFT($H212)=RIGHT($N$2),
    IF(OR(Scores!$F212="",NOT(ISNUMBER(Scores!$H212))),
        NA(),
        Scores!$H212
    ),
    NA()
)</f>
        <v>#N/A</v>
      </c>
      <c r="S212" s="89"/>
    </row>
    <row r="213" spans="8:19">
      <c r="H213" s="93" t="str">
        <f>Scores!B213</f>
        <v/>
      </c>
      <c r="I213" s="87" t="e">
        <f>IF(LEFT($H213)=RIGHT($I$2),
    IF(Scores!$AC213="",
        NA(),
        Scores!$AC213
    ),
    NA()
)</f>
        <v>#N/A</v>
      </c>
      <c r="J213" s="86" t="e">
        <f>IF(LEFT($H213)=RIGHT($I$2),
    IF(Scores!$AF213="",
        NA(),
        Scores!$AF213
    ),
    NA()
)</f>
        <v>#N/A</v>
      </c>
      <c r="K213" s="86" t="e">
        <f>IF(LEFT($H213)=RIGHT($I$2),
    IF(Scores!$AG213="",
        NA(),
        Scores!$AG213
    ),
    NA()
)</f>
        <v>#N/A</v>
      </c>
      <c r="L213" s="86" t="e">
        <f>IF(LEFT($H213)=RIGHT($I$2),
    IF(OR(Scores!$F213="",NOT(ISNUMBER(Scores!$F213))),
        NA(),
        Scores!$F213
    ),
    NA()
)</f>
        <v>#N/A</v>
      </c>
      <c r="M213" s="88" t="e">
        <f>IF(LEFT($H213)=RIGHT($I$2),
    IF(OR(Scores!$F213="",NOT(ISNUMBER(Scores!$H213))),
        NA(),
        Scores!$H213
    ),
    NA()
)</f>
        <v>#N/A</v>
      </c>
      <c r="N213" s="87" t="e">
        <f>IF(LEFT($H213)=RIGHT($N$2),
    IF(Scores!$AC213="",
        NA(),
        Scores!$AC213
    ),
    NA()
)</f>
        <v>#N/A</v>
      </c>
      <c r="O213" s="86" t="e">
        <f>IF(LEFT($H213)=RIGHT($N$2),
    IF(Scores!$AF213="",
        NA(),
        Scores!$AF213
    ),
    NA()
)</f>
        <v>#N/A</v>
      </c>
      <c r="P213" s="86" t="e">
        <f>IF(LEFT($H213)=RIGHT($N$2),
    IF(Scores!$AG213="",
        NA(),
        Scores!$AG213
    ),
    NA()
)</f>
        <v>#N/A</v>
      </c>
      <c r="Q213" s="86" t="e">
        <f>IF(LEFT($H213)=RIGHT($N$2),
    IF(OR(Scores!$F213="",NOT(ISNUMBER(Scores!$F213))),
        NA(),
        Scores!$F213
    ),
    NA()
)</f>
        <v>#N/A</v>
      </c>
      <c r="R213" s="88" t="e">
        <f>IF(LEFT($H213)=RIGHT($N$2),
    IF(OR(Scores!$F213="",NOT(ISNUMBER(Scores!$H213))),
        NA(),
        Scores!$H213
    ),
    NA()
)</f>
        <v>#N/A</v>
      </c>
      <c r="S213" s="89"/>
    </row>
    <row r="214" spans="8:19">
      <c r="H214" s="93" t="str">
        <f>Scores!B214</f>
        <v/>
      </c>
      <c r="I214" s="87" t="e">
        <f>IF(LEFT($H214)=RIGHT($I$2),
    IF(Scores!$AC214="",
        NA(),
        Scores!$AC214
    ),
    NA()
)</f>
        <v>#N/A</v>
      </c>
      <c r="J214" s="86" t="e">
        <f>IF(LEFT($H214)=RIGHT($I$2),
    IF(Scores!$AF214="",
        NA(),
        Scores!$AF214
    ),
    NA()
)</f>
        <v>#N/A</v>
      </c>
      <c r="K214" s="86" t="e">
        <f>IF(LEFT($H214)=RIGHT($I$2),
    IF(Scores!$AG214="",
        NA(),
        Scores!$AG214
    ),
    NA()
)</f>
        <v>#N/A</v>
      </c>
      <c r="L214" s="86" t="e">
        <f>IF(LEFT($H214)=RIGHT($I$2),
    IF(OR(Scores!$F214="",NOT(ISNUMBER(Scores!$F214))),
        NA(),
        Scores!$F214
    ),
    NA()
)</f>
        <v>#N/A</v>
      </c>
      <c r="M214" s="88" t="e">
        <f>IF(LEFT($H214)=RIGHT($I$2),
    IF(OR(Scores!$F214="",NOT(ISNUMBER(Scores!$H214))),
        NA(),
        Scores!$H214
    ),
    NA()
)</f>
        <v>#N/A</v>
      </c>
      <c r="N214" s="87" t="e">
        <f>IF(LEFT($H214)=RIGHT($N$2),
    IF(Scores!$AC214="",
        NA(),
        Scores!$AC214
    ),
    NA()
)</f>
        <v>#N/A</v>
      </c>
      <c r="O214" s="86" t="e">
        <f>IF(LEFT($H214)=RIGHT($N$2),
    IF(Scores!$AF214="",
        NA(),
        Scores!$AF214
    ),
    NA()
)</f>
        <v>#N/A</v>
      </c>
      <c r="P214" s="86" t="e">
        <f>IF(LEFT($H214)=RIGHT($N$2),
    IF(Scores!$AG214="",
        NA(),
        Scores!$AG214
    ),
    NA()
)</f>
        <v>#N/A</v>
      </c>
      <c r="Q214" s="86" t="e">
        <f>IF(LEFT($H214)=RIGHT($N$2),
    IF(OR(Scores!$F214="",NOT(ISNUMBER(Scores!$F214))),
        NA(),
        Scores!$F214
    ),
    NA()
)</f>
        <v>#N/A</v>
      </c>
      <c r="R214" s="88" t="e">
        <f>IF(LEFT($H214)=RIGHT($N$2),
    IF(OR(Scores!$F214="",NOT(ISNUMBER(Scores!$H214))),
        NA(),
        Scores!$H214
    ),
    NA()
)</f>
        <v>#N/A</v>
      </c>
      <c r="S214" s="89"/>
    </row>
    <row r="215" spans="8:19">
      <c r="H215" s="93" t="str">
        <f>Scores!B215</f>
        <v/>
      </c>
      <c r="I215" s="87" t="e">
        <f>IF(LEFT($H215)=RIGHT($I$2),
    IF(Scores!$AC215="",
        NA(),
        Scores!$AC215
    ),
    NA()
)</f>
        <v>#N/A</v>
      </c>
      <c r="J215" s="86" t="e">
        <f>IF(LEFT($H215)=RIGHT($I$2),
    IF(Scores!$AF215="",
        NA(),
        Scores!$AF215
    ),
    NA()
)</f>
        <v>#N/A</v>
      </c>
      <c r="K215" s="86" t="e">
        <f>IF(LEFT($H215)=RIGHT($I$2),
    IF(Scores!$AG215="",
        NA(),
        Scores!$AG215
    ),
    NA()
)</f>
        <v>#N/A</v>
      </c>
      <c r="L215" s="86" t="e">
        <f>IF(LEFT($H215)=RIGHT($I$2),
    IF(OR(Scores!$F215="",NOT(ISNUMBER(Scores!$F215))),
        NA(),
        Scores!$F215
    ),
    NA()
)</f>
        <v>#N/A</v>
      </c>
      <c r="M215" s="88" t="e">
        <f>IF(LEFT($H215)=RIGHT($I$2),
    IF(OR(Scores!$F215="",NOT(ISNUMBER(Scores!$H215))),
        NA(),
        Scores!$H215
    ),
    NA()
)</f>
        <v>#N/A</v>
      </c>
      <c r="N215" s="87" t="e">
        <f>IF(LEFT($H215)=RIGHT($N$2),
    IF(Scores!$AC215="",
        NA(),
        Scores!$AC215
    ),
    NA()
)</f>
        <v>#N/A</v>
      </c>
      <c r="O215" s="86" t="e">
        <f>IF(LEFT($H215)=RIGHT($N$2),
    IF(Scores!$AF215="",
        NA(),
        Scores!$AF215
    ),
    NA()
)</f>
        <v>#N/A</v>
      </c>
      <c r="P215" s="86" t="e">
        <f>IF(LEFT($H215)=RIGHT($N$2),
    IF(Scores!$AG215="",
        NA(),
        Scores!$AG215
    ),
    NA()
)</f>
        <v>#N/A</v>
      </c>
      <c r="Q215" s="86" t="e">
        <f>IF(LEFT($H215)=RIGHT($N$2),
    IF(OR(Scores!$F215="",NOT(ISNUMBER(Scores!$F215))),
        NA(),
        Scores!$F215
    ),
    NA()
)</f>
        <v>#N/A</v>
      </c>
      <c r="R215" s="88" t="e">
        <f>IF(LEFT($H215)=RIGHT($N$2),
    IF(OR(Scores!$F215="",NOT(ISNUMBER(Scores!$H215))),
        NA(),
        Scores!$H215
    ),
    NA()
)</f>
        <v>#N/A</v>
      </c>
      <c r="S215" s="89"/>
    </row>
    <row r="216" spans="8:19">
      <c r="H216" s="93" t="str">
        <f>Scores!B216</f>
        <v/>
      </c>
      <c r="I216" s="87" t="e">
        <f>IF(LEFT($H216)=RIGHT($I$2),
    IF(Scores!$AC216="",
        NA(),
        Scores!$AC216
    ),
    NA()
)</f>
        <v>#N/A</v>
      </c>
      <c r="J216" s="86" t="e">
        <f>IF(LEFT($H216)=RIGHT($I$2),
    IF(Scores!$AF216="",
        NA(),
        Scores!$AF216
    ),
    NA()
)</f>
        <v>#N/A</v>
      </c>
      <c r="K216" s="86" t="e">
        <f>IF(LEFT($H216)=RIGHT($I$2),
    IF(Scores!$AG216="",
        NA(),
        Scores!$AG216
    ),
    NA()
)</f>
        <v>#N/A</v>
      </c>
      <c r="L216" s="86" t="e">
        <f>IF(LEFT($H216)=RIGHT($I$2),
    IF(OR(Scores!$F216="",NOT(ISNUMBER(Scores!$F216))),
        NA(),
        Scores!$F216
    ),
    NA()
)</f>
        <v>#N/A</v>
      </c>
      <c r="M216" s="88" t="e">
        <f>IF(LEFT($H216)=RIGHT($I$2),
    IF(OR(Scores!$F216="",NOT(ISNUMBER(Scores!$H216))),
        NA(),
        Scores!$H216
    ),
    NA()
)</f>
        <v>#N/A</v>
      </c>
      <c r="N216" s="87" t="e">
        <f>IF(LEFT($H216)=RIGHT($N$2),
    IF(Scores!$AC216="",
        NA(),
        Scores!$AC216
    ),
    NA()
)</f>
        <v>#N/A</v>
      </c>
      <c r="O216" s="86" t="e">
        <f>IF(LEFT($H216)=RIGHT($N$2),
    IF(Scores!$AF216="",
        NA(),
        Scores!$AF216
    ),
    NA()
)</f>
        <v>#N/A</v>
      </c>
      <c r="P216" s="86" t="e">
        <f>IF(LEFT($H216)=RIGHT($N$2),
    IF(Scores!$AG216="",
        NA(),
        Scores!$AG216
    ),
    NA()
)</f>
        <v>#N/A</v>
      </c>
      <c r="Q216" s="86" t="e">
        <f>IF(LEFT($H216)=RIGHT($N$2),
    IF(OR(Scores!$F216="",NOT(ISNUMBER(Scores!$F216))),
        NA(),
        Scores!$F216
    ),
    NA()
)</f>
        <v>#N/A</v>
      </c>
      <c r="R216" s="88" t="e">
        <f>IF(LEFT($H216)=RIGHT($N$2),
    IF(OR(Scores!$F216="",NOT(ISNUMBER(Scores!$H216))),
        NA(),
        Scores!$H216
    ),
    NA()
)</f>
        <v>#N/A</v>
      </c>
      <c r="S216" s="89"/>
    </row>
    <row r="217" spans="8:19">
      <c r="H217" s="93" t="str">
        <f>Scores!B217</f>
        <v/>
      </c>
      <c r="I217" s="87" t="e">
        <f>IF(LEFT($H217)=RIGHT($I$2),
    IF(Scores!$AC217="",
        NA(),
        Scores!$AC217
    ),
    NA()
)</f>
        <v>#N/A</v>
      </c>
      <c r="J217" s="86" t="e">
        <f>IF(LEFT($H217)=RIGHT($I$2),
    IF(Scores!$AF217="",
        NA(),
        Scores!$AF217
    ),
    NA()
)</f>
        <v>#N/A</v>
      </c>
      <c r="K217" s="86" t="e">
        <f>IF(LEFT($H217)=RIGHT($I$2),
    IF(Scores!$AG217="",
        NA(),
        Scores!$AG217
    ),
    NA()
)</f>
        <v>#N/A</v>
      </c>
      <c r="L217" s="86" t="e">
        <f>IF(LEFT($H217)=RIGHT($I$2),
    IF(OR(Scores!$F217="",NOT(ISNUMBER(Scores!$F217))),
        NA(),
        Scores!$F217
    ),
    NA()
)</f>
        <v>#N/A</v>
      </c>
      <c r="M217" s="88" t="e">
        <f>IF(LEFT($H217)=RIGHT($I$2),
    IF(OR(Scores!$F217="",NOT(ISNUMBER(Scores!$H217))),
        NA(),
        Scores!$H217
    ),
    NA()
)</f>
        <v>#N/A</v>
      </c>
      <c r="N217" s="87" t="e">
        <f>IF(LEFT($H217)=RIGHT($N$2),
    IF(Scores!$AC217="",
        NA(),
        Scores!$AC217
    ),
    NA()
)</f>
        <v>#N/A</v>
      </c>
      <c r="O217" s="86" t="e">
        <f>IF(LEFT($H217)=RIGHT($N$2),
    IF(Scores!$AF217="",
        NA(),
        Scores!$AF217
    ),
    NA()
)</f>
        <v>#N/A</v>
      </c>
      <c r="P217" s="86" t="e">
        <f>IF(LEFT($H217)=RIGHT($N$2),
    IF(Scores!$AG217="",
        NA(),
        Scores!$AG217
    ),
    NA()
)</f>
        <v>#N/A</v>
      </c>
      <c r="Q217" s="86" t="e">
        <f>IF(LEFT($H217)=RIGHT($N$2),
    IF(OR(Scores!$F217="",NOT(ISNUMBER(Scores!$F217))),
        NA(),
        Scores!$F217
    ),
    NA()
)</f>
        <v>#N/A</v>
      </c>
      <c r="R217" s="88" t="e">
        <f>IF(LEFT($H217)=RIGHT($N$2),
    IF(OR(Scores!$F217="",NOT(ISNUMBER(Scores!$H217))),
        NA(),
        Scores!$H217
    ),
    NA()
)</f>
        <v>#N/A</v>
      </c>
      <c r="S217" s="89"/>
    </row>
    <row r="218" spans="8:19">
      <c r="H218" s="93" t="str">
        <f>Scores!B218</f>
        <v/>
      </c>
      <c r="I218" s="87" t="e">
        <f>IF(LEFT($H218)=RIGHT($I$2),
    IF(Scores!$AC218="",
        NA(),
        Scores!$AC218
    ),
    NA()
)</f>
        <v>#N/A</v>
      </c>
      <c r="J218" s="86" t="e">
        <f>IF(LEFT($H218)=RIGHT($I$2),
    IF(Scores!$AF218="",
        NA(),
        Scores!$AF218
    ),
    NA()
)</f>
        <v>#N/A</v>
      </c>
      <c r="K218" s="86" t="e">
        <f>IF(LEFT($H218)=RIGHT($I$2),
    IF(Scores!$AG218="",
        NA(),
        Scores!$AG218
    ),
    NA()
)</f>
        <v>#N/A</v>
      </c>
      <c r="L218" s="86" t="e">
        <f>IF(LEFT($H218)=RIGHT($I$2),
    IF(OR(Scores!$F218="",NOT(ISNUMBER(Scores!$F218))),
        NA(),
        Scores!$F218
    ),
    NA()
)</f>
        <v>#N/A</v>
      </c>
      <c r="M218" s="88" t="e">
        <f>IF(LEFT($H218)=RIGHT($I$2),
    IF(OR(Scores!$F218="",NOT(ISNUMBER(Scores!$H218))),
        NA(),
        Scores!$H218
    ),
    NA()
)</f>
        <v>#N/A</v>
      </c>
      <c r="N218" s="87" t="e">
        <f>IF(LEFT($H218)=RIGHT($N$2),
    IF(Scores!$AC218="",
        NA(),
        Scores!$AC218
    ),
    NA()
)</f>
        <v>#N/A</v>
      </c>
      <c r="O218" s="86" t="e">
        <f>IF(LEFT($H218)=RIGHT($N$2),
    IF(Scores!$AF218="",
        NA(),
        Scores!$AF218
    ),
    NA()
)</f>
        <v>#N/A</v>
      </c>
      <c r="P218" s="86" t="e">
        <f>IF(LEFT($H218)=RIGHT($N$2),
    IF(Scores!$AG218="",
        NA(),
        Scores!$AG218
    ),
    NA()
)</f>
        <v>#N/A</v>
      </c>
      <c r="Q218" s="86" t="e">
        <f>IF(LEFT($H218)=RIGHT($N$2),
    IF(OR(Scores!$F218="",NOT(ISNUMBER(Scores!$F218))),
        NA(),
        Scores!$F218
    ),
    NA()
)</f>
        <v>#N/A</v>
      </c>
      <c r="R218" s="88" t="e">
        <f>IF(LEFT($H218)=RIGHT($N$2),
    IF(OR(Scores!$F218="",NOT(ISNUMBER(Scores!$H218))),
        NA(),
        Scores!$H218
    ),
    NA()
)</f>
        <v>#N/A</v>
      </c>
      <c r="S218" s="89"/>
    </row>
    <row r="219" spans="8:19">
      <c r="H219" s="93" t="str">
        <f>Scores!B219</f>
        <v/>
      </c>
      <c r="I219" s="87" t="e">
        <f>IF(LEFT($H219)=RIGHT($I$2),
    IF(Scores!$AC219="",
        NA(),
        Scores!$AC219
    ),
    NA()
)</f>
        <v>#N/A</v>
      </c>
      <c r="J219" s="86" t="e">
        <f>IF(LEFT($H219)=RIGHT($I$2),
    IF(Scores!$AF219="",
        NA(),
        Scores!$AF219
    ),
    NA()
)</f>
        <v>#N/A</v>
      </c>
      <c r="K219" s="86" t="e">
        <f>IF(LEFT($H219)=RIGHT($I$2),
    IF(Scores!$AG219="",
        NA(),
        Scores!$AG219
    ),
    NA()
)</f>
        <v>#N/A</v>
      </c>
      <c r="L219" s="86" t="e">
        <f>IF(LEFT($H219)=RIGHT($I$2),
    IF(OR(Scores!$F219="",NOT(ISNUMBER(Scores!$F219))),
        NA(),
        Scores!$F219
    ),
    NA()
)</f>
        <v>#N/A</v>
      </c>
      <c r="M219" s="88" t="e">
        <f>IF(LEFT($H219)=RIGHT($I$2),
    IF(OR(Scores!$F219="",NOT(ISNUMBER(Scores!$H219))),
        NA(),
        Scores!$H219
    ),
    NA()
)</f>
        <v>#N/A</v>
      </c>
      <c r="N219" s="87" t="e">
        <f>IF(LEFT($H219)=RIGHT($N$2),
    IF(Scores!$AC219="",
        NA(),
        Scores!$AC219
    ),
    NA()
)</f>
        <v>#N/A</v>
      </c>
      <c r="O219" s="86" t="e">
        <f>IF(LEFT($H219)=RIGHT($N$2),
    IF(Scores!$AF219="",
        NA(),
        Scores!$AF219
    ),
    NA()
)</f>
        <v>#N/A</v>
      </c>
      <c r="P219" s="86" t="e">
        <f>IF(LEFT($H219)=RIGHT($N$2),
    IF(Scores!$AG219="",
        NA(),
        Scores!$AG219
    ),
    NA()
)</f>
        <v>#N/A</v>
      </c>
      <c r="Q219" s="86" t="e">
        <f>IF(LEFT($H219)=RIGHT($N$2),
    IF(OR(Scores!$F219="",NOT(ISNUMBER(Scores!$F219))),
        NA(),
        Scores!$F219
    ),
    NA()
)</f>
        <v>#N/A</v>
      </c>
      <c r="R219" s="88" t="e">
        <f>IF(LEFT($H219)=RIGHT($N$2),
    IF(OR(Scores!$F219="",NOT(ISNUMBER(Scores!$H219))),
        NA(),
        Scores!$H219
    ),
    NA()
)</f>
        <v>#N/A</v>
      </c>
      <c r="S219" s="89"/>
    </row>
    <row r="220" spans="8:19">
      <c r="H220" s="93" t="str">
        <f>Scores!B220</f>
        <v/>
      </c>
      <c r="I220" s="87" t="e">
        <f>IF(LEFT($H220)=RIGHT($I$2),
    IF(Scores!$AC220="",
        NA(),
        Scores!$AC220
    ),
    NA()
)</f>
        <v>#N/A</v>
      </c>
      <c r="J220" s="86" t="e">
        <f>IF(LEFT($H220)=RIGHT($I$2),
    IF(Scores!$AF220="",
        NA(),
        Scores!$AF220
    ),
    NA()
)</f>
        <v>#N/A</v>
      </c>
      <c r="K220" s="86" t="e">
        <f>IF(LEFT($H220)=RIGHT($I$2),
    IF(Scores!$AG220="",
        NA(),
        Scores!$AG220
    ),
    NA()
)</f>
        <v>#N/A</v>
      </c>
      <c r="L220" s="86" t="e">
        <f>IF(LEFT($H220)=RIGHT($I$2),
    IF(OR(Scores!$F220="",NOT(ISNUMBER(Scores!$F220))),
        NA(),
        Scores!$F220
    ),
    NA()
)</f>
        <v>#N/A</v>
      </c>
      <c r="M220" s="88" t="e">
        <f>IF(LEFT($H220)=RIGHT($I$2),
    IF(OR(Scores!$F220="",NOT(ISNUMBER(Scores!$H220))),
        NA(),
        Scores!$H220
    ),
    NA()
)</f>
        <v>#N/A</v>
      </c>
      <c r="N220" s="87" t="e">
        <f>IF(LEFT($H220)=RIGHT($N$2),
    IF(Scores!$AC220="",
        NA(),
        Scores!$AC220
    ),
    NA()
)</f>
        <v>#N/A</v>
      </c>
      <c r="O220" s="86" t="e">
        <f>IF(LEFT($H220)=RIGHT($N$2),
    IF(Scores!$AF220="",
        NA(),
        Scores!$AF220
    ),
    NA()
)</f>
        <v>#N/A</v>
      </c>
      <c r="P220" s="86" t="e">
        <f>IF(LEFT($H220)=RIGHT($N$2),
    IF(Scores!$AG220="",
        NA(),
        Scores!$AG220
    ),
    NA()
)</f>
        <v>#N/A</v>
      </c>
      <c r="Q220" s="86" t="e">
        <f>IF(LEFT($H220)=RIGHT($N$2),
    IF(OR(Scores!$F220="",NOT(ISNUMBER(Scores!$F220))),
        NA(),
        Scores!$F220
    ),
    NA()
)</f>
        <v>#N/A</v>
      </c>
      <c r="R220" s="88" t="e">
        <f>IF(LEFT($H220)=RIGHT($N$2),
    IF(OR(Scores!$F220="",NOT(ISNUMBER(Scores!$H220))),
        NA(),
        Scores!$H220
    ),
    NA()
)</f>
        <v>#N/A</v>
      </c>
      <c r="S220" s="89"/>
    </row>
    <row r="221" spans="8:19">
      <c r="H221" s="93" t="str">
        <f>Scores!B221</f>
        <v/>
      </c>
      <c r="I221" s="87" t="e">
        <f>IF(LEFT($H221)=RIGHT($I$2),
    IF(Scores!$AC221="",
        NA(),
        Scores!$AC221
    ),
    NA()
)</f>
        <v>#N/A</v>
      </c>
      <c r="J221" s="86" t="e">
        <f>IF(LEFT($H221)=RIGHT($I$2),
    IF(Scores!$AF221="",
        NA(),
        Scores!$AF221
    ),
    NA()
)</f>
        <v>#N/A</v>
      </c>
      <c r="K221" s="86" t="e">
        <f>IF(LEFT($H221)=RIGHT($I$2),
    IF(Scores!$AG221="",
        NA(),
        Scores!$AG221
    ),
    NA()
)</f>
        <v>#N/A</v>
      </c>
      <c r="L221" s="86" t="e">
        <f>IF(LEFT($H221)=RIGHT($I$2),
    IF(OR(Scores!$F221="",NOT(ISNUMBER(Scores!$F221))),
        NA(),
        Scores!$F221
    ),
    NA()
)</f>
        <v>#N/A</v>
      </c>
      <c r="M221" s="88" t="e">
        <f>IF(LEFT($H221)=RIGHT($I$2),
    IF(OR(Scores!$F221="",NOT(ISNUMBER(Scores!$H221))),
        NA(),
        Scores!$H221
    ),
    NA()
)</f>
        <v>#N/A</v>
      </c>
      <c r="N221" s="87" t="e">
        <f>IF(LEFT($H221)=RIGHT($N$2),
    IF(Scores!$AC221="",
        NA(),
        Scores!$AC221
    ),
    NA()
)</f>
        <v>#N/A</v>
      </c>
      <c r="O221" s="86" t="e">
        <f>IF(LEFT($H221)=RIGHT($N$2),
    IF(Scores!$AF221="",
        NA(),
        Scores!$AF221
    ),
    NA()
)</f>
        <v>#N/A</v>
      </c>
      <c r="P221" s="86" t="e">
        <f>IF(LEFT($H221)=RIGHT($N$2),
    IF(Scores!$AG221="",
        NA(),
        Scores!$AG221
    ),
    NA()
)</f>
        <v>#N/A</v>
      </c>
      <c r="Q221" s="86" t="e">
        <f>IF(LEFT($H221)=RIGHT($N$2),
    IF(OR(Scores!$F221="",NOT(ISNUMBER(Scores!$F221))),
        NA(),
        Scores!$F221
    ),
    NA()
)</f>
        <v>#N/A</v>
      </c>
      <c r="R221" s="88" t="e">
        <f>IF(LEFT($H221)=RIGHT($N$2),
    IF(OR(Scores!$F221="",NOT(ISNUMBER(Scores!$H221))),
        NA(),
        Scores!$H221
    ),
    NA()
)</f>
        <v>#N/A</v>
      </c>
      <c r="S221" s="89"/>
    </row>
    <row r="222" spans="8:19">
      <c r="H222" s="93" t="str">
        <f>Scores!B222</f>
        <v/>
      </c>
      <c r="I222" s="87" t="e">
        <f>IF(LEFT($H222)=RIGHT($I$2),
    IF(Scores!$AC222="",
        NA(),
        Scores!$AC222
    ),
    NA()
)</f>
        <v>#N/A</v>
      </c>
      <c r="J222" s="86" t="e">
        <f>IF(LEFT($H222)=RIGHT($I$2),
    IF(Scores!$AF222="",
        NA(),
        Scores!$AF222
    ),
    NA()
)</f>
        <v>#N/A</v>
      </c>
      <c r="K222" s="86" t="e">
        <f>IF(LEFT($H222)=RIGHT($I$2),
    IF(Scores!$AG222="",
        NA(),
        Scores!$AG222
    ),
    NA()
)</f>
        <v>#N/A</v>
      </c>
      <c r="L222" s="86" t="e">
        <f>IF(LEFT($H222)=RIGHT($I$2),
    IF(OR(Scores!$F222="",NOT(ISNUMBER(Scores!$F222))),
        NA(),
        Scores!$F222
    ),
    NA()
)</f>
        <v>#N/A</v>
      </c>
      <c r="M222" s="88" t="e">
        <f>IF(LEFT($H222)=RIGHT($I$2),
    IF(OR(Scores!$F222="",NOT(ISNUMBER(Scores!$H222))),
        NA(),
        Scores!$H222
    ),
    NA()
)</f>
        <v>#N/A</v>
      </c>
      <c r="N222" s="87" t="e">
        <f>IF(LEFT($H222)=RIGHT($N$2),
    IF(Scores!$AC222="",
        NA(),
        Scores!$AC222
    ),
    NA()
)</f>
        <v>#N/A</v>
      </c>
      <c r="O222" s="86" t="e">
        <f>IF(LEFT($H222)=RIGHT($N$2),
    IF(Scores!$AF222="",
        NA(),
        Scores!$AF222
    ),
    NA()
)</f>
        <v>#N/A</v>
      </c>
      <c r="P222" s="86" t="e">
        <f>IF(LEFT($H222)=RIGHT($N$2),
    IF(Scores!$AG222="",
        NA(),
        Scores!$AG222
    ),
    NA()
)</f>
        <v>#N/A</v>
      </c>
      <c r="Q222" s="86" t="e">
        <f>IF(LEFT($H222)=RIGHT($N$2),
    IF(OR(Scores!$F222="",NOT(ISNUMBER(Scores!$F222))),
        NA(),
        Scores!$F222
    ),
    NA()
)</f>
        <v>#N/A</v>
      </c>
      <c r="R222" s="88" t="e">
        <f>IF(LEFT($H222)=RIGHT($N$2),
    IF(OR(Scores!$F222="",NOT(ISNUMBER(Scores!$H222))),
        NA(),
        Scores!$H222
    ),
    NA()
)</f>
        <v>#N/A</v>
      </c>
      <c r="S222" s="89"/>
    </row>
    <row r="223" spans="8:19">
      <c r="H223" s="93" t="str">
        <f>Scores!B223</f>
        <v/>
      </c>
      <c r="I223" s="87" t="e">
        <f>IF(LEFT($H223)=RIGHT($I$2),
    IF(Scores!$AC223="",
        NA(),
        Scores!$AC223
    ),
    NA()
)</f>
        <v>#N/A</v>
      </c>
      <c r="J223" s="86" t="e">
        <f>IF(LEFT($H223)=RIGHT($I$2),
    IF(Scores!$AF223="",
        NA(),
        Scores!$AF223
    ),
    NA()
)</f>
        <v>#N/A</v>
      </c>
      <c r="K223" s="86" t="e">
        <f>IF(LEFT($H223)=RIGHT($I$2),
    IF(Scores!$AG223="",
        NA(),
        Scores!$AG223
    ),
    NA()
)</f>
        <v>#N/A</v>
      </c>
      <c r="L223" s="86" t="e">
        <f>IF(LEFT($H223)=RIGHT($I$2),
    IF(OR(Scores!$F223="",NOT(ISNUMBER(Scores!$F223))),
        NA(),
        Scores!$F223
    ),
    NA()
)</f>
        <v>#N/A</v>
      </c>
      <c r="M223" s="88" t="e">
        <f>IF(LEFT($H223)=RIGHT($I$2),
    IF(OR(Scores!$F223="",NOT(ISNUMBER(Scores!$H223))),
        NA(),
        Scores!$H223
    ),
    NA()
)</f>
        <v>#N/A</v>
      </c>
      <c r="N223" s="87" t="e">
        <f>IF(LEFT($H223)=RIGHT($N$2),
    IF(Scores!$AC223="",
        NA(),
        Scores!$AC223
    ),
    NA()
)</f>
        <v>#N/A</v>
      </c>
      <c r="O223" s="86" t="e">
        <f>IF(LEFT($H223)=RIGHT($N$2),
    IF(Scores!$AF223="",
        NA(),
        Scores!$AF223
    ),
    NA()
)</f>
        <v>#N/A</v>
      </c>
      <c r="P223" s="86" t="e">
        <f>IF(LEFT($H223)=RIGHT($N$2),
    IF(Scores!$AG223="",
        NA(),
        Scores!$AG223
    ),
    NA()
)</f>
        <v>#N/A</v>
      </c>
      <c r="Q223" s="86" t="e">
        <f>IF(LEFT($H223)=RIGHT($N$2),
    IF(OR(Scores!$F223="",NOT(ISNUMBER(Scores!$F223))),
        NA(),
        Scores!$F223
    ),
    NA()
)</f>
        <v>#N/A</v>
      </c>
      <c r="R223" s="88" t="e">
        <f>IF(LEFT($H223)=RIGHT($N$2),
    IF(OR(Scores!$F223="",NOT(ISNUMBER(Scores!$H223))),
        NA(),
        Scores!$H223
    ),
    NA()
)</f>
        <v>#N/A</v>
      </c>
      <c r="S223" s="89"/>
    </row>
    <row r="224" spans="8:19">
      <c r="H224" s="93" t="str">
        <f>Scores!B224</f>
        <v/>
      </c>
      <c r="I224" s="87" t="e">
        <f>IF(LEFT($H224)=RIGHT($I$2),
    IF(Scores!$AC224="",
        NA(),
        Scores!$AC224
    ),
    NA()
)</f>
        <v>#N/A</v>
      </c>
      <c r="J224" s="86" t="e">
        <f>IF(LEFT($H224)=RIGHT($I$2),
    IF(Scores!$AF224="",
        NA(),
        Scores!$AF224
    ),
    NA()
)</f>
        <v>#N/A</v>
      </c>
      <c r="K224" s="86" t="e">
        <f>IF(LEFT($H224)=RIGHT($I$2),
    IF(Scores!$AG224="",
        NA(),
        Scores!$AG224
    ),
    NA()
)</f>
        <v>#N/A</v>
      </c>
      <c r="L224" s="86" t="e">
        <f>IF(LEFT($H224)=RIGHT($I$2),
    IF(OR(Scores!$F224="",NOT(ISNUMBER(Scores!$F224))),
        NA(),
        Scores!$F224
    ),
    NA()
)</f>
        <v>#N/A</v>
      </c>
      <c r="M224" s="88" t="e">
        <f>IF(LEFT($H224)=RIGHT($I$2),
    IF(OR(Scores!$F224="",NOT(ISNUMBER(Scores!$H224))),
        NA(),
        Scores!$H224
    ),
    NA()
)</f>
        <v>#N/A</v>
      </c>
      <c r="N224" s="87" t="e">
        <f>IF(LEFT($H224)=RIGHT($N$2),
    IF(Scores!$AC224="",
        NA(),
        Scores!$AC224
    ),
    NA()
)</f>
        <v>#N/A</v>
      </c>
      <c r="O224" s="86" t="e">
        <f>IF(LEFT($H224)=RIGHT($N$2),
    IF(Scores!$AF224="",
        NA(),
        Scores!$AF224
    ),
    NA()
)</f>
        <v>#N/A</v>
      </c>
      <c r="P224" s="86" t="e">
        <f>IF(LEFT($H224)=RIGHT($N$2),
    IF(Scores!$AG224="",
        NA(),
        Scores!$AG224
    ),
    NA()
)</f>
        <v>#N/A</v>
      </c>
      <c r="Q224" s="86" t="e">
        <f>IF(LEFT($H224)=RIGHT($N$2),
    IF(OR(Scores!$F224="",NOT(ISNUMBER(Scores!$F224))),
        NA(),
        Scores!$F224
    ),
    NA()
)</f>
        <v>#N/A</v>
      </c>
      <c r="R224" s="88" t="e">
        <f>IF(LEFT($H224)=RIGHT($N$2),
    IF(OR(Scores!$F224="",NOT(ISNUMBER(Scores!$H224))),
        NA(),
        Scores!$H224
    ),
    NA()
)</f>
        <v>#N/A</v>
      </c>
      <c r="S224" s="89"/>
    </row>
    <row r="225" spans="8:19">
      <c r="H225" s="93" t="str">
        <f>Scores!B225</f>
        <v/>
      </c>
      <c r="I225" s="87" t="e">
        <f>IF(LEFT($H225)=RIGHT($I$2),
    IF(Scores!$AC225="",
        NA(),
        Scores!$AC225
    ),
    NA()
)</f>
        <v>#N/A</v>
      </c>
      <c r="J225" s="86" t="e">
        <f>IF(LEFT($H225)=RIGHT($I$2),
    IF(Scores!$AF225="",
        NA(),
        Scores!$AF225
    ),
    NA()
)</f>
        <v>#N/A</v>
      </c>
      <c r="K225" s="86" t="e">
        <f>IF(LEFT($H225)=RIGHT($I$2),
    IF(Scores!$AG225="",
        NA(),
        Scores!$AG225
    ),
    NA()
)</f>
        <v>#N/A</v>
      </c>
      <c r="L225" s="86" t="e">
        <f>IF(LEFT($H225)=RIGHT($I$2),
    IF(OR(Scores!$F225="",NOT(ISNUMBER(Scores!$F225))),
        NA(),
        Scores!$F225
    ),
    NA()
)</f>
        <v>#N/A</v>
      </c>
      <c r="M225" s="88" t="e">
        <f>IF(LEFT($H225)=RIGHT($I$2),
    IF(OR(Scores!$F225="",NOT(ISNUMBER(Scores!$H225))),
        NA(),
        Scores!$H225
    ),
    NA()
)</f>
        <v>#N/A</v>
      </c>
      <c r="N225" s="87" t="e">
        <f>IF(LEFT($H225)=RIGHT($N$2),
    IF(Scores!$AC225="",
        NA(),
        Scores!$AC225
    ),
    NA()
)</f>
        <v>#N/A</v>
      </c>
      <c r="O225" s="86" t="e">
        <f>IF(LEFT($H225)=RIGHT($N$2),
    IF(Scores!$AF225="",
        NA(),
        Scores!$AF225
    ),
    NA()
)</f>
        <v>#N/A</v>
      </c>
      <c r="P225" s="86" t="e">
        <f>IF(LEFT($H225)=RIGHT($N$2),
    IF(Scores!$AG225="",
        NA(),
        Scores!$AG225
    ),
    NA()
)</f>
        <v>#N/A</v>
      </c>
      <c r="Q225" s="86" t="e">
        <f>IF(LEFT($H225)=RIGHT($N$2),
    IF(OR(Scores!$F225="",NOT(ISNUMBER(Scores!$F225))),
        NA(),
        Scores!$F225
    ),
    NA()
)</f>
        <v>#N/A</v>
      </c>
      <c r="R225" s="88" t="e">
        <f>IF(LEFT($H225)=RIGHT($N$2),
    IF(OR(Scores!$F225="",NOT(ISNUMBER(Scores!$H225))),
        NA(),
        Scores!$H225
    ),
    NA()
)</f>
        <v>#N/A</v>
      </c>
      <c r="S225" s="89"/>
    </row>
    <row r="226" spans="8:19">
      <c r="H226" s="93" t="str">
        <f>Scores!B226</f>
        <v/>
      </c>
      <c r="I226" s="87" t="e">
        <f>IF(LEFT($H226)=RIGHT($I$2),
    IF(Scores!$AC226="",
        NA(),
        Scores!$AC226
    ),
    NA()
)</f>
        <v>#N/A</v>
      </c>
      <c r="J226" s="86" t="e">
        <f>IF(LEFT($H226)=RIGHT($I$2),
    IF(Scores!$AF226="",
        NA(),
        Scores!$AF226
    ),
    NA()
)</f>
        <v>#N/A</v>
      </c>
      <c r="K226" s="86" t="e">
        <f>IF(LEFT($H226)=RIGHT($I$2),
    IF(Scores!$AG226="",
        NA(),
        Scores!$AG226
    ),
    NA()
)</f>
        <v>#N/A</v>
      </c>
      <c r="L226" s="86" t="e">
        <f>IF(LEFT($H226)=RIGHT($I$2),
    IF(OR(Scores!$F226="",NOT(ISNUMBER(Scores!$F226))),
        NA(),
        Scores!$F226
    ),
    NA()
)</f>
        <v>#N/A</v>
      </c>
      <c r="M226" s="88" t="e">
        <f>IF(LEFT($H226)=RIGHT($I$2),
    IF(OR(Scores!$F226="",NOT(ISNUMBER(Scores!$H226))),
        NA(),
        Scores!$H226
    ),
    NA()
)</f>
        <v>#N/A</v>
      </c>
      <c r="N226" s="87" t="e">
        <f>IF(LEFT($H226)=RIGHT($N$2),
    IF(Scores!$AC226="",
        NA(),
        Scores!$AC226
    ),
    NA()
)</f>
        <v>#N/A</v>
      </c>
      <c r="O226" s="86" t="e">
        <f>IF(LEFT($H226)=RIGHT($N$2),
    IF(Scores!$AF226="",
        NA(),
        Scores!$AF226
    ),
    NA()
)</f>
        <v>#N/A</v>
      </c>
      <c r="P226" s="86" t="e">
        <f>IF(LEFT($H226)=RIGHT($N$2),
    IF(Scores!$AG226="",
        NA(),
        Scores!$AG226
    ),
    NA()
)</f>
        <v>#N/A</v>
      </c>
      <c r="Q226" s="86" t="e">
        <f>IF(LEFT($H226)=RIGHT($N$2),
    IF(OR(Scores!$F226="",NOT(ISNUMBER(Scores!$F226))),
        NA(),
        Scores!$F226
    ),
    NA()
)</f>
        <v>#N/A</v>
      </c>
      <c r="R226" s="88" t="e">
        <f>IF(LEFT($H226)=RIGHT($N$2),
    IF(OR(Scores!$F226="",NOT(ISNUMBER(Scores!$H226))),
        NA(),
        Scores!$H226
    ),
    NA()
)</f>
        <v>#N/A</v>
      </c>
      <c r="S226" s="89"/>
    </row>
    <row r="227" spans="8:19">
      <c r="H227" s="93" t="str">
        <f>Scores!B227</f>
        <v/>
      </c>
      <c r="I227" s="87" t="e">
        <f>IF(LEFT($H227)=RIGHT($I$2),
    IF(Scores!$AC227="",
        NA(),
        Scores!$AC227
    ),
    NA()
)</f>
        <v>#N/A</v>
      </c>
      <c r="J227" s="86" t="e">
        <f>IF(LEFT($H227)=RIGHT($I$2),
    IF(Scores!$AF227="",
        NA(),
        Scores!$AF227
    ),
    NA()
)</f>
        <v>#N/A</v>
      </c>
      <c r="K227" s="86" t="e">
        <f>IF(LEFT($H227)=RIGHT($I$2),
    IF(Scores!$AG227="",
        NA(),
        Scores!$AG227
    ),
    NA()
)</f>
        <v>#N/A</v>
      </c>
      <c r="L227" s="86" t="e">
        <f>IF(LEFT($H227)=RIGHT($I$2),
    IF(OR(Scores!$F227="",NOT(ISNUMBER(Scores!$F227))),
        NA(),
        Scores!$F227
    ),
    NA()
)</f>
        <v>#N/A</v>
      </c>
      <c r="M227" s="88" t="e">
        <f>IF(LEFT($H227)=RIGHT($I$2),
    IF(OR(Scores!$F227="",NOT(ISNUMBER(Scores!$H227))),
        NA(),
        Scores!$H227
    ),
    NA()
)</f>
        <v>#N/A</v>
      </c>
      <c r="N227" s="87" t="e">
        <f>IF(LEFT($H227)=RIGHT($N$2),
    IF(Scores!$AC227="",
        NA(),
        Scores!$AC227
    ),
    NA()
)</f>
        <v>#N/A</v>
      </c>
      <c r="O227" s="86" t="e">
        <f>IF(LEFT($H227)=RIGHT($N$2),
    IF(Scores!$AF227="",
        NA(),
        Scores!$AF227
    ),
    NA()
)</f>
        <v>#N/A</v>
      </c>
      <c r="P227" s="86" t="e">
        <f>IF(LEFT($H227)=RIGHT($N$2),
    IF(Scores!$AG227="",
        NA(),
        Scores!$AG227
    ),
    NA()
)</f>
        <v>#N/A</v>
      </c>
      <c r="Q227" s="86" t="e">
        <f>IF(LEFT($H227)=RIGHT($N$2),
    IF(OR(Scores!$F227="",NOT(ISNUMBER(Scores!$F227))),
        NA(),
        Scores!$F227
    ),
    NA()
)</f>
        <v>#N/A</v>
      </c>
      <c r="R227" s="88" t="e">
        <f>IF(LEFT($H227)=RIGHT($N$2),
    IF(OR(Scores!$F227="",NOT(ISNUMBER(Scores!$H227))),
        NA(),
        Scores!$H227
    ),
    NA()
)</f>
        <v>#N/A</v>
      </c>
      <c r="S227" s="89"/>
    </row>
    <row r="228" spans="8:19">
      <c r="H228" s="93" t="str">
        <f>Scores!B228</f>
        <v/>
      </c>
      <c r="I228" s="87" t="e">
        <f>IF(LEFT($H228)=RIGHT($I$2),
    IF(Scores!$AC228="",
        NA(),
        Scores!$AC228
    ),
    NA()
)</f>
        <v>#N/A</v>
      </c>
      <c r="J228" s="86" t="e">
        <f>IF(LEFT($H228)=RIGHT($I$2),
    IF(Scores!$AF228="",
        NA(),
        Scores!$AF228
    ),
    NA()
)</f>
        <v>#N/A</v>
      </c>
      <c r="K228" s="86" t="e">
        <f>IF(LEFT($H228)=RIGHT($I$2),
    IF(Scores!$AG228="",
        NA(),
        Scores!$AG228
    ),
    NA()
)</f>
        <v>#N/A</v>
      </c>
      <c r="L228" s="86" t="e">
        <f>IF(LEFT($H228)=RIGHT($I$2),
    IF(OR(Scores!$F228="",NOT(ISNUMBER(Scores!$F228))),
        NA(),
        Scores!$F228
    ),
    NA()
)</f>
        <v>#N/A</v>
      </c>
      <c r="M228" s="88" t="e">
        <f>IF(LEFT($H228)=RIGHT($I$2),
    IF(OR(Scores!$F228="",NOT(ISNUMBER(Scores!$H228))),
        NA(),
        Scores!$H228
    ),
    NA()
)</f>
        <v>#N/A</v>
      </c>
      <c r="N228" s="87" t="e">
        <f>IF(LEFT($H228)=RIGHT($N$2),
    IF(Scores!$AC228="",
        NA(),
        Scores!$AC228
    ),
    NA()
)</f>
        <v>#N/A</v>
      </c>
      <c r="O228" s="86" t="e">
        <f>IF(LEFT($H228)=RIGHT($N$2),
    IF(Scores!$AF228="",
        NA(),
        Scores!$AF228
    ),
    NA()
)</f>
        <v>#N/A</v>
      </c>
      <c r="P228" s="86" t="e">
        <f>IF(LEFT($H228)=RIGHT($N$2),
    IF(Scores!$AG228="",
        NA(),
        Scores!$AG228
    ),
    NA()
)</f>
        <v>#N/A</v>
      </c>
      <c r="Q228" s="86" t="e">
        <f>IF(LEFT($H228)=RIGHT($N$2),
    IF(OR(Scores!$F228="",NOT(ISNUMBER(Scores!$F228))),
        NA(),
        Scores!$F228
    ),
    NA()
)</f>
        <v>#N/A</v>
      </c>
      <c r="R228" s="88" t="e">
        <f>IF(LEFT($H228)=RIGHT($N$2),
    IF(OR(Scores!$F228="",NOT(ISNUMBER(Scores!$H228))),
        NA(),
        Scores!$H228
    ),
    NA()
)</f>
        <v>#N/A</v>
      </c>
      <c r="S228" s="89"/>
    </row>
    <row r="229" spans="8:19">
      <c r="H229" s="93" t="str">
        <f>Scores!B229</f>
        <v/>
      </c>
      <c r="I229" s="87" t="e">
        <f>IF(LEFT($H229)=RIGHT($I$2),
    IF(Scores!$AC229="",
        NA(),
        Scores!$AC229
    ),
    NA()
)</f>
        <v>#N/A</v>
      </c>
      <c r="J229" s="86" t="e">
        <f>IF(LEFT($H229)=RIGHT($I$2),
    IF(Scores!$AF229="",
        NA(),
        Scores!$AF229
    ),
    NA()
)</f>
        <v>#N/A</v>
      </c>
      <c r="K229" s="86" t="e">
        <f>IF(LEFT($H229)=RIGHT($I$2),
    IF(Scores!$AG229="",
        NA(),
        Scores!$AG229
    ),
    NA()
)</f>
        <v>#N/A</v>
      </c>
      <c r="L229" s="86" t="e">
        <f>IF(LEFT($H229)=RIGHT($I$2),
    IF(OR(Scores!$F229="",NOT(ISNUMBER(Scores!$F229))),
        NA(),
        Scores!$F229
    ),
    NA()
)</f>
        <v>#N/A</v>
      </c>
      <c r="M229" s="88" t="e">
        <f>IF(LEFT($H229)=RIGHT($I$2),
    IF(OR(Scores!$F229="",NOT(ISNUMBER(Scores!$H229))),
        NA(),
        Scores!$H229
    ),
    NA()
)</f>
        <v>#N/A</v>
      </c>
      <c r="N229" s="87" t="e">
        <f>IF(LEFT($H229)=RIGHT($N$2),
    IF(Scores!$AC229="",
        NA(),
        Scores!$AC229
    ),
    NA()
)</f>
        <v>#N/A</v>
      </c>
      <c r="O229" s="86" t="e">
        <f>IF(LEFT($H229)=RIGHT($N$2),
    IF(Scores!$AF229="",
        NA(),
        Scores!$AF229
    ),
    NA()
)</f>
        <v>#N/A</v>
      </c>
      <c r="P229" s="86" t="e">
        <f>IF(LEFT($H229)=RIGHT($N$2),
    IF(Scores!$AG229="",
        NA(),
        Scores!$AG229
    ),
    NA()
)</f>
        <v>#N/A</v>
      </c>
      <c r="Q229" s="86" t="e">
        <f>IF(LEFT($H229)=RIGHT($N$2),
    IF(OR(Scores!$F229="",NOT(ISNUMBER(Scores!$F229))),
        NA(),
        Scores!$F229
    ),
    NA()
)</f>
        <v>#N/A</v>
      </c>
      <c r="R229" s="88" t="e">
        <f>IF(LEFT($H229)=RIGHT($N$2),
    IF(OR(Scores!$F229="",NOT(ISNUMBER(Scores!$H229))),
        NA(),
        Scores!$H229
    ),
    NA()
)</f>
        <v>#N/A</v>
      </c>
      <c r="S229" s="89"/>
    </row>
    <row r="230" spans="8:19">
      <c r="H230" s="93" t="str">
        <f>Scores!B230</f>
        <v/>
      </c>
      <c r="I230" s="87" t="e">
        <f>IF(LEFT($H230)=RIGHT($I$2),
    IF(Scores!$AC230="",
        NA(),
        Scores!$AC230
    ),
    NA()
)</f>
        <v>#N/A</v>
      </c>
      <c r="J230" s="86" t="e">
        <f>IF(LEFT($H230)=RIGHT($I$2),
    IF(Scores!$AF230="",
        NA(),
        Scores!$AF230
    ),
    NA()
)</f>
        <v>#N/A</v>
      </c>
      <c r="K230" s="86" t="e">
        <f>IF(LEFT($H230)=RIGHT($I$2),
    IF(Scores!$AG230="",
        NA(),
        Scores!$AG230
    ),
    NA()
)</f>
        <v>#N/A</v>
      </c>
      <c r="L230" s="86" t="e">
        <f>IF(LEFT($H230)=RIGHT($I$2),
    IF(OR(Scores!$F230="",NOT(ISNUMBER(Scores!$F230))),
        NA(),
        Scores!$F230
    ),
    NA()
)</f>
        <v>#N/A</v>
      </c>
      <c r="M230" s="88" t="e">
        <f>IF(LEFT($H230)=RIGHT($I$2),
    IF(OR(Scores!$F230="",NOT(ISNUMBER(Scores!$H230))),
        NA(),
        Scores!$H230
    ),
    NA()
)</f>
        <v>#N/A</v>
      </c>
      <c r="N230" s="87" t="e">
        <f>IF(LEFT($H230)=RIGHT($N$2),
    IF(Scores!$AC230="",
        NA(),
        Scores!$AC230
    ),
    NA()
)</f>
        <v>#N/A</v>
      </c>
      <c r="O230" s="86" t="e">
        <f>IF(LEFT($H230)=RIGHT($N$2),
    IF(Scores!$AF230="",
        NA(),
        Scores!$AF230
    ),
    NA()
)</f>
        <v>#N/A</v>
      </c>
      <c r="P230" s="86" t="e">
        <f>IF(LEFT($H230)=RIGHT($N$2),
    IF(Scores!$AG230="",
        NA(),
        Scores!$AG230
    ),
    NA()
)</f>
        <v>#N/A</v>
      </c>
      <c r="Q230" s="86" t="e">
        <f>IF(LEFT($H230)=RIGHT($N$2),
    IF(OR(Scores!$F230="",NOT(ISNUMBER(Scores!$F230))),
        NA(),
        Scores!$F230
    ),
    NA()
)</f>
        <v>#N/A</v>
      </c>
      <c r="R230" s="88" t="e">
        <f>IF(LEFT($H230)=RIGHT($N$2),
    IF(OR(Scores!$F230="",NOT(ISNUMBER(Scores!$H230))),
        NA(),
        Scores!$H230
    ),
    NA()
)</f>
        <v>#N/A</v>
      </c>
      <c r="S230" s="89"/>
    </row>
    <row r="231" spans="8:19">
      <c r="H231" s="93" t="str">
        <f>Scores!B231</f>
        <v/>
      </c>
      <c r="I231" s="87" t="e">
        <f>IF(LEFT($H231)=RIGHT($I$2),
    IF(Scores!$AC231="",
        NA(),
        Scores!$AC231
    ),
    NA()
)</f>
        <v>#N/A</v>
      </c>
      <c r="J231" s="86" t="e">
        <f>IF(LEFT($H231)=RIGHT($I$2),
    IF(Scores!$AF231="",
        NA(),
        Scores!$AF231
    ),
    NA()
)</f>
        <v>#N/A</v>
      </c>
      <c r="K231" s="86" t="e">
        <f>IF(LEFT($H231)=RIGHT($I$2),
    IF(Scores!$AG231="",
        NA(),
        Scores!$AG231
    ),
    NA()
)</f>
        <v>#N/A</v>
      </c>
      <c r="L231" s="86" t="e">
        <f>IF(LEFT($H231)=RIGHT($I$2),
    IF(OR(Scores!$F231="",NOT(ISNUMBER(Scores!$F231))),
        NA(),
        Scores!$F231
    ),
    NA()
)</f>
        <v>#N/A</v>
      </c>
      <c r="M231" s="88" t="e">
        <f>IF(LEFT($H231)=RIGHT($I$2),
    IF(OR(Scores!$F231="",NOT(ISNUMBER(Scores!$H231))),
        NA(),
        Scores!$H231
    ),
    NA()
)</f>
        <v>#N/A</v>
      </c>
      <c r="N231" s="87" t="e">
        <f>IF(LEFT($H231)=RIGHT($N$2),
    IF(Scores!$AC231="",
        NA(),
        Scores!$AC231
    ),
    NA()
)</f>
        <v>#N/A</v>
      </c>
      <c r="O231" s="86" t="e">
        <f>IF(LEFT($H231)=RIGHT($N$2),
    IF(Scores!$AF231="",
        NA(),
        Scores!$AF231
    ),
    NA()
)</f>
        <v>#N/A</v>
      </c>
      <c r="P231" s="86" t="e">
        <f>IF(LEFT($H231)=RIGHT($N$2),
    IF(Scores!$AG231="",
        NA(),
        Scores!$AG231
    ),
    NA()
)</f>
        <v>#N/A</v>
      </c>
      <c r="Q231" s="86" t="e">
        <f>IF(LEFT($H231)=RIGHT($N$2),
    IF(OR(Scores!$F231="",NOT(ISNUMBER(Scores!$F231))),
        NA(),
        Scores!$F231
    ),
    NA()
)</f>
        <v>#N/A</v>
      </c>
      <c r="R231" s="88" t="e">
        <f>IF(LEFT($H231)=RIGHT($N$2),
    IF(OR(Scores!$F231="",NOT(ISNUMBER(Scores!$H231))),
        NA(),
        Scores!$H231
    ),
    NA()
)</f>
        <v>#N/A</v>
      </c>
      <c r="S231" s="89"/>
    </row>
    <row r="232" spans="8:19">
      <c r="H232" s="93" t="str">
        <f>Scores!B232</f>
        <v/>
      </c>
      <c r="I232" s="87" t="e">
        <f>IF(LEFT($H232)=RIGHT($I$2),
    IF(Scores!$AC232="",
        NA(),
        Scores!$AC232
    ),
    NA()
)</f>
        <v>#N/A</v>
      </c>
      <c r="J232" s="86" t="e">
        <f>IF(LEFT($H232)=RIGHT($I$2),
    IF(Scores!$AF232="",
        NA(),
        Scores!$AF232
    ),
    NA()
)</f>
        <v>#N/A</v>
      </c>
      <c r="K232" s="86" t="e">
        <f>IF(LEFT($H232)=RIGHT($I$2),
    IF(Scores!$AG232="",
        NA(),
        Scores!$AG232
    ),
    NA()
)</f>
        <v>#N/A</v>
      </c>
      <c r="L232" s="86" t="e">
        <f>IF(LEFT($H232)=RIGHT($I$2),
    IF(OR(Scores!$F232="",NOT(ISNUMBER(Scores!$F232))),
        NA(),
        Scores!$F232
    ),
    NA()
)</f>
        <v>#N/A</v>
      </c>
      <c r="M232" s="88" t="e">
        <f>IF(LEFT($H232)=RIGHT($I$2),
    IF(OR(Scores!$F232="",NOT(ISNUMBER(Scores!$H232))),
        NA(),
        Scores!$H232
    ),
    NA()
)</f>
        <v>#N/A</v>
      </c>
      <c r="N232" s="87" t="e">
        <f>IF(LEFT($H232)=RIGHT($N$2),
    IF(Scores!$AC232="",
        NA(),
        Scores!$AC232
    ),
    NA()
)</f>
        <v>#N/A</v>
      </c>
      <c r="O232" s="86" t="e">
        <f>IF(LEFT($H232)=RIGHT($N$2),
    IF(Scores!$AF232="",
        NA(),
        Scores!$AF232
    ),
    NA()
)</f>
        <v>#N/A</v>
      </c>
      <c r="P232" s="86" t="e">
        <f>IF(LEFT($H232)=RIGHT($N$2),
    IF(Scores!$AG232="",
        NA(),
        Scores!$AG232
    ),
    NA()
)</f>
        <v>#N/A</v>
      </c>
      <c r="Q232" s="86" t="e">
        <f>IF(LEFT($H232)=RIGHT($N$2),
    IF(OR(Scores!$F232="",NOT(ISNUMBER(Scores!$F232))),
        NA(),
        Scores!$F232
    ),
    NA()
)</f>
        <v>#N/A</v>
      </c>
      <c r="R232" s="88" t="e">
        <f>IF(LEFT($H232)=RIGHT($N$2),
    IF(OR(Scores!$F232="",NOT(ISNUMBER(Scores!$H232))),
        NA(),
        Scores!$H232
    ),
    NA()
)</f>
        <v>#N/A</v>
      </c>
      <c r="S232" s="89"/>
    </row>
    <row r="233" spans="8:19">
      <c r="H233" s="93" t="str">
        <f>Scores!B233</f>
        <v/>
      </c>
      <c r="I233" s="87" t="e">
        <f>IF(LEFT($H233)=RIGHT($I$2),
    IF(Scores!$AC233="",
        NA(),
        Scores!$AC233
    ),
    NA()
)</f>
        <v>#N/A</v>
      </c>
      <c r="J233" s="86" t="e">
        <f>IF(LEFT($H233)=RIGHT($I$2),
    IF(Scores!$AF233="",
        NA(),
        Scores!$AF233
    ),
    NA()
)</f>
        <v>#N/A</v>
      </c>
      <c r="K233" s="86" t="e">
        <f>IF(LEFT($H233)=RIGHT($I$2),
    IF(Scores!$AG233="",
        NA(),
        Scores!$AG233
    ),
    NA()
)</f>
        <v>#N/A</v>
      </c>
      <c r="L233" s="86" t="e">
        <f>IF(LEFT($H233)=RIGHT($I$2),
    IF(OR(Scores!$F233="",NOT(ISNUMBER(Scores!$F233))),
        NA(),
        Scores!$F233
    ),
    NA()
)</f>
        <v>#N/A</v>
      </c>
      <c r="M233" s="88" t="e">
        <f>IF(LEFT($H233)=RIGHT($I$2),
    IF(OR(Scores!$F233="",NOT(ISNUMBER(Scores!$H233))),
        NA(),
        Scores!$H233
    ),
    NA()
)</f>
        <v>#N/A</v>
      </c>
      <c r="N233" s="87" t="e">
        <f>IF(LEFT($H233)=RIGHT($N$2),
    IF(Scores!$AC233="",
        NA(),
        Scores!$AC233
    ),
    NA()
)</f>
        <v>#N/A</v>
      </c>
      <c r="O233" s="86" t="e">
        <f>IF(LEFT($H233)=RIGHT($N$2),
    IF(Scores!$AF233="",
        NA(),
        Scores!$AF233
    ),
    NA()
)</f>
        <v>#N/A</v>
      </c>
      <c r="P233" s="86" t="e">
        <f>IF(LEFT($H233)=RIGHT($N$2),
    IF(Scores!$AG233="",
        NA(),
        Scores!$AG233
    ),
    NA()
)</f>
        <v>#N/A</v>
      </c>
      <c r="Q233" s="86" t="e">
        <f>IF(LEFT($H233)=RIGHT($N$2),
    IF(OR(Scores!$F233="",NOT(ISNUMBER(Scores!$F233))),
        NA(),
        Scores!$F233
    ),
    NA()
)</f>
        <v>#N/A</v>
      </c>
      <c r="R233" s="88" t="e">
        <f>IF(LEFT($H233)=RIGHT($N$2),
    IF(OR(Scores!$F233="",NOT(ISNUMBER(Scores!$H233))),
        NA(),
        Scores!$H233
    ),
    NA()
)</f>
        <v>#N/A</v>
      </c>
      <c r="S233" s="89"/>
    </row>
    <row r="234" spans="8:19">
      <c r="H234" s="93" t="str">
        <f>Scores!B234</f>
        <v/>
      </c>
      <c r="I234" s="87" t="e">
        <f>IF(LEFT($H234)=RIGHT($I$2),
    IF(Scores!$AC234="",
        NA(),
        Scores!$AC234
    ),
    NA()
)</f>
        <v>#N/A</v>
      </c>
      <c r="J234" s="86" t="e">
        <f>IF(LEFT($H234)=RIGHT($I$2),
    IF(Scores!$AF234="",
        NA(),
        Scores!$AF234
    ),
    NA()
)</f>
        <v>#N/A</v>
      </c>
      <c r="K234" s="86" t="e">
        <f>IF(LEFT($H234)=RIGHT($I$2),
    IF(Scores!$AG234="",
        NA(),
        Scores!$AG234
    ),
    NA()
)</f>
        <v>#N/A</v>
      </c>
      <c r="L234" s="86" t="e">
        <f>IF(LEFT($H234)=RIGHT($I$2),
    IF(OR(Scores!$F234="",NOT(ISNUMBER(Scores!$F234))),
        NA(),
        Scores!$F234
    ),
    NA()
)</f>
        <v>#N/A</v>
      </c>
      <c r="M234" s="88" t="e">
        <f>IF(LEFT($H234)=RIGHT($I$2),
    IF(OR(Scores!$F234="",NOT(ISNUMBER(Scores!$H234))),
        NA(),
        Scores!$H234
    ),
    NA()
)</f>
        <v>#N/A</v>
      </c>
      <c r="N234" s="87" t="e">
        <f>IF(LEFT($H234)=RIGHT($N$2),
    IF(Scores!$AC234="",
        NA(),
        Scores!$AC234
    ),
    NA()
)</f>
        <v>#N/A</v>
      </c>
      <c r="O234" s="86" t="e">
        <f>IF(LEFT($H234)=RIGHT($N$2),
    IF(Scores!$AF234="",
        NA(),
        Scores!$AF234
    ),
    NA()
)</f>
        <v>#N/A</v>
      </c>
      <c r="P234" s="86" t="e">
        <f>IF(LEFT($H234)=RIGHT($N$2),
    IF(Scores!$AG234="",
        NA(),
        Scores!$AG234
    ),
    NA()
)</f>
        <v>#N/A</v>
      </c>
      <c r="Q234" s="86" t="e">
        <f>IF(LEFT($H234)=RIGHT($N$2),
    IF(OR(Scores!$F234="",NOT(ISNUMBER(Scores!$F234))),
        NA(),
        Scores!$F234
    ),
    NA()
)</f>
        <v>#N/A</v>
      </c>
      <c r="R234" s="88" t="e">
        <f>IF(LEFT($H234)=RIGHT($N$2),
    IF(OR(Scores!$F234="",NOT(ISNUMBER(Scores!$H234))),
        NA(),
        Scores!$H234
    ),
    NA()
)</f>
        <v>#N/A</v>
      </c>
      <c r="S234" s="89"/>
    </row>
    <row r="235" spans="8:19">
      <c r="H235" s="93" t="str">
        <f>Scores!B235</f>
        <v/>
      </c>
      <c r="I235" s="87" t="e">
        <f>IF(LEFT($H235)=RIGHT($I$2),
    IF(Scores!$AC235="",
        NA(),
        Scores!$AC235
    ),
    NA()
)</f>
        <v>#N/A</v>
      </c>
      <c r="J235" s="86" t="e">
        <f>IF(LEFT($H235)=RIGHT($I$2),
    IF(Scores!$AF235="",
        NA(),
        Scores!$AF235
    ),
    NA()
)</f>
        <v>#N/A</v>
      </c>
      <c r="K235" s="86" t="e">
        <f>IF(LEFT($H235)=RIGHT($I$2),
    IF(Scores!$AG235="",
        NA(),
        Scores!$AG235
    ),
    NA()
)</f>
        <v>#N/A</v>
      </c>
      <c r="L235" s="86" t="e">
        <f>IF(LEFT($H235)=RIGHT($I$2),
    IF(OR(Scores!$F235="",NOT(ISNUMBER(Scores!$F235))),
        NA(),
        Scores!$F235
    ),
    NA()
)</f>
        <v>#N/A</v>
      </c>
      <c r="M235" s="88" t="e">
        <f>IF(LEFT($H235)=RIGHT($I$2),
    IF(OR(Scores!$F235="",NOT(ISNUMBER(Scores!$H235))),
        NA(),
        Scores!$H235
    ),
    NA()
)</f>
        <v>#N/A</v>
      </c>
      <c r="N235" s="87" t="e">
        <f>IF(LEFT($H235)=RIGHT($N$2),
    IF(Scores!$AC235="",
        NA(),
        Scores!$AC235
    ),
    NA()
)</f>
        <v>#N/A</v>
      </c>
      <c r="O235" s="86" t="e">
        <f>IF(LEFT($H235)=RIGHT($N$2),
    IF(Scores!$AF235="",
        NA(),
        Scores!$AF235
    ),
    NA()
)</f>
        <v>#N/A</v>
      </c>
      <c r="P235" s="86" t="e">
        <f>IF(LEFT($H235)=RIGHT($N$2),
    IF(Scores!$AG235="",
        NA(),
        Scores!$AG235
    ),
    NA()
)</f>
        <v>#N/A</v>
      </c>
      <c r="Q235" s="86" t="e">
        <f>IF(LEFT($H235)=RIGHT($N$2),
    IF(OR(Scores!$F235="",NOT(ISNUMBER(Scores!$F235))),
        NA(),
        Scores!$F235
    ),
    NA()
)</f>
        <v>#N/A</v>
      </c>
      <c r="R235" s="88" t="e">
        <f>IF(LEFT($H235)=RIGHT($N$2),
    IF(OR(Scores!$F235="",NOT(ISNUMBER(Scores!$H235))),
        NA(),
        Scores!$H235
    ),
    NA()
)</f>
        <v>#N/A</v>
      </c>
      <c r="S235" s="89"/>
    </row>
    <row r="236" spans="8:19">
      <c r="H236" s="93" t="str">
        <f>Scores!B236</f>
        <v/>
      </c>
      <c r="I236" s="87" t="e">
        <f>IF(LEFT($H236)=RIGHT($I$2),
    IF(Scores!$AC236="",
        NA(),
        Scores!$AC236
    ),
    NA()
)</f>
        <v>#N/A</v>
      </c>
      <c r="J236" s="86" t="e">
        <f>IF(LEFT($H236)=RIGHT($I$2),
    IF(Scores!$AF236="",
        NA(),
        Scores!$AF236
    ),
    NA()
)</f>
        <v>#N/A</v>
      </c>
      <c r="K236" s="86" t="e">
        <f>IF(LEFT($H236)=RIGHT($I$2),
    IF(Scores!$AG236="",
        NA(),
        Scores!$AG236
    ),
    NA()
)</f>
        <v>#N/A</v>
      </c>
      <c r="L236" s="86" t="e">
        <f>IF(LEFT($H236)=RIGHT($I$2),
    IF(OR(Scores!$F236="",NOT(ISNUMBER(Scores!$F236))),
        NA(),
        Scores!$F236
    ),
    NA()
)</f>
        <v>#N/A</v>
      </c>
      <c r="M236" s="88" t="e">
        <f>IF(LEFT($H236)=RIGHT($I$2),
    IF(OR(Scores!$F236="",NOT(ISNUMBER(Scores!$H236))),
        NA(),
        Scores!$H236
    ),
    NA()
)</f>
        <v>#N/A</v>
      </c>
      <c r="N236" s="87" t="e">
        <f>IF(LEFT($H236)=RIGHT($N$2),
    IF(Scores!$AC236="",
        NA(),
        Scores!$AC236
    ),
    NA()
)</f>
        <v>#N/A</v>
      </c>
      <c r="O236" s="86" t="e">
        <f>IF(LEFT($H236)=RIGHT($N$2),
    IF(Scores!$AF236="",
        NA(),
        Scores!$AF236
    ),
    NA()
)</f>
        <v>#N/A</v>
      </c>
      <c r="P236" s="86" t="e">
        <f>IF(LEFT($H236)=RIGHT($N$2),
    IF(Scores!$AG236="",
        NA(),
        Scores!$AG236
    ),
    NA()
)</f>
        <v>#N/A</v>
      </c>
      <c r="Q236" s="86" t="e">
        <f>IF(LEFT($H236)=RIGHT($N$2),
    IF(OR(Scores!$F236="",NOT(ISNUMBER(Scores!$F236))),
        NA(),
        Scores!$F236
    ),
    NA()
)</f>
        <v>#N/A</v>
      </c>
      <c r="R236" s="88" t="e">
        <f>IF(LEFT($H236)=RIGHT($N$2),
    IF(OR(Scores!$F236="",NOT(ISNUMBER(Scores!$H236))),
        NA(),
        Scores!$H236
    ),
    NA()
)</f>
        <v>#N/A</v>
      </c>
      <c r="S236" s="89"/>
    </row>
    <row r="237" spans="8:19">
      <c r="H237" s="93" t="str">
        <f>Scores!B237</f>
        <v/>
      </c>
      <c r="I237" s="87" t="e">
        <f>IF(LEFT($H237)=RIGHT($I$2),
    IF(Scores!$AC237="",
        NA(),
        Scores!$AC237
    ),
    NA()
)</f>
        <v>#N/A</v>
      </c>
      <c r="J237" s="86" t="e">
        <f>IF(LEFT($H237)=RIGHT($I$2),
    IF(Scores!$AF237="",
        NA(),
        Scores!$AF237
    ),
    NA()
)</f>
        <v>#N/A</v>
      </c>
      <c r="K237" s="86" t="e">
        <f>IF(LEFT($H237)=RIGHT($I$2),
    IF(Scores!$AG237="",
        NA(),
        Scores!$AG237
    ),
    NA()
)</f>
        <v>#N/A</v>
      </c>
      <c r="L237" s="86" t="e">
        <f>IF(LEFT($H237)=RIGHT($I$2),
    IF(OR(Scores!$F237="",NOT(ISNUMBER(Scores!$F237))),
        NA(),
        Scores!$F237
    ),
    NA()
)</f>
        <v>#N/A</v>
      </c>
      <c r="M237" s="88" t="e">
        <f>IF(LEFT($H237)=RIGHT($I$2),
    IF(OR(Scores!$F237="",NOT(ISNUMBER(Scores!$H237))),
        NA(),
        Scores!$H237
    ),
    NA()
)</f>
        <v>#N/A</v>
      </c>
      <c r="N237" s="87" t="e">
        <f>IF(LEFT($H237)=RIGHT($N$2),
    IF(Scores!$AC237="",
        NA(),
        Scores!$AC237
    ),
    NA()
)</f>
        <v>#N/A</v>
      </c>
      <c r="O237" s="86" t="e">
        <f>IF(LEFT($H237)=RIGHT($N$2),
    IF(Scores!$AF237="",
        NA(),
        Scores!$AF237
    ),
    NA()
)</f>
        <v>#N/A</v>
      </c>
      <c r="P237" s="86" t="e">
        <f>IF(LEFT($H237)=RIGHT($N$2),
    IF(Scores!$AG237="",
        NA(),
        Scores!$AG237
    ),
    NA()
)</f>
        <v>#N/A</v>
      </c>
      <c r="Q237" s="86" t="e">
        <f>IF(LEFT($H237)=RIGHT($N$2),
    IF(OR(Scores!$F237="",NOT(ISNUMBER(Scores!$F237))),
        NA(),
        Scores!$F237
    ),
    NA()
)</f>
        <v>#N/A</v>
      </c>
      <c r="R237" s="88" t="e">
        <f>IF(LEFT($H237)=RIGHT($N$2),
    IF(OR(Scores!$F237="",NOT(ISNUMBER(Scores!$H237))),
        NA(),
        Scores!$H237
    ),
    NA()
)</f>
        <v>#N/A</v>
      </c>
      <c r="S237" s="89"/>
    </row>
    <row r="238" spans="8:19">
      <c r="H238" s="93" t="str">
        <f>Scores!B238</f>
        <v/>
      </c>
      <c r="I238" s="87" t="e">
        <f>IF(LEFT($H238)=RIGHT($I$2),
    IF(Scores!$AC238="",
        NA(),
        Scores!$AC238
    ),
    NA()
)</f>
        <v>#N/A</v>
      </c>
      <c r="J238" s="86" t="e">
        <f>IF(LEFT($H238)=RIGHT($I$2),
    IF(Scores!$AF238="",
        NA(),
        Scores!$AF238
    ),
    NA()
)</f>
        <v>#N/A</v>
      </c>
      <c r="K238" s="86" t="e">
        <f>IF(LEFT($H238)=RIGHT($I$2),
    IF(Scores!$AG238="",
        NA(),
        Scores!$AG238
    ),
    NA()
)</f>
        <v>#N/A</v>
      </c>
      <c r="L238" s="86" t="e">
        <f>IF(LEFT($H238)=RIGHT($I$2),
    IF(OR(Scores!$F238="",NOT(ISNUMBER(Scores!$F238))),
        NA(),
        Scores!$F238
    ),
    NA()
)</f>
        <v>#N/A</v>
      </c>
      <c r="M238" s="88" t="e">
        <f>IF(LEFT($H238)=RIGHT($I$2),
    IF(OR(Scores!$F238="",NOT(ISNUMBER(Scores!$H238))),
        NA(),
        Scores!$H238
    ),
    NA()
)</f>
        <v>#N/A</v>
      </c>
      <c r="N238" s="87" t="e">
        <f>IF(LEFT($H238)=RIGHT($N$2),
    IF(Scores!$AC238="",
        NA(),
        Scores!$AC238
    ),
    NA()
)</f>
        <v>#N/A</v>
      </c>
      <c r="O238" s="86" t="e">
        <f>IF(LEFT($H238)=RIGHT($N$2),
    IF(Scores!$AF238="",
        NA(),
        Scores!$AF238
    ),
    NA()
)</f>
        <v>#N/A</v>
      </c>
      <c r="P238" s="86" t="e">
        <f>IF(LEFT($H238)=RIGHT($N$2),
    IF(Scores!$AG238="",
        NA(),
        Scores!$AG238
    ),
    NA()
)</f>
        <v>#N/A</v>
      </c>
      <c r="Q238" s="86" t="e">
        <f>IF(LEFT($H238)=RIGHT($N$2),
    IF(OR(Scores!$F238="",NOT(ISNUMBER(Scores!$F238))),
        NA(),
        Scores!$F238
    ),
    NA()
)</f>
        <v>#N/A</v>
      </c>
      <c r="R238" s="88" t="e">
        <f>IF(LEFT($H238)=RIGHT($N$2),
    IF(OR(Scores!$F238="",NOT(ISNUMBER(Scores!$H238))),
        NA(),
        Scores!$H238
    ),
    NA()
)</f>
        <v>#N/A</v>
      </c>
      <c r="S238" s="89"/>
    </row>
    <row r="239" spans="8:19">
      <c r="H239" s="93" t="str">
        <f>Scores!B239</f>
        <v/>
      </c>
      <c r="I239" s="87" t="e">
        <f>IF(LEFT($H239)=RIGHT($I$2),
    IF(Scores!$AC239="",
        NA(),
        Scores!$AC239
    ),
    NA()
)</f>
        <v>#N/A</v>
      </c>
      <c r="J239" s="86" t="e">
        <f>IF(LEFT($H239)=RIGHT($I$2),
    IF(Scores!$AF239="",
        NA(),
        Scores!$AF239
    ),
    NA()
)</f>
        <v>#N/A</v>
      </c>
      <c r="K239" s="86" t="e">
        <f>IF(LEFT($H239)=RIGHT($I$2),
    IF(Scores!$AG239="",
        NA(),
        Scores!$AG239
    ),
    NA()
)</f>
        <v>#N/A</v>
      </c>
      <c r="L239" s="86" t="e">
        <f>IF(LEFT($H239)=RIGHT($I$2),
    IF(OR(Scores!$F239="",NOT(ISNUMBER(Scores!$F239))),
        NA(),
        Scores!$F239
    ),
    NA()
)</f>
        <v>#N/A</v>
      </c>
      <c r="M239" s="88" t="e">
        <f>IF(LEFT($H239)=RIGHT($I$2),
    IF(OR(Scores!$F239="",NOT(ISNUMBER(Scores!$H239))),
        NA(),
        Scores!$H239
    ),
    NA()
)</f>
        <v>#N/A</v>
      </c>
      <c r="N239" s="87" t="e">
        <f>IF(LEFT($H239)=RIGHT($N$2),
    IF(Scores!$AC239="",
        NA(),
        Scores!$AC239
    ),
    NA()
)</f>
        <v>#N/A</v>
      </c>
      <c r="O239" s="86" t="e">
        <f>IF(LEFT($H239)=RIGHT($N$2),
    IF(Scores!$AF239="",
        NA(),
        Scores!$AF239
    ),
    NA()
)</f>
        <v>#N/A</v>
      </c>
      <c r="P239" s="86" t="e">
        <f>IF(LEFT($H239)=RIGHT($N$2),
    IF(Scores!$AG239="",
        NA(),
        Scores!$AG239
    ),
    NA()
)</f>
        <v>#N/A</v>
      </c>
      <c r="Q239" s="86" t="e">
        <f>IF(LEFT($H239)=RIGHT($N$2),
    IF(OR(Scores!$F239="",NOT(ISNUMBER(Scores!$F239))),
        NA(),
        Scores!$F239
    ),
    NA()
)</f>
        <v>#N/A</v>
      </c>
      <c r="R239" s="88" t="e">
        <f>IF(LEFT($H239)=RIGHT($N$2),
    IF(OR(Scores!$F239="",NOT(ISNUMBER(Scores!$H239))),
        NA(),
        Scores!$H239
    ),
    NA()
)</f>
        <v>#N/A</v>
      </c>
      <c r="S239" s="89"/>
    </row>
    <row r="240" spans="8:19">
      <c r="H240" s="93" t="str">
        <f>Scores!B240</f>
        <v/>
      </c>
      <c r="I240" s="87" t="e">
        <f>IF(LEFT($H240)=RIGHT($I$2),
    IF(Scores!$AC240="",
        NA(),
        Scores!$AC240
    ),
    NA()
)</f>
        <v>#N/A</v>
      </c>
      <c r="J240" s="86" t="e">
        <f>IF(LEFT($H240)=RIGHT($I$2),
    IF(Scores!$AF240="",
        NA(),
        Scores!$AF240
    ),
    NA()
)</f>
        <v>#N/A</v>
      </c>
      <c r="K240" s="86" t="e">
        <f>IF(LEFT($H240)=RIGHT($I$2),
    IF(Scores!$AG240="",
        NA(),
        Scores!$AG240
    ),
    NA()
)</f>
        <v>#N/A</v>
      </c>
      <c r="L240" s="86" t="e">
        <f>IF(LEFT($H240)=RIGHT($I$2),
    IF(OR(Scores!$F240="",NOT(ISNUMBER(Scores!$F240))),
        NA(),
        Scores!$F240
    ),
    NA()
)</f>
        <v>#N/A</v>
      </c>
      <c r="M240" s="88" t="e">
        <f>IF(LEFT($H240)=RIGHT($I$2),
    IF(OR(Scores!$F240="",NOT(ISNUMBER(Scores!$H240))),
        NA(),
        Scores!$H240
    ),
    NA()
)</f>
        <v>#N/A</v>
      </c>
      <c r="N240" s="87" t="e">
        <f>IF(LEFT($H240)=RIGHT($N$2),
    IF(Scores!$AC240="",
        NA(),
        Scores!$AC240
    ),
    NA()
)</f>
        <v>#N/A</v>
      </c>
      <c r="O240" s="86" t="e">
        <f>IF(LEFT($H240)=RIGHT($N$2),
    IF(Scores!$AF240="",
        NA(),
        Scores!$AF240
    ),
    NA()
)</f>
        <v>#N/A</v>
      </c>
      <c r="P240" s="86" t="e">
        <f>IF(LEFT($H240)=RIGHT($N$2),
    IF(Scores!$AG240="",
        NA(),
        Scores!$AG240
    ),
    NA()
)</f>
        <v>#N/A</v>
      </c>
      <c r="Q240" s="86" t="e">
        <f>IF(LEFT($H240)=RIGHT($N$2),
    IF(OR(Scores!$F240="",NOT(ISNUMBER(Scores!$F240))),
        NA(),
        Scores!$F240
    ),
    NA()
)</f>
        <v>#N/A</v>
      </c>
      <c r="R240" s="88" t="e">
        <f>IF(LEFT($H240)=RIGHT($N$2),
    IF(OR(Scores!$F240="",NOT(ISNUMBER(Scores!$H240))),
        NA(),
        Scores!$H240
    ),
    NA()
)</f>
        <v>#N/A</v>
      </c>
      <c r="S240" s="89"/>
    </row>
    <row r="241" spans="8:19">
      <c r="H241" s="93" t="str">
        <f>Scores!B241</f>
        <v/>
      </c>
      <c r="I241" s="87" t="e">
        <f>IF(LEFT($H241)=RIGHT($I$2),
    IF(Scores!$AC241="",
        NA(),
        Scores!$AC241
    ),
    NA()
)</f>
        <v>#N/A</v>
      </c>
      <c r="J241" s="86" t="e">
        <f>IF(LEFT($H241)=RIGHT($I$2),
    IF(Scores!$AF241="",
        NA(),
        Scores!$AF241
    ),
    NA()
)</f>
        <v>#N/A</v>
      </c>
      <c r="K241" s="86" t="e">
        <f>IF(LEFT($H241)=RIGHT($I$2),
    IF(Scores!$AG241="",
        NA(),
        Scores!$AG241
    ),
    NA()
)</f>
        <v>#N/A</v>
      </c>
      <c r="L241" s="86" t="e">
        <f>IF(LEFT($H241)=RIGHT($I$2),
    IF(OR(Scores!$F241="",NOT(ISNUMBER(Scores!$F241))),
        NA(),
        Scores!$F241
    ),
    NA()
)</f>
        <v>#N/A</v>
      </c>
      <c r="M241" s="88" t="e">
        <f>IF(LEFT($H241)=RIGHT($I$2),
    IF(OR(Scores!$F241="",NOT(ISNUMBER(Scores!$H241))),
        NA(),
        Scores!$H241
    ),
    NA()
)</f>
        <v>#N/A</v>
      </c>
      <c r="N241" s="87" t="e">
        <f>IF(LEFT($H241)=RIGHT($N$2),
    IF(Scores!$AC241="",
        NA(),
        Scores!$AC241
    ),
    NA()
)</f>
        <v>#N/A</v>
      </c>
      <c r="O241" s="86" t="e">
        <f>IF(LEFT($H241)=RIGHT($N$2),
    IF(Scores!$AF241="",
        NA(),
        Scores!$AF241
    ),
    NA()
)</f>
        <v>#N/A</v>
      </c>
      <c r="P241" s="86" t="e">
        <f>IF(LEFT($H241)=RIGHT($N$2),
    IF(Scores!$AG241="",
        NA(),
        Scores!$AG241
    ),
    NA()
)</f>
        <v>#N/A</v>
      </c>
      <c r="Q241" s="86" t="e">
        <f>IF(LEFT($H241)=RIGHT($N$2),
    IF(OR(Scores!$F241="",NOT(ISNUMBER(Scores!$F241))),
        NA(),
        Scores!$F241
    ),
    NA()
)</f>
        <v>#N/A</v>
      </c>
      <c r="R241" s="88" t="e">
        <f>IF(LEFT($H241)=RIGHT($N$2),
    IF(OR(Scores!$F241="",NOT(ISNUMBER(Scores!$H241))),
        NA(),
        Scores!$H241
    ),
    NA()
)</f>
        <v>#N/A</v>
      </c>
      <c r="S241" s="89"/>
    </row>
    <row r="242" spans="8:19">
      <c r="H242" s="93" t="str">
        <f>Scores!B242</f>
        <v/>
      </c>
      <c r="I242" s="87" t="e">
        <f>IF(LEFT($H242)=RIGHT($I$2),
    IF(Scores!$AC242="",
        NA(),
        Scores!$AC242
    ),
    NA()
)</f>
        <v>#N/A</v>
      </c>
      <c r="J242" s="86" t="e">
        <f>IF(LEFT($H242)=RIGHT($I$2),
    IF(Scores!$AF242="",
        NA(),
        Scores!$AF242
    ),
    NA()
)</f>
        <v>#N/A</v>
      </c>
      <c r="K242" s="86" t="e">
        <f>IF(LEFT($H242)=RIGHT($I$2),
    IF(Scores!$AG242="",
        NA(),
        Scores!$AG242
    ),
    NA()
)</f>
        <v>#N/A</v>
      </c>
      <c r="L242" s="86" t="e">
        <f>IF(LEFT($H242)=RIGHT($I$2),
    IF(OR(Scores!$F242="",NOT(ISNUMBER(Scores!$F242))),
        NA(),
        Scores!$F242
    ),
    NA()
)</f>
        <v>#N/A</v>
      </c>
      <c r="M242" s="88" t="e">
        <f>IF(LEFT($H242)=RIGHT($I$2),
    IF(OR(Scores!$F242="",NOT(ISNUMBER(Scores!$H242))),
        NA(),
        Scores!$H242
    ),
    NA()
)</f>
        <v>#N/A</v>
      </c>
      <c r="N242" s="87" t="e">
        <f>IF(LEFT($H242)=RIGHT($N$2),
    IF(Scores!$AC242="",
        NA(),
        Scores!$AC242
    ),
    NA()
)</f>
        <v>#N/A</v>
      </c>
      <c r="O242" s="86" t="e">
        <f>IF(LEFT($H242)=RIGHT($N$2),
    IF(Scores!$AF242="",
        NA(),
        Scores!$AF242
    ),
    NA()
)</f>
        <v>#N/A</v>
      </c>
      <c r="P242" s="86" t="e">
        <f>IF(LEFT($H242)=RIGHT($N$2),
    IF(Scores!$AG242="",
        NA(),
        Scores!$AG242
    ),
    NA()
)</f>
        <v>#N/A</v>
      </c>
      <c r="Q242" s="86" t="e">
        <f>IF(LEFT($H242)=RIGHT($N$2),
    IF(OR(Scores!$F242="",NOT(ISNUMBER(Scores!$F242))),
        NA(),
        Scores!$F242
    ),
    NA()
)</f>
        <v>#N/A</v>
      </c>
      <c r="R242" s="88" t="e">
        <f>IF(LEFT($H242)=RIGHT($N$2),
    IF(OR(Scores!$F242="",NOT(ISNUMBER(Scores!$H242))),
        NA(),
        Scores!$H242
    ),
    NA()
)</f>
        <v>#N/A</v>
      </c>
      <c r="S242" s="89"/>
    </row>
    <row r="243" spans="8:19">
      <c r="H243" s="93" t="str">
        <f>Scores!B243</f>
        <v/>
      </c>
      <c r="I243" s="87" t="e">
        <f>IF(LEFT($H243)=RIGHT($I$2),
    IF(Scores!$AC243="",
        NA(),
        Scores!$AC243
    ),
    NA()
)</f>
        <v>#N/A</v>
      </c>
      <c r="J243" s="86" t="e">
        <f>IF(LEFT($H243)=RIGHT($I$2),
    IF(Scores!$AF243="",
        NA(),
        Scores!$AF243
    ),
    NA()
)</f>
        <v>#N/A</v>
      </c>
      <c r="K243" s="86" t="e">
        <f>IF(LEFT($H243)=RIGHT($I$2),
    IF(Scores!$AG243="",
        NA(),
        Scores!$AG243
    ),
    NA()
)</f>
        <v>#N/A</v>
      </c>
      <c r="L243" s="86" t="e">
        <f>IF(LEFT($H243)=RIGHT($I$2),
    IF(OR(Scores!$F243="",NOT(ISNUMBER(Scores!$F243))),
        NA(),
        Scores!$F243
    ),
    NA()
)</f>
        <v>#N/A</v>
      </c>
      <c r="M243" s="88" t="e">
        <f>IF(LEFT($H243)=RIGHT($I$2),
    IF(OR(Scores!$F243="",NOT(ISNUMBER(Scores!$H243))),
        NA(),
        Scores!$H243
    ),
    NA()
)</f>
        <v>#N/A</v>
      </c>
      <c r="N243" s="87" t="e">
        <f>IF(LEFT($H243)=RIGHT($N$2),
    IF(Scores!$AC243="",
        NA(),
        Scores!$AC243
    ),
    NA()
)</f>
        <v>#N/A</v>
      </c>
      <c r="O243" s="86" t="e">
        <f>IF(LEFT($H243)=RIGHT($N$2),
    IF(Scores!$AF243="",
        NA(),
        Scores!$AF243
    ),
    NA()
)</f>
        <v>#N/A</v>
      </c>
      <c r="P243" s="86" t="e">
        <f>IF(LEFT($H243)=RIGHT($N$2),
    IF(Scores!$AG243="",
        NA(),
        Scores!$AG243
    ),
    NA()
)</f>
        <v>#N/A</v>
      </c>
      <c r="Q243" s="86" t="e">
        <f>IF(LEFT($H243)=RIGHT($N$2),
    IF(OR(Scores!$F243="",NOT(ISNUMBER(Scores!$F243))),
        NA(),
        Scores!$F243
    ),
    NA()
)</f>
        <v>#N/A</v>
      </c>
      <c r="R243" s="88" t="e">
        <f>IF(LEFT($H243)=RIGHT($N$2),
    IF(OR(Scores!$F243="",NOT(ISNUMBER(Scores!$H243))),
        NA(),
        Scores!$H243
    ),
    NA()
)</f>
        <v>#N/A</v>
      </c>
      <c r="S243" s="89"/>
    </row>
    <row r="244" spans="8:19">
      <c r="H244" s="93" t="str">
        <f>Scores!B244</f>
        <v/>
      </c>
      <c r="I244" s="87" t="e">
        <f>IF(LEFT($H244)=RIGHT($I$2),
    IF(Scores!$AC244="",
        NA(),
        Scores!$AC244
    ),
    NA()
)</f>
        <v>#N/A</v>
      </c>
      <c r="J244" s="86" t="e">
        <f>IF(LEFT($H244)=RIGHT($I$2),
    IF(Scores!$AF244="",
        NA(),
        Scores!$AF244
    ),
    NA()
)</f>
        <v>#N/A</v>
      </c>
      <c r="K244" s="86" t="e">
        <f>IF(LEFT($H244)=RIGHT($I$2),
    IF(Scores!$AG244="",
        NA(),
        Scores!$AG244
    ),
    NA()
)</f>
        <v>#N/A</v>
      </c>
      <c r="L244" s="86" t="e">
        <f>IF(LEFT($H244)=RIGHT($I$2),
    IF(OR(Scores!$F244="",NOT(ISNUMBER(Scores!$F244))),
        NA(),
        Scores!$F244
    ),
    NA()
)</f>
        <v>#N/A</v>
      </c>
      <c r="M244" s="88" t="e">
        <f>IF(LEFT($H244)=RIGHT($I$2),
    IF(OR(Scores!$F244="",NOT(ISNUMBER(Scores!$H244))),
        NA(),
        Scores!$H244
    ),
    NA()
)</f>
        <v>#N/A</v>
      </c>
      <c r="N244" s="87" t="e">
        <f>IF(LEFT($H244)=RIGHT($N$2),
    IF(Scores!$AC244="",
        NA(),
        Scores!$AC244
    ),
    NA()
)</f>
        <v>#N/A</v>
      </c>
      <c r="O244" s="86" t="e">
        <f>IF(LEFT($H244)=RIGHT($N$2),
    IF(Scores!$AF244="",
        NA(),
        Scores!$AF244
    ),
    NA()
)</f>
        <v>#N/A</v>
      </c>
      <c r="P244" s="86" t="e">
        <f>IF(LEFT($H244)=RIGHT($N$2),
    IF(Scores!$AG244="",
        NA(),
        Scores!$AG244
    ),
    NA()
)</f>
        <v>#N/A</v>
      </c>
      <c r="Q244" s="86" t="e">
        <f>IF(LEFT($H244)=RIGHT($N$2),
    IF(OR(Scores!$F244="",NOT(ISNUMBER(Scores!$F244))),
        NA(),
        Scores!$F244
    ),
    NA()
)</f>
        <v>#N/A</v>
      </c>
      <c r="R244" s="88" t="e">
        <f>IF(LEFT($H244)=RIGHT($N$2),
    IF(OR(Scores!$F244="",NOT(ISNUMBER(Scores!$H244))),
        NA(),
        Scores!$H244
    ),
    NA()
)</f>
        <v>#N/A</v>
      </c>
      <c r="S244" s="89"/>
    </row>
    <row r="245" spans="8:19">
      <c r="H245" s="93" t="str">
        <f>Scores!B245</f>
        <v/>
      </c>
      <c r="I245" s="87" t="e">
        <f>IF(LEFT($H245)=RIGHT($I$2),
    IF(Scores!$AC245="",
        NA(),
        Scores!$AC245
    ),
    NA()
)</f>
        <v>#N/A</v>
      </c>
      <c r="J245" s="86" t="e">
        <f>IF(LEFT($H245)=RIGHT($I$2),
    IF(Scores!$AF245="",
        NA(),
        Scores!$AF245
    ),
    NA()
)</f>
        <v>#N/A</v>
      </c>
      <c r="K245" s="86" t="e">
        <f>IF(LEFT($H245)=RIGHT($I$2),
    IF(Scores!$AG245="",
        NA(),
        Scores!$AG245
    ),
    NA()
)</f>
        <v>#N/A</v>
      </c>
      <c r="L245" s="86" t="e">
        <f>IF(LEFT($H245)=RIGHT($I$2),
    IF(OR(Scores!$F245="",NOT(ISNUMBER(Scores!$F245))),
        NA(),
        Scores!$F245
    ),
    NA()
)</f>
        <v>#N/A</v>
      </c>
      <c r="M245" s="88" t="e">
        <f>IF(LEFT($H245)=RIGHT($I$2),
    IF(OR(Scores!$F245="",NOT(ISNUMBER(Scores!$H245))),
        NA(),
        Scores!$H245
    ),
    NA()
)</f>
        <v>#N/A</v>
      </c>
      <c r="N245" s="87" t="e">
        <f>IF(LEFT($H245)=RIGHT($N$2),
    IF(Scores!$AC245="",
        NA(),
        Scores!$AC245
    ),
    NA()
)</f>
        <v>#N/A</v>
      </c>
      <c r="O245" s="86" t="e">
        <f>IF(LEFT($H245)=RIGHT($N$2),
    IF(Scores!$AF245="",
        NA(),
        Scores!$AF245
    ),
    NA()
)</f>
        <v>#N/A</v>
      </c>
      <c r="P245" s="86" t="e">
        <f>IF(LEFT($H245)=RIGHT($N$2),
    IF(Scores!$AG245="",
        NA(),
        Scores!$AG245
    ),
    NA()
)</f>
        <v>#N/A</v>
      </c>
      <c r="Q245" s="86" t="e">
        <f>IF(LEFT($H245)=RIGHT($N$2),
    IF(OR(Scores!$F245="",NOT(ISNUMBER(Scores!$F245))),
        NA(),
        Scores!$F245
    ),
    NA()
)</f>
        <v>#N/A</v>
      </c>
      <c r="R245" s="88" t="e">
        <f>IF(LEFT($H245)=RIGHT($N$2),
    IF(OR(Scores!$F245="",NOT(ISNUMBER(Scores!$H245))),
        NA(),
        Scores!$H245
    ),
    NA()
)</f>
        <v>#N/A</v>
      </c>
      <c r="S245" s="89"/>
    </row>
    <row r="246" spans="8:19">
      <c r="H246" s="93" t="str">
        <f>Scores!B246</f>
        <v/>
      </c>
      <c r="I246" s="87" t="e">
        <f>IF(LEFT($H246)=RIGHT($I$2),
    IF(Scores!$AC246="",
        NA(),
        Scores!$AC246
    ),
    NA()
)</f>
        <v>#N/A</v>
      </c>
      <c r="J246" s="86" t="e">
        <f>IF(LEFT($H246)=RIGHT($I$2),
    IF(Scores!$AF246="",
        NA(),
        Scores!$AF246
    ),
    NA()
)</f>
        <v>#N/A</v>
      </c>
      <c r="K246" s="86" t="e">
        <f>IF(LEFT($H246)=RIGHT($I$2),
    IF(Scores!$AG246="",
        NA(),
        Scores!$AG246
    ),
    NA()
)</f>
        <v>#N/A</v>
      </c>
      <c r="L246" s="86" t="e">
        <f>IF(LEFT($H246)=RIGHT($I$2),
    IF(OR(Scores!$F246="",NOT(ISNUMBER(Scores!$F246))),
        NA(),
        Scores!$F246
    ),
    NA()
)</f>
        <v>#N/A</v>
      </c>
      <c r="M246" s="88" t="e">
        <f>IF(LEFT($H246)=RIGHT($I$2),
    IF(OR(Scores!$F246="",NOT(ISNUMBER(Scores!$H246))),
        NA(),
        Scores!$H246
    ),
    NA()
)</f>
        <v>#N/A</v>
      </c>
      <c r="N246" s="87" t="e">
        <f>IF(LEFT($H246)=RIGHT($N$2),
    IF(Scores!$AC246="",
        NA(),
        Scores!$AC246
    ),
    NA()
)</f>
        <v>#N/A</v>
      </c>
      <c r="O246" s="86" t="e">
        <f>IF(LEFT($H246)=RIGHT($N$2),
    IF(Scores!$AF246="",
        NA(),
        Scores!$AF246
    ),
    NA()
)</f>
        <v>#N/A</v>
      </c>
      <c r="P246" s="86" t="e">
        <f>IF(LEFT($H246)=RIGHT($N$2),
    IF(Scores!$AG246="",
        NA(),
        Scores!$AG246
    ),
    NA()
)</f>
        <v>#N/A</v>
      </c>
      <c r="Q246" s="86" t="e">
        <f>IF(LEFT($H246)=RIGHT($N$2),
    IF(OR(Scores!$F246="",NOT(ISNUMBER(Scores!$F246))),
        NA(),
        Scores!$F246
    ),
    NA()
)</f>
        <v>#N/A</v>
      </c>
      <c r="R246" s="88" t="e">
        <f>IF(LEFT($H246)=RIGHT($N$2),
    IF(OR(Scores!$F246="",NOT(ISNUMBER(Scores!$H246))),
        NA(),
        Scores!$H246
    ),
    NA()
)</f>
        <v>#N/A</v>
      </c>
      <c r="S246" s="89"/>
    </row>
    <row r="247" spans="8:19">
      <c r="H247" s="93" t="str">
        <f>Scores!B247</f>
        <v/>
      </c>
      <c r="I247" s="87" t="e">
        <f>IF(LEFT($H247)=RIGHT($I$2),
    IF(Scores!$AC247="",
        NA(),
        Scores!$AC247
    ),
    NA()
)</f>
        <v>#N/A</v>
      </c>
      <c r="J247" s="86" t="e">
        <f>IF(LEFT($H247)=RIGHT($I$2),
    IF(Scores!$AF247="",
        NA(),
        Scores!$AF247
    ),
    NA()
)</f>
        <v>#N/A</v>
      </c>
      <c r="K247" s="86" t="e">
        <f>IF(LEFT($H247)=RIGHT($I$2),
    IF(Scores!$AG247="",
        NA(),
        Scores!$AG247
    ),
    NA()
)</f>
        <v>#N/A</v>
      </c>
      <c r="L247" s="86" t="e">
        <f>IF(LEFT($H247)=RIGHT($I$2),
    IF(OR(Scores!$F247="",NOT(ISNUMBER(Scores!$F247))),
        NA(),
        Scores!$F247
    ),
    NA()
)</f>
        <v>#N/A</v>
      </c>
      <c r="M247" s="88" t="e">
        <f>IF(LEFT($H247)=RIGHT($I$2),
    IF(OR(Scores!$F247="",NOT(ISNUMBER(Scores!$H247))),
        NA(),
        Scores!$H247
    ),
    NA()
)</f>
        <v>#N/A</v>
      </c>
      <c r="N247" s="87" t="e">
        <f>IF(LEFT($H247)=RIGHT($N$2),
    IF(Scores!$AC247="",
        NA(),
        Scores!$AC247
    ),
    NA()
)</f>
        <v>#N/A</v>
      </c>
      <c r="O247" s="86" t="e">
        <f>IF(LEFT($H247)=RIGHT($N$2),
    IF(Scores!$AF247="",
        NA(),
        Scores!$AF247
    ),
    NA()
)</f>
        <v>#N/A</v>
      </c>
      <c r="P247" s="86" t="e">
        <f>IF(LEFT($H247)=RIGHT($N$2),
    IF(Scores!$AG247="",
        NA(),
        Scores!$AG247
    ),
    NA()
)</f>
        <v>#N/A</v>
      </c>
      <c r="Q247" s="86" t="e">
        <f>IF(LEFT($H247)=RIGHT($N$2),
    IF(OR(Scores!$F247="",NOT(ISNUMBER(Scores!$F247))),
        NA(),
        Scores!$F247
    ),
    NA()
)</f>
        <v>#N/A</v>
      </c>
      <c r="R247" s="88" t="e">
        <f>IF(LEFT($H247)=RIGHT($N$2),
    IF(OR(Scores!$F247="",NOT(ISNUMBER(Scores!$H247))),
        NA(),
        Scores!$H247
    ),
    NA()
)</f>
        <v>#N/A</v>
      </c>
      <c r="S247" s="89"/>
    </row>
    <row r="248" spans="8:19">
      <c r="H248" s="93" t="str">
        <f>Scores!B248</f>
        <v/>
      </c>
      <c r="I248" s="87" t="e">
        <f>IF(LEFT($H248)=RIGHT($I$2),
    IF(Scores!$AC248="",
        NA(),
        Scores!$AC248
    ),
    NA()
)</f>
        <v>#N/A</v>
      </c>
      <c r="J248" s="86" t="e">
        <f>IF(LEFT($H248)=RIGHT($I$2),
    IF(Scores!$AF248="",
        NA(),
        Scores!$AF248
    ),
    NA()
)</f>
        <v>#N/A</v>
      </c>
      <c r="K248" s="86" t="e">
        <f>IF(LEFT($H248)=RIGHT($I$2),
    IF(Scores!$AG248="",
        NA(),
        Scores!$AG248
    ),
    NA()
)</f>
        <v>#N/A</v>
      </c>
      <c r="L248" s="86" t="e">
        <f>IF(LEFT($H248)=RIGHT($I$2),
    IF(OR(Scores!$F248="",NOT(ISNUMBER(Scores!$F248))),
        NA(),
        Scores!$F248
    ),
    NA()
)</f>
        <v>#N/A</v>
      </c>
      <c r="M248" s="88" t="e">
        <f>IF(LEFT($H248)=RIGHT($I$2),
    IF(OR(Scores!$F248="",NOT(ISNUMBER(Scores!$H248))),
        NA(),
        Scores!$H248
    ),
    NA()
)</f>
        <v>#N/A</v>
      </c>
      <c r="N248" s="87" t="e">
        <f>IF(LEFT($H248)=RIGHT($N$2),
    IF(Scores!$AC248="",
        NA(),
        Scores!$AC248
    ),
    NA()
)</f>
        <v>#N/A</v>
      </c>
      <c r="O248" s="86" t="e">
        <f>IF(LEFT($H248)=RIGHT($N$2),
    IF(Scores!$AF248="",
        NA(),
        Scores!$AF248
    ),
    NA()
)</f>
        <v>#N/A</v>
      </c>
      <c r="P248" s="86" t="e">
        <f>IF(LEFT($H248)=RIGHT($N$2),
    IF(Scores!$AG248="",
        NA(),
        Scores!$AG248
    ),
    NA()
)</f>
        <v>#N/A</v>
      </c>
      <c r="Q248" s="86" t="e">
        <f>IF(LEFT($H248)=RIGHT($N$2),
    IF(OR(Scores!$F248="",NOT(ISNUMBER(Scores!$F248))),
        NA(),
        Scores!$F248
    ),
    NA()
)</f>
        <v>#N/A</v>
      </c>
      <c r="R248" s="88" t="e">
        <f>IF(LEFT($H248)=RIGHT($N$2),
    IF(OR(Scores!$F248="",NOT(ISNUMBER(Scores!$H248))),
        NA(),
        Scores!$H248
    ),
    NA()
)</f>
        <v>#N/A</v>
      </c>
      <c r="S248" s="89"/>
    </row>
    <row r="249" spans="8:19">
      <c r="H249" s="93" t="str">
        <f>Scores!B249</f>
        <v/>
      </c>
      <c r="I249" s="87" t="e">
        <f>IF(LEFT($H249)=RIGHT($I$2),
    IF(Scores!$AC249="",
        NA(),
        Scores!$AC249
    ),
    NA()
)</f>
        <v>#N/A</v>
      </c>
      <c r="J249" s="86" t="e">
        <f>IF(LEFT($H249)=RIGHT($I$2),
    IF(Scores!$AF249="",
        NA(),
        Scores!$AF249
    ),
    NA()
)</f>
        <v>#N/A</v>
      </c>
      <c r="K249" s="86" t="e">
        <f>IF(LEFT($H249)=RIGHT($I$2),
    IF(Scores!$AG249="",
        NA(),
        Scores!$AG249
    ),
    NA()
)</f>
        <v>#N/A</v>
      </c>
      <c r="L249" s="86" t="e">
        <f>IF(LEFT($H249)=RIGHT($I$2),
    IF(OR(Scores!$F249="",NOT(ISNUMBER(Scores!$F249))),
        NA(),
        Scores!$F249
    ),
    NA()
)</f>
        <v>#N/A</v>
      </c>
      <c r="M249" s="88" t="e">
        <f>IF(LEFT($H249)=RIGHT($I$2),
    IF(OR(Scores!$F249="",NOT(ISNUMBER(Scores!$H249))),
        NA(),
        Scores!$H249
    ),
    NA()
)</f>
        <v>#N/A</v>
      </c>
      <c r="N249" s="87" t="e">
        <f>IF(LEFT($H249)=RIGHT($N$2),
    IF(Scores!$AC249="",
        NA(),
        Scores!$AC249
    ),
    NA()
)</f>
        <v>#N/A</v>
      </c>
      <c r="O249" s="86" t="e">
        <f>IF(LEFT($H249)=RIGHT($N$2),
    IF(Scores!$AF249="",
        NA(),
        Scores!$AF249
    ),
    NA()
)</f>
        <v>#N/A</v>
      </c>
      <c r="P249" s="86" t="e">
        <f>IF(LEFT($H249)=RIGHT($N$2),
    IF(Scores!$AG249="",
        NA(),
        Scores!$AG249
    ),
    NA()
)</f>
        <v>#N/A</v>
      </c>
      <c r="Q249" s="86" t="e">
        <f>IF(LEFT($H249)=RIGHT($N$2),
    IF(OR(Scores!$F249="",NOT(ISNUMBER(Scores!$F249))),
        NA(),
        Scores!$F249
    ),
    NA()
)</f>
        <v>#N/A</v>
      </c>
      <c r="R249" s="88" t="e">
        <f>IF(LEFT($H249)=RIGHT($N$2),
    IF(OR(Scores!$F249="",NOT(ISNUMBER(Scores!$H249))),
        NA(),
        Scores!$H249
    ),
    NA()
)</f>
        <v>#N/A</v>
      </c>
      <c r="S249" s="89"/>
    </row>
    <row r="250" spans="8:19">
      <c r="H250" s="93" t="str">
        <f>Scores!B250</f>
        <v/>
      </c>
      <c r="I250" s="87" t="e">
        <f>IF(LEFT($H250)=RIGHT($I$2),
    IF(Scores!$AC250="",
        NA(),
        Scores!$AC250
    ),
    NA()
)</f>
        <v>#N/A</v>
      </c>
      <c r="J250" s="86" t="e">
        <f>IF(LEFT($H250)=RIGHT($I$2),
    IF(Scores!$AF250="",
        NA(),
        Scores!$AF250
    ),
    NA()
)</f>
        <v>#N/A</v>
      </c>
      <c r="K250" s="86" t="e">
        <f>IF(LEFT($H250)=RIGHT($I$2),
    IF(Scores!$AG250="",
        NA(),
        Scores!$AG250
    ),
    NA()
)</f>
        <v>#N/A</v>
      </c>
      <c r="L250" s="86" t="e">
        <f>IF(LEFT($H250)=RIGHT($I$2),
    IF(OR(Scores!$F250="",NOT(ISNUMBER(Scores!$F250))),
        NA(),
        Scores!$F250
    ),
    NA()
)</f>
        <v>#N/A</v>
      </c>
      <c r="M250" s="88" t="e">
        <f>IF(LEFT($H250)=RIGHT($I$2),
    IF(OR(Scores!$F250="",NOT(ISNUMBER(Scores!$H250))),
        NA(),
        Scores!$H250
    ),
    NA()
)</f>
        <v>#N/A</v>
      </c>
      <c r="N250" s="87" t="e">
        <f>IF(LEFT($H250)=RIGHT($N$2),
    IF(Scores!$AC250="",
        NA(),
        Scores!$AC250
    ),
    NA()
)</f>
        <v>#N/A</v>
      </c>
      <c r="O250" s="86" t="e">
        <f>IF(LEFT($H250)=RIGHT($N$2),
    IF(Scores!$AF250="",
        NA(),
        Scores!$AF250
    ),
    NA()
)</f>
        <v>#N/A</v>
      </c>
      <c r="P250" s="86" t="e">
        <f>IF(LEFT($H250)=RIGHT($N$2),
    IF(Scores!$AG250="",
        NA(),
        Scores!$AG250
    ),
    NA()
)</f>
        <v>#N/A</v>
      </c>
      <c r="Q250" s="86" t="e">
        <f>IF(LEFT($H250)=RIGHT($N$2),
    IF(OR(Scores!$F250="",NOT(ISNUMBER(Scores!$F250))),
        NA(),
        Scores!$F250
    ),
    NA()
)</f>
        <v>#N/A</v>
      </c>
      <c r="R250" s="88" t="e">
        <f>IF(LEFT($H250)=RIGHT($N$2),
    IF(OR(Scores!$F250="",NOT(ISNUMBER(Scores!$H250))),
        NA(),
        Scores!$H250
    ),
    NA()
)</f>
        <v>#N/A</v>
      </c>
      <c r="S250" s="89"/>
    </row>
    <row r="251" spans="8:19">
      <c r="H251" s="93" t="str">
        <f>Scores!B251</f>
        <v/>
      </c>
      <c r="I251" s="87" t="e">
        <f>IF(LEFT($H251)=RIGHT($I$2),
    IF(Scores!$AC251="",
        NA(),
        Scores!$AC251
    ),
    NA()
)</f>
        <v>#N/A</v>
      </c>
      <c r="J251" s="86" t="e">
        <f>IF(LEFT($H251)=RIGHT($I$2),
    IF(Scores!$AF251="",
        NA(),
        Scores!$AF251
    ),
    NA()
)</f>
        <v>#N/A</v>
      </c>
      <c r="K251" s="86" t="e">
        <f>IF(LEFT($H251)=RIGHT($I$2),
    IF(Scores!$AG251="",
        NA(),
        Scores!$AG251
    ),
    NA()
)</f>
        <v>#N/A</v>
      </c>
      <c r="L251" s="86" t="e">
        <f>IF(LEFT($H251)=RIGHT($I$2),
    IF(OR(Scores!$F251="",NOT(ISNUMBER(Scores!$F251))),
        NA(),
        Scores!$F251
    ),
    NA()
)</f>
        <v>#N/A</v>
      </c>
      <c r="M251" s="88" t="e">
        <f>IF(LEFT($H251)=RIGHT($I$2),
    IF(OR(Scores!$F251="",NOT(ISNUMBER(Scores!$H251))),
        NA(),
        Scores!$H251
    ),
    NA()
)</f>
        <v>#N/A</v>
      </c>
      <c r="N251" s="87" t="e">
        <f>IF(LEFT($H251)=RIGHT($N$2),
    IF(Scores!$AC251="",
        NA(),
        Scores!$AC251
    ),
    NA()
)</f>
        <v>#N/A</v>
      </c>
      <c r="O251" s="86" t="e">
        <f>IF(LEFT($H251)=RIGHT($N$2),
    IF(Scores!$AF251="",
        NA(),
        Scores!$AF251
    ),
    NA()
)</f>
        <v>#N/A</v>
      </c>
      <c r="P251" s="86" t="e">
        <f>IF(LEFT($H251)=RIGHT($N$2),
    IF(Scores!$AG251="",
        NA(),
        Scores!$AG251
    ),
    NA()
)</f>
        <v>#N/A</v>
      </c>
      <c r="Q251" s="86" t="e">
        <f>IF(LEFT($H251)=RIGHT($N$2),
    IF(OR(Scores!$F251="",NOT(ISNUMBER(Scores!$F251))),
        NA(),
        Scores!$F251
    ),
    NA()
)</f>
        <v>#N/A</v>
      </c>
      <c r="R251" s="88" t="e">
        <f>IF(LEFT($H251)=RIGHT($N$2),
    IF(OR(Scores!$F251="",NOT(ISNUMBER(Scores!$H251))),
        NA(),
        Scores!$H251
    ),
    NA()
)</f>
        <v>#N/A</v>
      </c>
      <c r="S251" s="89"/>
    </row>
    <row r="252" spans="8:19">
      <c r="H252" s="93" t="str">
        <f>Scores!B252</f>
        <v/>
      </c>
      <c r="I252" s="87" t="e">
        <f>IF(LEFT($H252)=RIGHT($I$2),
    IF(Scores!$AC252="",
        NA(),
        Scores!$AC252
    ),
    NA()
)</f>
        <v>#N/A</v>
      </c>
      <c r="J252" s="86" t="e">
        <f>IF(LEFT($H252)=RIGHT($I$2),
    IF(Scores!$AF252="",
        NA(),
        Scores!$AF252
    ),
    NA()
)</f>
        <v>#N/A</v>
      </c>
      <c r="K252" s="86" t="e">
        <f>IF(LEFT($H252)=RIGHT($I$2),
    IF(Scores!$AG252="",
        NA(),
        Scores!$AG252
    ),
    NA()
)</f>
        <v>#N/A</v>
      </c>
      <c r="L252" s="86" t="e">
        <f>IF(LEFT($H252)=RIGHT($I$2),
    IF(OR(Scores!$F252="",NOT(ISNUMBER(Scores!$F252))),
        NA(),
        Scores!$F252
    ),
    NA()
)</f>
        <v>#N/A</v>
      </c>
      <c r="M252" s="88" t="e">
        <f>IF(LEFT($H252)=RIGHT($I$2),
    IF(OR(Scores!$F252="",NOT(ISNUMBER(Scores!$H252))),
        NA(),
        Scores!$H252
    ),
    NA()
)</f>
        <v>#N/A</v>
      </c>
      <c r="N252" s="87" t="e">
        <f>IF(LEFT($H252)=RIGHT($N$2),
    IF(Scores!$AC252="",
        NA(),
        Scores!$AC252
    ),
    NA()
)</f>
        <v>#N/A</v>
      </c>
      <c r="O252" s="86" t="e">
        <f>IF(LEFT($H252)=RIGHT($N$2),
    IF(Scores!$AF252="",
        NA(),
        Scores!$AF252
    ),
    NA()
)</f>
        <v>#N/A</v>
      </c>
      <c r="P252" s="86" t="e">
        <f>IF(LEFT($H252)=RIGHT($N$2),
    IF(Scores!$AG252="",
        NA(),
        Scores!$AG252
    ),
    NA()
)</f>
        <v>#N/A</v>
      </c>
      <c r="Q252" s="86" t="e">
        <f>IF(LEFT($H252)=RIGHT($N$2),
    IF(OR(Scores!$F252="",NOT(ISNUMBER(Scores!$F252))),
        NA(),
        Scores!$F252
    ),
    NA()
)</f>
        <v>#N/A</v>
      </c>
      <c r="R252" s="88" t="e">
        <f>IF(LEFT($H252)=RIGHT($N$2),
    IF(OR(Scores!$F252="",NOT(ISNUMBER(Scores!$H252))),
        NA(),
        Scores!$H252
    ),
    NA()
)</f>
        <v>#N/A</v>
      </c>
      <c r="S252" s="89"/>
    </row>
    <row r="253" spans="8:19">
      <c r="H253" s="93" t="str">
        <f>Scores!B253</f>
        <v/>
      </c>
      <c r="I253" s="87" t="e">
        <f>IF(LEFT($H253)=RIGHT($I$2),
    IF(Scores!$AC253="",
        NA(),
        Scores!$AC253
    ),
    NA()
)</f>
        <v>#N/A</v>
      </c>
      <c r="J253" s="86" t="e">
        <f>IF(LEFT($H253)=RIGHT($I$2),
    IF(Scores!$AF253="",
        NA(),
        Scores!$AF253
    ),
    NA()
)</f>
        <v>#N/A</v>
      </c>
      <c r="K253" s="86" t="e">
        <f>IF(LEFT($H253)=RIGHT($I$2),
    IF(Scores!$AG253="",
        NA(),
        Scores!$AG253
    ),
    NA()
)</f>
        <v>#N/A</v>
      </c>
      <c r="L253" s="86" t="e">
        <f>IF(LEFT($H253)=RIGHT($I$2),
    IF(OR(Scores!$F253="",NOT(ISNUMBER(Scores!$F253))),
        NA(),
        Scores!$F253
    ),
    NA()
)</f>
        <v>#N/A</v>
      </c>
      <c r="M253" s="88" t="e">
        <f>IF(LEFT($H253)=RIGHT($I$2),
    IF(OR(Scores!$F253="",NOT(ISNUMBER(Scores!$H253))),
        NA(),
        Scores!$H253
    ),
    NA()
)</f>
        <v>#N/A</v>
      </c>
      <c r="N253" s="87" t="e">
        <f>IF(LEFT($H253)=RIGHT($N$2),
    IF(Scores!$AC253="",
        NA(),
        Scores!$AC253
    ),
    NA()
)</f>
        <v>#N/A</v>
      </c>
      <c r="O253" s="86" t="e">
        <f>IF(LEFT($H253)=RIGHT($N$2),
    IF(Scores!$AF253="",
        NA(),
        Scores!$AF253
    ),
    NA()
)</f>
        <v>#N/A</v>
      </c>
      <c r="P253" s="86" t="e">
        <f>IF(LEFT($H253)=RIGHT($N$2),
    IF(Scores!$AG253="",
        NA(),
        Scores!$AG253
    ),
    NA()
)</f>
        <v>#N/A</v>
      </c>
      <c r="Q253" s="86" t="e">
        <f>IF(LEFT($H253)=RIGHT($N$2),
    IF(OR(Scores!$F253="",NOT(ISNUMBER(Scores!$F253))),
        NA(),
        Scores!$F253
    ),
    NA()
)</f>
        <v>#N/A</v>
      </c>
      <c r="R253" s="88" t="e">
        <f>IF(LEFT($H253)=RIGHT($N$2),
    IF(OR(Scores!$F253="",NOT(ISNUMBER(Scores!$H253))),
        NA(),
        Scores!$H253
    ),
    NA()
)</f>
        <v>#N/A</v>
      </c>
      <c r="S253" s="89"/>
    </row>
    <row r="254" spans="8:19">
      <c r="H254" s="93" t="str">
        <f>Scores!B254</f>
        <v/>
      </c>
      <c r="I254" s="87" t="e">
        <f>IF(LEFT($H254)=RIGHT($I$2),
    IF(Scores!$AC254="",
        NA(),
        Scores!$AC254
    ),
    NA()
)</f>
        <v>#N/A</v>
      </c>
      <c r="J254" s="86" t="e">
        <f>IF(LEFT($H254)=RIGHT($I$2),
    IF(Scores!$AF254="",
        NA(),
        Scores!$AF254
    ),
    NA()
)</f>
        <v>#N/A</v>
      </c>
      <c r="K254" s="86" t="e">
        <f>IF(LEFT($H254)=RIGHT($I$2),
    IF(Scores!$AG254="",
        NA(),
        Scores!$AG254
    ),
    NA()
)</f>
        <v>#N/A</v>
      </c>
      <c r="L254" s="86" t="e">
        <f>IF(LEFT($H254)=RIGHT($I$2),
    IF(OR(Scores!$F254="",NOT(ISNUMBER(Scores!$F254))),
        NA(),
        Scores!$F254
    ),
    NA()
)</f>
        <v>#N/A</v>
      </c>
      <c r="M254" s="88" t="e">
        <f>IF(LEFT($H254)=RIGHT($I$2),
    IF(OR(Scores!$F254="",NOT(ISNUMBER(Scores!$H254))),
        NA(),
        Scores!$H254
    ),
    NA()
)</f>
        <v>#N/A</v>
      </c>
      <c r="N254" s="87" t="e">
        <f>IF(LEFT($H254)=RIGHT($N$2),
    IF(Scores!$AC254="",
        NA(),
        Scores!$AC254
    ),
    NA()
)</f>
        <v>#N/A</v>
      </c>
      <c r="O254" s="86" t="e">
        <f>IF(LEFT($H254)=RIGHT($N$2),
    IF(Scores!$AF254="",
        NA(),
        Scores!$AF254
    ),
    NA()
)</f>
        <v>#N/A</v>
      </c>
      <c r="P254" s="86" t="e">
        <f>IF(LEFT($H254)=RIGHT($N$2),
    IF(Scores!$AG254="",
        NA(),
        Scores!$AG254
    ),
    NA()
)</f>
        <v>#N/A</v>
      </c>
      <c r="Q254" s="86" t="e">
        <f>IF(LEFT($H254)=RIGHT($N$2),
    IF(OR(Scores!$F254="",NOT(ISNUMBER(Scores!$F254))),
        NA(),
        Scores!$F254
    ),
    NA()
)</f>
        <v>#N/A</v>
      </c>
      <c r="R254" s="88" t="e">
        <f>IF(LEFT($H254)=RIGHT($N$2),
    IF(OR(Scores!$F254="",NOT(ISNUMBER(Scores!$H254))),
        NA(),
        Scores!$H254
    ),
    NA()
)</f>
        <v>#N/A</v>
      </c>
      <c r="S254" s="89"/>
    </row>
    <row r="255" spans="8:19">
      <c r="H255" s="93" t="str">
        <f>Scores!B255</f>
        <v/>
      </c>
      <c r="I255" s="87" t="e">
        <f>IF(LEFT($H255)=RIGHT($I$2),
    IF(Scores!$AC255="",
        NA(),
        Scores!$AC255
    ),
    NA()
)</f>
        <v>#N/A</v>
      </c>
      <c r="J255" s="86" t="e">
        <f>IF(LEFT($H255)=RIGHT($I$2),
    IF(Scores!$AF255="",
        NA(),
        Scores!$AF255
    ),
    NA()
)</f>
        <v>#N/A</v>
      </c>
      <c r="K255" s="86" t="e">
        <f>IF(LEFT($H255)=RIGHT($I$2),
    IF(Scores!$AG255="",
        NA(),
        Scores!$AG255
    ),
    NA()
)</f>
        <v>#N/A</v>
      </c>
      <c r="L255" s="86" t="e">
        <f>IF(LEFT($H255)=RIGHT($I$2),
    IF(OR(Scores!$F255="",NOT(ISNUMBER(Scores!$F255))),
        NA(),
        Scores!$F255
    ),
    NA()
)</f>
        <v>#N/A</v>
      </c>
      <c r="M255" s="88" t="e">
        <f>IF(LEFT($H255)=RIGHT($I$2),
    IF(OR(Scores!$F255="",NOT(ISNUMBER(Scores!$H255))),
        NA(),
        Scores!$H255
    ),
    NA()
)</f>
        <v>#N/A</v>
      </c>
      <c r="N255" s="87" t="e">
        <f>IF(LEFT($H255)=RIGHT($N$2),
    IF(Scores!$AC255="",
        NA(),
        Scores!$AC255
    ),
    NA()
)</f>
        <v>#N/A</v>
      </c>
      <c r="O255" s="86" t="e">
        <f>IF(LEFT($H255)=RIGHT($N$2),
    IF(Scores!$AF255="",
        NA(),
        Scores!$AF255
    ),
    NA()
)</f>
        <v>#N/A</v>
      </c>
      <c r="P255" s="86" t="e">
        <f>IF(LEFT($H255)=RIGHT($N$2),
    IF(Scores!$AG255="",
        NA(),
        Scores!$AG255
    ),
    NA()
)</f>
        <v>#N/A</v>
      </c>
      <c r="Q255" s="86" t="e">
        <f>IF(LEFT($H255)=RIGHT($N$2),
    IF(OR(Scores!$F255="",NOT(ISNUMBER(Scores!$F255))),
        NA(),
        Scores!$F255
    ),
    NA()
)</f>
        <v>#N/A</v>
      </c>
      <c r="R255" s="88" t="e">
        <f>IF(LEFT($H255)=RIGHT($N$2),
    IF(OR(Scores!$F255="",NOT(ISNUMBER(Scores!$H255))),
        NA(),
        Scores!$H255
    ),
    NA()
)</f>
        <v>#N/A</v>
      </c>
      <c r="S255" s="89"/>
    </row>
    <row r="256" spans="8:19">
      <c r="H256" s="93" t="str">
        <f>Scores!B256</f>
        <v/>
      </c>
      <c r="I256" s="87" t="e">
        <f>IF(LEFT($H256)=RIGHT($I$2),
    IF(Scores!$AC256="",
        NA(),
        Scores!$AC256
    ),
    NA()
)</f>
        <v>#N/A</v>
      </c>
      <c r="J256" s="86" t="e">
        <f>IF(LEFT($H256)=RIGHT($I$2),
    IF(Scores!$AF256="",
        NA(),
        Scores!$AF256
    ),
    NA()
)</f>
        <v>#N/A</v>
      </c>
      <c r="K256" s="86" t="e">
        <f>IF(LEFT($H256)=RIGHT($I$2),
    IF(Scores!$AG256="",
        NA(),
        Scores!$AG256
    ),
    NA()
)</f>
        <v>#N/A</v>
      </c>
      <c r="L256" s="86" t="e">
        <f>IF(LEFT($H256)=RIGHT($I$2),
    IF(OR(Scores!$F256="",NOT(ISNUMBER(Scores!$F256))),
        NA(),
        Scores!$F256
    ),
    NA()
)</f>
        <v>#N/A</v>
      </c>
      <c r="M256" s="88" t="e">
        <f>IF(LEFT($H256)=RIGHT($I$2),
    IF(OR(Scores!$F256="",NOT(ISNUMBER(Scores!$H256))),
        NA(),
        Scores!$H256
    ),
    NA()
)</f>
        <v>#N/A</v>
      </c>
      <c r="N256" s="87" t="e">
        <f>IF(LEFT($H256)=RIGHT($N$2),
    IF(Scores!$AC256="",
        NA(),
        Scores!$AC256
    ),
    NA()
)</f>
        <v>#N/A</v>
      </c>
      <c r="O256" s="86" t="e">
        <f>IF(LEFT($H256)=RIGHT($N$2),
    IF(Scores!$AF256="",
        NA(),
        Scores!$AF256
    ),
    NA()
)</f>
        <v>#N/A</v>
      </c>
      <c r="P256" s="86" t="e">
        <f>IF(LEFT($H256)=RIGHT($N$2),
    IF(Scores!$AG256="",
        NA(),
        Scores!$AG256
    ),
    NA()
)</f>
        <v>#N/A</v>
      </c>
      <c r="Q256" s="86" t="e">
        <f>IF(LEFT($H256)=RIGHT($N$2),
    IF(OR(Scores!$F256="",NOT(ISNUMBER(Scores!$F256))),
        NA(),
        Scores!$F256
    ),
    NA()
)</f>
        <v>#N/A</v>
      </c>
      <c r="R256" s="88" t="e">
        <f>IF(LEFT($H256)=RIGHT($N$2),
    IF(OR(Scores!$F256="",NOT(ISNUMBER(Scores!$H256))),
        NA(),
        Scores!$H256
    ),
    NA()
)</f>
        <v>#N/A</v>
      </c>
      <c r="S256" s="89"/>
    </row>
    <row r="257" spans="8:19">
      <c r="H257" s="93" t="str">
        <f>Scores!B257</f>
        <v/>
      </c>
      <c r="I257" s="87" t="e">
        <f>IF(LEFT($H257)=RIGHT($I$2),
    IF(Scores!$AC257="",
        NA(),
        Scores!$AC257
    ),
    NA()
)</f>
        <v>#N/A</v>
      </c>
      <c r="J257" s="86" t="e">
        <f>IF(LEFT($H257)=RIGHT($I$2),
    IF(Scores!$AF257="",
        NA(),
        Scores!$AF257
    ),
    NA()
)</f>
        <v>#N/A</v>
      </c>
      <c r="K257" s="86" t="e">
        <f>IF(LEFT($H257)=RIGHT($I$2),
    IF(Scores!$AG257="",
        NA(),
        Scores!$AG257
    ),
    NA()
)</f>
        <v>#N/A</v>
      </c>
      <c r="L257" s="86" t="e">
        <f>IF(LEFT($H257)=RIGHT($I$2),
    IF(OR(Scores!$F257="",NOT(ISNUMBER(Scores!$F257))),
        NA(),
        Scores!$F257
    ),
    NA()
)</f>
        <v>#N/A</v>
      </c>
      <c r="M257" s="88" t="e">
        <f>IF(LEFT($H257)=RIGHT($I$2),
    IF(OR(Scores!$F257="",NOT(ISNUMBER(Scores!$H257))),
        NA(),
        Scores!$H257
    ),
    NA()
)</f>
        <v>#N/A</v>
      </c>
      <c r="N257" s="87" t="e">
        <f>IF(LEFT($H257)=RIGHT($N$2),
    IF(Scores!$AC257="",
        NA(),
        Scores!$AC257
    ),
    NA()
)</f>
        <v>#N/A</v>
      </c>
      <c r="O257" s="86" t="e">
        <f>IF(LEFT($H257)=RIGHT($N$2),
    IF(Scores!$AF257="",
        NA(),
        Scores!$AF257
    ),
    NA()
)</f>
        <v>#N/A</v>
      </c>
      <c r="P257" s="86" t="e">
        <f>IF(LEFT($H257)=RIGHT($N$2),
    IF(Scores!$AG257="",
        NA(),
        Scores!$AG257
    ),
    NA()
)</f>
        <v>#N/A</v>
      </c>
      <c r="Q257" s="86" t="e">
        <f>IF(LEFT($H257)=RIGHT($N$2),
    IF(OR(Scores!$F257="",NOT(ISNUMBER(Scores!$F257))),
        NA(),
        Scores!$F257
    ),
    NA()
)</f>
        <v>#N/A</v>
      </c>
      <c r="R257" s="88" t="e">
        <f>IF(LEFT($H257)=RIGHT($N$2),
    IF(OR(Scores!$F257="",NOT(ISNUMBER(Scores!$H257))),
        NA(),
        Scores!$H257
    ),
    NA()
)</f>
        <v>#N/A</v>
      </c>
      <c r="S257" s="89"/>
    </row>
    <row r="258" spans="8:19">
      <c r="H258" s="93" t="str">
        <f>Scores!B258</f>
        <v/>
      </c>
      <c r="I258" s="87" t="e">
        <f>IF(LEFT($H258)=RIGHT($I$2),
    IF(Scores!$AC258="",
        NA(),
        Scores!$AC258
    ),
    NA()
)</f>
        <v>#N/A</v>
      </c>
      <c r="J258" s="86" t="e">
        <f>IF(LEFT($H258)=RIGHT($I$2),
    IF(Scores!$AF258="",
        NA(),
        Scores!$AF258
    ),
    NA()
)</f>
        <v>#N/A</v>
      </c>
      <c r="K258" s="86" t="e">
        <f>IF(LEFT($H258)=RIGHT($I$2),
    IF(Scores!$AG258="",
        NA(),
        Scores!$AG258
    ),
    NA()
)</f>
        <v>#N/A</v>
      </c>
      <c r="L258" s="86" t="e">
        <f>IF(LEFT($H258)=RIGHT($I$2),
    IF(OR(Scores!$F258="",NOT(ISNUMBER(Scores!$F258))),
        NA(),
        Scores!$F258
    ),
    NA()
)</f>
        <v>#N/A</v>
      </c>
      <c r="M258" s="88" t="e">
        <f>IF(LEFT($H258)=RIGHT($I$2),
    IF(OR(Scores!$F258="",NOT(ISNUMBER(Scores!$H258))),
        NA(),
        Scores!$H258
    ),
    NA()
)</f>
        <v>#N/A</v>
      </c>
      <c r="N258" s="87" t="e">
        <f>IF(LEFT($H258)=RIGHT($N$2),
    IF(Scores!$AC258="",
        NA(),
        Scores!$AC258
    ),
    NA()
)</f>
        <v>#N/A</v>
      </c>
      <c r="O258" s="86" t="e">
        <f>IF(LEFT($H258)=RIGHT($N$2),
    IF(Scores!$AF258="",
        NA(),
        Scores!$AF258
    ),
    NA()
)</f>
        <v>#N/A</v>
      </c>
      <c r="P258" s="86" t="e">
        <f>IF(LEFT($H258)=RIGHT($N$2),
    IF(Scores!$AG258="",
        NA(),
        Scores!$AG258
    ),
    NA()
)</f>
        <v>#N/A</v>
      </c>
      <c r="Q258" s="86" t="e">
        <f>IF(LEFT($H258)=RIGHT($N$2),
    IF(OR(Scores!$F258="",NOT(ISNUMBER(Scores!$F258))),
        NA(),
        Scores!$F258
    ),
    NA()
)</f>
        <v>#N/A</v>
      </c>
      <c r="R258" s="88" t="e">
        <f>IF(LEFT($H258)=RIGHT($N$2),
    IF(OR(Scores!$F258="",NOT(ISNUMBER(Scores!$H258))),
        NA(),
        Scores!$H258
    ),
    NA()
)</f>
        <v>#N/A</v>
      </c>
      <c r="S258" s="89"/>
    </row>
    <row r="259" spans="8:19">
      <c r="H259" s="93" t="str">
        <f>Scores!B259</f>
        <v/>
      </c>
      <c r="I259" s="87" t="e">
        <f>IF(LEFT($H259)=RIGHT($I$2),
    IF(Scores!$AC259="",
        NA(),
        Scores!$AC259
    ),
    NA()
)</f>
        <v>#N/A</v>
      </c>
      <c r="J259" s="86" t="e">
        <f>IF(LEFT($H259)=RIGHT($I$2),
    IF(Scores!$AF259="",
        NA(),
        Scores!$AF259
    ),
    NA()
)</f>
        <v>#N/A</v>
      </c>
      <c r="K259" s="86" t="e">
        <f>IF(LEFT($H259)=RIGHT($I$2),
    IF(Scores!$AG259="",
        NA(),
        Scores!$AG259
    ),
    NA()
)</f>
        <v>#N/A</v>
      </c>
      <c r="L259" s="86" t="e">
        <f>IF(LEFT($H259)=RIGHT($I$2),
    IF(OR(Scores!$F259="",NOT(ISNUMBER(Scores!$F259))),
        NA(),
        Scores!$F259
    ),
    NA()
)</f>
        <v>#N/A</v>
      </c>
      <c r="M259" s="88" t="e">
        <f>IF(LEFT($H259)=RIGHT($I$2),
    IF(OR(Scores!$F259="",NOT(ISNUMBER(Scores!$H259))),
        NA(),
        Scores!$H259
    ),
    NA()
)</f>
        <v>#N/A</v>
      </c>
      <c r="N259" s="87" t="e">
        <f>IF(LEFT($H259)=RIGHT($N$2),
    IF(Scores!$AC259="",
        NA(),
        Scores!$AC259
    ),
    NA()
)</f>
        <v>#N/A</v>
      </c>
      <c r="O259" s="86" t="e">
        <f>IF(LEFT($H259)=RIGHT($N$2),
    IF(Scores!$AF259="",
        NA(),
        Scores!$AF259
    ),
    NA()
)</f>
        <v>#N/A</v>
      </c>
      <c r="P259" s="86" t="e">
        <f>IF(LEFT($H259)=RIGHT($N$2),
    IF(Scores!$AG259="",
        NA(),
        Scores!$AG259
    ),
    NA()
)</f>
        <v>#N/A</v>
      </c>
      <c r="Q259" s="86" t="e">
        <f>IF(LEFT($H259)=RIGHT($N$2),
    IF(OR(Scores!$F259="",NOT(ISNUMBER(Scores!$F259))),
        NA(),
        Scores!$F259
    ),
    NA()
)</f>
        <v>#N/A</v>
      </c>
      <c r="R259" s="88" t="e">
        <f>IF(LEFT($H259)=RIGHT($N$2),
    IF(OR(Scores!$F259="",NOT(ISNUMBER(Scores!$H259))),
        NA(),
        Scores!$H259
    ),
    NA()
)</f>
        <v>#N/A</v>
      </c>
      <c r="S259" s="89"/>
    </row>
    <row r="260" spans="8:19">
      <c r="H260" s="93" t="str">
        <f>Scores!B260</f>
        <v/>
      </c>
      <c r="I260" s="87" t="e">
        <f>IF(LEFT($H260)=RIGHT($I$2),
    IF(Scores!$AC260="",
        NA(),
        Scores!$AC260
    ),
    NA()
)</f>
        <v>#N/A</v>
      </c>
      <c r="J260" s="86" t="e">
        <f>IF(LEFT($H260)=RIGHT($I$2),
    IF(Scores!$AF260="",
        NA(),
        Scores!$AF260
    ),
    NA()
)</f>
        <v>#N/A</v>
      </c>
      <c r="K260" s="86" t="e">
        <f>IF(LEFT($H260)=RIGHT($I$2),
    IF(Scores!$AG260="",
        NA(),
        Scores!$AG260
    ),
    NA()
)</f>
        <v>#N/A</v>
      </c>
      <c r="L260" s="86" t="e">
        <f>IF(LEFT($H260)=RIGHT($I$2),
    IF(OR(Scores!$F260="",NOT(ISNUMBER(Scores!$F260))),
        NA(),
        Scores!$F260
    ),
    NA()
)</f>
        <v>#N/A</v>
      </c>
      <c r="M260" s="88" t="e">
        <f>IF(LEFT($H260)=RIGHT($I$2),
    IF(OR(Scores!$F260="",NOT(ISNUMBER(Scores!$H260))),
        NA(),
        Scores!$H260
    ),
    NA()
)</f>
        <v>#N/A</v>
      </c>
      <c r="N260" s="87" t="e">
        <f>IF(LEFT($H260)=RIGHT($N$2),
    IF(Scores!$AC260="",
        NA(),
        Scores!$AC260
    ),
    NA()
)</f>
        <v>#N/A</v>
      </c>
      <c r="O260" s="86" t="e">
        <f>IF(LEFT($H260)=RIGHT($N$2),
    IF(Scores!$AF260="",
        NA(),
        Scores!$AF260
    ),
    NA()
)</f>
        <v>#N/A</v>
      </c>
      <c r="P260" s="86" t="e">
        <f>IF(LEFT($H260)=RIGHT($N$2),
    IF(Scores!$AG260="",
        NA(),
        Scores!$AG260
    ),
    NA()
)</f>
        <v>#N/A</v>
      </c>
      <c r="Q260" s="86" t="e">
        <f>IF(LEFT($H260)=RIGHT($N$2),
    IF(OR(Scores!$F260="",NOT(ISNUMBER(Scores!$F260))),
        NA(),
        Scores!$F260
    ),
    NA()
)</f>
        <v>#N/A</v>
      </c>
      <c r="R260" s="88" t="e">
        <f>IF(LEFT($H260)=RIGHT($N$2),
    IF(OR(Scores!$F260="",NOT(ISNUMBER(Scores!$H260))),
        NA(),
        Scores!$H260
    ),
    NA()
)</f>
        <v>#N/A</v>
      </c>
      <c r="S260" s="89"/>
    </row>
    <row r="261" spans="8:19">
      <c r="H261" s="93" t="str">
        <f>Scores!B261</f>
        <v/>
      </c>
      <c r="I261" s="87" t="e">
        <f>IF(LEFT($H261)=RIGHT($I$2),
    IF(Scores!$AC261="",
        NA(),
        Scores!$AC261
    ),
    NA()
)</f>
        <v>#N/A</v>
      </c>
      <c r="J261" s="86" t="e">
        <f>IF(LEFT($H261)=RIGHT($I$2),
    IF(Scores!$AF261="",
        NA(),
        Scores!$AF261
    ),
    NA()
)</f>
        <v>#N/A</v>
      </c>
      <c r="K261" s="86" t="e">
        <f>IF(LEFT($H261)=RIGHT($I$2),
    IF(Scores!$AG261="",
        NA(),
        Scores!$AG261
    ),
    NA()
)</f>
        <v>#N/A</v>
      </c>
      <c r="L261" s="86" t="e">
        <f>IF(LEFT($H261)=RIGHT($I$2),
    IF(OR(Scores!$F261="",NOT(ISNUMBER(Scores!$F261))),
        NA(),
        Scores!$F261
    ),
    NA()
)</f>
        <v>#N/A</v>
      </c>
      <c r="M261" s="88" t="e">
        <f>IF(LEFT($H261)=RIGHT($I$2),
    IF(OR(Scores!$F261="",NOT(ISNUMBER(Scores!$H261))),
        NA(),
        Scores!$H261
    ),
    NA()
)</f>
        <v>#N/A</v>
      </c>
      <c r="N261" s="87" t="e">
        <f>IF(LEFT($H261)=RIGHT($N$2),
    IF(Scores!$AC261="",
        NA(),
        Scores!$AC261
    ),
    NA()
)</f>
        <v>#N/A</v>
      </c>
      <c r="O261" s="86" t="e">
        <f>IF(LEFT($H261)=RIGHT($N$2),
    IF(Scores!$AF261="",
        NA(),
        Scores!$AF261
    ),
    NA()
)</f>
        <v>#N/A</v>
      </c>
      <c r="P261" s="86" t="e">
        <f>IF(LEFT($H261)=RIGHT($N$2),
    IF(Scores!$AG261="",
        NA(),
        Scores!$AG261
    ),
    NA()
)</f>
        <v>#N/A</v>
      </c>
      <c r="Q261" s="86" t="e">
        <f>IF(LEFT($H261)=RIGHT($N$2),
    IF(OR(Scores!$F261="",NOT(ISNUMBER(Scores!$F261))),
        NA(),
        Scores!$F261
    ),
    NA()
)</f>
        <v>#N/A</v>
      </c>
      <c r="R261" s="88" t="e">
        <f>IF(LEFT($H261)=RIGHT($N$2),
    IF(OR(Scores!$F261="",NOT(ISNUMBER(Scores!$H261))),
        NA(),
        Scores!$H261
    ),
    NA()
)</f>
        <v>#N/A</v>
      </c>
      <c r="S261" s="89"/>
    </row>
    <row r="262" spans="8:19">
      <c r="H262" s="93" t="str">
        <f>Scores!B262</f>
        <v/>
      </c>
      <c r="I262" s="87" t="e">
        <f>IF(LEFT($H262)=RIGHT($I$2),
    IF(Scores!$AC262="",
        NA(),
        Scores!$AC262
    ),
    NA()
)</f>
        <v>#N/A</v>
      </c>
      <c r="J262" s="86" t="e">
        <f>IF(LEFT($H262)=RIGHT($I$2),
    IF(Scores!$AF262="",
        NA(),
        Scores!$AF262
    ),
    NA()
)</f>
        <v>#N/A</v>
      </c>
      <c r="K262" s="86" t="e">
        <f>IF(LEFT($H262)=RIGHT($I$2),
    IF(Scores!$AG262="",
        NA(),
        Scores!$AG262
    ),
    NA()
)</f>
        <v>#N/A</v>
      </c>
      <c r="L262" s="86" t="e">
        <f>IF(LEFT($H262)=RIGHT($I$2),
    IF(OR(Scores!$F262="",NOT(ISNUMBER(Scores!$F262))),
        NA(),
        Scores!$F262
    ),
    NA()
)</f>
        <v>#N/A</v>
      </c>
      <c r="M262" s="88" t="e">
        <f>IF(LEFT($H262)=RIGHT($I$2),
    IF(OR(Scores!$F262="",NOT(ISNUMBER(Scores!$H262))),
        NA(),
        Scores!$H262
    ),
    NA()
)</f>
        <v>#N/A</v>
      </c>
      <c r="N262" s="87" t="e">
        <f>IF(LEFT($H262)=RIGHT($N$2),
    IF(Scores!$AC262="",
        NA(),
        Scores!$AC262
    ),
    NA()
)</f>
        <v>#N/A</v>
      </c>
      <c r="O262" s="86" t="e">
        <f>IF(LEFT($H262)=RIGHT($N$2),
    IF(Scores!$AF262="",
        NA(),
        Scores!$AF262
    ),
    NA()
)</f>
        <v>#N/A</v>
      </c>
      <c r="P262" s="86" t="e">
        <f>IF(LEFT($H262)=RIGHT($N$2),
    IF(Scores!$AG262="",
        NA(),
        Scores!$AG262
    ),
    NA()
)</f>
        <v>#N/A</v>
      </c>
      <c r="Q262" s="86" t="e">
        <f>IF(LEFT($H262)=RIGHT($N$2),
    IF(OR(Scores!$F262="",NOT(ISNUMBER(Scores!$F262))),
        NA(),
        Scores!$F262
    ),
    NA()
)</f>
        <v>#N/A</v>
      </c>
      <c r="R262" s="88" t="e">
        <f>IF(LEFT($H262)=RIGHT($N$2),
    IF(OR(Scores!$F262="",NOT(ISNUMBER(Scores!$H262))),
        NA(),
        Scores!$H262
    ),
    NA()
)</f>
        <v>#N/A</v>
      </c>
      <c r="S262" s="89"/>
    </row>
    <row r="263" spans="8:19">
      <c r="H263" s="93" t="str">
        <f>Scores!B263</f>
        <v/>
      </c>
      <c r="I263" s="87" t="e">
        <f>IF(LEFT($H263)=RIGHT($I$2),
    IF(Scores!$AC263="",
        NA(),
        Scores!$AC263
    ),
    NA()
)</f>
        <v>#N/A</v>
      </c>
      <c r="J263" s="86" t="e">
        <f>IF(LEFT($H263)=RIGHT($I$2),
    IF(Scores!$AF263="",
        NA(),
        Scores!$AF263
    ),
    NA()
)</f>
        <v>#N/A</v>
      </c>
      <c r="K263" s="86" t="e">
        <f>IF(LEFT($H263)=RIGHT($I$2),
    IF(Scores!$AG263="",
        NA(),
        Scores!$AG263
    ),
    NA()
)</f>
        <v>#N/A</v>
      </c>
      <c r="L263" s="86" t="e">
        <f>IF(LEFT($H263)=RIGHT($I$2),
    IF(OR(Scores!$F263="",NOT(ISNUMBER(Scores!$F263))),
        NA(),
        Scores!$F263
    ),
    NA()
)</f>
        <v>#N/A</v>
      </c>
      <c r="M263" s="88" t="e">
        <f>IF(LEFT($H263)=RIGHT($I$2),
    IF(OR(Scores!$F263="",NOT(ISNUMBER(Scores!$H263))),
        NA(),
        Scores!$H263
    ),
    NA()
)</f>
        <v>#N/A</v>
      </c>
      <c r="N263" s="87" t="e">
        <f>IF(LEFT($H263)=RIGHT($N$2),
    IF(Scores!$AC263="",
        NA(),
        Scores!$AC263
    ),
    NA()
)</f>
        <v>#N/A</v>
      </c>
      <c r="O263" s="86" t="e">
        <f>IF(LEFT($H263)=RIGHT($N$2),
    IF(Scores!$AF263="",
        NA(),
        Scores!$AF263
    ),
    NA()
)</f>
        <v>#N/A</v>
      </c>
      <c r="P263" s="86" t="e">
        <f>IF(LEFT($H263)=RIGHT($N$2),
    IF(Scores!$AG263="",
        NA(),
        Scores!$AG263
    ),
    NA()
)</f>
        <v>#N/A</v>
      </c>
      <c r="Q263" s="86" t="e">
        <f>IF(LEFT($H263)=RIGHT($N$2),
    IF(OR(Scores!$F263="",NOT(ISNUMBER(Scores!$F263))),
        NA(),
        Scores!$F263
    ),
    NA()
)</f>
        <v>#N/A</v>
      </c>
      <c r="R263" s="88" t="e">
        <f>IF(LEFT($H263)=RIGHT($N$2),
    IF(OR(Scores!$F263="",NOT(ISNUMBER(Scores!$H263))),
        NA(),
        Scores!$H263
    ),
    NA()
)</f>
        <v>#N/A</v>
      </c>
      <c r="S263" s="89"/>
    </row>
    <row r="264" spans="8:19">
      <c r="H264" s="93" t="str">
        <f>Scores!B264</f>
        <v/>
      </c>
      <c r="I264" s="87" t="e">
        <f>IF(LEFT($H264)=RIGHT($I$2),
    IF(Scores!$AC264="",
        NA(),
        Scores!$AC264
    ),
    NA()
)</f>
        <v>#N/A</v>
      </c>
      <c r="J264" s="86" t="e">
        <f>IF(LEFT($H264)=RIGHT($I$2),
    IF(Scores!$AF264="",
        NA(),
        Scores!$AF264
    ),
    NA()
)</f>
        <v>#N/A</v>
      </c>
      <c r="K264" s="86" t="e">
        <f>IF(LEFT($H264)=RIGHT($I$2),
    IF(Scores!$AG264="",
        NA(),
        Scores!$AG264
    ),
    NA()
)</f>
        <v>#N/A</v>
      </c>
      <c r="L264" s="86" t="e">
        <f>IF(LEFT($H264)=RIGHT($I$2),
    IF(OR(Scores!$F264="",NOT(ISNUMBER(Scores!$F264))),
        NA(),
        Scores!$F264
    ),
    NA()
)</f>
        <v>#N/A</v>
      </c>
      <c r="M264" s="88" t="e">
        <f>IF(LEFT($H264)=RIGHT($I$2),
    IF(OR(Scores!$F264="",NOT(ISNUMBER(Scores!$H264))),
        NA(),
        Scores!$H264
    ),
    NA()
)</f>
        <v>#N/A</v>
      </c>
      <c r="N264" s="87" t="e">
        <f>IF(LEFT($H264)=RIGHT($N$2),
    IF(Scores!$AC264="",
        NA(),
        Scores!$AC264
    ),
    NA()
)</f>
        <v>#N/A</v>
      </c>
      <c r="O264" s="86" t="e">
        <f>IF(LEFT($H264)=RIGHT($N$2),
    IF(Scores!$AF264="",
        NA(),
        Scores!$AF264
    ),
    NA()
)</f>
        <v>#N/A</v>
      </c>
      <c r="P264" s="86" t="e">
        <f>IF(LEFT($H264)=RIGHT($N$2),
    IF(Scores!$AG264="",
        NA(),
        Scores!$AG264
    ),
    NA()
)</f>
        <v>#N/A</v>
      </c>
      <c r="Q264" s="86" t="e">
        <f>IF(LEFT($H264)=RIGHT($N$2),
    IF(OR(Scores!$F264="",NOT(ISNUMBER(Scores!$F264))),
        NA(),
        Scores!$F264
    ),
    NA()
)</f>
        <v>#N/A</v>
      </c>
      <c r="R264" s="88" t="e">
        <f>IF(LEFT($H264)=RIGHT($N$2),
    IF(OR(Scores!$F264="",NOT(ISNUMBER(Scores!$H264))),
        NA(),
        Scores!$H264
    ),
    NA()
)</f>
        <v>#N/A</v>
      </c>
      <c r="S264" s="89"/>
    </row>
    <row r="265" spans="8:19">
      <c r="H265" s="93" t="str">
        <f>Scores!B265</f>
        <v/>
      </c>
      <c r="I265" s="87" t="e">
        <f>IF(LEFT($H265)=RIGHT($I$2),
    IF(Scores!$AC265="",
        NA(),
        Scores!$AC265
    ),
    NA()
)</f>
        <v>#N/A</v>
      </c>
      <c r="J265" s="86" t="e">
        <f>IF(LEFT($H265)=RIGHT($I$2),
    IF(Scores!$AF265="",
        NA(),
        Scores!$AF265
    ),
    NA()
)</f>
        <v>#N/A</v>
      </c>
      <c r="K265" s="86" t="e">
        <f>IF(LEFT($H265)=RIGHT($I$2),
    IF(Scores!$AG265="",
        NA(),
        Scores!$AG265
    ),
    NA()
)</f>
        <v>#N/A</v>
      </c>
      <c r="L265" s="86" t="e">
        <f>IF(LEFT($H265)=RIGHT($I$2),
    IF(OR(Scores!$F265="",NOT(ISNUMBER(Scores!$F265))),
        NA(),
        Scores!$F265
    ),
    NA()
)</f>
        <v>#N/A</v>
      </c>
      <c r="M265" s="88" t="e">
        <f>IF(LEFT($H265)=RIGHT($I$2),
    IF(OR(Scores!$F265="",NOT(ISNUMBER(Scores!$H265))),
        NA(),
        Scores!$H265
    ),
    NA()
)</f>
        <v>#N/A</v>
      </c>
      <c r="N265" s="87" t="e">
        <f>IF(LEFT($H265)=RIGHT($N$2),
    IF(Scores!$AC265="",
        NA(),
        Scores!$AC265
    ),
    NA()
)</f>
        <v>#N/A</v>
      </c>
      <c r="O265" s="86" t="e">
        <f>IF(LEFT($H265)=RIGHT($N$2),
    IF(Scores!$AF265="",
        NA(),
        Scores!$AF265
    ),
    NA()
)</f>
        <v>#N/A</v>
      </c>
      <c r="P265" s="86" t="e">
        <f>IF(LEFT($H265)=RIGHT($N$2),
    IF(Scores!$AG265="",
        NA(),
        Scores!$AG265
    ),
    NA()
)</f>
        <v>#N/A</v>
      </c>
      <c r="Q265" s="86" t="e">
        <f>IF(LEFT($H265)=RIGHT($N$2),
    IF(OR(Scores!$F265="",NOT(ISNUMBER(Scores!$F265))),
        NA(),
        Scores!$F265
    ),
    NA()
)</f>
        <v>#N/A</v>
      </c>
      <c r="R265" s="88" t="e">
        <f>IF(LEFT($H265)=RIGHT($N$2),
    IF(OR(Scores!$F265="",NOT(ISNUMBER(Scores!$H265))),
        NA(),
        Scores!$H265
    ),
    NA()
)</f>
        <v>#N/A</v>
      </c>
      <c r="S265" s="89"/>
    </row>
    <row r="266" spans="8:19">
      <c r="H266" s="93" t="str">
        <f>Scores!B266</f>
        <v/>
      </c>
      <c r="I266" s="87" t="e">
        <f>IF(LEFT($H266)=RIGHT($I$2),
    IF(Scores!$AC266="",
        NA(),
        Scores!$AC266
    ),
    NA()
)</f>
        <v>#N/A</v>
      </c>
      <c r="J266" s="86" t="e">
        <f>IF(LEFT($H266)=RIGHT($I$2),
    IF(Scores!$AF266="",
        NA(),
        Scores!$AF266
    ),
    NA()
)</f>
        <v>#N/A</v>
      </c>
      <c r="K266" s="86" t="e">
        <f>IF(LEFT($H266)=RIGHT($I$2),
    IF(Scores!$AG266="",
        NA(),
        Scores!$AG266
    ),
    NA()
)</f>
        <v>#N/A</v>
      </c>
      <c r="L266" s="86" t="e">
        <f>IF(LEFT($H266)=RIGHT($I$2),
    IF(OR(Scores!$F266="",NOT(ISNUMBER(Scores!$F266))),
        NA(),
        Scores!$F266
    ),
    NA()
)</f>
        <v>#N/A</v>
      </c>
      <c r="M266" s="88" t="e">
        <f>IF(LEFT($H266)=RIGHT($I$2),
    IF(OR(Scores!$F266="",NOT(ISNUMBER(Scores!$H266))),
        NA(),
        Scores!$H266
    ),
    NA()
)</f>
        <v>#N/A</v>
      </c>
      <c r="N266" s="87" t="e">
        <f>IF(LEFT($H266)=RIGHT($N$2),
    IF(Scores!$AC266="",
        NA(),
        Scores!$AC266
    ),
    NA()
)</f>
        <v>#N/A</v>
      </c>
      <c r="O266" s="86" t="e">
        <f>IF(LEFT($H266)=RIGHT($N$2),
    IF(Scores!$AF266="",
        NA(),
        Scores!$AF266
    ),
    NA()
)</f>
        <v>#N/A</v>
      </c>
      <c r="P266" s="86" t="e">
        <f>IF(LEFT($H266)=RIGHT($N$2),
    IF(Scores!$AG266="",
        NA(),
        Scores!$AG266
    ),
    NA()
)</f>
        <v>#N/A</v>
      </c>
      <c r="Q266" s="86" t="e">
        <f>IF(LEFT($H266)=RIGHT($N$2),
    IF(OR(Scores!$F266="",NOT(ISNUMBER(Scores!$F266))),
        NA(),
        Scores!$F266
    ),
    NA()
)</f>
        <v>#N/A</v>
      </c>
      <c r="R266" s="88" t="e">
        <f>IF(LEFT($H266)=RIGHT($N$2),
    IF(OR(Scores!$F266="",NOT(ISNUMBER(Scores!$H266))),
        NA(),
        Scores!$H266
    ),
    NA()
)</f>
        <v>#N/A</v>
      </c>
      <c r="S266" s="89"/>
    </row>
    <row r="267" spans="8:19">
      <c r="H267" s="93" t="str">
        <f>Scores!B267</f>
        <v/>
      </c>
      <c r="I267" s="87" t="e">
        <f>IF(LEFT($H267)=RIGHT($I$2),
    IF(Scores!$AC267="",
        NA(),
        Scores!$AC267
    ),
    NA()
)</f>
        <v>#N/A</v>
      </c>
      <c r="J267" s="86" t="e">
        <f>IF(LEFT($H267)=RIGHT($I$2),
    IF(Scores!$AF267="",
        NA(),
        Scores!$AF267
    ),
    NA()
)</f>
        <v>#N/A</v>
      </c>
      <c r="K267" s="86" t="e">
        <f>IF(LEFT($H267)=RIGHT($I$2),
    IF(Scores!$AG267="",
        NA(),
        Scores!$AG267
    ),
    NA()
)</f>
        <v>#N/A</v>
      </c>
      <c r="L267" s="86" t="e">
        <f>IF(LEFT($H267)=RIGHT($I$2),
    IF(OR(Scores!$F267="",NOT(ISNUMBER(Scores!$F267))),
        NA(),
        Scores!$F267
    ),
    NA()
)</f>
        <v>#N/A</v>
      </c>
      <c r="M267" s="88" t="e">
        <f>IF(LEFT($H267)=RIGHT($I$2),
    IF(OR(Scores!$F267="",NOT(ISNUMBER(Scores!$H267))),
        NA(),
        Scores!$H267
    ),
    NA()
)</f>
        <v>#N/A</v>
      </c>
      <c r="N267" s="87" t="e">
        <f>IF(LEFT($H267)=RIGHT($N$2),
    IF(Scores!$AC267="",
        NA(),
        Scores!$AC267
    ),
    NA()
)</f>
        <v>#N/A</v>
      </c>
      <c r="O267" s="86" t="e">
        <f>IF(LEFT($H267)=RIGHT($N$2),
    IF(Scores!$AF267="",
        NA(),
        Scores!$AF267
    ),
    NA()
)</f>
        <v>#N/A</v>
      </c>
      <c r="P267" s="86" t="e">
        <f>IF(LEFT($H267)=RIGHT($N$2),
    IF(Scores!$AG267="",
        NA(),
        Scores!$AG267
    ),
    NA()
)</f>
        <v>#N/A</v>
      </c>
      <c r="Q267" s="86" t="e">
        <f>IF(LEFT($H267)=RIGHT($N$2),
    IF(OR(Scores!$F267="",NOT(ISNUMBER(Scores!$F267))),
        NA(),
        Scores!$F267
    ),
    NA()
)</f>
        <v>#N/A</v>
      </c>
      <c r="R267" s="88" t="e">
        <f>IF(LEFT($H267)=RIGHT($N$2),
    IF(OR(Scores!$F267="",NOT(ISNUMBER(Scores!$H267))),
        NA(),
        Scores!$H267
    ),
    NA()
)</f>
        <v>#N/A</v>
      </c>
      <c r="S267" s="89"/>
    </row>
    <row r="268" spans="8:19">
      <c r="H268" s="93" t="str">
        <f>Scores!B268</f>
        <v/>
      </c>
      <c r="I268" s="87" t="e">
        <f>IF(LEFT($H268)=RIGHT($I$2),
    IF(Scores!$AC268="",
        NA(),
        Scores!$AC268
    ),
    NA()
)</f>
        <v>#N/A</v>
      </c>
      <c r="J268" s="86" t="e">
        <f>IF(LEFT($H268)=RIGHT($I$2),
    IF(Scores!$AF268="",
        NA(),
        Scores!$AF268
    ),
    NA()
)</f>
        <v>#N/A</v>
      </c>
      <c r="K268" s="86" t="e">
        <f>IF(LEFT($H268)=RIGHT($I$2),
    IF(Scores!$AG268="",
        NA(),
        Scores!$AG268
    ),
    NA()
)</f>
        <v>#N/A</v>
      </c>
      <c r="L268" s="86" t="e">
        <f>IF(LEFT($H268)=RIGHT($I$2),
    IF(OR(Scores!$F268="",NOT(ISNUMBER(Scores!$F268))),
        NA(),
        Scores!$F268
    ),
    NA()
)</f>
        <v>#N/A</v>
      </c>
      <c r="M268" s="88" t="e">
        <f>IF(LEFT($H268)=RIGHT($I$2),
    IF(OR(Scores!$F268="",NOT(ISNUMBER(Scores!$H268))),
        NA(),
        Scores!$H268
    ),
    NA()
)</f>
        <v>#N/A</v>
      </c>
      <c r="N268" s="87" t="e">
        <f>IF(LEFT($H268)=RIGHT($N$2),
    IF(Scores!$AC268="",
        NA(),
        Scores!$AC268
    ),
    NA()
)</f>
        <v>#N/A</v>
      </c>
      <c r="O268" s="86" t="e">
        <f>IF(LEFT($H268)=RIGHT($N$2),
    IF(Scores!$AF268="",
        NA(),
        Scores!$AF268
    ),
    NA()
)</f>
        <v>#N/A</v>
      </c>
      <c r="P268" s="86" t="e">
        <f>IF(LEFT($H268)=RIGHT($N$2),
    IF(Scores!$AG268="",
        NA(),
        Scores!$AG268
    ),
    NA()
)</f>
        <v>#N/A</v>
      </c>
      <c r="Q268" s="86" t="e">
        <f>IF(LEFT($H268)=RIGHT($N$2),
    IF(OR(Scores!$F268="",NOT(ISNUMBER(Scores!$F268))),
        NA(),
        Scores!$F268
    ),
    NA()
)</f>
        <v>#N/A</v>
      </c>
      <c r="R268" s="88" t="e">
        <f>IF(LEFT($H268)=RIGHT($N$2),
    IF(OR(Scores!$F268="",NOT(ISNUMBER(Scores!$H268))),
        NA(),
        Scores!$H268
    ),
    NA()
)</f>
        <v>#N/A</v>
      </c>
      <c r="S268" s="89"/>
    </row>
    <row r="269" spans="8:19">
      <c r="H269" s="93" t="str">
        <f>Scores!B269</f>
        <v/>
      </c>
      <c r="I269" s="87" t="e">
        <f>IF(LEFT($H269)=RIGHT($I$2),
    IF(Scores!$AC269="",
        NA(),
        Scores!$AC269
    ),
    NA()
)</f>
        <v>#N/A</v>
      </c>
      <c r="J269" s="86" t="e">
        <f>IF(LEFT($H269)=RIGHT($I$2),
    IF(Scores!$AF269="",
        NA(),
        Scores!$AF269
    ),
    NA()
)</f>
        <v>#N/A</v>
      </c>
      <c r="K269" s="86" t="e">
        <f>IF(LEFT($H269)=RIGHT($I$2),
    IF(Scores!$AG269="",
        NA(),
        Scores!$AG269
    ),
    NA()
)</f>
        <v>#N/A</v>
      </c>
      <c r="L269" s="86" t="e">
        <f>IF(LEFT($H269)=RIGHT($I$2),
    IF(OR(Scores!$F269="",NOT(ISNUMBER(Scores!$F269))),
        NA(),
        Scores!$F269
    ),
    NA()
)</f>
        <v>#N/A</v>
      </c>
      <c r="M269" s="88" t="e">
        <f>IF(LEFT($H269)=RIGHT($I$2),
    IF(OR(Scores!$F269="",NOT(ISNUMBER(Scores!$H269))),
        NA(),
        Scores!$H269
    ),
    NA()
)</f>
        <v>#N/A</v>
      </c>
      <c r="N269" s="87" t="e">
        <f>IF(LEFT($H269)=RIGHT($N$2),
    IF(Scores!$AC269="",
        NA(),
        Scores!$AC269
    ),
    NA()
)</f>
        <v>#N/A</v>
      </c>
      <c r="O269" s="86" t="e">
        <f>IF(LEFT($H269)=RIGHT($N$2),
    IF(Scores!$AF269="",
        NA(),
        Scores!$AF269
    ),
    NA()
)</f>
        <v>#N/A</v>
      </c>
      <c r="P269" s="86" t="e">
        <f>IF(LEFT($H269)=RIGHT($N$2),
    IF(Scores!$AG269="",
        NA(),
        Scores!$AG269
    ),
    NA()
)</f>
        <v>#N/A</v>
      </c>
      <c r="Q269" s="86" t="e">
        <f>IF(LEFT($H269)=RIGHT($N$2),
    IF(OR(Scores!$F269="",NOT(ISNUMBER(Scores!$F269))),
        NA(),
        Scores!$F269
    ),
    NA()
)</f>
        <v>#N/A</v>
      </c>
      <c r="R269" s="88" t="e">
        <f>IF(LEFT($H269)=RIGHT($N$2),
    IF(OR(Scores!$F269="",NOT(ISNUMBER(Scores!$H269))),
        NA(),
        Scores!$H269
    ),
    NA()
)</f>
        <v>#N/A</v>
      </c>
      <c r="S269" s="89"/>
    </row>
    <row r="270" spans="8:19">
      <c r="H270" s="93" t="str">
        <f>Scores!B270</f>
        <v/>
      </c>
      <c r="I270" s="87" t="e">
        <f>IF(LEFT($H270)=RIGHT($I$2),
    IF(Scores!$AC270="",
        NA(),
        Scores!$AC270
    ),
    NA()
)</f>
        <v>#N/A</v>
      </c>
      <c r="J270" s="86" t="e">
        <f>IF(LEFT($H270)=RIGHT($I$2),
    IF(Scores!$AF270="",
        NA(),
        Scores!$AF270
    ),
    NA()
)</f>
        <v>#N/A</v>
      </c>
      <c r="K270" s="86" t="e">
        <f>IF(LEFT($H270)=RIGHT($I$2),
    IF(Scores!$AG270="",
        NA(),
        Scores!$AG270
    ),
    NA()
)</f>
        <v>#N/A</v>
      </c>
      <c r="L270" s="86" t="e">
        <f>IF(LEFT($H270)=RIGHT($I$2),
    IF(OR(Scores!$F270="",NOT(ISNUMBER(Scores!$F270))),
        NA(),
        Scores!$F270
    ),
    NA()
)</f>
        <v>#N/A</v>
      </c>
      <c r="M270" s="88" t="e">
        <f>IF(LEFT($H270)=RIGHT($I$2),
    IF(OR(Scores!$F270="",NOT(ISNUMBER(Scores!$H270))),
        NA(),
        Scores!$H270
    ),
    NA()
)</f>
        <v>#N/A</v>
      </c>
      <c r="N270" s="87" t="e">
        <f>IF(LEFT($H270)=RIGHT($N$2),
    IF(Scores!$AC270="",
        NA(),
        Scores!$AC270
    ),
    NA()
)</f>
        <v>#N/A</v>
      </c>
      <c r="O270" s="86" t="e">
        <f>IF(LEFT($H270)=RIGHT($N$2),
    IF(Scores!$AF270="",
        NA(),
        Scores!$AF270
    ),
    NA()
)</f>
        <v>#N/A</v>
      </c>
      <c r="P270" s="86" t="e">
        <f>IF(LEFT($H270)=RIGHT($N$2),
    IF(Scores!$AG270="",
        NA(),
        Scores!$AG270
    ),
    NA()
)</f>
        <v>#N/A</v>
      </c>
      <c r="Q270" s="86" t="e">
        <f>IF(LEFT($H270)=RIGHT($N$2),
    IF(OR(Scores!$F270="",NOT(ISNUMBER(Scores!$F270))),
        NA(),
        Scores!$F270
    ),
    NA()
)</f>
        <v>#N/A</v>
      </c>
      <c r="R270" s="88" t="e">
        <f>IF(LEFT($H270)=RIGHT($N$2),
    IF(OR(Scores!$F270="",NOT(ISNUMBER(Scores!$H270))),
        NA(),
        Scores!$H270
    ),
    NA()
)</f>
        <v>#N/A</v>
      </c>
      <c r="S270" s="89"/>
    </row>
    <row r="271" spans="8:19">
      <c r="H271" s="93" t="str">
        <f>Scores!B271</f>
        <v/>
      </c>
      <c r="I271" s="87" t="e">
        <f>IF(LEFT($H271)=RIGHT($I$2),
    IF(Scores!$AC271="",
        NA(),
        Scores!$AC271
    ),
    NA()
)</f>
        <v>#N/A</v>
      </c>
      <c r="J271" s="86" t="e">
        <f>IF(LEFT($H271)=RIGHT($I$2),
    IF(Scores!$AF271="",
        NA(),
        Scores!$AF271
    ),
    NA()
)</f>
        <v>#N/A</v>
      </c>
      <c r="K271" s="86" t="e">
        <f>IF(LEFT($H271)=RIGHT($I$2),
    IF(Scores!$AG271="",
        NA(),
        Scores!$AG271
    ),
    NA()
)</f>
        <v>#N/A</v>
      </c>
      <c r="L271" s="86" t="e">
        <f>IF(LEFT($H271)=RIGHT($I$2),
    IF(OR(Scores!$F271="",NOT(ISNUMBER(Scores!$F271))),
        NA(),
        Scores!$F271
    ),
    NA()
)</f>
        <v>#N/A</v>
      </c>
      <c r="M271" s="88" t="e">
        <f>IF(LEFT($H271)=RIGHT($I$2),
    IF(OR(Scores!$F271="",NOT(ISNUMBER(Scores!$H271))),
        NA(),
        Scores!$H271
    ),
    NA()
)</f>
        <v>#N/A</v>
      </c>
      <c r="N271" s="87" t="e">
        <f>IF(LEFT($H271)=RIGHT($N$2),
    IF(Scores!$AC271="",
        NA(),
        Scores!$AC271
    ),
    NA()
)</f>
        <v>#N/A</v>
      </c>
      <c r="O271" s="86" t="e">
        <f>IF(LEFT($H271)=RIGHT($N$2),
    IF(Scores!$AF271="",
        NA(),
        Scores!$AF271
    ),
    NA()
)</f>
        <v>#N/A</v>
      </c>
      <c r="P271" s="86" t="e">
        <f>IF(LEFT($H271)=RIGHT($N$2),
    IF(Scores!$AG271="",
        NA(),
        Scores!$AG271
    ),
    NA()
)</f>
        <v>#N/A</v>
      </c>
      <c r="Q271" s="86" t="e">
        <f>IF(LEFT($H271)=RIGHT($N$2),
    IF(OR(Scores!$F271="",NOT(ISNUMBER(Scores!$F271))),
        NA(),
        Scores!$F271
    ),
    NA()
)</f>
        <v>#N/A</v>
      </c>
      <c r="R271" s="88" t="e">
        <f>IF(LEFT($H271)=RIGHT($N$2),
    IF(OR(Scores!$F271="",NOT(ISNUMBER(Scores!$H271))),
        NA(),
        Scores!$H271
    ),
    NA()
)</f>
        <v>#N/A</v>
      </c>
      <c r="S271" s="89"/>
    </row>
    <row r="272" spans="8:19">
      <c r="H272" s="93" t="str">
        <f>Scores!B272</f>
        <v/>
      </c>
      <c r="I272" s="87" t="e">
        <f>IF(LEFT($H272)=RIGHT($I$2),
    IF(Scores!$AC272="",
        NA(),
        Scores!$AC272
    ),
    NA()
)</f>
        <v>#N/A</v>
      </c>
      <c r="J272" s="86" t="e">
        <f>IF(LEFT($H272)=RIGHT($I$2),
    IF(Scores!$AF272="",
        NA(),
        Scores!$AF272
    ),
    NA()
)</f>
        <v>#N/A</v>
      </c>
      <c r="K272" s="86" t="e">
        <f>IF(LEFT($H272)=RIGHT($I$2),
    IF(Scores!$AG272="",
        NA(),
        Scores!$AG272
    ),
    NA()
)</f>
        <v>#N/A</v>
      </c>
      <c r="L272" s="86" t="e">
        <f>IF(LEFT($H272)=RIGHT($I$2),
    IF(OR(Scores!$F272="",NOT(ISNUMBER(Scores!$F272))),
        NA(),
        Scores!$F272
    ),
    NA()
)</f>
        <v>#N/A</v>
      </c>
      <c r="M272" s="88" t="e">
        <f>IF(LEFT($H272)=RIGHT($I$2),
    IF(OR(Scores!$F272="",NOT(ISNUMBER(Scores!$H272))),
        NA(),
        Scores!$H272
    ),
    NA()
)</f>
        <v>#N/A</v>
      </c>
      <c r="N272" s="87" t="e">
        <f>IF(LEFT($H272)=RIGHT($N$2),
    IF(Scores!$AC272="",
        NA(),
        Scores!$AC272
    ),
    NA()
)</f>
        <v>#N/A</v>
      </c>
      <c r="O272" s="86" t="e">
        <f>IF(LEFT($H272)=RIGHT($N$2),
    IF(Scores!$AF272="",
        NA(),
        Scores!$AF272
    ),
    NA()
)</f>
        <v>#N/A</v>
      </c>
      <c r="P272" s="86" t="e">
        <f>IF(LEFT($H272)=RIGHT($N$2),
    IF(Scores!$AG272="",
        NA(),
        Scores!$AG272
    ),
    NA()
)</f>
        <v>#N/A</v>
      </c>
      <c r="Q272" s="86" t="e">
        <f>IF(LEFT($H272)=RIGHT($N$2),
    IF(OR(Scores!$F272="",NOT(ISNUMBER(Scores!$F272))),
        NA(),
        Scores!$F272
    ),
    NA()
)</f>
        <v>#N/A</v>
      </c>
      <c r="R272" s="88" t="e">
        <f>IF(LEFT($H272)=RIGHT($N$2),
    IF(OR(Scores!$F272="",NOT(ISNUMBER(Scores!$H272))),
        NA(),
        Scores!$H272
    ),
    NA()
)</f>
        <v>#N/A</v>
      </c>
      <c r="S272" s="89"/>
    </row>
    <row r="273" spans="8:19">
      <c r="H273" s="93" t="str">
        <f>Scores!B273</f>
        <v/>
      </c>
      <c r="I273" s="87" t="e">
        <f>IF(LEFT($H273)=RIGHT($I$2),
    IF(Scores!$AC273="",
        NA(),
        Scores!$AC273
    ),
    NA()
)</f>
        <v>#N/A</v>
      </c>
      <c r="J273" s="86" t="e">
        <f>IF(LEFT($H273)=RIGHT($I$2),
    IF(Scores!$AF273="",
        NA(),
        Scores!$AF273
    ),
    NA()
)</f>
        <v>#N/A</v>
      </c>
      <c r="K273" s="86" t="e">
        <f>IF(LEFT($H273)=RIGHT($I$2),
    IF(Scores!$AG273="",
        NA(),
        Scores!$AG273
    ),
    NA()
)</f>
        <v>#N/A</v>
      </c>
      <c r="L273" s="86" t="e">
        <f>IF(LEFT($H273)=RIGHT($I$2),
    IF(OR(Scores!$F273="",NOT(ISNUMBER(Scores!$F273))),
        NA(),
        Scores!$F273
    ),
    NA()
)</f>
        <v>#N/A</v>
      </c>
      <c r="M273" s="88" t="e">
        <f>IF(LEFT($H273)=RIGHT($I$2),
    IF(OR(Scores!$F273="",NOT(ISNUMBER(Scores!$H273))),
        NA(),
        Scores!$H273
    ),
    NA()
)</f>
        <v>#N/A</v>
      </c>
      <c r="N273" s="87" t="e">
        <f>IF(LEFT($H273)=RIGHT($N$2),
    IF(Scores!$AC273="",
        NA(),
        Scores!$AC273
    ),
    NA()
)</f>
        <v>#N/A</v>
      </c>
      <c r="O273" s="86" t="e">
        <f>IF(LEFT($H273)=RIGHT($N$2),
    IF(Scores!$AF273="",
        NA(),
        Scores!$AF273
    ),
    NA()
)</f>
        <v>#N/A</v>
      </c>
      <c r="P273" s="86" t="e">
        <f>IF(LEFT($H273)=RIGHT($N$2),
    IF(Scores!$AG273="",
        NA(),
        Scores!$AG273
    ),
    NA()
)</f>
        <v>#N/A</v>
      </c>
      <c r="Q273" s="86" t="e">
        <f>IF(LEFT($H273)=RIGHT($N$2),
    IF(OR(Scores!$F273="",NOT(ISNUMBER(Scores!$F273))),
        NA(),
        Scores!$F273
    ),
    NA()
)</f>
        <v>#N/A</v>
      </c>
      <c r="R273" s="88" t="e">
        <f>IF(LEFT($H273)=RIGHT($N$2),
    IF(OR(Scores!$F273="",NOT(ISNUMBER(Scores!$H273))),
        NA(),
        Scores!$H273
    ),
    NA()
)</f>
        <v>#N/A</v>
      </c>
      <c r="S273" s="89"/>
    </row>
    <row r="274" spans="8:19">
      <c r="H274" s="93" t="str">
        <f>Scores!B274</f>
        <v/>
      </c>
      <c r="I274" s="87" t="e">
        <f>IF(LEFT($H274)=RIGHT($I$2),
    IF(Scores!$AC274="",
        NA(),
        Scores!$AC274
    ),
    NA()
)</f>
        <v>#N/A</v>
      </c>
      <c r="J274" s="86" t="e">
        <f>IF(LEFT($H274)=RIGHT($I$2),
    IF(Scores!$AF274="",
        NA(),
        Scores!$AF274
    ),
    NA()
)</f>
        <v>#N/A</v>
      </c>
      <c r="K274" s="86" t="e">
        <f>IF(LEFT($H274)=RIGHT($I$2),
    IF(Scores!$AG274="",
        NA(),
        Scores!$AG274
    ),
    NA()
)</f>
        <v>#N/A</v>
      </c>
      <c r="L274" s="86" t="e">
        <f>IF(LEFT($H274)=RIGHT($I$2),
    IF(OR(Scores!$F274="",NOT(ISNUMBER(Scores!$F274))),
        NA(),
        Scores!$F274
    ),
    NA()
)</f>
        <v>#N/A</v>
      </c>
      <c r="M274" s="88" t="e">
        <f>IF(LEFT($H274)=RIGHT($I$2),
    IF(OR(Scores!$F274="",NOT(ISNUMBER(Scores!$H274))),
        NA(),
        Scores!$H274
    ),
    NA()
)</f>
        <v>#N/A</v>
      </c>
      <c r="N274" s="87" t="e">
        <f>IF(LEFT($H274)=RIGHT($N$2),
    IF(Scores!$AC274="",
        NA(),
        Scores!$AC274
    ),
    NA()
)</f>
        <v>#N/A</v>
      </c>
      <c r="O274" s="86" t="e">
        <f>IF(LEFT($H274)=RIGHT($N$2),
    IF(Scores!$AF274="",
        NA(),
        Scores!$AF274
    ),
    NA()
)</f>
        <v>#N/A</v>
      </c>
      <c r="P274" s="86" t="e">
        <f>IF(LEFT($H274)=RIGHT($N$2),
    IF(Scores!$AG274="",
        NA(),
        Scores!$AG274
    ),
    NA()
)</f>
        <v>#N/A</v>
      </c>
      <c r="Q274" s="86" t="e">
        <f>IF(LEFT($H274)=RIGHT($N$2),
    IF(OR(Scores!$F274="",NOT(ISNUMBER(Scores!$F274))),
        NA(),
        Scores!$F274
    ),
    NA()
)</f>
        <v>#N/A</v>
      </c>
      <c r="R274" s="88" t="e">
        <f>IF(LEFT($H274)=RIGHT($N$2),
    IF(OR(Scores!$F274="",NOT(ISNUMBER(Scores!$H274))),
        NA(),
        Scores!$H274
    ),
    NA()
)</f>
        <v>#N/A</v>
      </c>
      <c r="S274" s="89"/>
    </row>
    <row r="275" spans="8:19">
      <c r="H275" s="93" t="str">
        <f>Scores!B275</f>
        <v/>
      </c>
      <c r="I275" s="87" t="e">
        <f>IF(LEFT($H275)=RIGHT($I$2),
    IF(Scores!$AC275="",
        NA(),
        Scores!$AC275
    ),
    NA()
)</f>
        <v>#N/A</v>
      </c>
      <c r="J275" s="86" t="e">
        <f>IF(LEFT($H275)=RIGHT($I$2),
    IF(Scores!$AF275="",
        NA(),
        Scores!$AF275
    ),
    NA()
)</f>
        <v>#N/A</v>
      </c>
      <c r="K275" s="86" t="e">
        <f>IF(LEFT($H275)=RIGHT($I$2),
    IF(Scores!$AG275="",
        NA(),
        Scores!$AG275
    ),
    NA()
)</f>
        <v>#N/A</v>
      </c>
      <c r="L275" s="86" t="e">
        <f>IF(LEFT($H275)=RIGHT($I$2),
    IF(OR(Scores!$F275="",NOT(ISNUMBER(Scores!$F275))),
        NA(),
        Scores!$F275
    ),
    NA()
)</f>
        <v>#N/A</v>
      </c>
      <c r="M275" s="88" t="e">
        <f>IF(LEFT($H275)=RIGHT($I$2),
    IF(OR(Scores!$F275="",NOT(ISNUMBER(Scores!$H275))),
        NA(),
        Scores!$H275
    ),
    NA()
)</f>
        <v>#N/A</v>
      </c>
      <c r="N275" s="87" t="e">
        <f>IF(LEFT($H275)=RIGHT($N$2),
    IF(Scores!$AC275="",
        NA(),
        Scores!$AC275
    ),
    NA()
)</f>
        <v>#N/A</v>
      </c>
      <c r="O275" s="86" t="e">
        <f>IF(LEFT($H275)=RIGHT($N$2),
    IF(Scores!$AF275="",
        NA(),
        Scores!$AF275
    ),
    NA()
)</f>
        <v>#N/A</v>
      </c>
      <c r="P275" s="86" t="e">
        <f>IF(LEFT($H275)=RIGHT($N$2),
    IF(Scores!$AG275="",
        NA(),
        Scores!$AG275
    ),
    NA()
)</f>
        <v>#N/A</v>
      </c>
      <c r="Q275" s="86" t="e">
        <f>IF(LEFT($H275)=RIGHT($N$2),
    IF(OR(Scores!$F275="",NOT(ISNUMBER(Scores!$F275))),
        NA(),
        Scores!$F275
    ),
    NA()
)</f>
        <v>#N/A</v>
      </c>
      <c r="R275" s="88" t="e">
        <f>IF(LEFT($H275)=RIGHT($N$2),
    IF(OR(Scores!$F275="",NOT(ISNUMBER(Scores!$H275))),
        NA(),
        Scores!$H275
    ),
    NA()
)</f>
        <v>#N/A</v>
      </c>
      <c r="S275" s="89"/>
    </row>
    <row r="276" spans="8:19">
      <c r="H276" s="93" t="str">
        <f>Scores!B276</f>
        <v/>
      </c>
      <c r="I276" s="87" t="e">
        <f>IF(LEFT($H276)=RIGHT($I$2),
    IF(Scores!$AC276="",
        NA(),
        Scores!$AC276
    ),
    NA()
)</f>
        <v>#N/A</v>
      </c>
      <c r="J276" s="86" t="e">
        <f>IF(LEFT($H276)=RIGHT($I$2),
    IF(Scores!$AF276="",
        NA(),
        Scores!$AF276
    ),
    NA()
)</f>
        <v>#N/A</v>
      </c>
      <c r="K276" s="86" t="e">
        <f>IF(LEFT($H276)=RIGHT($I$2),
    IF(Scores!$AG276="",
        NA(),
        Scores!$AG276
    ),
    NA()
)</f>
        <v>#N/A</v>
      </c>
      <c r="L276" s="86" t="e">
        <f>IF(LEFT($H276)=RIGHT($I$2),
    IF(OR(Scores!$F276="",NOT(ISNUMBER(Scores!$F276))),
        NA(),
        Scores!$F276
    ),
    NA()
)</f>
        <v>#N/A</v>
      </c>
      <c r="M276" s="88" t="e">
        <f>IF(LEFT($H276)=RIGHT($I$2),
    IF(OR(Scores!$F276="",NOT(ISNUMBER(Scores!$H276))),
        NA(),
        Scores!$H276
    ),
    NA()
)</f>
        <v>#N/A</v>
      </c>
      <c r="N276" s="87" t="e">
        <f>IF(LEFT($H276)=RIGHT($N$2),
    IF(Scores!$AC276="",
        NA(),
        Scores!$AC276
    ),
    NA()
)</f>
        <v>#N/A</v>
      </c>
      <c r="O276" s="86" t="e">
        <f>IF(LEFT($H276)=RIGHT($N$2),
    IF(Scores!$AF276="",
        NA(),
        Scores!$AF276
    ),
    NA()
)</f>
        <v>#N/A</v>
      </c>
      <c r="P276" s="86" t="e">
        <f>IF(LEFT($H276)=RIGHT($N$2),
    IF(Scores!$AG276="",
        NA(),
        Scores!$AG276
    ),
    NA()
)</f>
        <v>#N/A</v>
      </c>
      <c r="Q276" s="86" t="e">
        <f>IF(LEFT($H276)=RIGHT($N$2),
    IF(OR(Scores!$F276="",NOT(ISNUMBER(Scores!$F276))),
        NA(),
        Scores!$F276
    ),
    NA()
)</f>
        <v>#N/A</v>
      </c>
      <c r="R276" s="88" t="e">
        <f>IF(LEFT($H276)=RIGHT($N$2),
    IF(OR(Scores!$F276="",NOT(ISNUMBER(Scores!$H276))),
        NA(),
        Scores!$H276
    ),
    NA()
)</f>
        <v>#N/A</v>
      </c>
      <c r="S276" s="89"/>
    </row>
    <row r="277" spans="8:19">
      <c r="H277" s="93" t="str">
        <f>Scores!B277</f>
        <v/>
      </c>
      <c r="I277" s="87" t="e">
        <f>IF(LEFT($H277)=RIGHT($I$2),
    IF(Scores!$AC277="",
        NA(),
        Scores!$AC277
    ),
    NA()
)</f>
        <v>#N/A</v>
      </c>
      <c r="J277" s="86" t="e">
        <f>IF(LEFT($H277)=RIGHT($I$2),
    IF(Scores!$AF277="",
        NA(),
        Scores!$AF277
    ),
    NA()
)</f>
        <v>#N/A</v>
      </c>
      <c r="K277" s="86" t="e">
        <f>IF(LEFT($H277)=RIGHT($I$2),
    IF(Scores!$AG277="",
        NA(),
        Scores!$AG277
    ),
    NA()
)</f>
        <v>#N/A</v>
      </c>
      <c r="L277" s="86" t="e">
        <f>IF(LEFT($H277)=RIGHT($I$2),
    IF(OR(Scores!$F277="",NOT(ISNUMBER(Scores!$F277))),
        NA(),
        Scores!$F277
    ),
    NA()
)</f>
        <v>#N/A</v>
      </c>
      <c r="M277" s="88" t="e">
        <f>IF(LEFT($H277)=RIGHT($I$2),
    IF(OR(Scores!$F277="",NOT(ISNUMBER(Scores!$H277))),
        NA(),
        Scores!$H277
    ),
    NA()
)</f>
        <v>#N/A</v>
      </c>
      <c r="N277" s="87" t="e">
        <f>IF(LEFT($H277)=RIGHT($N$2),
    IF(Scores!$AC277="",
        NA(),
        Scores!$AC277
    ),
    NA()
)</f>
        <v>#N/A</v>
      </c>
      <c r="O277" s="86" t="e">
        <f>IF(LEFT($H277)=RIGHT($N$2),
    IF(Scores!$AF277="",
        NA(),
        Scores!$AF277
    ),
    NA()
)</f>
        <v>#N/A</v>
      </c>
      <c r="P277" s="86" t="e">
        <f>IF(LEFT($H277)=RIGHT($N$2),
    IF(Scores!$AG277="",
        NA(),
        Scores!$AG277
    ),
    NA()
)</f>
        <v>#N/A</v>
      </c>
      <c r="Q277" s="86" t="e">
        <f>IF(LEFT($H277)=RIGHT($N$2),
    IF(OR(Scores!$F277="",NOT(ISNUMBER(Scores!$F277))),
        NA(),
        Scores!$F277
    ),
    NA()
)</f>
        <v>#N/A</v>
      </c>
      <c r="R277" s="88" t="e">
        <f>IF(LEFT($H277)=RIGHT($N$2),
    IF(OR(Scores!$F277="",NOT(ISNUMBER(Scores!$H277))),
        NA(),
        Scores!$H277
    ),
    NA()
)</f>
        <v>#N/A</v>
      </c>
      <c r="S277" s="89"/>
    </row>
    <row r="278" spans="8:19">
      <c r="H278" s="93" t="str">
        <f>Scores!B278</f>
        <v/>
      </c>
      <c r="I278" s="87" t="e">
        <f>IF(LEFT($H278)=RIGHT($I$2),
    IF(Scores!$AC278="",
        NA(),
        Scores!$AC278
    ),
    NA()
)</f>
        <v>#N/A</v>
      </c>
      <c r="J278" s="86" t="e">
        <f>IF(LEFT($H278)=RIGHT($I$2),
    IF(Scores!$AF278="",
        NA(),
        Scores!$AF278
    ),
    NA()
)</f>
        <v>#N/A</v>
      </c>
      <c r="K278" s="86" t="e">
        <f>IF(LEFT($H278)=RIGHT($I$2),
    IF(Scores!$AG278="",
        NA(),
        Scores!$AG278
    ),
    NA()
)</f>
        <v>#N/A</v>
      </c>
      <c r="L278" s="86" t="e">
        <f>IF(LEFT($H278)=RIGHT($I$2),
    IF(OR(Scores!$F278="",NOT(ISNUMBER(Scores!$F278))),
        NA(),
        Scores!$F278
    ),
    NA()
)</f>
        <v>#N/A</v>
      </c>
      <c r="M278" s="88" t="e">
        <f>IF(LEFT($H278)=RIGHT($I$2),
    IF(OR(Scores!$F278="",NOT(ISNUMBER(Scores!$H278))),
        NA(),
        Scores!$H278
    ),
    NA()
)</f>
        <v>#N/A</v>
      </c>
      <c r="N278" s="87" t="e">
        <f>IF(LEFT($H278)=RIGHT($N$2),
    IF(Scores!$AC278="",
        NA(),
        Scores!$AC278
    ),
    NA()
)</f>
        <v>#N/A</v>
      </c>
      <c r="O278" s="86" t="e">
        <f>IF(LEFT($H278)=RIGHT($N$2),
    IF(Scores!$AF278="",
        NA(),
        Scores!$AF278
    ),
    NA()
)</f>
        <v>#N/A</v>
      </c>
      <c r="P278" s="86" t="e">
        <f>IF(LEFT($H278)=RIGHT($N$2),
    IF(Scores!$AG278="",
        NA(),
        Scores!$AG278
    ),
    NA()
)</f>
        <v>#N/A</v>
      </c>
      <c r="Q278" s="86" t="e">
        <f>IF(LEFT($H278)=RIGHT($N$2),
    IF(OR(Scores!$F278="",NOT(ISNUMBER(Scores!$F278))),
        NA(),
        Scores!$F278
    ),
    NA()
)</f>
        <v>#N/A</v>
      </c>
      <c r="R278" s="88" t="e">
        <f>IF(LEFT($H278)=RIGHT($N$2),
    IF(OR(Scores!$F278="",NOT(ISNUMBER(Scores!$H278))),
        NA(),
        Scores!$H278
    ),
    NA()
)</f>
        <v>#N/A</v>
      </c>
      <c r="S278" s="89"/>
    </row>
    <row r="279" spans="8:19">
      <c r="H279" s="93" t="str">
        <f>Scores!B279</f>
        <v/>
      </c>
      <c r="I279" s="87" t="e">
        <f>IF(LEFT($H279)=RIGHT($I$2),
    IF(Scores!$AC279="",
        NA(),
        Scores!$AC279
    ),
    NA()
)</f>
        <v>#N/A</v>
      </c>
      <c r="J279" s="86" t="e">
        <f>IF(LEFT($H279)=RIGHT($I$2),
    IF(Scores!$AF279="",
        NA(),
        Scores!$AF279
    ),
    NA()
)</f>
        <v>#N/A</v>
      </c>
      <c r="K279" s="86" t="e">
        <f>IF(LEFT($H279)=RIGHT($I$2),
    IF(Scores!$AG279="",
        NA(),
        Scores!$AG279
    ),
    NA()
)</f>
        <v>#N/A</v>
      </c>
      <c r="L279" s="86" t="e">
        <f>IF(LEFT($H279)=RIGHT($I$2),
    IF(OR(Scores!$F279="",NOT(ISNUMBER(Scores!$F279))),
        NA(),
        Scores!$F279
    ),
    NA()
)</f>
        <v>#N/A</v>
      </c>
      <c r="M279" s="88" t="e">
        <f>IF(LEFT($H279)=RIGHT($I$2),
    IF(OR(Scores!$F279="",NOT(ISNUMBER(Scores!$H279))),
        NA(),
        Scores!$H279
    ),
    NA()
)</f>
        <v>#N/A</v>
      </c>
      <c r="N279" s="87" t="e">
        <f>IF(LEFT($H279)=RIGHT($N$2),
    IF(Scores!$AC279="",
        NA(),
        Scores!$AC279
    ),
    NA()
)</f>
        <v>#N/A</v>
      </c>
      <c r="O279" s="86" t="e">
        <f>IF(LEFT($H279)=RIGHT($N$2),
    IF(Scores!$AF279="",
        NA(),
        Scores!$AF279
    ),
    NA()
)</f>
        <v>#N/A</v>
      </c>
      <c r="P279" s="86" t="e">
        <f>IF(LEFT($H279)=RIGHT($N$2),
    IF(Scores!$AG279="",
        NA(),
        Scores!$AG279
    ),
    NA()
)</f>
        <v>#N/A</v>
      </c>
      <c r="Q279" s="86" t="e">
        <f>IF(LEFT($H279)=RIGHT($N$2),
    IF(OR(Scores!$F279="",NOT(ISNUMBER(Scores!$F279))),
        NA(),
        Scores!$F279
    ),
    NA()
)</f>
        <v>#N/A</v>
      </c>
      <c r="R279" s="88" t="e">
        <f>IF(LEFT($H279)=RIGHT($N$2),
    IF(OR(Scores!$F279="",NOT(ISNUMBER(Scores!$H279))),
        NA(),
        Scores!$H279
    ),
    NA()
)</f>
        <v>#N/A</v>
      </c>
      <c r="S279" s="89"/>
    </row>
    <row r="280" spans="8:19">
      <c r="H280" s="93" t="str">
        <f>Scores!B280</f>
        <v/>
      </c>
      <c r="I280" s="87" t="e">
        <f>IF(LEFT($H280)=RIGHT($I$2),
    IF(Scores!$AC280="",
        NA(),
        Scores!$AC280
    ),
    NA()
)</f>
        <v>#N/A</v>
      </c>
      <c r="J280" s="86" t="e">
        <f>IF(LEFT($H280)=RIGHT($I$2),
    IF(Scores!$AF280="",
        NA(),
        Scores!$AF280
    ),
    NA()
)</f>
        <v>#N/A</v>
      </c>
      <c r="K280" s="86" t="e">
        <f>IF(LEFT($H280)=RIGHT($I$2),
    IF(Scores!$AG280="",
        NA(),
        Scores!$AG280
    ),
    NA()
)</f>
        <v>#N/A</v>
      </c>
      <c r="L280" s="86" t="e">
        <f>IF(LEFT($H280)=RIGHT($I$2),
    IF(OR(Scores!$F280="",NOT(ISNUMBER(Scores!$F280))),
        NA(),
        Scores!$F280
    ),
    NA()
)</f>
        <v>#N/A</v>
      </c>
      <c r="M280" s="88" t="e">
        <f>IF(LEFT($H280)=RIGHT($I$2),
    IF(OR(Scores!$F280="",NOT(ISNUMBER(Scores!$H280))),
        NA(),
        Scores!$H280
    ),
    NA()
)</f>
        <v>#N/A</v>
      </c>
      <c r="N280" s="87" t="e">
        <f>IF(LEFT($H280)=RIGHT($N$2),
    IF(Scores!$AC280="",
        NA(),
        Scores!$AC280
    ),
    NA()
)</f>
        <v>#N/A</v>
      </c>
      <c r="O280" s="86" t="e">
        <f>IF(LEFT($H280)=RIGHT($N$2),
    IF(Scores!$AF280="",
        NA(),
        Scores!$AF280
    ),
    NA()
)</f>
        <v>#N/A</v>
      </c>
      <c r="P280" s="86" t="e">
        <f>IF(LEFT($H280)=RIGHT($N$2),
    IF(Scores!$AG280="",
        NA(),
        Scores!$AG280
    ),
    NA()
)</f>
        <v>#N/A</v>
      </c>
      <c r="Q280" s="86" t="e">
        <f>IF(LEFT($H280)=RIGHT($N$2),
    IF(OR(Scores!$F280="",NOT(ISNUMBER(Scores!$F280))),
        NA(),
        Scores!$F280
    ),
    NA()
)</f>
        <v>#N/A</v>
      </c>
      <c r="R280" s="88" t="e">
        <f>IF(LEFT($H280)=RIGHT($N$2),
    IF(OR(Scores!$F280="",NOT(ISNUMBER(Scores!$H280))),
        NA(),
        Scores!$H280
    ),
    NA()
)</f>
        <v>#N/A</v>
      </c>
      <c r="S280" s="89"/>
    </row>
    <row r="281" spans="8:19">
      <c r="H281" s="93" t="str">
        <f>Scores!B281</f>
        <v/>
      </c>
      <c r="I281" s="87" t="e">
        <f>IF(LEFT($H281)=RIGHT($I$2),
    IF(Scores!$AC281="",
        NA(),
        Scores!$AC281
    ),
    NA()
)</f>
        <v>#N/A</v>
      </c>
      <c r="J281" s="86" t="e">
        <f>IF(LEFT($H281)=RIGHT($I$2),
    IF(Scores!$AF281="",
        NA(),
        Scores!$AF281
    ),
    NA()
)</f>
        <v>#N/A</v>
      </c>
      <c r="K281" s="86" t="e">
        <f>IF(LEFT($H281)=RIGHT($I$2),
    IF(Scores!$AG281="",
        NA(),
        Scores!$AG281
    ),
    NA()
)</f>
        <v>#N/A</v>
      </c>
      <c r="L281" s="86" t="e">
        <f>IF(LEFT($H281)=RIGHT($I$2),
    IF(OR(Scores!$F281="",NOT(ISNUMBER(Scores!$F281))),
        NA(),
        Scores!$F281
    ),
    NA()
)</f>
        <v>#N/A</v>
      </c>
      <c r="M281" s="88" t="e">
        <f>IF(LEFT($H281)=RIGHT($I$2),
    IF(OR(Scores!$F281="",NOT(ISNUMBER(Scores!$H281))),
        NA(),
        Scores!$H281
    ),
    NA()
)</f>
        <v>#N/A</v>
      </c>
      <c r="N281" s="87" t="e">
        <f>IF(LEFT($H281)=RIGHT($N$2),
    IF(Scores!$AC281="",
        NA(),
        Scores!$AC281
    ),
    NA()
)</f>
        <v>#N/A</v>
      </c>
      <c r="O281" s="86" t="e">
        <f>IF(LEFT($H281)=RIGHT($N$2),
    IF(Scores!$AF281="",
        NA(),
        Scores!$AF281
    ),
    NA()
)</f>
        <v>#N/A</v>
      </c>
      <c r="P281" s="86" t="e">
        <f>IF(LEFT($H281)=RIGHT($N$2),
    IF(Scores!$AG281="",
        NA(),
        Scores!$AG281
    ),
    NA()
)</f>
        <v>#N/A</v>
      </c>
      <c r="Q281" s="86" t="e">
        <f>IF(LEFT($H281)=RIGHT($N$2),
    IF(OR(Scores!$F281="",NOT(ISNUMBER(Scores!$F281))),
        NA(),
        Scores!$F281
    ),
    NA()
)</f>
        <v>#N/A</v>
      </c>
      <c r="R281" s="88" t="e">
        <f>IF(LEFT($H281)=RIGHT($N$2),
    IF(OR(Scores!$F281="",NOT(ISNUMBER(Scores!$H281))),
        NA(),
        Scores!$H281
    ),
    NA()
)</f>
        <v>#N/A</v>
      </c>
      <c r="S281" s="89"/>
    </row>
    <row r="282" spans="8:19">
      <c r="H282" s="93" t="str">
        <f>Scores!B282</f>
        <v/>
      </c>
      <c r="I282" s="87" t="e">
        <f>IF(LEFT($H282)=RIGHT($I$2),
    IF(Scores!$AC282="",
        NA(),
        Scores!$AC282
    ),
    NA()
)</f>
        <v>#N/A</v>
      </c>
      <c r="J282" s="86" t="e">
        <f>IF(LEFT($H282)=RIGHT($I$2),
    IF(Scores!$AF282="",
        NA(),
        Scores!$AF282
    ),
    NA()
)</f>
        <v>#N/A</v>
      </c>
      <c r="K282" s="86" t="e">
        <f>IF(LEFT($H282)=RIGHT($I$2),
    IF(Scores!$AG282="",
        NA(),
        Scores!$AG282
    ),
    NA()
)</f>
        <v>#N/A</v>
      </c>
      <c r="L282" s="86" t="e">
        <f>IF(LEFT($H282)=RIGHT($I$2),
    IF(OR(Scores!$F282="",NOT(ISNUMBER(Scores!$F282))),
        NA(),
        Scores!$F282
    ),
    NA()
)</f>
        <v>#N/A</v>
      </c>
      <c r="M282" s="88" t="e">
        <f>IF(LEFT($H282)=RIGHT($I$2),
    IF(OR(Scores!$F282="",NOT(ISNUMBER(Scores!$H282))),
        NA(),
        Scores!$H282
    ),
    NA()
)</f>
        <v>#N/A</v>
      </c>
      <c r="N282" s="87" t="e">
        <f>IF(LEFT($H282)=RIGHT($N$2),
    IF(Scores!$AC282="",
        NA(),
        Scores!$AC282
    ),
    NA()
)</f>
        <v>#N/A</v>
      </c>
      <c r="O282" s="86" t="e">
        <f>IF(LEFT($H282)=RIGHT($N$2),
    IF(Scores!$AF282="",
        NA(),
        Scores!$AF282
    ),
    NA()
)</f>
        <v>#N/A</v>
      </c>
      <c r="P282" s="86" t="e">
        <f>IF(LEFT($H282)=RIGHT($N$2),
    IF(Scores!$AG282="",
        NA(),
        Scores!$AG282
    ),
    NA()
)</f>
        <v>#N/A</v>
      </c>
      <c r="Q282" s="86" t="e">
        <f>IF(LEFT($H282)=RIGHT($N$2),
    IF(OR(Scores!$F282="",NOT(ISNUMBER(Scores!$F282))),
        NA(),
        Scores!$F282
    ),
    NA()
)</f>
        <v>#N/A</v>
      </c>
      <c r="R282" s="88" t="e">
        <f>IF(LEFT($H282)=RIGHT($N$2),
    IF(OR(Scores!$F282="",NOT(ISNUMBER(Scores!$H282))),
        NA(),
        Scores!$H282
    ),
    NA()
)</f>
        <v>#N/A</v>
      </c>
      <c r="S282" s="89"/>
    </row>
    <row r="283" spans="8:19">
      <c r="H283" s="93" t="str">
        <f>Scores!B283</f>
        <v/>
      </c>
      <c r="I283" s="87" t="e">
        <f>IF(LEFT($H283)=RIGHT($I$2),
    IF(Scores!$AC283="",
        NA(),
        Scores!$AC283
    ),
    NA()
)</f>
        <v>#N/A</v>
      </c>
      <c r="J283" s="86" t="e">
        <f>IF(LEFT($H283)=RIGHT($I$2),
    IF(Scores!$AF283="",
        NA(),
        Scores!$AF283
    ),
    NA()
)</f>
        <v>#N/A</v>
      </c>
      <c r="K283" s="86" t="e">
        <f>IF(LEFT($H283)=RIGHT($I$2),
    IF(Scores!$AG283="",
        NA(),
        Scores!$AG283
    ),
    NA()
)</f>
        <v>#N/A</v>
      </c>
      <c r="L283" s="86" t="e">
        <f>IF(LEFT($H283)=RIGHT($I$2),
    IF(OR(Scores!$F283="",NOT(ISNUMBER(Scores!$F283))),
        NA(),
        Scores!$F283
    ),
    NA()
)</f>
        <v>#N/A</v>
      </c>
      <c r="M283" s="88" t="e">
        <f>IF(LEFT($H283)=RIGHT($I$2),
    IF(OR(Scores!$F283="",NOT(ISNUMBER(Scores!$H283))),
        NA(),
        Scores!$H283
    ),
    NA()
)</f>
        <v>#N/A</v>
      </c>
      <c r="N283" s="87" t="e">
        <f>IF(LEFT($H283)=RIGHT($N$2),
    IF(Scores!$AC283="",
        NA(),
        Scores!$AC283
    ),
    NA()
)</f>
        <v>#N/A</v>
      </c>
      <c r="O283" s="86" t="e">
        <f>IF(LEFT($H283)=RIGHT($N$2),
    IF(Scores!$AF283="",
        NA(),
        Scores!$AF283
    ),
    NA()
)</f>
        <v>#N/A</v>
      </c>
      <c r="P283" s="86" t="e">
        <f>IF(LEFT($H283)=RIGHT($N$2),
    IF(Scores!$AG283="",
        NA(),
        Scores!$AG283
    ),
    NA()
)</f>
        <v>#N/A</v>
      </c>
      <c r="Q283" s="86" t="e">
        <f>IF(LEFT($H283)=RIGHT($N$2),
    IF(OR(Scores!$F283="",NOT(ISNUMBER(Scores!$F283))),
        NA(),
        Scores!$F283
    ),
    NA()
)</f>
        <v>#N/A</v>
      </c>
      <c r="R283" s="88" t="e">
        <f>IF(LEFT($H283)=RIGHT($N$2),
    IF(OR(Scores!$F283="",NOT(ISNUMBER(Scores!$H283))),
        NA(),
        Scores!$H283
    ),
    NA()
)</f>
        <v>#N/A</v>
      </c>
      <c r="S283" s="89"/>
    </row>
    <row r="284" spans="8:19">
      <c r="H284" s="93" t="str">
        <f>Scores!B284</f>
        <v/>
      </c>
      <c r="I284" s="87" t="e">
        <f>IF(LEFT($H284)=RIGHT($I$2),
    IF(Scores!$AC284="",
        NA(),
        Scores!$AC284
    ),
    NA()
)</f>
        <v>#N/A</v>
      </c>
      <c r="J284" s="86" t="e">
        <f>IF(LEFT($H284)=RIGHT($I$2),
    IF(Scores!$AF284="",
        NA(),
        Scores!$AF284
    ),
    NA()
)</f>
        <v>#N/A</v>
      </c>
      <c r="K284" s="86" t="e">
        <f>IF(LEFT($H284)=RIGHT($I$2),
    IF(Scores!$AG284="",
        NA(),
        Scores!$AG284
    ),
    NA()
)</f>
        <v>#N/A</v>
      </c>
      <c r="L284" s="86" t="e">
        <f>IF(LEFT($H284)=RIGHT($I$2),
    IF(OR(Scores!$F284="",NOT(ISNUMBER(Scores!$F284))),
        NA(),
        Scores!$F284
    ),
    NA()
)</f>
        <v>#N/A</v>
      </c>
      <c r="M284" s="88" t="e">
        <f>IF(LEFT($H284)=RIGHT($I$2),
    IF(OR(Scores!$F284="",NOT(ISNUMBER(Scores!$H284))),
        NA(),
        Scores!$H284
    ),
    NA()
)</f>
        <v>#N/A</v>
      </c>
      <c r="N284" s="87" t="e">
        <f>IF(LEFT($H284)=RIGHT($N$2),
    IF(Scores!$AC284="",
        NA(),
        Scores!$AC284
    ),
    NA()
)</f>
        <v>#N/A</v>
      </c>
      <c r="O284" s="86" t="e">
        <f>IF(LEFT($H284)=RIGHT($N$2),
    IF(Scores!$AF284="",
        NA(),
        Scores!$AF284
    ),
    NA()
)</f>
        <v>#N/A</v>
      </c>
      <c r="P284" s="86" t="e">
        <f>IF(LEFT($H284)=RIGHT($N$2),
    IF(Scores!$AG284="",
        NA(),
        Scores!$AG284
    ),
    NA()
)</f>
        <v>#N/A</v>
      </c>
      <c r="Q284" s="86" t="e">
        <f>IF(LEFT($H284)=RIGHT($N$2),
    IF(OR(Scores!$F284="",NOT(ISNUMBER(Scores!$F284))),
        NA(),
        Scores!$F284
    ),
    NA()
)</f>
        <v>#N/A</v>
      </c>
      <c r="R284" s="88" t="e">
        <f>IF(LEFT($H284)=RIGHT($N$2),
    IF(OR(Scores!$F284="",NOT(ISNUMBER(Scores!$H284))),
        NA(),
        Scores!$H284
    ),
    NA()
)</f>
        <v>#N/A</v>
      </c>
      <c r="S284" s="89"/>
    </row>
    <row r="285" spans="8:19">
      <c r="H285" s="93" t="str">
        <f>Scores!B285</f>
        <v/>
      </c>
      <c r="I285" s="87" t="e">
        <f>IF(LEFT($H285)=RIGHT($I$2),
    IF(Scores!$AC285="",
        NA(),
        Scores!$AC285
    ),
    NA()
)</f>
        <v>#N/A</v>
      </c>
      <c r="J285" s="86" t="e">
        <f>IF(LEFT($H285)=RIGHT($I$2),
    IF(Scores!$AF285="",
        NA(),
        Scores!$AF285
    ),
    NA()
)</f>
        <v>#N/A</v>
      </c>
      <c r="K285" s="86" t="e">
        <f>IF(LEFT($H285)=RIGHT($I$2),
    IF(Scores!$AG285="",
        NA(),
        Scores!$AG285
    ),
    NA()
)</f>
        <v>#N/A</v>
      </c>
      <c r="L285" s="86" t="e">
        <f>IF(LEFT($H285)=RIGHT($I$2),
    IF(OR(Scores!$F285="",NOT(ISNUMBER(Scores!$F285))),
        NA(),
        Scores!$F285
    ),
    NA()
)</f>
        <v>#N/A</v>
      </c>
      <c r="M285" s="88" t="e">
        <f>IF(LEFT($H285)=RIGHT($I$2),
    IF(OR(Scores!$F285="",NOT(ISNUMBER(Scores!$H285))),
        NA(),
        Scores!$H285
    ),
    NA()
)</f>
        <v>#N/A</v>
      </c>
      <c r="N285" s="87" t="e">
        <f>IF(LEFT($H285)=RIGHT($N$2),
    IF(Scores!$AC285="",
        NA(),
        Scores!$AC285
    ),
    NA()
)</f>
        <v>#N/A</v>
      </c>
      <c r="O285" s="86" t="e">
        <f>IF(LEFT($H285)=RIGHT($N$2),
    IF(Scores!$AF285="",
        NA(),
        Scores!$AF285
    ),
    NA()
)</f>
        <v>#N/A</v>
      </c>
      <c r="P285" s="86" t="e">
        <f>IF(LEFT($H285)=RIGHT($N$2),
    IF(Scores!$AG285="",
        NA(),
        Scores!$AG285
    ),
    NA()
)</f>
        <v>#N/A</v>
      </c>
      <c r="Q285" s="86" t="e">
        <f>IF(LEFT($H285)=RIGHT($N$2),
    IF(OR(Scores!$F285="",NOT(ISNUMBER(Scores!$F285))),
        NA(),
        Scores!$F285
    ),
    NA()
)</f>
        <v>#N/A</v>
      </c>
      <c r="R285" s="88" t="e">
        <f>IF(LEFT($H285)=RIGHT($N$2),
    IF(OR(Scores!$F285="",NOT(ISNUMBER(Scores!$H285))),
        NA(),
        Scores!$H285
    ),
    NA()
)</f>
        <v>#N/A</v>
      </c>
      <c r="S285" s="89"/>
    </row>
    <row r="286" spans="8:19">
      <c r="H286" s="93" t="str">
        <f>Scores!B286</f>
        <v/>
      </c>
      <c r="I286" s="87" t="e">
        <f>IF(LEFT($H286)=RIGHT($I$2),
    IF(Scores!$AC286="",
        NA(),
        Scores!$AC286
    ),
    NA()
)</f>
        <v>#N/A</v>
      </c>
      <c r="J286" s="86" t="e">
        <f>IF(LEFT($H286)=RIGHT($I$2),
    IF(Scores!$AF286="",
        NA(),
        Scores!$AF286
    ),
    NA()
)</f>
        <v>#N/A</v>
      </c>
      <c r="K286" s="86" t="e">
        <f>IF(LEFT($H286)=RIGHT($I$2),
    IF(Scores!$AG286="",
        NA(),
        Scores!$AG286
    ),
    NA()
)</f>
        <v>#N/A</v>
      </c>
      <c r="L286" s="86" t="e">
        <f>IF(LEFT($H286)=RIGHT($I$2),
    IF(OR(Scores!$F286="",NOT(ISNUMBER(Scores!$F286))),
        NA(),
        Scores!$F286
    ),
    NA()
)</f>
        <v>#N/A</v>
      </c>
      <c r="M286" s="88" t="e">
        <f>IF(LEFT($H286)=RIGHT($I$2),
    IF(OR(Scores!$F286="",NOT(ISNUMBER(Scores!$H286))),
        NA(),
        Scores!$H286
    ),
    NA()
)</f>
        <v>#N/A</v>
      </c>
      <c r="N286" s="87" t="e">
        <f>IF(LEFT($H286)=RIGHT($N$2),
    IF(Scores!$AC286="",
        NA(),
        Scores!$AC286
    ),
    NA()
)</f>
        <v>#N/A</v>
      </c>
      <c r="O286" s="86" t="e">
        <f>IF(LEFT($H286)=RIGHT($N$2),
    IF(Scores!$AF286="",
        NA(),
        Scores!$AF286
    ),
    NA()
)</f>
        <v>#N/A</v>
      </c>
      <c r="P286" s="86" t="e">
        <f>IF(LEFT($H286)=RIGHT($N$2),
    IF(Scores!$AG286="",
        NA(),
        Scores!$AG286
    ),
    NA()
)</f>
        <v>#N/A</v>
      </c>
      <c r="Q286" s="86" t="e">
        <f>IF(LEFT($H286)=RIGHT($N$2),
    IF(OR(Scores!$F286="",NOT(ISNUMBER(Scores!$F286))),
        NA(),
        Scores!$F286
    ),
    NA()
)</f>
        <v>#N/A</v>
      </c>
      <c r="R286" s="88" t="e">
        <f>IF(LEFT($H286)=RIGHT($N$2),
    IF(OR(Scores!$F286="",NOT(ISNUMBER(Scores!$H286))),
        NA(),
        Scores!$H286
    ),
    NA()
)</f>
        <v>#N/A</v>
      </c>
      <c r="S286" s="89"/>
    </row>
    <row r="287" spans="8:19">
      <c r="H287" s="93" t="str">
        <f>Scores!B287</f>
        <v/>
      </c>
      <c r="I287" s="87" t="e">
        <f>IF(LEFT($H287)=RIGHT($I$2),
    IF(Scores!$AC287="",
        NA(),
        Scores!$AC287
    ),
    NA()
)</f>
        <v>#N/A</v>
      </c>
      <c r="J287" s="86" t="e">
        <f>IF(LEFT($H287)=RIGHT($I$2),
    IF(Scores!$AF287="",
        NA(),
        Scores!$AF287
    ),
    NA()
)</f>
        <v>#N/A</v>
      </c>
      <c r="K287" s="86" t="e">
        <f>IF(LEFT($H287)=RIGHT($I$2),
    IF(Scores!$AG287="",
        NA(),
        Scores!$AG287
    ),
    NA()
)</f>
        <v>#N/A</v>
      </c>
      <c r="L287" s="86" t="e">
        <f>IF(LEFT($H287)=RIGHT($I$2),
    IF(OR(Scores!$F287="",NOT(ISNUMBER(Scores!$F287))),
        NA(),
        Scores!$F287
    ),
    NA()
)</f>
        <v>#N/A</v>
      </c>
      <c r="M287" s="88" t="e">
        <f>IF(LEFT($H287)=RIGHT($I$2),
    IF(OR(Scores!$F287="",NOT(ISNUMBER(Scores!$H287))),
        NA(),
        Scores!$H287
    ),
    NA()
)</f>
        <v>#N/A</v>
      </c>
      <c r="N287" s="87" t="e">
        <f>IF(LEFT($H287)=RIGHT($N$2),
    IF(Scores!$AC287="",
        NA(),
        Scores!$AC287
    ),
    NA()
)</f>
        <v>#N/A</v>
      </c>
      <c r="O287" s="86" t="e">
        <f>IF(LEFT($H287)=RIGHT($N$2),
    IF(Scores!$AF287="",
        NA(),
        Scores!$AF287
    ),
    NA()
)</f>
        <v>#N/A</v>
      </c>
      <c r="P287" s="86" t="e">
        <f>IF(LEFT($H287)=RIGHT($N$2),
    IF(Scores!$AG287="",
        NA(),
        Scores!$AG287
    ),
    NA()
)</f>
        <v>#N/A</v>
      </c>
      <c r="Q287" s="86" t="e">
        <f>IF(LEFT($H287)=RIGHT($N$2),
    IF(OR(Scores!$F287="",NOT(ISNUMBER(Scores!$F287))),
        NA(),
        Scores!$F287
    ),
    NA()
)</f>
        <v>#N/A</v>
      </c>
      <c r="R287" s="88" t="e">
        <f>IF(LEFT($H287)=RIGHT($N$2),
    IF(OR(Scores!$F287="",NOT(ISNUMBER(Scores!$H287))),
        NA(),
        Scores!$H287
    ),
    NA()
)</f>
        <v>#N/A</v>
      </c>
      <c r="S287" s="89"/>
    </row>
    <row r="288" spans="8:19">
      <c r="H288" s="93" t="str">
        <f>Scores!B288</f>
        <v/>
      </c>
      <c r="I288" s="87" t="e">
        <f>IF(LEFT($H288)=RIGHT($I$2),
    IF(Scores!$AC288="",
        NA(),
        Scores!$AC288
    ),
    NA()
)</f>
        <v>#N/A</v>
      </c>
      <c r="J288" s="86" t="e">
        <f>IF(LEFT($H288)=RIGHT($I$2),
    IF(Scores!$AF288="",
        NA(),
        Scores!$AF288
    ),
    NA()
)</f>
        <v>#N/A</v>
      </c>
      <c r="K288" s="86" t="e">
        <f>IF(LEFT($H288)=RIGHT($I$2),
    IF(Scores!$AG288="",
        NA(),
        Scores!$AG288
    ),
    NA()
)</f>
        <v>#N/A</v>
      </c>
      <c r="L288" s="86" t="e">
        <f>IF(LEFT($H288)=RIGHT($I$2),
    IF(OR(Scores!$F288="",NOT(ISNUMBER(Scores!$F288))),
        NA(),
        Scores!$F288
    ),
    NA()
)</f>
        <v>#N/A</v>
      </c>
      <c r="M288" s="88" t="e">
        <f>IF(LEFT($H288)=RIGHT($I$2),
    IF(OR(Scores!$F288="",NOT(ISNUMBER(Scores!$H288))),
        NA(),
        Scores!$H288
    ),
    NA()
)</f>
        <v>#N/A</v>
      </c>
      <c r="N288" s="87" t="e">
        <f>IF(LEFT($H288)=RIGHT($N$2),
    IF(Scores!$AC288="",
        NA(),
        Scores!$AC288
    ),
    NA()
)</f>
        <v>#N/A</v>
      </c>
      <c r="O288" s="86" t="e">
        <f>IF(LEFT($H288)=RIGHT($N$2),
    IF(Scores!$AF288="",
        NA(),
        Scores!$AF288
    ),
    NA()
)</f>
        <v>#N/A</v>
      </c>
      <c r="P288" s="86" t="e">
        <f>IF(LEFT($H288)=RIGHT($N$2),
    IF(Scores!$AG288="",
        NA(),
        Scores!$AG288
    ),
    NA()
)</f>
        <v>#N/A</v>
      </c>
      <c r="Q288" s="86" t="e">
        <f>IF(LEFT($H288)=RIGHT($N$2),
    IF(OR(Scores!$F288="",NOT(ISNUMBER(Scores!$F288))),
        NA(),
        Scores!$F288
    ),
    NA()
)</f>
        <v>#N/A</v>
      </c>
      <c r="R288" s="88" t="e">
        <f>IF(LEFT($H288)=RIGHT($N$2),
    IF(OR(Scores!$F288="",NOT(ISNUMBER(Scores!$H288))),
        NA(),
        Scores!$H288
    ),
    NA()
)</f>
        <v>#N/A</v>
      </c>
      <c r="S288" s="89"/>
    </row>
    <row r="289" spans="8:19">
      <c r="H289" s="93" t="str">
        <f>Scores!B289</f>
        <v/>
      </c>
      <c r="I289" s="87" t="e">
        <f>IF(LEFT($H289)=RIGHT($I$2),
    IF(Scores!$AC289="",
        NA(),
        Scores!$AC289
    ),
    NA()
)</f>
        <v>#N/A</v>
      </c>
      <c r="J289" s="86" t="e">
        <f>IF(LEFT($H289)=RIGHT($I$2),
    IF(Scores!$AF289="",
        NA(),
        Scores!$AF289
    ),
    NA()
)</f>
        <v>#N/A</v>
      </c>
      <c r="K289" s="86" t="e">
        <f>IF(LEFT($H289)=RIGHT($I$2),
    IF(Scores!$AG289="",
        NA(),
        Scores!$AG289
    ),
    NA()
)</f>
        <v>#N/A</v>
      </c>
      <c r="L289" s="86" t="e">
        <f>IF(LEFT($H289)=RIGHT($I$2),
    IF(OR(Scores!$F289="",NOT(ISNUMBER(Scores!$F289))),
        NA(),
        Scores!$F289
    ),
    NA()
)</f>
        <v>#N/A</v>
      </c>
      <c r="M289" s="88" t="e">
        <f>IF(LEFT($H289)=RIGHT($I$2),
    IF(OR(Scores!$F289="",NOT(ISNUMBER(Scores!$H289))),
        NA(),
        Scores!$H289
    ),
    NA()
)</f>
        <v>#N/A</v>
      </c>
      <c r="N289" s="87" t="e">
        <f>IF(LEFT($H289)=RIGHT($N$2),
    IF(Scores!$AC289="",
        NA(),
        Scores!$AC289
    ),
    NA()
)</f>
        <v>#N/A</v>
      </c>
      <c r="O289" s="86" t="e">
        <f>IF(LEFT($H289)=RIGHT($N$2),
    IF(Scores!$AF289="",
        NA(),
        Scores!$AF289
    ),
    NA()
)</f>
        <v>#N/A</v>
      </c>
      <c r="P289" s="86" t="e">
        <f>IF(LEFT($H289)=RIGHT($N$2),
    IF(Scores!$AG289="",
        NA(),
        Scores!$AG289
    ),
    NA()
)</f>
        <v>#N/A</v>
      </c>
      <c r="Q289" s="86" t="e">
        <f>IF(LEFT($H289)=RIGHT($N$2),
    IF(OR(Scores!$F289="",NOT(ISNUMBER(Scores!$F289))),
        NA(),
        Scores!$F289
    ),
    NA()
)</f>
        <v>#N/A</v>
      </c>
      <c r="R289" s="88" t="e">
        <f>IF(LEFT($H289)=RIGHT($N$2),
    IF(OR(Scores!$F289="",NOT(ISNUMBER(Scores!$H289))),
        NA(),
        Scores!$H289
    ),
    NA()
)</f>
        <v>#N/A</v>
      </c>
      <c r="S289" s="89"/>
    </row>
    <row r="290" spans="8:19">
      <c r="H290" s="93" t="str">
        <f>Scores!B290</f>
        <v/>
      </c>
      <c r="I290" s="87" t="e">
        <f>IF(LEFT($H290)=RIGHT($I$2),
    IF(Scores!$AC290="",
        NA(),
        Scores!$AC290
    ),
    NA()
)</f>
        <v>#N/A</v>
      </c>
      <c r="J290" s="86" t="e">
        <f>IF(LEFT($H290)=RIGHT($I$2),
    IF(Scores!$AF290="",
        NA(),
        Scores!$AF290
    ),
    NA()
)</f>
        <v>#N/A</v>
      </c>
      <c r="K290" s="86" t="e">
        <f>IF(LEFT($H290)=RIGHT($I$2),
    IF(Scores!$AG290="",
        NA(),
        Scores!$AG290
    ),
    NA()
)</f>
        <v>#N/A</v>
      </c>
      <c r="L290" s="86" t="e">
        <f>IF(LEFT($H290)=RIGHT($I$2),
    IF(OR(Scores!$F290="",NOT(ISNUMBER(Scores!$F290))),
        NA(),
        Scores!$F290
    ),
    NA()
)</f>
        <v>#N/A</v>
      </c>
      <c r="M290" s="88" t="e">
        <f>IF(LEFT($H290)=RIGHT($I$2),
    IF(OR(Scores!$F290="",NOT(ISNUMBER(Scores!$H290))),
        NA(),
        Scores!$H290
    ),
    NA()
)</f>
        <v>#N/A</v>
      </c>
      <c r="N290" s="87" t="e">
        <f>IF(LEFT($H290)=RIGHT($N$2),
    IF(Scores!$AC290="",
        NA(),
        Scores!$AC290
    ),
    NA()
)</f>
        <v>#N/A</v>
      </c>
      <c r="O290" s="86" t="e">
        <f>IF(LEFT($H290)=RIGHT($N$2),
    IF(Scores!$AF290="",
        NA(),
        Scores!$AF290
    ),
    NA()
)</f>
        <v>#N/A</v>
      </c>
      <c r="P290" s="86" t="e">
        <f>IF(LEFT($H290)=RIGHT($N$2),
    IF(Scores!$AG290="",
        NA(),
        Scores!$AG290
    ),
    NA()
)</f>
        <v>#N/A</v>
      </c>
      <c r="Q290" s="86" t="e">
        <f>IF(LEFT($H290)=RIGHT($N$2),
    IF(OR(Scores!$F290="",NOT(ISNUMBER(Scores!$F290))),
        NA(),
        Scores!$F290
    ),
    NA()
)</f>
        <v>#N/A</v>
      </c>
      <c r="R290" s="88" t="e">
        <f>IF(LEFT($H290)=RIGHT($N$2),
    IF(OR(Scores!$F290="",NOT(ISNUMBER(Scores!$H290))),
        NA(),
        Scores!$H290
    ),
    NA()
)</f>
        <v>#N/A</v>
      </c>
      <c r="S290" s="89"/>
    </row>
    <row r="291" spans="8:19">
      <c r="H291" s="93" t="str">
        <f>Scores!B291</f>
        <v/>
      </c>
      <c r="I291" s="87" t="e">
        <f>IF(LEFT($H291)=RIGHT($I$2),
    IF(Scores!$AC291="",
        NA(),
        Scores!$AC291
    ),
    NA()
)</f>
        <v>#N/A</v>
      </c>
      <c r="J291" s="86" t="e">
        <f>IF(LEFT($H291)=RIGHT($I$2),
    IF(Scores!$AF291="",
        NA(),
        Scores!$AF291
    ),
    NA()
)</f>
        <v>#N/A</v>
      </c>
      <c r="K291" s="86" t="e">
        <f>IF(LEFT($H291)=RIGHT($I$2),
    IF(Scores!$AG291="",
        NA(),
        Scores!$AG291
    ),
    NA()
)</f>
        <v>#N/A</v>
      </c>
      <c r="L291" s="86" t="e">
        <f>IF(LEFT($H291)=RIGHT($I$2),
    IF(OR(Scores!$F291="",NOT(ISNUMBER(Scores!$F291))),
        NA(),
        Scores!$F291
    ),
    NA()
)</f>
        <v>#N/A</v>
      </c>
      <c r="M291" s="88" t="e">
        <f>IF(LEFT($H291)=RIGHT($I$2),
    IF(OR(Scores!$F291="",NOT(ISNUMBER(Scores!$H291))),
        NA(),
        Scores!$H291
    ),
    NA()
)</f>
        <v>#N/A</v>
      </c>
      <c r="N291" s="87" t="e">
        <f>IF(LEFT($H291)=RIGHT($N$2),
    IF(Scores!$AC291="",
        NA(),
        Scores!$AC291
    ),
    NA()
)</f>
        <v>#N/A</v>
      </c>
      <c r="O291" s="86" t="e">
        <f>IF(LEFT($H291)=RIGHT($N$2),
    IF(Scores!$AF291="",
        NA(),
        Scores!$AF291
    ),
    NA()
)</f>
        <v>#N/A</v>
      </c>
      <c r="P291" s="86" t="e">
        <f>IF(LEFT($H291)=RIGHT($N$2),
    IF(Scores!$AG291="",
        NA(),
        Scores!$AG291
    ),
    NA()
)</f>
        <v>#N/A</v>
      </c>
      <c r="Q291" s="86" t="e">
        <f>IF(LEFT($H291)=RIGHT($N$2),
    IF(OR(Scores!$F291="",NOT(ISNUMBER(Scores!$F291))),
        NA(),
        Scores!$F291
    ),
    NA()
)</f>
        <v>#N/A</v>
      </c>
      <c r="R291" s="88" t="e">
        <f>IF(LEFT($H291)=RIGHT($N$2),
    IF(OR(Scores!$F291="",NOT(ISNUMBER(Scores!$H291))),
        NA(),
        Scores!$H291
    ),
    NA()
)</f>
        <v>#N/A</v>
      </c>
      <c r="S291" s="89"/>
    </row>
    <row r="292" spans="8:19">
      <c r="H292" s="93" t="str">
        <f>Scores!B292</f>
        <v/>
      </c>
      <c r="I292" s="87" t="e">
        <f>IF(LEFT($H292)=RIGHT($I$2),
    IF(Scores!$AC292="",
        NA(),
        Scores!$AC292
    ),
    NA()
)</f>
        <v>#N/A</v>
      </c>
      <c r="J292" s="86" t="e">
        <f>IF(LEFT($H292)=RIGHT($I$2),
    IF(Scores!$AF292="",
        NA(),
        Scores!$AF292
    ),
    NA()
)</f>
        <v>#N/A</v>
      </c>
      <c r="K292" s="86" t="e">
        <f>IF(LEFT($H292)=RIGHT($I$2),
    IF(Scores!$AG292="",
        NA(),
        Scores!$AG292
    ),
    NA()
)</f>
        <v>#N/A</v>
      </c>
      <c r="L292" s="86" t="e">
        <f>IF(LEFT($H292)=RIGHT($I$2),
    IF(OR(Scores!$F292="",NOT(ISNUMBER(Scores!$F292))),
        NA(),
        Scores!$F292
    ),
    NA()
)</f>
        <v>#N/A</v>
      </c>
      <c r="M292" s="88" t="e">
        <f>IF(LEFT($H292)=RIGHT($I$2),
    IF(OR(Scores!$F292="",NOT(ISNUMBER(Scores!$H292))),
        NA(),
        Scores!$H292
    ),
    NA()
)</f>
        <v>#N/A</v>
      </c>
      <c r="N292" s="87" t="e">
        <f>IF(LEFT($H292)=RIGHT($N$2),
    IF(Scores!$AC292="",
        NA(),
        Scores!$AC292
    ),
    NA()
)</f>
        <v>#N/A</v>
      </c>
      <c r="O292" s="86" t="e">
        <f>IF(LEFT($H292)=RIGHT($N$2),
    IF(Scores!$AF292="",
        NA(),
        Scores!$AF292
    ),
    NA()
)</f>
        <v>#N/A</v>
      </c>
      <c r="P292" s="86" t="e">
        <f>IF(LEFT($H292)=RIGHT($N$2),
    IF(Scores!$AG292="",
        NA(),
        Scores!$AG292
    ),
    NA()
)</f>
        <v>#N/A</v>
      </c>
      <c r="Q292" s="86" t="e">
        <f>IF(LEFT($H292)=RIGHT($N$2),
    IF(OR(Scores!$F292="",NOT(ISNUMBER(Scores!$F292))),
        NA(),
        Scores!$F292
    ),
    NA()
)</f>
        <v>#N/A</v>
      </c>
      <c r="R292" s="88" t="e">
        <f>IF(LEFT($H292)=RIGHT($N$2),
    IF(OR(Scores!$F292="",NOT(ISNUMBER(Scores!$H292))),
        NA(),
        Scores!$H292
    ),
    NA()
)</f>
        <v>#N/A</v>
      </c>
      <c r="S292" s="89"/>
    </row>
    <row r="293" spans="8:19">
      <c r="H293" s="93" t="str">
        <f>Scores!B293</f>
        <v/>
      </c>
      <c r="I293" s="87" t="e">
        <f>IF(LEFT($H293)=RIGHT($I$2),
    IF(Scores!$AC293="",
        NA(),
        Scores!$AC293
    ),
    NA()
)</f>
        <v>#N/A</v>
      </c>
      <c r="J293" s="86" t="e">
        <f>IF(LEFT($H293)=RIGHT($I$2),
    IF(Scores!$AF293="",
        NA(),
        Scores!$AF293
    ),
    NA()
)</f>
        <v>#N/A</v>
      </c>
      <c r="K293" s="86" t="e">
        <f>IF(LEFT($H293)=RIGHT($I$2),
    IF(Scores!$AG293="",
        NA(),
        Scores!$AG293
    ),
    NA()
)</f>
        <v>#N/A</v>
      </c>
      <c r="L293" s="86" t="e">
        <f>IF(LEFT($H293)=RIGHT($I$2),
    IF(OR(Scores!$F293="",NOT(ISNUMBER(Scores!$F293))),
        NA(),
        Scores!$F293
    ),
    NA()
)</f>
        <v>#N/A</v>
      </c>
      <c r="M293" s="88" t="e">
        <f>IF(LEFT($H293)=RIGHT($I$2),
    IF(OR(Scores!$F293="",NOT(ISNUMBER(Scores!$H293))),
        NA(),
        Scores!$H293
    ),
    NA()
)</f>
        <v>#N/A</v>
      </c>
      <c r="N293" s="87" t="e">
        <f>IF(LEFT($H293)=RIGHT($N$2),
    IF(Scores!$AC293="",
        NA(),
        Scores!$AC293
    ),
    NA()
)</f>
        <v>#N/A</v>
      </c>
      <c r="O293" s="86" t="e">
        <f>IF(LEFT($H293)=RIGHT($N$2),
    IF(Scores!$AF293="",
        NA(),
        Scores!$AF293
    ),
    NA()
)</f>
        <v>#N/A</v>
      </c>
      <c r="P293" s="86" t="e">
        <f>IF(LEFT($H293)=RIGHT($N$2),
    IF(Scores!$AG293="",
        NA(),
        Scores!$AG293
    ),
    NA()
)</f>
        <v>#N/A</v>
      </c>
      <c r="Q293" s="86" t="e">
        <f>IF(LEFT($H293)=RIGHT($N$2),
    IF(OR(Scores!$F293="",NOT(ISNUMBER(Scores!$F293))),
        NA(),
        Scores!$F293
    ),
    NA()
)</f>
        <v>#N/A</v>
      </c>
      <c r="R293" s="88" t="e">
        <f>IF(LEFT($H293)=RIGHT($N$2),
    IF(OR(Scores!$F293="",NOT(ISNUMBER(Scores!$H293))),
        NA(),
        Scores!$H293
    ),
    NA()
)</f>
        <v>#N/A</v>
      </c>
      <c r="S293" s="89"/>
    </row>
    <row r="294" spans="8:19">
      <c r="H294" s="93" t="str">
        <f>Scores!B294</f>
        <v/>
      </c>
      <c r="I294" s="87" t="e">
        <f>IF(LEFT($H294)=RIGHT($I$2),
    IF(Scores!$AC294="",
        NA(),
        Scores!$AC294
    ),
    NA()
)</f>
        <v>#N/A</v>
      </c>
      <c r="J294" s="86" t="e">
        <f>IF(LEFT($H294)=RIGHT($I$2),
    IF(Scores!$AF294="",
        NA(),
        Scores!$AF294
    ),
    NA()
)</f>
        <v>#N/A</v>
      </c>
      <c r="K294" s="86" t="e">
        <f>IF(LEFT($H294)=RIGHT($I$2),
    IF(Scores!$AG294="",
        NA(),
        Scores!$AG294
    ),
    NA()
)</f>
        <v>#N/A</v>
      </c>
      <c r="L294" s="86" t="e">
        <f>IF(LEFT($H294)=RIGHT($I$2),
    IF(OR(Scores!$F294="",NOT(ISNUMBER(Scores!$F294))),
        NA(),
        Scores!$F294
    ),
    NA()
)</f>
        <v>#N/A</v>
      </c>
      <c r="M294" s="88" t="e">
        <f>IF(LEFT($H294)=RIGHT($I$2),
    IF(OR(Scores!$F294="",NOT(ISNUMBER(Scores!$H294))),
        NA(),
        Scores!$H294
    ),
    NA()
)</f>
        <v>#N/A</v>
      </c>
      <c r="N294" s="87" t="e">
        <f>IF(LEFT($H294)=RIGHT($N$2),
    IF(Scores!$AC294="",
        NA(),
        Scores!$AC294
    ),
    NA()
)</f>
        <v>#N/A</v>
      </c>
      <c r="O294" s="86" t="e">
        <f>IF(LEFT($H294)=RIGHT($N$2),
    IF(Scores!$AF294="",
        NA(),
        Scores!$AF294
    ),
    NA()
)</f>
        <v>#N/A</v>
      </c>
      <c r="P294" s="86" t="e">
        <f>IF(LEFT($H294)=RIGHT($N$2),
    IF(Scores!$AG294="",
        NA(),
        Scores!$AG294
    ),
    NA()
)</f>
        <v>#N/A</v>
      </c>
      <c r="Q294" s="86" t="e">
        <f>IF(LEFT($H294)=RIGHT($N$2),
    IF(OR(Scores!$F294="",NOT(ISNUMBER(Scores!$F294))),
        NA(),
        Scores!$F294
    ),
    NA()
)</f>
        <v>#N/A</v>
      </c>
      <c r="R294" s="88" t="e">
        <f>IF(LEFT($H294)=RIGHT($N$2),
    IF(OR(Scores!$F294="",NOT(ISNUMBER(Scores!$H294))),
        NA(),
        Scores!$H294
    ),
    NA()
)</f>
        <v>#N/A</v>
      </c>
      <c r="S294" s="89"/>
    </row>
    <row r="295" spans="8:19">
      <c r="H295" s="93" t="str">
        <f>Scores!B295</f>
        <v/>
      </c>
      <c r="I295" s="87" t="e">
        <f>IF(LEFT($H295)=RIGHT($I$2),
    IF(Scores!$AC295="",
        NA(),
        Scores!$AC295
    ),
    NA()
)</f>
        <v>#N/A</v>
      </c>
      <c r="J295" s="86" t="e">
        <f>IF(LEFT($H295)=RIGHT($I$2),
    IF(Scores!$AF295="",
        NA(),
        Scores!$AF295
    ),
    NA()
)</f>
        <v>#N/A</v>
      </c>
      <c r="K295" s="86" t="e">
        <f>IF(LEFT($H295)=RIGHT($I$2),
    IF(Scores!$AG295="",
        NA(),
        Scores!$AG295
    ),
    NA()
)</f>
        <v>#N/A</v>
      </c>
      <c r="L295" s="86" t="e">
        <f>IF(LEFT($H295)=RIGHT($I$2),
    IF(OR(Scores!$F295="",NOT(ISNUMBER(Scores!$F295))),
        NA(),
        Scores!$F295
    ),
    NA()
)</f>
        <v>#N/A</v>
      </c>
      <c r="M295" s="88" t="e">
        <f>IF(LEFT($H295)=RIGHT($I$2),
    IF(OR(Scores!$F295="",NOT(ISNUMBER(Scores!$H295))),
        NA(),
        Scores!$H295
    ),
    NA()
)</f>
        <v>#N/A</v>
      </c>
      <c r="N295" s="87" t="e">
        <f>IF(LEFT($H295)=RIGHT($N$2),
    IF(Scores!$AC295="",
        NA(),
        Scores!$AC295
    ),
    NA()
)</f>
        <v>#N/A</v>
      </c>
      <c r="O295" s="86" t="e">
        <f>IF(LEFT($H295)=RIGHT($N$2),
    IF(Scores!$AF295="",
        NA(),
        Scores!$AF295
    ),
    NA()
)</f>
        <v>#N/A</v>
      </c>
      <c r="P295" s="86" t="e">
        <f>IF(LEFT($H295)=RIGHT($N$2),
    IF(Scores!$AG295="",
        NA(),
        Scores!$AG295
    ),
    NA()
)</f>
        <v>#N/A</v>
      </c>
      <c r="Q295" s="86" t="e">
        <f>IF(LEFT($H295)=RIGHT($N$2),
    IF(OR(Scores!$F295="",NOT(ISNUMBER(Scores!$F295))),
        NA(),
        Scores!$F295
    ),
    NA()
)</f>
        <v>#N/A</v>
      </c>
      <c r="R295" s="88" t="e">
        <f>IF(LEFT($H295)=RIGHT($N$2),
    IF(OR(Scores!$F295="",NOT(ISNUMBER(Scores!$H295))),
        NA(),
        Scores!$H295
    ),
    NA()
)</f>
        <v>#N/A</v>
      </c>
      <c r="S295" s="89"/>
    </row>
    <row r="296" spans="8:19">
      <c r="H296" s="93" t="str">
        <f>Scores!B296</f>
        <v/>
      </c>
      <c r="I296" s="87" t="e">
        <f>IF(LEFT($H296)=RIGHT($I$2),
    IF(Scores!$AC296="",
        NA(),
        Scores!$AC296
    ),
    NA()
)</f>
        <v>#N/A</v>
      </c>
      <c r="J296" s="86" t="e">
        <f>IF(LEFT($H296)=RIGHT($I$2),
    IF(Scores!$AF296="",
        NA(),
        Scores!$AF296
    ),
    NA()
)</f>
        <v>#N/A</v>
      </c>
      <c r="K296" s="86" t="e">
        <f>IF(LEFT($H296)=RIGHT($I$2),
    IF(Scores!$AG296="",
        NA(),
        Scores!$AG296
    ),
    NA()
)</f>
        <v>#N/A</v>
      </c>
      <c r="L296" s="86" t="e">
        <f>IF(LEFT($H296)=RIGHT($I$2),
    IF(OR(Scores!$F296="",NOT(ISNUMBER(Scores!$F296))),
        NA(),
        Scores!$F296
    ),
    NA()
)</f>
        <v>#N/A</v>
      </c>
      <c r="M296" s="88" t="e">
        <f>IF(LEFT($H296)=RIGHT($I$2),
    IF(OR(Scores!$F296="",NOT(ISNUMBER(Scores!$H296))),
        NA(),
        Scores!$H296
    ),
    NA()
)</f>
        <v>#N/A</v>
      </c>
      <c r="N296" s="87" t="e">
        <f>IF(LEFT($H296)=RIGHT($N$2),
    IF(Scores!$AC296="",
        NA(),
        Scores!$AC296
    ),
    NA()
)</f>
        <v>#N/A</v>
      </c>
      <c r="O296" s="86" t="e">
        <f>IF(LEFT($H296)=RIGHT($N$2),
    IF(Scores!$AF296="",
        NA(),
        Scores!$AF296
    ),
    NA()
)</f>
        <v>#N/A</v>
      </c>
      <c r="P296" s="86" t="e">
        <f>IF(LEFT($H296)=RIGHT($N$2),
    IF(Scores!$AG296="",
        NA(),
        Scores!$AG296
    ),
    NA()
)</f>
        <v>#N/A</v>
      </c>
      <c r="Q296" s="86" t="e">
        <f>IF(LEFT($H296)=RIGHT($N$2),
    IF(OR(Scores!$F296="",NOT(ISNUMBER(Scores!$F296))),
        NA(),
        Scores!$F296
    ),
    NA()
)</f>
        <v>#N/A</v>
      </c>
      <c r="R296" s="88" t="e">
        <f>IF(LEFT($H296)=RIGHT($N$2),
    IF(OR(Scores!$F296="",NOT(ISNUMBER(Scores!$H296))),
        NA(),
        Scores!$H296
    ),
    NA()
)</f>
        <v>#N/A</v>
      </c>
      <c r="S296" s="89"/>
    </row>
    <row r="297" spans="8:19">
      <c r="H297" s="93" t="str">
        <f>Scores!B297</f>
        <v/>
      </c>
      <c r="I297" s="87" t="e">
        <f>IF(LEFT($H297)=RIGHT($I$2),
    IF(Scores!$AC297="",
        NA(),
        Scores!$AC297
    ),
    NA()
)</f>
        <v>#N/A</v>
      </c>
      <c r="J297" s="86" t="e">
        <f>IF(LEFT($H297)=RIGHT($I$2),
    IF(Scores!$AF297="",
        NA(),
        Scores!$AF297
    ),
    NA()
)</f>
        <v>#N/A</v>
      </c>
      <c r="K297" s="86" t="e">
        <f>IF(LEFT($H297)=RIGHT($I$2),
    IF(Scores!$AG297="",
        NA(),
        Scores!$AG297
    ),
    NA()
)</f>
        <v>#N/A</v>
      </c>
      <c r="L297" s="86" t="e">
        <f>IF(LEFT($H297)=RIGHT($I$2),
    IF(OR(Scores!$F297="",NOT(ISNUMBER(Scores!$F297))),
        NA(),
        Scores!$F297
    ),
    NA()
)</f>
        <v>#N/A</v>
      </c>
      <c r="M297" s="88" t="e">
        <f>IF(LEFT($H297)=RIGHT($I$2),
    IF(OR(Scores!$F297="",NOT(ISNUMBER(Scores!$H297))),
        NA(),
        Scores!$H297
    ),
    NA()
)</f>
        <v>#N/A</v>
      </c>
      <c r="N297" s="87" t="e">
        <f>IF(LEFT($H297)=RIGHT($N$2),
    IF(Scores!$AC297="",
        NA(),
        Scores!$AC297
    ),
    NA()
)</f>
        <v>#N/A</v>
      </c>
      <c r="O297" s="86" t="e">
        <f>IF(LEFT($H297)=RIGHT($N$2),
    IF(Scores!$AF297="",
        NA(),
        Scores!$AF297
    ),
    NA()
)</f>
        <v>#N/A</v>
      </c>
      <c r="P297" s="86" t="e">
        <f>IF(LEFT($H297)=RIGHT($N$2),
    IF(Scores!$AG297="",
        NA(),
        Scores!$AG297
    ),
    NA()
)</f>
        <v>#N/A</v>
      </c>
      <c r="Q297" s="86" t="e">
        <f>IF(LEFT($H297)=RIGHT($N$2),
    IF(OR(Scores!$F297="",NOT(ISNUMBER(Scores!$F297))),
        NA(),
        Scores!$F297
    ),
    NA()
)</f>
        <v>#N/A</v>
      </c>
      <c r="R297" s="88" t="e">
        <f>IF(LEFT($H297)=RIGHT($N$2),
    IF(OR(Scores!$F297="",NOT(ISNUMBER(Scores!$H297))),
        NA(),
        Scores!$H297
    ),
    NA()
)</f>
        <v>#N/A</v>
      </c>
      <c r="S297" s="89"/>
    </row>
    <row r="298" spans="8:19">
      <c r="H298" s="93" t="str">
        <f>Scores!B298</f>
        <v/>
      </c>
      <c r="I298" s="87" t="e">
        <f>IF(LEFT($H298)=RIGHT($I$2),
    IF(Scores!$AC298="",
        NA(),
        Scores!$AC298
    ),
    NA()
)</f>
        <v>#N/A</v>
      </c>
      <c r="J298" s="86" t="e">
        <f>IF(LEFT($H298)=RIGHT($I$2),
    IF(Scores!$AF298="",
        NA(),
        Scores!$AF298
    ),
    NA()
)</f>
        <v>#N/A</v>
      </c>
      <c r="K298" s="86" t="e">
        <f>IF(LEFT($H298)=RIGHT($I$2),
    IF(Scores!$AG298="",
        NA(),
        Scores!$AG298
    ),
    NA()
)</f>
        <v>#N/A</v>
      </c>
      <c r="L298" s="86" t="e">
        <f>IF(LEFT($H298)=RIGHT($I$2),
    IF(OR(Scores!$F298="",NOT(ISNUMBER(Scores!$F298))),
        NA(),
        Scores!$F298
    ),
    NA()
)</f>
        <v>#N/A</v>
      </c>
      <c r="M298" s="88" t="e">
        <f>IF(LEFT($H298)=RIGHT($I$2),
    IF(OR(Scores!$F298="",NOT(ISNUMBER(Scores!$H298))),
        NA(),
        Scores!$H298
    ),
    NA()
)</f>
        <v>#N/A</v>
      </c>
      <c r="N298" s="87" t="e">
        <f>IF(LEFT($H298)=RIGHT($N$2),
    IF(Scores!$AC298="",
        NA(),
        Scores!$AC298
    ),
    NA()
)</f>
        <v>#N/A</v>
      </c>
      <c r="O298" s="86" t="e">
        <f>IF(LEFT($H298)=RIGHT($N$2),
    IF(Scores!$AF298="",
        NA(),
        Scores!$AF298
    ),
    NA()
)</f>
        <v>#N/A</v>
      </c>
      <c r="P298" s="86" t="e">
        <f>IF(LEFT($H298)=RIGHT($N$2),
    IF(Scores!$AG298="",
        NA(),
        Scores!$AG298
    ),
    NA()
)</f>
        <v>#N/A</v>
      </c>
      <c r="Q298" s="86" t="e">
        <f>IF(LEFT($H298)=RIGHT($N$2),
    IF(OR(Scores!$F298="",NOT(ISNUMBER(Scores!$F298))),
        NA(),
        Scores!$F298
    ),
    NA()
)</f>
        <v>#N/A</v>
      </c>
      <c r="R298" s="88" t="e">
        <f>IF(LEFT($H298)=RIGHT($N$2),
    IF(OR(Scores!$F298="",NOT(ISNUMBER(Scores!$H298))),
        NA(),
        Scores!$H298
    ),
    NA()
)</f>
        <v>#N/A</v>
      </c>
      <c r="S298" s="89"/>
    </row>
    <row r="299" spans="8:19">
      <c r="H299" s="93" t="str">
        <f>Scores!B299</f>
        <v/>
      </c>
      <c r="I299" s="87" t="e">
        <f>IF(LEFT($H299)=RIGHT($I$2),
    IF(Scores!$AC299="",
        NA(),
        Scores!$AC299
    ),
    NA()
)</f>
        <v>#N/A</v>
      </c>
      <c r="J299" s="86" t="e">
        <f>IF(LEFT($H299)=RIGHT($I$2),
    IF(Scores!$AF299="",
        NA(),
        Scores!$AF299
    ),
    NA()
)</f>
        <v>#N/A</v>
      </c>
      <c r="K299" s="86" t="e">
        <f>IF(LEFT($H299)=RIGHT($I$2),
    IF(Scores!$AG299="",
        NA(),
        Scores!$AG299
    ),
    NA()
)</f>
        <v>#N/A</v>
      </c>
      <c r="L299" s="86" t="e">
        <f>IF(LEFT($H299)=RIGHT($I$2),
    IF(OR(Scores!$F299="",NOT(ISNUMBER(Scores!$F299))),
        NA(),
        Scores!$F299
    ),
    NA()
)</f>
        <v>#N/A</v>
      </c>
      <c r="M299" s="88" t="e">
        <f>IF(LEFT($H299)=RIGHT($I$2),
    IF(OR(Scores!$F299="",NOT(ISNUMBER(Scores!$H299))),
        NA(),
        Scores!$H299
    ),
    NA()
)</f>
        <v>#N/A</v>
      </c>
      <c r="N299" s="87" t="e">
        <f>IF(LEFT($H299)=RIGHT($N$2),
    IF(Scores!$AC299="",
        NA(),
        Scores!$AC299
    ),
    NA()
)</f>
        <v>#N/A</v>
      </c>
      <c r="O299" s="86" t="e">
        <f>IF(LEFT($H299)=RIGHT($N$2),
    IF(Scores!$AF299="",
        NA(),
        Scores!$AF299
    ),
    NA()
)</f>
        <v>#N/A</v>
      </c>
      <c r="P299" s="86" t="e">
        <f>IF(LEFT($H299)=RIGHT($N$2),
    IF(Scores!$AG299="",
        NA(),
        Scores!$AG299
    ),
    NA()
)</f>
        <v>#N/A</v>
      </c>
      <c r="Q299" s="86" t="e">
        <f>IF(LEFT($H299)=RIGHT($N$2),
    IF(OR(Scores!$F299="",NOT(ISNUMBER(Scores!$F299))),
        NA(),
        Scores!$F299
    ),
    NA()
)</f>
        <v>#N/A</v>
      </c>
      <c r="R299" s="88" t="e">
        <f>IF(LEFT($H299)=RIGHT($N$2),
    IF(OR(Scores!$F299="",NOT(ISNUMBER(Scores!$H299))),
        NA(),
        Scores!$H299
    ),
    NA()
)</f>
        <v>#N/A</v>
      </c>
      <c r="S299" s="89"/>
    </row>
    <row r="300" spans="8:19">
      <c r="H300" s="93" t="str">
        <f>Scores!B300</f>
        <v/>
      </c>
      <c r="I300" s="87" t="e">
        <f>IF(LEFT($H300)=RIGHT($I$2),
    IF(Scores!$AC300="",
        NA(),
        Scores!$AC300
    ),
    NA()
)</f>
        <v>#N/A</v>
      </c>
      <c r="J300" s="86" t="e">
        <f>IF(LEFT($H300)=RIGHT($I$2),
    IF(Scores!$AF300="",
        NA(),
        Scores!$AF300
    ),
    NA()
)</f>
        <v>#N/A</v>
      </c>
      <c r="K300" s="86" t="e">
        <f>IF(LEFT($H300)=RIGHT($I$2),
    IF(Scores!$AG300="",
        NA(),
        Scores!$AG300
    ),
    NA()
)</f>
        <v>#N/A</v>
      </c>
      <c r="L300" s="86" t="e">
        <f>IF(LEFT($H300)=RIGHT($I$2),
    IF(OR(Scores!$F300="",NOT(ISNUMBER(Scores!$F300))),
        NA(),
        Scores!$F300
    ),
    NA()
)</f>
        <v>#N/A</v>
      </c>
      <c r="M300" s="88" t="e">
        <f>IF(LEFT($H300)=RIGHT($I$2),
    IF(OR(Scores!$F300="",NOT(ISNUMBER(Scores!$H300))),
        NA(),
        Scores!$H300
    ),
    NA()
)</f>
        <v>#N/A</v>
      </c>
      <c r="N300" s="87" t="e">
        <f>IF(LEFT($H300)=RIGHT($N$2),
    IF(Scores!$AC300="",
        NA(),
        Scores!$AC300
    ),
    NA()
)</f>
        <v>#N/A</v>
      </c>
      <c r="O300" s="86" t="e">
        <f>IF(LEFT($H300)=RIGHT($N$2),
    IF(Scores!$AF300="",
        NA(),
        Scores!$AF300
    ),
    NA()
)</f>
        <v>#N/A</v>
      </c>
      <c r="P300" s="86" t="e">
        <f>IF(LEFT($H300)=RIGHT($N$2),
    IF(Scores!$AG300="",
        NA(),
        Scores!$AG300
    ),
    NA()
)</f>
        <v>#N/A</v>
      </c>
      <c r="Q300" s="86" t="e">
        <f>IF(LEFT($H300)=RIGHT($N$2),
    IF(OR(Scores!$F300="",NOT(ISNUMBER(Scores!$F300))),
        NA(),
        Scores!$F300
    ),
    NA()
)</f>
        <v>#N/A</v>
      </c>
      <c r="R300" s="88" t="e">
        <f>IF(LEFT($H300)=RIGHT($N$2),
    IF(OR(Scores!$F300="",NOT(ISNUMBER(Scores!$H300))),
        NA(),
        Scores!$H300
    ),
    NA()
)</f>
        <v>#N/A</v>
      </c>
      <c r="S300" s="89"/>
    </row>
    <row r="301" spans="8:19">
      <c r="H301" s="93" t="str">
        <f>Scores!B301</f>
        <v/>
      </c>
      <c r="I301" s="87" t="e">
        <f>IF(LEFT($H301)=RIGHT($I$2),
    IF(Scores!$AC301="",
        NA(),
        Scores!$AC301
    ),
    NA()
)</f>
        <v>#N/A</v>
      </c>
      <c r="J301" s="86" t="e">
        <f>IF(LEFT($H301)=RIGHT($I$2),
    IF(Scores!$AF301="",
        NA(),
        Scores!$AF301
    ),
    NA()
)</f>
        <v>#N/A</v>
      </c>
      <c r="K301" s="86" t="e">
        <f>IF(LEFT($H301)=RIGHT($I$2),
    IF(Scores!$AG301="",
        NA(),
        Scores!$AG301
    ),
    NA()
)</f>
        <v>#N/A</v>
      </c>
      <c r="L301" s="86" t="e">
        <f>IF(LEFT($H301)=RIGHT($I$2),
    IF(OR(Scores!$F301="",NOT(ISNUMBER(Scores!$F301))),
        NA(),
        Scores!$F301
    ),
    NA()
)</f>
        <v>#N/A</v>
      </c>
      <c r="M301" s="88" t="e">
        <f>IF(LEFT($H301)=RIGHT($I$2),
    IF(OR(Scores!$F301="",NOT(ISNUMBER(Scores!$H301))),
        NA(),
        Scores!$H301
    ),
    NA()
)</f>
        <v>#N/A</v>
      </c>
      <c r="N301" s="87" t="e">
        <f>IF(LEFT($H301)=RIGHT($N$2),
    IF(Scores!$AC301="",
        NA(),
        Scores!$AC301
    ),
    NA()
)</f>
        <v>#N/A</v>
      </c>
      <c r="O301" s="86" t="e">
        <f>IF(LEFT($H301)=RIGHT($N$2),
    IF(Scores!$AF301="",
        NA(),
        Scores!$AF301
    ),
    NA()
)</f>
        <v>#N/A</v>
      </c>
      <c r="P301" s="86" t="e">
        <f>IF(LEFT($H301)=RIGHT($N$2),
    IF(Scores!$AG301="",
        NA(),
        Scores!$AG301
    ),
    NA()
)</f>
        <v>#N/A</v>
      </c>
      <c r="Q301" s="86" t="e">
        <f>IF(LEFT($H301)=RIGHT($N$2),
    IF(OR(Scores!$F301="",NOT(ISNUMBER(Scores!$F301))),
        NA(),
        Scores!$F301
    ),
    NA()
)</f>
        <v>#N/A</v>
      </c>
      <c r="R301" s="88" t="e">
        <f>IF(LEFT($H301)=RIGHT($N$2),
    IF(OR(Scores!$F301="",NOT(ISNUMBER(Scores!$H301))),
        NA(),
        Scores!$H301
    ),
    NA()
)</f>
        <v>#N/A</v>
      </c>
      <c r="S301" s="89"/>
    </row>
    <row r="302" spans="8:19">
      <c r="H302" s="93" t="str">
        <f>Scores!B302</f>
        <v/>
      </c>
      <c r="I302" s="87" t="e">
        <f>IF(LEFT($H302)=RIGHT($I$2),
    IF(Scores!$AC302="",
        NA(),
        Scores!$AC302
    ),
    NA()
)</f>
        <v>#N/A</v>
      </c>
      <c r="J302" s="86" t="e">
        <f>IF(LEFT($H302)=RIGHT($I$2),
    IF(Scores!$AF302="",
        NA(),
        Scores!$AF302
    ),
    NA()
)</f>
        <v>#N/A</v>
      </c>
      <c r="K302" s="86" t="e">
        <f>IF(LEFT($H302)=RIGHT($I$2),
    IF(Scores!$AG302="",
        NA(),
        Scores!$AG302
    ),
    NA()
)</f>
        <v>#N/A</v>
      </c>
      <c r="L302" s="86" t="e">
        <f>IF(LEFT($H302)=RIGHT($I$2),
    IF(OR(Scores!$F302="",NOT(ISNUMBER(Scores!$F302))),
        NA(),
        Scores!$F302
    ),
    NA()
)</f>
        <v>#N/A</v>
      </c>
      <c r="M302" s="88" t="e">
        <f>IF(LEFT($H302)=RIGHT($I$2),
    IF(OR(Scores!$F302="",NOT(ISNUMBER(Scores!$H302))),
        NA(),
        Scores!$H302
    ),
    NA()
)</f>
        <v>#N/A</v>
      </c>
      <c r="N302" s="87" t="e">
        <f>IF(LEFT($H302)=RIGHT($N$2),
    IF(Scores!$AC302="",
        NA(),
        Scores!$AC302
    ),
    NA()
)</f>
        <v>#N/A</v>
      </c>
      <c r="O302" s="86" t="e">
        <f>IF(LEFT($H302)=RIGHT($N$2),
    IF(Scores!$AF302="",
        NA(),
        Scores!$AF302
    ),
    NA()
)</f>
        <v>#N/A</v>
      </c>
      <c r="P302" s="86" t="e">
        <f>IF(LEFT($H302)=RIGHT($N$2),
    IF(Scores!$AG302="",
        NA(),
        Scores!$AG302
    ),
    NA()
)</f>
        <v>#N/A</v>
      </c>
      <c r="Q302" s="86" t="e">
        <f>IF(LEFT($H302)=RIGHT($N$2),
    IF(OR(Scores!$F302="",NOT(ISNUMBER(Scores!$F302))),
        NA(),
        Scores!$F302
    ),
    NA()
)</f>
        <v>#N/A</v>
      </c>
      <c r="R302" s="88" t="e">
        <f>IF(LEFT($H302)=RIGHT($N$2),
    IF(OR(Scores!$F302="",NOT(ISNUMBER(Scores!$H302))),
        NA(),
        Scores!$H302
    ),
    NA()
)</f>
        <v>#N/A</v>
      </c>
      <c r="S302" s="89"/>
    </row>
    <row r="303" spans="8:19">
      <c r="H303" s="93" t="str">
        <f>Scores!B303</f>
        <v/>
      </c>
      <c r="I303" s="87" t="e">
        <f>IF(LEFT($H303)=RIGHT($I$2),
    IF(Scores!$AC303="",
        NA(),
        Scores!$AC303
    ),
    NA()
)</f>
        <v>#N/A</v>
      </c>
      <c r="J303" s="86" t="e">
        <f>IF(LEFT($H303)=RIGHT($I$2),
    IF(Scores!$AF303="",
        NA(),
        Scores!$AF303
    ),
    NA()
)</f>
        <v>#N/A</v>
      </c>
      <c r="K303" s="86" t="e">
        <f>IF(LEFT($H303)=RIGHT($I$2),
    IF(Scores!$AG303="",
        NA(),
        Scores!$AG303
    ),
    NA()
)</f>
        <v>#N/A</v>
      </c>
      <c r="L303" s="86" t="e">
        <f>IF(LEFT($H303)=RIGHT($I$2),
    IF(OR(Scores!$F303="",NOT(ISNUMBER(Scores!$F303))),
        NA(),
        Scores!$F303
    ),
    NA()
)</f>
        <v>#N/A</v>
      </c>
      <c r="M303" s="88" t="e">
        <f>IF(LEFT($H303)=RIGHT($I$2),
    IF(OR(Scores!$F303="",NOT(ISNUMBER(Scores!$H303))),
        NA(),
        Scores!$H303
    ),
    NA()
)</f>
        <v>#N/A</v>
      </c>
      <c r="N303" s="87" t="e">
        <f>IF(LEFT($H303)=RIGHT($N$2),
    IF(Scores!$AC303="",
        NA(),
        Scores!$AC303
    ),
    NA()
)</f>
        <v>#N/A</v>
      </c>
      <c r="O303" s="86" t="e">
        <f>IF(LEFT($H303)=RIGHT($N$2),
    IF(Scores!$AF303="",
        NA(),
        Scores!$AF303
    ),
    NA()
)</f>
        <v>#N/A</v>
      </c>
      <c r="P303" s="86" t="e">
        <f>IF(LEFT($H303)=RIGHT($N$2),
    IF(Scores!$AG303="",
        NA(),
        Scores!$AG303
    ),
    NA()
)</f>
        <v>#N/A</v>
      </c>
      <c r="Q303" s="86" t="e">
        <f>IF(LEFT($H303)=RIGHT($N$2),
    IF(OR(Scores!$F303="",NOT(ISNUMBER(Scores!$F303))),
        NA(),
        Scores!$F303
    ),
    NA()
)</f>
        <v>#N/A</v>
      </c>
      <c r="R303" s="88" t="e">
        <f>IF(LEFT($H303)=RIGHT($N$2),
    IF(OR(Scores!$F303="",NOT(ISNUMBER(Scores!$H303))),
        NA(),
        Scores!$H303
    ),
    NA()
)</f>
        <v>#N/A</v>
      </c>
      <c r="S303" s="89"/>
    </row>
    <row r="304" spans="8:19">
      <c r="H304" s="93" t="str">
        <f>Scores!B304</f>
        <v/>
      </c>
      <c r="I304" s="87" t="e">
        <f>IF(LEFT($H304)=RIGHT($I$2),
    IF(Scores!$AC304="",
        NA(),
        Scores!$AC304
    ),
    NA()
)</f>
        <v>#N/A</v>
      </c>
      <c r="J304" s="86" t="e">
        <f>IF(LEFT($H304)=RIGHT($I$2),
    IF(Scores!$AF304="",
        NA(),
        Scores!$AF304
    ),
    NA()
)</f>
        <v>#N/A</v>
      </c>
      <c r="K304" s="86" t="e">
        <f>IF(LEFT($H304)=RIGHT($I$2),
    IF(Scores!$AG304="",
        NA(),
        Scores!$AG304
    ),
    NA()
)</f>
        <v>#N/A</v>
      </c>
      <c r="L304" s="86" t="e">
        <f>IF(LEFT($H304)=RIGHT($I$2),
    IF(OR(Scores!$F304="",NOT(ISNUMBER(Scores!$F304))),
        NA(),
        Scores!$F304
    ),
    NA()
)</f>
        <v>#N/A</v>
      </c>
      <c r="M304" s="88" t="e">
        <f>IF(LEFT($H304)=RIGHT($I$2),
    IF(OR(Scores!$F304="",NOT(ISNUMBER(Scores!$H304))),
        NA(),
        Scores!$H304
    ),
    NA()
)</f>
        <v>#N/A</v>
      </c>
      <c r="N304" s="87" t="e">
        <f>IF(LEFT($H304)=RIGHT($N$2),
    IF(Scores!$AC304="",
        NA(),
        Scores!$AC304
    ),
    NA()
)</f>
        <v>#N/A</v>
      </c>
      <c r="O304" s="86" t="e">
        <f>IF(LEFT($H304)=RIGHT($N$2),
    IF(Scores!$AF304="",
        NA(),
        Scores!$AF304
    ),
    NA()
)</f>
        <v>#N/A</v>
      </c>
      <c r="P304" s="86" t="e">
        <f>IF(LEFT($H304)=RIGHT($N$2),
    IF(Scores!$AG304="",
        NA(),
        Scores!$AG304
    ),
    NA()
)</f>
        <v>#N/A</v>
      </c>
      <c r="Q304" s="86" t="e">
        <f>IF(LEFT($H304)=RIGHT($N$2),
    IF(OR(Scores!$F304="",NOT(ISNUMBER(Scores!$F304))),
        NA(),
        Scores!$F304
    ),
    NA()
)</f>
        <v>#N/A</v>
      </c>
      <c r="R304" s="88" t="e">
        <f>IF(LEFT($H304)=RIGHT($N$2),
    IF(OR(Scores!$F304="",NOT(ISNUMBER(Scores!$H304))),
        NA(),
        Scores!$H304
    ),
    NA()
)</f>
        <v>#N/A</v>
      </c>
      <c r="S304" s="89"/>
    </row>
    <row r="305" spans="8:19">
      <c r="H305" s="93" t="str">
        <f>Scores!B305</f>
        <v/>
      </c>
      <c r="I305" s="87" t="e">
        <f>IF(LEFT($H305)=RIGHT($I$2),
    IF(Scores!$AC305="",
        NA(),
        Scores!$AC305
    ),
    NA()
)</f>
        <v>#N/A</v>
      </c>
      <c r="J305" s="86" t="e">
        <f>IF(LEFT($H305)=RIGHT($I$2),
    IF(Scores!$AF305="",
        NA(),
        Scores!$AF305
    ),
    NA()
)</f>
        <v>#N/A</v>
      </c>
      <c r="K305" s="86" t="e">
        <f>IF(LEFT($H305)=RIGHT($I$2),
    IF(Scores!$AG305="",
        NA(),
        Scores!$AG305
    ),
    NA()
)</f>
        <v>#N/A</v>
      </c>
      <c r="L305" s="86" t="e">
        <f>IF(LEFT($H305)=RIGHT($I$2),
    IF(OR(Scores!$F305="",NOT(ISNUMBER(Scores!$F305))),
        NA(),
        Scores!$F305
    ),
    NA()
)</f>
        <v>#N/A</v>
      </c>
      <c r="M305" s="88" t="e">
        <f>IF(LEFT($H305)=RIGHT($I$2),
    IF(OR(Scores!$F305="",NOT(ISNUMBER(Scores!$H305))),
        NA(),
        Scores!$H305
    ),
    NA()
)</f>
        <v>#N/A</v>
      </c>
      <c r="N305" s="87" t="e">
        <f>IF(LEFT($H305)=RIGHT($N$2),
    IF(Scores!$AC305="",
        NA(),
        Scores!$AC305
    ),
    NA()
)</f>
        <v>#N/A</v>
      </c>
      <c r="O305" s="86" t="e">
        <f>IF(LEFT($H305)=RIGHT($N$2),
    IF(Scores!$AF305="",
        NA(),
        Scores!$AF305
    ),
    NA()
)</f>
        <v>#N/A</v>
      </c>
      <c r="P305" s="86" t="e">
        <f>IF(LEFT($H305)=RIGHT($N$2),
    IF(Scores!$AG305="",
        NA(),
        Scores!$AG305
    ),
    NA()
)</f>
        <v>#N/A</v>
      </c>
      <c r="Q305" s="86" t="e">
        <f>IF(LEFT($H305)=RIGHT($N$2),
    IF(OR(Scores!$F305="",NOT(ISNUMBER(Scores!$F305))),
        NA(),
        Scores!$F305
    ),
    NA()
)</f>
        <v>#N/A</v>
      </c>
      <c r="R305" s="88" t="e">
        <f>IF(LEFT($H305)=RIGHT($N$2),
    IF(OR(Scores!$F305="",NOT(ISNUMBER(Scores!$H305))),
        NA(),
        Scores!$H305
    ),
    NA()
)</f>
        <v>#N/A</v>
      </c>
      <c r="S305" s="89"/>
    </row>
    <row r="306" spans="8:19">
      <c r="H306" s="93" t="str">
        <f>Scores!B306</f>
        <v/>
      </c>
      <c r="I306" s="87" t="e">
        <f>IF(LEFT($H306)=RIGHT($I$2),
    IF(Scores!$AC306="",
        NA(),
        Scores!$AC306
    ),
    NA()
)</f>
        <v>#N/A</v>
      </c>
      <c r="J306" s="86" t="e">
        <f>IF(LEFT($H306)=RIGHT($I$2),
    IF(Scores!$AF306="",
        NA(),
        Scores!$AF306
    ),
    NA()
)</f>
        <v>#N/A</v>
      </c>
      <c r="K306" s="86" t="e">
        <f>IF(LEFT($H306)=RIGHT($I$2),
    IF(Scores!$AG306="",
        NA(),
        Scores!$AG306
    ),
    NA()
)</f>
        <v>#N/A</v>
      </c>
      <c r="L306" s="86" t="e">
        <f>IF(LEFT($H306)=RIGHT($I$2),
    IF(OR(Scores!$F306="",NOT(ISNUMBER(Scores!$F306))),
        NA(),
        Scores!$F306
    ),
    NA()
)</f>
        <v>#N/A</v>
      </c>
      <c r="M306" s="88" t="e">
        <f>IF(LEFT($H306)=RIGHT($I$2),
    IF(OR(Scores!$F306="",NOT(ISNUMBER(Scores!$H306))),
        NA(),
        Scores!$H306
    ),
    NA()
)</f>
        <v>#N/A</v>
      </c>
      <c r="N306" s="87" t="e">
        <f>IF(LEFT($H306)=RIGHT($N$2),
    IF(Scores!$AC306="",
        NA(),
        Scores!$AC306
    ),
    NA()
)</f>
        <v>#N/A</v>
      </c>
      <c r="O306" s="86" t="e">
        <f>IF(LEFT($H306)=RIGHT($N$2),
    IF(Scores!$AF306="",
        NA(),
        Scores!$AF306
    ),
    NA()
)</f>
        <v>#N/A</v>
      </c>
      <c r="P306" s="86" t="e">
        <f>IF(LEFT($H306)=RIGHT($N$2),
    IF(Scores!$AG306="",
        NA(),
        Scores!$AG306
    ),
    NA()
)</f>
        <v>#N/A</v>
      </c>
      <c r="Q306" s="86" t="e">
        <f>IF(LEFT($H306)=RIGHT($N$2),
    IF(OR(Scores!$F306="",NOT(ISNUMBER(Scores!$F306))),
        NA(),
        Scores!$F306
    ),
    NA()
)</f>
        <v>#N/A</v>
      </c>
      <c r="R306" s="88" t="e">
        <f>IF(LEFT($H306)=RIGHT($N$2),
    IF(OR(Scores!$F306="",NOT(ISNUMBER(Scores!$H306))),
        NA(),
        Scores!$H306
    ),
    NA()
)</f>
        <v>#N/A</v>
      </c>
      <c r="S306" s="89"/>
    </row>
    <row r="307" spans="8:19">
      <c r="H307" s="93" t="str">
        <f>Scores!B307</f>
        <v/>
      </c>
      <c r="I307" s="87" t="e">
        <f>IF(LEFT($H307)=RIGHT($I$2),
    IF(Scores!$AC307="",
        NA(),
        Scores!$AC307
    ),
    NA()
)</f>
        <v>#N/A</v>
      </c>
      <c r="J307" s="86" t="e">
        <f>IF(LEFT($H307)=RIGHT($I$2),
    IF(Scores!$AF307="",
        NA(),
        Scores!$AF307
    ),
    NA()
)</f>
        <v>#N/A</v>
      </c>
      <c r="K307" s="86" t="e">
        <f>IF(LEFT($H307)=RIGHT($I$2),
    IF(Scores!$AG307="",
        NA(),
        Scores!$AG307
    ),
    NA()
)</f>
        <v>#N/A</v>
      </c>
      <c r="L307" s="86" t="e">
        <f>IF(LEFT($H307)=RIGHT($I$2),
    IF(OR(Scores!$F307="",NOT(ISNUMBER(Scores!$F307))),
        NA(),
        Scores!$F307
    ),
    NA()
)</f>
        <v>#N/A</v>
      </c>
      <c r="M307" s="88" t="e">
        <f>IF(LEFT($H307)=RIGHT($I$2),
    IF(OR(Scores!$F307="",NOT(ISNUMBER(Scores!$H307))),
        NA(),
        Scores!$H307
    ),
    NA()
)</f>
        <v>#N/A</v>
      </c>
      <c r="N307" s="87" t="e">
        <f>IF(LEFT($H307)=RIGHT($N$2),
    IF(Scores!$AC307="",
        NA(),
        Scores!$AC307
    ),
    NA()
)</f>
        <v>#N/A</v>
      </c>
      <c r="O307" s="86" t="e">
        <f>IF(LEFT($H307)=RIGHT($N$2),
    IF(Scores!$AF307="",
        NA(),
        Scores!$AF307
    ),
    NA()
)</f>
        <v>#N/A</v>
      </c>
      <c r="P307" s="86" t="e">
        <f>IF(LEFT($H307)=RIGHT($N$2),
    IF(Scores!$AG307="",
        NA(),
        Scores!$AG307
    ),
    NA()
)</f>
        <v>#N/A</v>
      </c>
      <c r="Q307" s="86" t="e">
        <f>IF(LEFT($H307)=RIGHT($N$2),
    IF(OR(Scores!$F307="",NOT(ISNUMBER(Scores!$F307))),
        NA(),
        Scores!$F307
    ),
    NA()
)</f>
        <v>#N/A</v>
      </c>
      <c r="R307" s="88" t="e">
        <f>IF(LEFT($H307)=RIGHT($N$2),
    IF(OR(Scores!$F307="",NOT(ISNUMBER(Scores!$H307))),
        NA(),
        Scores!$H307
    ),
    NA()
)</f>
        <v>#N/A</v>
      </c>
      <c r="S307" s="89"/>
    </row>
    <row r="308" spans="8:19">
      <c r="H308" s="93" t="str">
        <f>Scores!B308</f>
        <v/>
      </c>
      <c r="I308" s="87" t="e">
        <f>IF(LEFT($H308)=RIGHT($I$2),
    IF(Scores!$AC308="",
        NA(),
        Scores!$AC308
    ),
    NA()
)</f>
        <v>#N/A</v>
      </c>
      <c r="J308" s="86" t="e">
        <f>IF(LEFT($H308)=RIGHT($I$2),
    IF(Scores!$AF308="",
        NA(),
        Scores!$AF308
    ),
    NA()
)</f>
        <v>#N/A</v>
      </c>
      <c r="K308" s="86" t="e">
        <f>IF(LEFT($H308)=RIGHT($I$2),
    IF(Scores!$AG308="",
        NA(),
        Scores!$AG308
    ),
    NA()
)</f>
        <v>#N/A</v>
      </c>
      <c r="L308" s="86" t="e">
        <f>IF(LEFT($H308)=RIGHT($I$2),
    IF(OR(Scores!$F308="",NOT(ISNUMBER(Scores!$F308))),
        NA(),
        Scores!$F308
    ),
    NA()
)</f>
        <v>#N/A</v>
      </c>
      <c r="M308" s="88" t="e">
        <f>IF(LEFT($H308)=RIGHT($I$2),
    IF(OR(Scores!$F308="",NOT(ISNUMBER(Scores!$H308))),
        NA(),
        Scores!$H308
    ),
    NA()
)</f>
        <v>#N/A</v>
      </c>
      <c r="N308" s="87" t="e">
        <f>IF(LEFT($H308)=RIGHT($N$2),
    IF(Scores!$AC308="",
        NA(),
        Scores!$AC308
    ),
    NA()
)</f>
        <v>#N/A</v>
      </c>
      <c r="O308" s="86" t="e">
        <f>IF(LEFT($H308)=RIGHT($N$2),
    IF(Scores!$AF308="",
        NA(),
        Scores!$AF308
    ),
    NA()
)</f>
        <v>#N/A</v>
      </c>
      <c r="P308" s="86" t="e">
        <f>IF(LEFT($H308)=RIGHT($N$2),
    IF(Scores!$AG308="",
        NA(),
        Scores!$AG308
    ),
    NA()
)</f>
        <v>#N/A</v>
      </c>
      <c r="Q308" s="86" t="e">
        <f>IF(LEFT($H308)=RIGHT($N$2),
    IF(OR(Scores!$F308="",NOT(ISNUMBER(Scores!$F308))),
        NA(),
        Scores!$F308
    ),
    NA()
)</f>
        <v>#N/A</v>
      </c>
      <c r="R308" s="88" t="e">
        <f>IF(LEFT($H308)=RIGHT($N$2),
    IF(OR(Scores!$F308="",NOT(ISNUMBER(Scores!$H308))),
        NA(),
        Scores!$H308
    ),
    NA()
)</f>
        <v>#N/A</v>
      </c>
      <c r="S308" s="89"/>
    </row>
    <row r="309" spans="8:19">
      <c r="H309" s="93" t="str">
        <f>Scores!B309</f>
        <v/>
      </c>
      <c r="I309" s="87" t="e">
        <f>IF(LEFT($H309)=RIGHT($I$2),
    IF(Scores!$AC309="",
        NA(),
        Scores!$AC309
    ),
    NA()
)</f>
        <v>#N/A</v>
      </c>
      <c r="J309" s="86" t="e">
        <f>IF(LEFT($H309)=RIGHT($I$2),
    IF(Scores!$AF309="",
        NA(),
        Scores!$AF309
    ),
    NA()
)</f>
        <v>#N/A</v>
      </c>
      <c r="K309" s="86" t="e">
        <f>IF(LEFT($H309)=RIGHT($I$2),
    IF(Scores!$AG309="",
        NA(),
        Scores!$AG309
    ),
    NA()
)</f>
        <v>#N/A</v>
      </c>
      <c r="L309" s="86" t="e">
        <f>IF(LEFT($H309)=RIGHT($I$2),
    IF(OR(Scores!$F309="",NOT(ISNUMBER(Scores!$F309))),
        NA(),
        Scores!$F309
    ),
    NA()
)</f>
        <v>#N/A</v>
      </c>
      <c r="M309" s="88" t="e">
        <f>IF(LEFT($H309)=RIGHT($I$2),
    IF(OR(Scores!$F309="",NOT(ISNUMBER(Scores!$H309))),
        NA(),
        Scores!$H309
    ),
    NA()
)</f>
        <v>#N/A</v>
      </c>
      <c r="N309" s="87" t="e">
        <f>IF(LEFT($H309)=RIGHT($N$2),
    IF(Scores!$AC309="",
        NA(),
        Scores!$AC309
    ),
    NA()
)</f>
        <v>#N/A</v>
      </c>
      <c r="O309" s="86" t="e">
        <f>IF(LEFT($H309)=RIGHT($N$2),
    IF(Scores!$AF309="",
        NA(),
        Scores!$AF309
    ),
    NA()
)</f>
        <v>#N/A</v>
      </c>
      <c r="P309" s="86" t="e">
        <f>IF(LEFT($H309)=RIGHT($N$2),
    IF(Scores!$AG309="",
        NA(),
        Scores!$AG309
    ),
    NA()
)</f>
        <v>#N/A</v>
      </c>
      <c r="Q309" s="86" t="e">
        <f>IF(LEFT($H309)=RIGHT($N$2),
    IF(OR(Scores!$F309="",NOT(ISNUMBER(Scores!$F309))),
        NA(),
        Scores!$F309
    ),
    NA()
)</f>
        <v>#N/A</v>
      </c>
      <c r="R309" s="88" t="e">
        <f>IF(LEFT($H309)=RIGHT($N$2),
    IF(OR(Scores!$F309="",NOT(ISNUMBER(Scores!$H309))),
        NA(),
        Scores!$H309
    ),
    NA()
)</f>
        <v>#N/A</v>
      </c>
      <c r="S309" s="89"/>
    </row>
    <row r="310" spans="8:19">
      <c r="H310" s="93" t="str">
        <f>Scores!B310</f>
        <v/>
      </c>
      <c r="I310" s="87" t="e">
        <f>IF(LEFT($H310)=RIGHT($I$2),
    IF(Scores!$AC310="",
        NA(),
        Scores!$AC310
    ),
    NA()
)</f>
        <v>#N/A</v>
      </c>
      <c r="J310" s="86" t="e">
        <f>IF(LEFT($H310)=RIGHT($I$2),
    IF(Scores!$AF310="",
        NA(),
        Scores!$AF310
    ),
    NA()
)</f>
        <v>#N/A</v>
      </c>
      <c r="K310" s="86" t="e">
        <f>IF(LEFT($H310)=RIGHT($I$2),
    IF(Scores!$AG310="",
        NA(),
        Scores!$AG310
    ),
    NA()
)</f>
        <v>#N/A</v>
      </c>
      <c r="L310" s="86" t="e">
        <f>IF(LEFT($H310)=RIGHT($I$2),
    IF(OR(Scores!$F310="",NOT(ISNUMBER(Scores!$F310))),
        NA(),
        Scores!$F310
    ),
    NA()
)</f>
        <v>#N/A</v>
      </c>
      <c r="M310" s="88" t="e">
        <f>IF(LEFT($H310)=RIGHT($I$2),
    IF(OR(Scores!$F310="",NOT(ISNUMBER(Scores!$H310))),
        NA(),
        Scores!$H310
    ),
    NA()
)</f>
        <v>#N/A</v>
      </c>
      <c r="N310" s="87" t="e">
        <f>IF(LEFT($H310)=RIGHT($N$2),
    IF(Scores!$AC310="",
        NA(),
        Scores!$AC310
    ),
    NA()
)</f>
        <v>#N/A</v>
      </c>
      <c r="O310" s="86" t="e">
        <f>IF(LEFT($H310)=RIGHT($N$2),
    IF(Scores!$AF310="",
        NA(),
        Scores!$AF310
    ),
    NA()
)</f>
        <v>#N/A</v>
      </c>
      <c r="P310" s="86" t="e">
        <f>IF(LEFT($H310)=RIGHT($N$2),
    IF(Scores!$AG310="",
        NA(),
        Scores!$AG310
    ),
    NA()
)</f>
        <v>#N/A</v>
      </c>
      <c r="Q310" s="86" t="e">
        <f>IF(LEFT($H310)=RIGHT($N$2),
    IF(OR(Scores!$F310="",NOT(ISNUMBER(Scores!$F310))),
        NA(),
        Scores!$F310
    ),
    NA()
)</f>
        <v>#N/A</v>
      </c>
      <c r="R310" s="88" t="e">
        <f>IF(LEFT($H310)=RIGHT($N$2),
    IF(OR(Scores!$F310="",NOT(ISNUMBER(Scores!$H310))),
        NA(),
        Scores!$H310
    ),
    NA()
)</f>
        <v>#N/A</v>
      </c>
      <c r="S310" s="89"/>
    </row>
    <row r="311" spans="8:19">
      <c r="H311" s="93" t="str">
        <f>Scores!B311</f>
        <v/>
      </c>
      <c r="I311" s="87" t="e">
        <f>IF(LEFT($H311)=RIGHT($I$2),
    IF(Scores!$AC311="",
        NA(),
        Scores!$AC311
    ),
    NA()
)</f>
        <v>#N/A</v>
      </c>
      <c r="J311" s="86" t="e">
        <f>IF(LEFT($H311)=RIGHT($I$2),
    IF(Scores!$AF311="",
        NA(),
        Scores!$AF311
    ),
    NA()
)</f>
        <v>#N/A</v>
      </c>
      <c r="K311" s="86" t="e">
        <f>IF(LEFT($H311)=RIGHT($I$2),
    IF(Scores!$AG311="",
        NA(),
        Scores!$AG311
    ),
    NA()
)</f>
        <v>#N/A</v>
      </c>
      <c r="L311" s="86" t="e">
        <f>IF(LEFT($H311)=RIGHT($I$2),
    IF(OR(Scores!$F311="",NOT(ISNUMBER(Scores!$F311))),
        NA(),
        Scores!$F311
    ),
    NA()
)</f>
        <v>#N/A</v>
      </c>
      <c r="M311" s="88" t="e">
        <f>IF(LEFT($H311)=RIGHT($I$2),
    IF(OR(Scores!$F311="",NOT(ISNUMBER(Scores!$H311))),
        NA(),
        Scores!$H311
    ),
    NA()
)</f>
        <v>#N/A</v>
      </c>
      <c r="N311" s="87" t="e">
        <f>IF(LEFT($H311)=RIGHT($N$2),
    IF(Scores!$AC311="",
        NA(),
        Scores!$AC311
    ),
    NA()
)</f>
        <v>#N/A</v>
      </c>
      <c r="O311" s="86" t="e">
        <f>IF(LEFT($H311)=RIGHT($N$2),
    IF(Scores!$AF311="",
        NA(),
        Scores!$AF311
    ),
    NA()
)</f>
        <v>#N/A</v>
      </c>
      <c r="P311" s="86" t="e">
        <f>IF(LEFT($H311)=RIGHT($N$2),
    IF(Scores!$AG311="",
        NA(),
        Scores!$AG311
    ),
    NA()
)</f>
        <v>#N/A</v>
      </c>
      <c r="Q311" s="86" t="e">
        <f>IF(LEFT($H311)=RIGHT($N$2),
    IF(OR(Scores!$F311="",NOT(ISNUMBER(Scores!$F311))),
        NA(),
        Scores!$F311
    ),
    NA()
)</f>
        <v>#N/A</v>
      </c>
      <c r="R311" s="88" t="e">
        <f>IF(LEFT($H311)=RIGHT($N$2),
    IF(OR(Scores!$F311="",NOT(ISNUMBER(Scores!$H311))),
        NA(),
        Scores!$H311
    ),
    NA()
)</f>
        <v>#N/A</v>
      </c>
      <c r="S311" s="89"/>
    </row>
    <row r="312" spans="8:19">
      <c r="H312" s="93" t="str">
        <f>Scores!B312</f>
        <v/>
      </c>
      <c r="I312" s="87" t="e">
        <f>IF(LEFT($H312)=RIGHT($I$2),
    IF(Scores!$AC312="",
        NA(),
        Scores!$AC312
    ),
    NA()
)</f>
        <v>#N/A</v>
      </c>
      <c r="J312" s="86" t="e">
        <f>IF(LEFT($H312)=RIGHT($I$2),
    IF(Scores!$AF312="",
        NA(),
        Scores!$AF312
    ),
    NA()
)</f>
        <v>#N/A</v>
      </c>
      <c r="K312" s="86" t="e">
        <f>IF(LEFT($H312)=RIGHT($I$2),
    IF(Scores!$AG312="",
        NA(),
        Scores!$AG312
    ),
    NA()
)</f>
        <v>#N/A</v>
      </c>
      <c r="L312" s="86" t="e">
        <f>IF(LEFT($H312)=RIGHT($I$2),
    IF(OR(Scores!$F312="",NOT(ISNUMBER(Scores!$F312))),
        NA(),
        Scores!$F312
    ),
    NA()
)</f>
        <v>#N/A</v>
      </c>
      <c r="M312" s="88" t="e">
        <f>IF(LEFT($H312)=RIGHT($I$2),
    IF(OR(Scores!$F312="",NOT(ISNUMBER(Scores!$H312))),
        NA(),
        Scores!$H312
    ),
    NA()
)</f>
        <v>#N/A</v>
      </c>
      <c r="N312" s="87" t="e">
        <f>IF(LEFT($H312)=RIGHT($N$2),
    IF(Scores!$AC312="",
        NA(),
        Scores!$AC312
    ),
    NA()
)</f>
        <v>#N/A</v>
      </c>
      <c r="O312" s="86" t="e">
        <f>IF(LEFT($H312)=RIGHT($N$2),
    IF(Scores!$AF312="",
        NA(),
        Scores!$AF312
    ),
    NA()
)</f>
        <v>#N/A</v>
      </c>
      <c r="P312" s="86" t="e">
        <f>IF(LEFT($H312)=RIGHT($N$2),
    IF(Scores!$AG312="",
        NA(),
        Scores!$AG312
    ),
    NA()
)</f>
        <v>#N/A</v>
      </c>
      <c r="Q312" s="86" t="e">
        <f>IF(LEFT($H312)=RIGHT($N$2),
    IF(OR(Scores!$F312="",NOT(ISNUMBER(Scores!$F312))),
        NA(),
        Scores!$F312
    ),
    NA()
)</f>
        <v>#N/A</v>
      </c>
      <c r="R312" s="88" t="e">
        <f>IF(LEFT($H312)=RIGHT($N$2),
    IF(OR(Scores!$F312="",NOT(ISNUMBER(Scores!$H312))),
        NA(),
        Scores!$H312
    ),
    NA()
)</f>
        <v>#N/A</v>
      </c>
      <c r="S312" s="89"/>
    </row>
    <row r="313" spans="8:19">
      <c r="H313" s="93" t="str">
        <f>Scores!B313</f>
        <v/>
      </c>
      <c r="I313" s="87" t="e">
        <f>IF(LEFT($H313)=RIGHT($I$2),
    IF(Scores!$AC313="",
        NA(),
        Scores!$AC313
    ),
    NA()
)</f>
        <v>#N/A</v>
      </c>
      <c r="J313" s="86" t="e">
        <f>IF(LEFT($H313)=RIGHT($I$2),
    IF(Scores!$AF313="",
        NA(),
        Scores!$AF313
    ),
    NA()
)</f>
        <v>#N/A</v>
      </c>
      <c r="K313" s="86" t="e">
        <f>IF(LEFT($H313)=RIGHT($I$2),
    IF(Scores!$AG313="",
        NA(),
        Scores!$AG313
    ),
    NA()
)</f>
        <v>#N/A</v>
      </c>
      <c r="L313" s="86" t="e">
        <f>IF(LEFT($H313)=RIGHT($I$2),
    IF(OR(Scores!$F313="",NOT(ISNUMBER(Scores!$F313))),
        NA(),
        Scores!$F313
    ),
    NA()
)</f>
        <v>#N/A</v>
      </c>
      <c r="M313" s="88" t="e">
        <f>IF(LEFT($H313)=RIGHT($I$2),
    IF(OR(Scores!$F313="",NOT(ISNUMBER(Scores!$H313))),
        NA(),
        Scores!$H313
    ),
    NA()
)</f>
        <v>#N/A</v>
      </c>
      <c r="N313" s="87" t="e">
        <f>IF(LEFT($H313)=RIGHT($N$2),
    IF(Scores!$AC313="",
        NA(),
        Scores!$AC313
    ),
    NA()
)</f>
        <v>#N/A</v>
      </c>
      <c r="O313" s="86" t="e">
        <f>IF(LEFT($H313)=RIGHT($N$2),
    IF(Scores!$AF313="",
        NA(),
        Scores!$AF313
    ),
    NA()
)</f>
        <v>#N/A</v>
      </c>
      <c r="P313" s="86" t="e">
        <f>IF(LEFT($H313)=RIGHT($N$2),
    IF(Scores!$AG313="",
        NA(),
        Scores!$AG313
    ),
    NA()
)</f>
        <v>#N/A</v>
      </c>
      <c r="Q313" s="86" t="e">
        <f>IF(LEFT($H313)=RIGHT($N$2),
    IF(OR(Scores!$F313="",NOT(ISNUMBER(Scores!$F313))),
        NA(),
        Scores!$F313
    ),
    NA()
)</f>
        <v>#N/A</v>
      </c>
      <c r="R313" s="88" t="e">
        <f>IF(LEFT($H313)=RIGHT($N$2),
    IF(OR(Scores!$F313="",NOT(ISNUMBER(Scores!$H313))),
        NA(),
        Scores!$H313
    ),
    NA()
)</f>
        <v>#N/A</v>
      </c>
      <c r="S313" s="89"/>
    </row>
    <row r="314" spans="8:19">
      <c r="H314" s="93" t="str">
        <f>Scores!B314</f>
        <v/>
      </c>
      <c r="I314" s="87" t="e">
        <f>IF(LEFT($H314)=RIGHT($I$2),
    IF(Scores!$AC314="",
        NA(),
        Scores!$AC314
    ),
    NA()
)</f>
        <v>#N/A</v>
      </c>
      <c r="J314" s="86" t="e">
        <f>IF(LEFT($H314)=RIGHT($I$2),
    IF(Scores!$AF314="",
        NA(),
        Scores!$AF314
    ),
    NA()
)</f>
        <v>#N/A</v>
      </c>
      <c r="K314" s="86" t="e">
        <f>IF(LEFT($H314)=RIGHT($I$2),
    IF(Scores!$AG314="",
        NA(),
        Scores!$AG314
    ),
    NA()
)</f>
        <v>#N/A</v>
      </c>
      <c r="L314" s="86" t="e">
        <f>IF(LEFT($H314)=RIGHT($I$2),
    IF(OR(Scores!$F314="",NOT(ISNUMBER(Scores!$F314))),
        NA(),
        Scores!$F314
    ),
    NA()
)</f>
        <v>#N/A</v>
      </c>
      <c r="M314" s="88" t="e">
        <f>IF(LEFT($H314)=RIGHT($I$2),
    IF(OR(Scores!$F314="",NOT(ISNUMBER(Scores!$H314))),
        NA(),
        Scores!$H314
    ),
    NA()
)</f>
        <v>#N/A</v>
      </c>
      <c r="N314" s="87" t="e">
        <f>IF(LEFT($H314)=RIGHT($N$2),
    IF(Scores!$AC314="",
        NA(),
        Scores!$AC314
    ),
    NA()
)</f>
        <v>#N/A</v>
      </c>
      <c r="O314" s="86" t="e">
        <f>IF(LEFT($H314)=RIGHT($N$2),
    IF(Scores!$AF314="",
        NA(),
        Scores!$AF314
    ),
    NA()
)</f>
        <v>#N/A</v>
      </c>
      <c r="P314" s="86" t="e">
        <f>IF(LEFT($H314)=RIGHT($N$2),
    IF(Scores!$AG314="",
        NA(),
        Scores!$AG314
    ),
    NA()
)</f>
        <v>#N/A</v>
      </c>
      <c r="Q314" s="86" t="e">
        <f>IF(LEFT($H314)=RIGHT($N$2),
    IF(OR(Scores!$F314="",NOT(ISNUMBER(Scores!$F314))),
        NA(),
        Scores!$F314
    ),
    NA()
)</f>
        <v>#N/A</v>
      </c>
      <c r="R314" s="88" t="e">
        <f>IF(LEFT($H314)=RIGHT($N$2),
    IF(OR(Scores!$F314="",NOT(ISNUMBER(Scores!$H314))),
        NA(),
        Scores!$H314
    ),
    NA()
)</f>
        <v>#N/A</v>
      </c>
      <c r="S314" s="89"/>
    </row>
    <row r="315" spans="8:19">
      <c r="H315" s="93" t="str">
        <f>Scores!B315</f>
        <v/>
      </c>
      <c r="I315" s="87" t="e">
        <f>IF(LEFT($H315)=RIGHT($I$2),
    IF(Scores!$AC315="",
        NA(),
        Scores!$AC315
    ),
    NA()
)</f>
        <v>#N/A</v>
      </c>
      <c r="J315" s="86" t="e">
        <f>IF(LEFT($H315)=RIGHT($I$2),
    IF(Scores!$AF315="",
        NA(),
        Scores!$AF315
    ),
    NA()
)</f>
        <v>#N/A</v>
      </c>
      <c r="K315" s="86" t="e">
        <f>IF(LEFT($H315)=RIGHT($I$2),
    IF(Scores!$AG315="",
        NA(),
        Scores!$AG315
    ),
    NA()
)</f>
        <v>#N/A</v>
      </c>
      <c r="L315" s="86" t="e">
        <f>IF(LEFT($H315)=RIGHT($I$2),
    IF(OR(Scores!$F315="",NOT(ISNUMBER(Scores!$F315))),
        NA(),
        Scores!$F315
    ),
    NA()
)</f>
        <v>#N/A</v>
      </c>
      <c r="M315" s="88" t="e">
        <f>IF(LEFT($H315)=RIGHT($I$2),
    IF(OR(Scores!$F315="",NOT(ISNUMBER(Scores!$H315))),
        NA(),
        Scores!$H315
    ),
    NA()
)</f>
        <v>#N/A</v>
      </c>
      <c r="N315" s="87" t="e">
        <f>IF(LEFT($H315)=RIGHT($N$2),
    IF(Scores!$AC315="",
        NA(),
        Scores!$AC315
    ),
    NA()
)</f>
        <v>#N/A</v>
      </c>
      <c r="O315" s="86" t="e">
        <f>IF(LEFT($H315)=RIGHT($N$2),
    IF(Scores!$AF315="",
        NA(),
        Scores!$AF315
    ),
    NA()
)</f>
        <v>#N/A</v>
      </c>
      <c r="P315" s="86" t="e">
        <f>IF(LEFT($H315)=RIGHT($N$2),
    IF(Scores!$AG315="",
        NA(),
        Scores!$AG315
    ),
    NA()
)</f>
        <v>#N/A</v>
      </c>
      <c r="Q315" s="86" t="e">
        <f>IF(LEFT($H315)=RIGHT($N$2),
    IF(OR(Scores!$F315="",NOT(ISNUMBER(Scores!$F315))),
        NA(),
        Scores!$F315
    ),
    NA()
)</f>
        <v>#N/A</v>
      </c>
      <c r="R315" s="88" t="e">
        <f>IF(LEFT($H315)=RIGHT($N$2),
    IF(OR(Scores!$F315="",NOT(ISNUMBER(Scores!$H315))),
        NA(),
        Scores!$H315
    ),
    NA()
)</f>
        <v>#N/A</v>
      </c>
      <c r="S315" s="89"/>
    </row>
    <row r="316" spans="8:19">
      <c r="H316" s="93" t="str">
        <f>Scores!B316</f>
        <v/>
      </c>
      <c r="I316" s="87" t="e">
        <f>IF(LEFT($H316)=RIGHT($I$2),
    IF(Scores!$AC316="",
        NA(),
        Scores!$AC316
    ),
    NA()
)</f>
        <v>#N/A</v>
      </c>
      <c r="J316" s="86" t="e">
        <f>IF(LEFT($H316)=RIGHT($I$2),
    IF(Scores!$AF316="",
        NA(),
        Scores!$AF316
    ),
    NA()
)</f>
        <v>#N/A</v>
      </c>
      <c r="K316" s="86" t="e">
        <f>IF(LEFT($H316)=RIGHT($I$2),
    IF(Scores!$AG316="",
        NA(),
        Scores!$AG316
    ),
    NA()
)</f>
        <v>#N/A</v>
      </c>
      <c r="L316" s="86" t="e">
        <f>IF(LEFT($H316)=RIGHT($I$2),
    IF(OR(Scores!$F316="",NOT(ISNUMBER(Scores!$F316))),
        NA(),
        Scores!$F316
    ),
    NA()
)</f>
        <v>#N/A</v>
      </c>
      <c r="M316" s="88" t="e">
        <f>IF(LEFT($H316)=RIGHT($I$2),
    IF(OR(Scores!$F316="",NOT(ISNUMBER(Scores!$H316))),
        NA(),
        Scores!$H316
    ),
    NA()
)</f>
        <v>#N/A</v>
      </c>
      <c r="N316" s="87" t="e">
        <f>IF(LEFT($H316)=RIGHT($N$2),
    IF(Scores!$AC316="",
        NA(),
        Scores!$AC316
    ),
    NA()
)</f>
        <v>#N/A</v>
      </c>
      <c r="O316" s="86" t="e">
        <f>IF(LEFT($H316)=RIGHT($N$2),
    IF(Scores!$AF316="",
        NA(),
        Scores!$AF316
    ),
    NA()
)</f>
        <v>#N/A</v>
      </c>
      <c r="P316" s="86" t="e">
        <f>IF(LEFT($H316)=RIGHT($N$2),
    IF(Scores!$AG316="",
        NA(),
        Scores!$AG316
    ),
    NA()
)</f>
        <v>#N/A</v>
      </c>
      <c r="Q316" s="86" t="e">
        <f>IF(LEFT($H316)=RIGHT($N$2),
    IF(OR(Scores!$F316="",NOT(ISNUMBER(Scores!$F316))),
        NA(),
        Scores!$F316
    ),
    NA()
)</f>
        <v>#N/A</v>
      </c>
      <c r="R316" s="88" t="e">
        <f>IF(LEFT($H316)=RIGHT($N$2),
    IF(OR(Scores!$F316="",NOT(ISNUMBER(Scores!$H316))),
        NA(),
        Scores!$H316
    ),
    NA()
)</f>
        <v>#N/A</v>
      </c>
      <c r="S316" s="89"/>
    </row>
    <row r="317" spans="8:19">
      <c r="H317" s="93" t="str">
        <f>Scores!B317</f>
        <v/>
      </c>
      <c r="I317" s="87" t="e">
        <f>IF(LEFT($H317)=RIGHT($I$2),
    IF(Scores!$AC317="",
        NA(),
        Scores!$AC317
    ),
    NA()
)</f>
        <v>#N/A</v>
      </c>
      <c r="J317" s="86" t="e">
        <f>IF(LEFT($H317)=RIGHT($I$2),
    IF(Scores!$AF317="",
        NA(),
        Scores!$AF317
    ),
    NA()
)</f>
        <v>#N/A</v>
      </c>
      <c r="K317" s="86" t="e">
        <f>IF(LEFT($H317)=RIGHT($I$2),
    IF(Scores!$AG317="",
        NA(),
        Scores!$AG317
    ),
    NA()
)</f>
        <v>#N/A</v>
      </c>
      <c r="L317" s="86" t="e">
        <f>IF(LEFT($H317)=RIGHT($I$2),
    IF(OR(Scores!$F317="",NOT(ISNUMBER(Scores!$F317))),
        NA(),
        Scores!$F317
    ),
    NA()
)</f>
        <v>#N/A</v>
      </c>
      <c r="M317" s="88" t="e">
        <f>IF(LEFT($H317)=RIGHT($I$2),
    IF(OR(Scores!$F317="",NOT(ISNUMBER(Scores!$H317))),
        NA(),
        Scores!$H317
    ),
    NA()
)</f>
        <v>#N/A</v>
      </c>
      <c r="N317" s="87" t="e">
        <f>IF(LEFT($H317)=RIGHT($N$2),
    IF(Scores!$AC317="",
        NA(),
        Scores!$AC317
    ),
    NA()
)</f>
        <v>#N/A</v>
      </c>
      <c r="O317" s="86" t="e">
        <f>IF(LEFT($H317)=RIGHT($N$2),
    IF(Scores!$AF317="",
        NA(),
        Scores!$AF317
    ),
    NA()
)</f>
        <v>#N/A</v>
      </c>
      <c r="P317" s="86" t="e">
        <f>IF(LEFT($H317)=RIGHT($N$2),
    IF(Scores!$AG317="",
        NA(),
        Scores!$AG317
    ),
    NA()
)</f>
        <v>#N/A</v>
      </c>
      <c r="Q317" s="86" t="e">
        <f>IF(LEFT($H317)=RIGHT($N$2),
    IF(OR(Scores!$F317="",NOT(ISNUMBER(Scores!$F317))),
        NA(),
        Scores!$F317
    ),
    NA()
)</f>
        <v>#N/A</v>
      </c>
      <c r="R317" s="88" t="e">
        <f>IF(LEFT($H317)=RIGHT($N$2),
    IF(OR(Scores!$F317="",NOT(ISNUMBER(Scores!$H317))),
        NA(),
        Scores!$H317
    ),
    NA()
)</f>
        <v>#N/A</v>
      </c>
      <c r="S317" s="89"/>
    </row>
    <row r="318" spans="8:19">
      <c r="H318" s="93" t="str">
        <f>Scores!B318</f>
        <v/>
      </c>
      <c r="I318" s="87" t="e">
        <f>IF(LEFT($H318)=RIGHT($I$2),
    IF(Scores!$AC318="",
        NA(),
        Scores!$AC318
    ),
    NA()
)</f>
        <v>#N/A</v>
      </c>
      <c r="J318" s="86" t="e">
        <f>IF(LEFT($H318)=RIGHT($I$2),
    IF(Scores!$AF318="",
        NA(),
        Scores!$AF318
    ),
    NA()
)</f>
        <v>#N/A</v>
      </c>
      <c r="K318" s="86" t="e">
        <f>IF(LEFT($H318)=RIGHT($I$2),
    IF(Scores!$AG318="",
        NA(),
        Scores!$AG318
    ),
    NA()
)</f>
        <v>#N/A</v>
      </c>
      <c r="L318" s="86" t="e">
        <f>IF(LEFT($H318)=RIGHT($I$2),
    IF(OR(Scores!$F318="",NOT(ISNUMBER(Scores!$F318))),
        NA(),
        Scores!$F318
    ),
    NA()
)</f>
        <v>#N/A</v>
      </c>
      <c r="M318" s="88" t="e">
        <f>IF(LEFT($H318)=RIGHT($I$2),
    IF(OR(Scores!$F318="",NOT(ISNUMBER(Scores!$H318))),
        NA(),
        Scores!$H318
    ),
    NA()
)</f>
        <v>#N/A</v>
      </c>
      <c r="N318" s="87" t="e">
        <f>IF(LEFT($H318)=RIGHT($N$2),
    IF(Scores!$AC318="",
        NA(),
        Scores!$AC318
    ),
    NA()
)</f>
        <v>#N/A</v>
      </c>
      <c r="O318" s="86" t="e">
        <f>IF(LEFT($H318)=RIGHT($N$2),
    IF(Scores!$AF318="",
        NA(),
        Scores!$AF318
    ),
    NA()
)</f>
        <v>#N/A</v>
      </c>
      <c r="P318" s="86" t="e">
        <f>IF(LEFT($H318)=RIGHT($N$2),
    IF(Scores!$AG318="",
        NA(),
        Scores!$AG318
    ),
    NA()
)</f>
        <v>#N/A</v>
      </c>
      <c r="Q318" s="86" t="e">
        <f>IF(LEFT($H318)=RIGHT($N$2),
    IF(OR(Scores!$F318="",NOT(ISNUMBER(Scores!$F318))),
        NA(),
        Scores!$F318
    ),
    NA()
)</f>
        <v>#N/A</v>
      </c>
      <c r="R318" s="88" t="e">
        <f>IF(LEFT($H318)=RIGHT($N$2),
    IF(OR(Scores!$F318="",NOT(ISNUMBER(Scores!$H318))),
        NA(),
        Scores!$H318
    ),
    NA()
)</f>
        <v>#N/A</v>
      </c>
      <c r="S318" s="89"/>
    </row>
    <row r="319" spans="8:19">
      <c r="H319" s="93" t="str">
        <f>Scores!B319</f>
        <v/>
      </c>
      <c r="I319" s="87" t="e">
        <f>IF(LEFT($H319)=RIGHT($I$2),
    IF(Scores!$AC319="",
        NA(),
        Scores!$AC319
    ),
    NA()
)</f>
        <v>#N/A</v>
      </c>
      <c r="J319" s="86" t="e">
        <f>IF(LEFT($H319)=RIGHT($I$2),
    IF(Scores!$AF319="",
        NA(),
        Scores!$AF319
    ),
    NA()
)</f>
        <v>#N/A</v>
      </c>
      <c r="K319" s="86" t="e">
        <f>IF(LEFT($H319)=RIGHT($I$2),
    IF(Scores!$AG319="",
        NA(),
        Scores!$AG319
    ),
    NA()
)</f>
        <v>#N/A</v>
      </c>
      <c r="L319" s="86" t="e">
        <f>IF(LEFT($H319)=RIGHT($I$2),
    IF(OR(Scores!$F319="",NOT(ISNUMBER(Scores!$F319))),
        NA(),
        Scores!$F319
    ),
    NA()
)</f>
        <v>#N/A</v>
      </c>
      <c r="M319" s="88" t="e">
        <f>IF(LEFT($H319)=RIGHT($I$2),
    IF(OR(Scores!$F319="",NOT(ISNUMBER(Scores!$H319))),
        NA(),
        Scores!$H319
    ),
    NA()
)</f>
        <v>#N/A</v>
      </c>
      <c r="N319" s="87" t="e">
        <f>IF(LEFT($H319)=RIGHT($N$2),
    IF(Scores!$AC319="",
        NA(),
        Scores!$AC319
    ),
    NA()
)</f>
        <v>#N/A</v>
      </c>
      <c r="O319" s="86" t="e">
        <f>IF(LEFT($H319)=RIGHT($N$2),
    IF(Scores!$AF319="",
        NA(),
        Scores!$AF319
    ),
    NA()
)</f>
        <v>#N/A</v>
      </c>
      <c r="P319" s="86" t="e">
        <f>IF(LEFT($H319)=RIGHT($N$2),
    IF(Scores!$AG319="",
        NA(),
        Scores!$AG319
    ),
    NA()
)</f>
        <v>#N/A</v>
      </c>
      <c r="Q319" s="86" t="e">
        <f>IF(LEFT($H319)=RIGHT($N$2),
    IF(OR(Scores!$F319="",NOT(ISNUMBER(Scores!$F319))),
        NA(),
        Scores!$F319
    ),
    NA()
)</f>
        <v>#N/A</v>
      </c>
      <c r="R319" s="88" t="e">
        <f>IF(LEFT($H319)=RIGHT($N$2),
    IF(OR(Scores!$F319="",NOT(ISNUMBER(Scores!$H319))),
        NA(),
        Scores!$H319
    ),
    NA()
)</f>
        <v>#N/A</v>
      </c>
      <c r="S319" s="89"/>
    </row>
    <row r="320" spans="8:19">
      <c r="H320" s="93" t="str">
        <f>Scores!B320</f>
        <v/>
      </c>
      <c r="I320" s="87" t="e">
        <f>IF(LEFT($H320)=RIGHT($I$2),
    IF(Scores!$AC320="",
        NA(),
        Scores!$AC320
    ),
    NA()
)</f>
        <v>#N/A</v>
      </c>
      <c r="J320" s="86" t="e">
        <f>IF(LEFT($H320)=RIGHT($I$2),
    IF(Scores!$AF320="",
        NA(),
        Scores!$AF320
    ),
    NA()
)</f>
        <v>#N/A</v>
      </c>
      <c r="K320" s="86" t="e">
        <f>IF(LEFT($H320)=RIGHT($I$2),
    IF(Scores!$AG320="",
        NA(),
        Scores!$AG320
    ),
    NA()
)</f>
        <v>#N/A</v>
      </c>
      <c r="L320" s="86" t="e">
        <f>IF(LEFT($H320)=RIGHT($I$2),
    IF(OR(Scores!$F320="",NOT(ISNUMBER(Scores!$F320))),
        NA(),
        Scores!$F320
    ),
    NA()
)</f>
        <v>#N/A</v>
      </c>
      <c r="M320" s="88" t="e">
        <f>IF(LEFT($H320)=RIGHT($I$2),
    IF(OR(Scores!$F320="",NOT(ISNUMBER(Scores!$H320))),
        NA(),
        Scores!$H320
    ),
    NA()
)</f>
        <v>#N/A</v>
      </c>
      <c r="N320" s="87" t="e">
        <f>IF(LEFT($H320)=RIGHT($N$2),
    IF(Scores!$AC320="",
        NA(),
        Scores!$AC320
    ),
    NA()
)</f>
        <v>#N/A</v>
      </c>
      <c r="O320" s="86" t="e">
        <f>IF(LEFT($H320)=RIGHT($N$2),
    IF(Scores!$AF320="",
        NA(),
        Scores!$AF320
    ),
    NA()
)</f>
        <v>#N/A</v>
      </c>
      <c r="P320" s="86" t="e">
        <f>IF(LEFT($H320)=RIGHT($N$2),
    IF(Scores!$AG320="",
        NA(),
        Scores!$AG320
    ),
    NA()
)</f>
        <v>#N/A</v>
      </c>
      <c r="Q320" s="86" t="e">
        <f>IF(LEFT($H320)=RIGHT($N$2),
    IF(OR(Scores!$F320="",NOT(ISNUMBER(Scores!$F320))),
        NA(),
        Scores!$F320
    ),
    NA()
)</f>
        <v>#N/A</v>
      </c>
      <c r="R320" s="88" t="e">
        <f>IF(LEFT($H320)=RIGHT($N$2),
    IF(OR(Scores!$F320="",NOT(ISNUMBER(Scores!$H320))),
        NA(),
        Scores!$H320
    ),
    NA()
)</f>
        <v>#N/A</v>
      </c>
      <c r="S320" s="89"/>
    </row>
    <row r="321" spans="8:19">
      <c r="H321" s="93" t="str">
        <f>Scores!B321</f>
        <v/>
      </c>
      <c r="I321" s="87" t="e">
        <f>IF(LEFT($H321)=RIGHT($I$2),
    IF(Scores!$AC321="",
        NA(),
        Scores!$AC321
    ),
    NA()
)</f>
        <v>#N/A</v>
      </c>
      <c r="J321" s="86" t="e">
        <f>IF(LEFT($H321)=RIGHT($I$2),
    IF(Scores!$AF321="",
        NA(),
        Scores!$AF321
    ),
    NA()
)</f>
        <v>#N/A</v>
      </c>
      <c r="K321" s="86" t="e">
        <f>IF(LEFT($H321)=RIGHT($I$2),
    IF(Scores!$AG321="",
        NA(),
        Scores!$AG321
    ),
    NA()
)</f>
        <v>#N/A</v>
      </c>
      <c r="L321" s="86" t="e">
        <f>IF(LEFT($H321)=RIGHT($I$2),
    IF(OR(Scores!$F321="",NOT(ISNUMBER(Scores!$F321))),
        NA(),
        Scores!$F321
    ),
    NA()
)</f>
        <v>#N/A</v>
      </c>
      <c r="M321" s="88" t="e">
        <f>IF(LEFT($H321)=RIGHT($I$2),
    IF(OR(Scores!$F321="",NOT(ISNUMBER(Scores!$H321))),
        NA(),
        Scores!$H321
    ),
    NA()
)</f>
        <v>#N/A</v>
      </c>
      <c r="N321" s="87" t="e">
        <f>IF(LEFT($H321)=RIGHT($N$2),
    IF(Scores!$AC321="",
        NA(),
        Scores!$AC321
    ),
    NA()
)</f>
        <v>#N/A</v>
      </c>
      <c r="O321" s="86" t="e">
        <f>IF(LEFT($H321)=RIGHT($N$2),
    IF(Scores!$AF321="",
        NA(),
        Scores!$AF321
    ),
    NA()
)</f>
        <v>#N/A</v>
      </c>
      <c r="P321" s="86" t="e">
        <f>IF(LEFT($H321)=RIGHT($N$2),
    IF(Scores!$AG321="",
        NA(),
        Scores!$AG321
    ),
    NA()
)</f>
        <v>#N/A</v>
      </c>
      <c r="Q321" s="86" t="e">
        <f>IF(LEFT($H321)=RIGHT($N$2),
    IF(OR(Scores!$F321="",NOT(ISNUMBER(Scores!$F321))),
        NA(),
        Scores!$F321
    ),
    NA()
)</f>
        <v>#N/A</v>
      </c>
      <c r="R321" s="88" t="e">
        <f>IF(LEFT($H321)=RIGHT($N$2),
    IF(OR(Scores!$F321="",NOT(ISNUMBER(Scores!$H321))),
        NA(),
        Scores!$H321
    ),
    NA()
)</f>
        <v>#N/A</v>
      </c>
      <c r="S321" s="89"/>
    </row>
    <row r="322" spans="8:19">
      <c r="H322" s="93" t="str">
        <f>Scores!B322</f>
        <v/>
      </c>
      <c r="I322" s="87" t="e">
        <f>IF(LEFT($H322)=RIGHT($I$2),
    IF(Scores!$AC322="",
        NA(),
        Scores!$AC322
    ),
    NA()
)</f>
        <v>#N/A</v>
      </c>
      <c r="J322" s="86" t="e">
        <f>IF(LEFT($H322)=RIGHT($I$2),
    IF(Scores!$AF322="",
        NA(),
        Scores!$AF322
    ),
    NA()
)</f>
        <v>#N/A</v>
      </c>
      <c r="K322" s="86" t="e">
        <f>IF(LEFT($H322)=RIGHT($I$2),
    IF(Scores!$AG322="",
        NA(),
        Scores!$AG322
    ),
    NA()
)</f>
        <v>#N/A</v>
      </c>
      <c r="L322" s="86" t="e">
        <f>IF(LEFT($H322)=RIGHT($I$2),
    IF(OR(Scores!$F322="",NOT(ISNUMBER(Scores!$F322))),
        NA(),
        Scores!$F322
    ),
    NA()
)</f>
        <v>#N/A</v>
      </c>
      <c r="M322" s="88" t="e">
        <f>IF(LEFT($H322)=RIGHT($I$2),
    IF(OR(Scores!$F322="",NOT(ISNUMBER(Scores!$H322))),
        NA(),
        Scores!$H322
    ),
    NA()
)</f>
        <v>#N/A</v>
      </c>
      <c r="N322" s="87" t="e">
        <f>IF(LEFT($H322)=RIGHT($N$2),
    IF(Scores!$AC322="",
        NA(),
        Scores!$AC322
    ),
    NA()
)</f>
        <v>#N/A</v>
      </c>
      <c r="O322" s="86" t="e">
        <f>IF(LEFT($H322)=RIGHT($N$2),
    IF(Scores!$AF322="",
        NA(),
        Scores!$AF322
    ),
    NA()
)</f>
        <v>#N/A</v>
      </c>
      <c r="P322" s="86" t="e">
        <f>IF(LEFT($H322)=RIGHT($N$2),
    IF(Scores!$AG322="",
        NA(),
        Scores!$AG322
    ),
    NA()
)</f>
        <v>#N/A</v>
      </c>
      <c r="Q322" s="86" t="e">
        <f>IF(LEFT($H322)=RIGHT($N$2),
    IF(OR(Scores!$F322="",NOT(ISNUMBER(Scores!$F322))),
        NA(),
        Scores!$F322
    ),
    NA()
)</f>
        <v>#N/A</v>
      </c>
      <c r="R322" s="88" t="e">
        <f>IF(LEFT($H322)=RIGHT($N$2),
    IF(OR(Scores!$F322="",NOT(ISNUMBER(Scores!$H322))),
        NA(),
        Scores!$H322
    ),
    NA()
)</f>
        <v>#N/A</v>
      </c>
      <c r="S322" s="89"/>
    </row>
    <row r="323" spans="8:19">
      <c r="H323" s="93" t="str">
        <f>Scores!B323</f>
        <v/>
      </c>
      <c r="I323" s="87" t="e">
        <f>IF(LEFT($H323)=RIGHT($I$2),
    IF(Scores!$AC323="",
        NA(),
        Scores!$AC323
    ),
    NA()
)</f>
        <v>#N/A</v>
      </c>
      <c r="J323" s="86" t="e">
        <f>IF(LEFT($H323)=RIGHT($I$2),
    IF(Scores!$AF323="",
        NA(),
        Scores!$AF323
    ),
    NA()
)</f>
        <v>#N/A</v>
      </c>
      <c r="K323" s="86" t="e">
        <f>IF(LEFT($H323)=RIGHT($I$2),
    IF(Scores!$AG323="",
        NA(),
        Scores!$AG323
    ),
    NA()
)</f>
        <v>#N/A</v>
      </c>
      <c r="L323" s="86" t="e">
        <f>IF(LEFT($H323)=RIGHT($I$2),
    IF(OR(Scores!$F323="",NOT(ISNUMBER(Scores!$F323))),
        NA(),
        Scores!$F323
    ),
    NA()
)</f>
        <v>#N/A</v>
      </c>
      <c r="M323" s="88" t="e">
        <f>IF(LEFT($H323)=RIGHT($I$2),
    IF(OR(Scores!$F323="",NOT(ISNUMBER(Scores!$H323))),
        NA(),
        Scores!$H323
    ),
    NA()
)</f>
        <v>#N/A</v>
      </c>
      <c r="N323" s="87" t="e">
        <f>IF(LEFT($H323)=RIGHT($N$2),
    IF(Scores!$AC323="",
        NA(),
        Scores!$AC323
    ),
    NA()
)</f>
        <v>#N/A</v>
      </c>
      <c r="O323" s="86" t="e">
        <f>IF(LEFT($H323)=RIGHT($N$2),
    IF(Scores!$AF323="",
        NA(),
        Scores!$AF323
    ),
    NA()
)</f>
        <v>#N/A</v>
      </c>
      <c r="P323" s="86" t="e">
        <f>IF(LEFT($H323)=RIGHT($N$2),
    IF(Scores!$AG323="",
        NA(),
        Scores!$AG323
    ),
    NA()
)</f>
        <v>#N/A</v>
      </c>
      <c r="Q323" s="86" t="e">
        <f>IF(LEFT($H323)=RIGHT($N$2),
    IF(OR(Scores!$F323="",NOT(ISNUMBER(Scores!$F323))),
        NA(),
        Scores!$F323
    ),
    NA()
)</f>
        <v>#N/A</v>
      </c>
      <c r="R323" s="88" t="e">
        <f>IF(LEFT($H323)=RIGHT($N$2),
    IF(OR(Scores!$F323="",NOT(ISNUMBER(Scores!$H323))),
        NA(),
        Scores!$H323
    ),
    NA()
)</f>
        <v>#N/A</v>
      </c>
      <c r="S323" s="89"/>
    </row>
    <row r="324" spans="8:19">
      <c r="H324" s="93" t="str">
        <f>Scores!B324</f>
        <v/>
      </c>
      <c r="I324" s="87" t="e">
        <f>IF(LEFT($H324)=RIGHT($I$2),
    IF(Scores!$AC324="",
        NA(),
        Scores!$AC324
    ),
    NA()
)</f>
        <v>#N/A</v>
      </c>
      <c r="J324" s="86" t="e">
        <f>IF(LEFT($H324)=RIGHT($I$2),
    IF(Scores!$AF324="",
        NA(),
        Scores!$AF324
    ),
    NA()
)</f>
        <v>#N/A</v>
      </c>
      <c r="K324" s="86" t="e">
        <f>IF(LEFT($H324)=RIGHT($I$2),
    IF(Scores!$AG324="",
        NA(),
        Scores!$AG324
    ),
    NA()
)</f>
        <v>#N/A</v>
      </c>
      <c r="L324" s="86" t="e">
        <f>IF(LEFT($H324)=RIGHT($I$2),
    IF(OR(Scores!$F324="",NOT(ISNUMBER(Scores!$F324))),
        NA(),
        Scores!$F324
    ),
    NA()
)</f>
        <v>#N/A</v>
      </c>
      <c r="M324" s="88" t="e">
        <f>IF(LEFT($H324)=RIGHT($I$2),
    IF(OR(Scores!$F324="",NOT(ISNUMBER(Scores!$H324))),
        NA(),
        Scores!$H324
    ),
    NA()
)</f>
        <v>#N/A</v>
      </c>
      <c r="N324" s="87" t="e">
        <f>IF(LEFT($H324)=RIGHT($N$2),
    IF(Scores!$AC324="",
        NA(),
        Scores!$AC324
    ),
    NA()
)</f>
        <v>#N/A</v>
      </c>
      <c r="O324" s="86" t="e">
        <f>IF(LEFT($H324)=RIGHT($N$2),
    IF(Scores!$AF324="",
        NA(),
        Scores!$AF324
    ),
    NA()
)</f>
        <v>#N/A</v>
      </c>
      <c r="P324" s="86" t="e">
        <f>IF(LEFT($H324)=RIGHT($N$2),
    IF(Scores!$AG324="",
        NA(),
        Scores!$AG324
    ),
    NA()
)</f>
        <v>#N/A</v>
      </c>
      <c r="Q324" s="86" t="e">
        <f>IF(LEFT($H324)=RIGHT($N$2),
    IF(OR(Scores!$F324="",NOT(ISNUMBER(Scores!$F324))),
        NA(),
        Scores!$F324
    ),
    NA()
)</f>
        <v>#N/A</v>
      </c>
      <c r="R324" s="88" t="e">
        <f>IF(LEFT($H324)=RIGHT($N$2),
    IF(OR(Scores!$F324="",NOT(ISNUMBER(Scores!$H324))),
        NA(),
        Scores!$H324
    ),
    NA()
)</f>
        <v>#N/A</v>
      </c>
      <c r="S324" s="89"/>
    </row>
    <row r="325" spans="8:19">
      <c r="H325" s="93" t="str">
        <f>Scores!B325</f>
        <v/>
      </c>
      <c r="I325" s="87" t="e">
        <f>IF(LEFT($H325)=RIGHT($I$2),
    IF(Scores!$AC325="",
        NA(),
        Scores!$AC325
    ),
    NA()
)</f>
        <v>#N/A</v>
      </c>
      <c r="J325" s="86" t="e">
        <f>IF(LEFT($H325)=RIGHT($I$2),
    IF(Scores!$AF325="",
        NA(),
        Scores!$AF325
    ),
    NA()
)</f>
        <v>#N/A</v>
      </c>
      <c r="K325" s="86" t="e">
        <f>IF(LEFT($H325)=RIGHT($I$2),
    IF(Scores!$AG325="",
        NA(),
        Scores!$AG325
    ),
    NA()
)</f>
        <v>#N/A</v>
      </c>
      <c r="L325" s="86" t="e">
        <f>IF(LEFT($H325)=RIGHT($I$2),
    IF(OR(Scores!$F325="",NOT(ISNUMBER(Scores!$F325))),
        NA(),
        Scores!$F325
    ),
    NA()
)</f>
        <v>#N/A</v>
      </c>
      <c r="M325" s="88" t="e">
        <f>IF(LEFT($H325)=RIGHT($I$2),
    IF(OR(Scores!$F325="",NOT(ISNUMBER(Scores!$H325))),
        NA(),
        Scores!$H325
    ),
    NA()
)</f>
        <v>#N/A</v>
      </c>
      <c r="N325" s="87" t="e">
        <f>IF(LEFT($H325)=RIGHT($N$2),
    IF(Scores!$AC325="",
        NA(),
        Scores!$AC325
    ),
    NA()
)</f>
        <v>#N/A</v>
      </c>
      <c r="O325" s="86" t="e">
        <f>IF(LEFT($H325)=RIGHT($N$2),
    IF(Scores!$AF325="",
        NA(),
        Scores!$AF325
    ),
    NA()
)</f>
        <v>#N/A</v>
      </c>
      <c r="P325" s="86" t="e">
        <f>IF(LEFT($H325)=RIGHT($N$2),
    IF(Scores!$AG325="",
        NA(),
        Scores!$AG325
    ),
    NA()
)</f>
        <v>#N/A</v>
      </c>
      <c r="Q325" s="86" t="e">
        <f>IF(LEFT($H325)=RIGHT($N$2),
    IF(OR(Scores!$F325="",NOT(ISNUMBER(Scores!$F325))),
        NA(),
        Scores!$F325
    ),
    NA()
)</f>
        <v>#N/A</v>
      </c>
      <c r="R325" s="88" t="e">
        <f>IF(LEFT($H325)=RIGHT($N$2),
    IF(OR(Scores!$F325="",NOT(ISNUMBER(Scores!$H325))),
        NA(),
        Scores!$H325
    ),
    NA()
)</f>
        <v>#N/A</v>
      </c>
      <c r="S325" s="89"/>
    </row>
    <row r="326" spans="8:19">
      <c r="H326" s="93" t="str">
        <f>Scores!B326</f>
        <v/>
      </c>
      <c r="I326" s="87" t="e">
        <f>IF(LEFT($H326)=RIGHT($I$2),
    IF(Scores!$AC326="",
        NA(),
        Scores!$AC326
    ),
    NA()
)</f>
        <v>#N/A</v>
      </c>
      <c r="J326" s="86" t="e">
        <f>IF(LEFT($H326)=RIGHT($I$2),
    IF(Scores!$AF326="",
        NA(),
        Scores!$AF326
    ),
    NA()
)</f>
        <v>#N/A</v>
      </c>
      <c r="K326" s="86" t="e">
        <f>IF(LEFT($H326)=RIGHT($I$2),
    IF(Scores!$AG326="",
        NA(),
        Scores!$AG326
    ),
    NA()
)</f>
        <v>#N/A</v>
      </c>
      <c r="L326" s="86" t="e">
        <f>IF(LEFT($H326)=RIGHT($I$2),
    IF(OR(Scores!$F326="",NOT(ISNUMBER(Scores!$F326))),
        NA(),
        Scores!$F326
    ),
    NA()
)</f>
        <v>#N/A</v>
      </c>
      <c r="M326" s="88" t="e">
        <f>IF(LEFT($H326)=RIGHT($I$2),
    IF(OR(Scores!$F326="",NOT(ISNUMBER(Scores!$H326))),
        NA(),
        Scores!$H326
    ),
    NA()
)</f>
        <v>#N/A</v>
      </c>
      <c r="N326" s="87" t="e">
        <f>IF(LEFT($H326)=RIGHT($N$2),
    IF(Scores!$AC326="",
        NA(),
        Scores!$AC326
    ),
    NA()
)</f>
        <v>#N/A</v>
      </c>
      <c r="O326" s="86" t="e">
        <f>IF(LEFT($H326)=RIGHT($N$2),
    IF(Scores!$AF326="",
        NA(),
        Scores!$AF326
    ),
    NA()
)</f>
        <v>#N/A</v>
      </c>
      <c r="P326" s="86" t="e">
        <f>IF(LEFT($H326)=RIGHT($N$2),
    IF(Scores!$AG326="",
        NA(),
        Scores!$AG326
    ),
    NA()
)</f>
        <v>#N/A</v>
      </c>
      <c r="Q326" s="86" t="e">
        <f>IF(LEFT($H326)=RIGHT($N$2),
    IF(OR(Scores!$F326="",NOT(ISNUMBER(Scores!$F326))),
        NA(),
        Scores!$F326
    ),
    NA()
)</f>
        <v>#N/A</v>
      </c>
      <c r="R326" s="88" t="e">
        <f>IF(LEFT($H326)=RIGHT($N$2),
    IF(OR(Scores!$F326="",NOT(ISNUMBER(Scores!$H326))),
        NA(),
        Scores!$H326
    ),
    NA()
)</f>
        <v>#N/A</v>
      </c>
      <c r="S326" s="89"/>
    </row>
    <row r="327" spans="8:19">
      <c r="H327" s="93" t="str">
        <f>Scores!B327</f>
        <v/>
      </c>
      <c r="I327" s="87" t="e">
        <f>IF(LEFT($H327)=RIGHT($I$2),
    IF(Scores!$AC327="",
        NA(),
        Scores!$AC327
    ),
    NA()
)</f>
        <v>#N/A</v>
      </c>
      <c r="J327" s="86" t="e">
        <f>IF(LEFT($H327)=RIGHT($I$2),
    IF(Scores!$AF327="",
        NA(),
        Scores!$AF327
    ),
    NA()
)</f>
        <v>#N/A</v>
      </c>
      <c r="K327" s="86" t="e">
        <f>IF(LEFT($H327)=RIGHT($I$2),
    IF(Scores!$AG327="",
        NA(),
        Scores!$AG327
    ),
    NA()
)</f>
        <v>#N/A</v>
      </c>
      <c r="L327" s="86" t="e">
        <f>IF(LEFT($H327)=RIGHT($I$2),
    IF(OR(Scores!$F327="",NOT(ISNUMBER(Scores!$F327))),
        NA(),
        Scores!$F327
    ),
    NA()
)</f>
        <v>#N/A</v>
      </c>
      <c r="M327" s="88" t="e">
        <f>IF(LEFT($H327)=RIGHT($I$2),
    IF(OR(Scores!$F327="",NOT(ISNUMBER(Scores!$H327))),
        NA(),
        Scores!$H327
    ),
    NA()
)</f>
        <v>#N/A</v>
      </c>
      <c r="N327" s="87" t="e">
        <f>IF(LEFT($H327)=RIGHT($N$2),
    IF(Scores!$AC327="",
        NA(),
        Scores!$AC327
    ),
    NA()
)</f>
        <v>#N/A</v>
      </c>
      <c r="O327" s="86" t="e">
        <f>IF(LEFT($H327)=RIGHT($N$2),
    IF(Scores!$AF327="",
        NA(),
        Scores!$AF327
    ),
    NA()
)</f>
        <v>#N/A</v>
      </c>
      <c r="P327" s="86" t="e">
        <f>IF(LEFT($H327)=RIGHT($N$2),
    IF(Scores!$AG327="",
        NA(),
        Scores!$AG327
    ),
    NA()
)</f>
        <v>#N/A</v>
      </c>
      <c r="Q327" s="86" t="e">
        <f>IF(LEFT($H327)=RIGHT($N$2),
    IF(OR(Scores!$F327="",NOT(ISNUMBER(Scores!$F327))),
        NA(),
        Scores!$F327
    ),
    NA()
)</f>
        <v>#N/A</v>
      </c>
      <c r="R327" s="88" t="e">
        <f>IF(LEFT($H327)=RIGHT($N$2),
    IF(OR(Scores!$F327="",NOT(ISNUMBER(Scores!$H327))),
        NA(),
        Scores!$H327
    ),
    NA()
)</f>
        <v>#N/A</v>
      </c>
      <c r="S327" s="89"/>
    </row>
    <row r="328" spans="8:19">
      <c r="H328" s="93" t="str">
        <f>Scores!B328</f>
        <v/>
      </c>
      <c r="I328" s="87" t="e">
        <f>IF(LEFT($H328)=RIGHT($I$2),
    IF(Scores!$AC328="",
        NA(),
        Scores!$AC328
    ),
    NA()
)</f>
        <v>#N/A</v>
      </c>
      <c r="J328" s="86" t="e">
        <f>IF(LEFT($H328)=RIGHT($I$2),
    IF(Scores!$AF328="",
        NA(),
        Scores!$AF328
    ),
    NA()
)</f>
        <v>#N/A</v>
      </c>
      <c r="K328" s="86" t="e">
        <f>IF(LEFT($H328)=RIGHT($I$2),
    IF(Scores!$AG328="",
        NA(),
        Scores!$AG328
    ),
    NA()
)</f>
        <v>#N/A</v>
      </c>
      <c r="L328" s="86" t="e">
        <f>IF(LEFT($H328)=RIGHT($I$2),
    IF(OR(Scores!$F328="",NOT(ISNUMBER(Scores!$F328))),
        NA(),
        Scores!$F328
    ),
    NA()
)</f>
        <v>#N/A</v>
      </c>
      <c r="M328" s="88" t="e">
        <f>IF(LEFT($H328)=RIGHT($I$2),
    IF(OR(Scores!$F328="",NOT(ISNUMBER(Scores!$H328))),
        NA(),
        Scores!$H328
    ),
    NA()
)</f>
        <v>#N/A</v>
      </c>
      <c r="N328" s="87" t="e">
        <f>IF(LEFT($H328)=RIGHT($N$2),
    IF(Scores!$AC328="",
        NA(),
        Scores!$AC328
    ),
    NA()
)</f>
        <v>#N/A</v>
      </c>
      <c r="O328" s="86" t="e">
        <f>IF(LEFT($H328)=RIGHT($N$2),
    IF(Scores!$AF328="",
        NA(),
        Scores!$AF328
    ),
    NA()
)</f>
        <v>#N/A</v>
      </c>
      <c r="P328" s="86" t="e">
        <f>IF(LEFT($H328)=RIGHT($N$2),
    IF(Scores!$AG328="",
        NA(),
        Scores!$AG328
    ),
    NA()
)</f>
        <v>#N/A</v>
      </c>
      <c r="Q328" s="86" t="e">
        <f>IF(LEFT($H328)=RIGHT($N$2),
    IF(OR(Scores!$F328="",NOT(ISNUMBER(Scores!$F328))),
        NA(),
        Scores!$F328
    ),
    NA()
)</f>
        <v>#N/A</v>
      </c>
      <c r="R328" s="88" t="e">
        <f>IF(LEFT($H328)=RIGHT($N$2),
    IF(OR(Scores!$F328="",NOT(ISNUMBER(Scores!$H328))),
        NA(),
        Scores!$H328
    ),
    NA()
)</f>
        <v>#N/A</v>
      </c>
      <c r="S328" s="89"/>
    </row>
    <row r="329" spans="8:19">
      <c r="H329" s="93" t="str">
        <f>Scores!B329</f>
        <v/>
      </c>
      <c r="I329" s="87" t="e">
        <f>IF(LEFT($H329)=RIGHT($I$2),
    IF(Scores!$AC329="",
        NA(),
        Scores!$AC329
    ),
    NA()
)</f>
        <v>#N/A</v>
      </c>
      <c r="J329" s="86" t="e">
        <f>IF(LEFT($H329)=RIGHT($I$2),
    IF(Scores!$AF329="",
        NA(),
        Scores!$AF329
    ),
    NA()
)</f>
        <v>#N/A</v>
      </c>
      <c r="K329" s="86" t="e">
        <f>IF(LEFT($H329)=RIGHT($I$2),
    IF(Scores!$AG329="",
        NA(),
        Scores!$AG329
    ),
    NA()
)</f>
        <v>#N/A</v>
      </c>
      <c r="L329" s="86" t="e">
        <f>IF(LEFT($H329)=RIGHT($I$2),
    IF(OR(Scores!$F329="",NOT(ISNUMBER(Scores!$F329))),
        NA(),
        Scores!$F329
    ),
    NA()
)</f>
        <v>#N/A</v>
      </c>
      <c r="M329" s="88" t="e">
        <f>IF(LEFT($H329)=RIGHT($I$2),
    IF(OR(Scores!$F329="",NOT(ISNUMBER(Scores!$H329))),
        NA(),
        Scores!$H329
    ),
    NA()
)</f>
        <v>#N/A</v>
      </c>
      <c r="N329" s="87" t="e">
        <f>IF(LEFT($H329)=RIGHT($N$2),
    IF(Scores!$AC329="",
        NA(),
        Scores!$AC329
    ),
    NA()
)</f>
        <v>#N/A</v>
      </c>
      <c r="O329" s="86" t="e">
        <f>IF(LEFT($H329)=RIGHT($N$2),
    IF(Scores!$AF329="",
        NA(),
        Scores!$AF329
    ),
    NA()
)</f>
        <v>#N/A</v>
      </c>
      <c r="P329" s="86" t="e">
        <f>IF(LEFT($H329)=RIGHT($N$2),
    IF(Scores!$AG329="",
        NA(),
        Scores!$AG329
    ),
    NA()
)</f>
        <v>#N/A</v>
      </c>
      <c r="Q329" s="86" t="e">
        <f>IF(LEFT($H329)=RIGHT($N$2),
    IF(OR(Scores!$F329="",NOT(ISNUMBER(Scores!$F329))),
        NA(),
        Scores!$F329
    ),
    NA()
)</f>
        <v>#N/A</v>
      </c>
      <c r="R329" s="88" t="e">
        <f>IF(LEFT($H329)=RIGHT($N$2),
    IF(OR(Scores!$F329="",NOT(ISNUMBER(Scores!$H329))),
        NA(),
        Scores!$H329
    ),
    NA()
)</f>
        <v>#N/A</v>
      </c>
      <c r="S329" s="89"/>
    </row>
    <row r="330" spans="8:19">
      <c r="H330" s="93" t="str">
        <f>Scores!B330</f>
        <v/>
      </c>
      <c r="I330" s="87" t="e">
        <f>IF(LEFT($H330)=RIGHT($I$2),
    IF(Scores!$AC330="",
        NA(),
        Scores!$AC330
    ),
    NA()
)</f>
        <v>#N/A</v>
      </c>
      <c r="J330" s="86" t="e">
        <f>IF(LEFT($H330)=RIGHT($I$2),
    IF(Scores!$AF330="",
        NA(),
        Scores!$AF330
    ),
    NA()
)</f>
        <v>#N/A</v>
      </c>
      <c r="K330" s="86" t="e">
        <f>IF(LEFT($H330)=RIGHT($I$2),
    IF(Scores!$AG330="",
        NA(),
        Scores!$AG330
    ),
    NA()
)</f>
        <v>#N/A</v>
      </c>
      <c r="L330" s="86" t="e">
        <f>IF(LEFT($H330)=RIGHT($I$2),
    IF(OR(Scores!$F330="",NOT(ISNUMBER(Scores!$F330))),
        NA(),
        Scores!$F330
    ),
    NA()
)</f>
        <v>#N/A</v>
      </c>
      <c r="M330" s="88" t="e">
        <f>IF(LEFT($H330)=RIGHT($I$2),
    IF(OR(Scores!$F330="",NOT(ISNUMBER(Scores!$H330))),
        NA(),
        Scores!$H330
    ),
    NA()
)</f>
        <v>#N/A</v>
      </c>
      <c r="N330" s="87" t="e">
        <f>IF(LEFT($H330)=RIGHT($N$2),
    IF(Scores!$AC330="",
        NA(),
        Scores!$AC330
    ),
    NA()
)</f>
        <v>#N/A</v>
      </c>
      <c r="O330" s="86" t="e">
        <f>IF(LEFT($H330)=RIGHT($N$2),
    IF(Scores!$AF330="",
        NA(),
        Scores!$AF330
    ),
    NA()
)</f>
        <v>#N/A</v>
      </c>
      <c r="P330" s="86" t="e">
        <f>IF(LEFT($H330)=RIGHT($N$2),
    IF(Scores!$AG330="",
        NA(),
        Scores!$AG330
    ),
    NA()
)</f>
        <v>#N/A</v>
      </c>
      <c r="Q330" s="86" t="e">
        <f>IF(LEFT($H330)=RIGHT($N$2),
    IF(OR(Scores!$F330="",NOT(ISNUMBER(Scores!$F330))),
        NA(),
        Scores!$F330
    ),
    NA()
)</f>
        <v>#N/A</v>
      </c>
      <c r="R330" s="88" t="e">
        <f>IF(LEFT($H330)=RIGHT($N$2),
    IF(OR(Scores!$F330="",NOT(ISNUMBER(Scores!$H330))),
        NA(),
        Scores!$H330
    ),
    NA()
)</f>
        <v>#N/A</v>
      </c>
      <c r="S330" s="89"/>
    </row>
    <row r="331" spans="8:19">
      <c r="H331" s="93" t="str">
        <f>Scores!B331</f>
        <v/>
      </c>
      <c r="I331" s="87" t="e">
        <f>IF(LEFT($H331)=RIGHT($I$2),
    IF(Scores!$AC331="",
        NA(),
        Scores!$AC331
    ),
    NA()
)</f>
        <v>#N/A</v>
      </c>
      <c r="J331" s="86" t="e">
        <f>IF(LEFT($H331)=RIGHT($I$2),
    IF(Scores!$AF331="",
        NA(),
        Scores!$AF331
    ),
    NA()
)</f>
        <v>#N/A</v>
      </c>
      <c r="K331" s="86" t="e">
        <f>IF(LEFT($H331)=RIGHT($I$2),
    IF(Scores!$AG331="",
        NA(),
        Scores!$AG331
    ),
    NA()
)</f>
        <v>#N/A</v>
      </c>
      <c r="L331" s="86" t="e">
        <f>IF(LEFT($H331)=RIGHT($I$2),
    IF(OR(Scores!$F331="",NOT(ISNUMBER(Scores!$F331))),
        NA(),
        Scores!$F331
    ),
    NA()
)</f>
        <v>#N/A</v>
      </c>
      <c r="M331" s="88" t="e">
        <f>IF(LEFT($H331)=RIGHT($I$2),
    IF(OR(Scores!$F331="",NOT(ISNUMBER(Scores!$H331))),
        NA(),
        Scores!$H331
    ),
    NA()
)</f>
        <v>#N/A</v>
      </c>
      <c r="N331" s="87" t="e">
        <f>IF(LEFT($H331)=RIGHT($N$2),
    IF(Scores!$AC331="",
        NA(),
        Scores!$AC331
    ),
    NA()
)</f>
        <v>#N/A</v>
      </c>
      <c r="O331" s="86" t="e">
        <f>IF(LEFT($H331)=RIGHT($N$2),
    IF(Scores!$AF331="",
        NA(),
        Scores!$AF331
    ),
    NA()
)</f>
        <v>#N/A</v>
      </c>
      <c r="P331" s="86" t="e">
        <f>IF(LEFT($H331)=RIGHT($N$2),
    IF(Scores!$AG331="",
        NA(),
        Scores!$AG331
    ),
    NA()
)</f>
        <v>#N/A</v>
      </c>
      <c r="Q331" s="86" t="e">
        <f>IF(LEFT($H331)=RIGHT($N$2),
    IF(OR(Scores!$F331="",NOT(ISNUMBER(Scores!$F331))),
        NA(),
        Scores!$F331
    ),
    NA()
)</f>
        <v>#N/A</v>
      </c>
      <c r="R331" s="88" t="e">
        <f>IF(LEFT($H331)=RIGHT($N$2),
    IF(OR(Scores!$F331="",NOT(ISNUMBER(Scores!$H331))),
        NA(),
        Scores!$H331
    ),
    NA()
)</f>
        <v>#N/A</v>
      </c>
      <c r="S331" s="89"/>
    </row>
    <row r="332" spans="8:19">
      <c r="H332" s="93" t="str">
        <f>Scores!B332</f>
        <v/>
      </c>
      <c r="I332" s="87" t="e">
        <f>IF(LEFT($H332)=RIGHT($I$2),
    IF(Scores!$AC332="",
        NA(),
        Scores!$AC332
    ),
    NA()
)</f>
        <v>#N/A</v>
      </c>
      <c r="J332" s="86" t="e">
        <f>IF(LEFT($H332)=RIGHT($I$2),
    IF(Scores!$AF332="",
        NA(),
        Scores!$AF332
    ),
    NA()
)</f>
        <v>#N/A</v>
      </c>
      <c r="K332" s="86" t="e">
        <f>IF(LEFT($H332)=RIGHT($I$2),
    IF(Scores!$AG332="",
        NA(),
        Scores!$AG332
    ),
    NA()
)</f>
        <v>#N/A</v>
      </c>
      <c r="L332" s="86" t="e">
        <f>IF(LEFT($H332)=RIGHT($I$2),
    IF(OR(Scores!$F332="",NOT(ISNUMBER(Scores!$F332))),
        NA(),
        Scores!$F332
    ),
    NA()
)</f>
        <v>#N/A</v>
      </c>
      <c r="M332" s="88" t="e">
        <f>IF(LEFT($H332)=RIGHT($I$2),
    IF(OR(Scores!$F332="",NOT(ISNUMBER(Scores!$H332))),
        NA(),
        Scores!$H332
    ),
    NA()
)</f>
        <v>#N/A</v>
      </c>
      <c r="N332" s="87" t="e">
        <f>IF(LEFT($H332)=RIGHT($N$2),
    IF(Scores!$AC332="",
        NA(),
        Scores!$AC332
    ),
    NA()
)</f>
        <v>#N/A</v>
      </c>
      <c r="O332" s="86" t="e">
        <f>IF(LEFT($H332)=RIGHT($N$2),
    IF(Scores!$AF332="",
        NA(),
        Scores!$AF332
    ),
    NA()
)</f>
        <v>#N/A</v>
      </c>
      <c r="P332" s="86" t="e">
        <f>IF(LEFT($H332)=RIGHT($N$2),
    IF(Scores!$AG332="",
        NA(),
        Scores!$AG332
    ),
    NA()
)</f>
        <v>#N/A</v>
      </c>
      <c r="Q332" s="86" t="e">
        <f>IF(LEFT($H332)=RIGHT($N$2),
    IF(OR(Scores!$F332="",NOT(ISNUMBER(Scores!$F332))),
        NA(),
        Scores!$F332
    ),
    NA()
)</f>
        <v>#N/A</v>
      </c>
      <c r="R332" s="88" t="e">
        <f>IF(LEFT($H332)=RIGHT($N$2),
    IF(OR(Scores!$F332="",NOT(ISNUMBER(Scores!$H332))),
        NA(),
        Scores!$H332
    ),
    NA()
)</f>
        <v>#N/A</v>
      </c>
      <c r="S332" s="89"/>
    </row>
    <row r="333" spans="8:19">
      <c r="H333" s="93" t="str">
        <f>Scores!B333</f>
        <v/>
      </c>
      <c r="I333" s="87" t="e">
        <f>IF(LEFT($H333)=RIGHT($I$2),
    IF(Scores!$AC333="",
        NA(),
        Scores!$AC333
    ),
    NA()
)</f>
        <v>#N/A</v>
      </c>
      <c r="J333" s="86" t="e">
        <f>IF(LEFT($H333)=RIGHT($I$2),
    IF(Scores!$AF333="",
        NA(),
        Scores!$AF333
    ),
    NA()
)</f>
        <v>#N/A</v>
      </c>
      <c r="K333" s="86" t="e">
        <f>IF(LEFT($H333)=RIGHT($I$2),
    IF(Scores!$AG333="",
        NA(),
        Scores!$AG333
    ),
    NA()
)</f>
        <v>#N/A</v>
      </c>
      <c r="L333" s="86" t="e">
        <f>IF(LEFT($H333)=RIGHT($I$2),
    IF(OR(Scores!$F333="",NOT(ISNUMBER(Scores!$F333))),
        NA(),
        Scores!$F333
    ),
    NA()
)</f>
        <v>#N/A</v>
      </c>
      <c r="M333" s="88" t="e">
        <f>IF(LEFT($H333)=RIGHT($I$2),
    IF(OR(Scores!$F333="",NOT(ISNUMBER(Scores!$H333))),
        NA(),
        Scores!$H333
    ),
    NA()
)</f>
        <v>#N/A</v>
      </c>
      <c r="N333" s="87" t="e">
        <f>IF(LEFT($H333)=RIGHT($N$2),
    IF(Scores!$AC333="",
        NA(),
        Scores!$AC333
    ),
    NA()
)</f>
        <v>#N/A</v>
      </c>
      <c r="O333" s="86" t="e">
        <f>IF(LEFT($H333)=RIGHT($N$2),
    IF(Scores!$AF333="",
        NA(),
        Scores!$AF333
    ),
    NA()
)</f>
        <v>#N/A</v>
      </c>
      <c r="P333" s="86" t="e">
        <f>IF(LEFT($H333)=RIGHT($N$2),
    IF(Scores!$AG333="",
        NA(),
        Scores!$AG333
    ),
    NA()
)</f>
        <v>#N/A</v>
      </c>
      <c r="Q333" s="86" t="e">
        <f>IF(LEFT($H333)=RIGHT($N$2),
    IF(OR(Scores!$F333="",NOT(ISNUMBER(Scores!$F333))),
        NA(),
        Scores!$F333
    ),
    NA()
)</f>
        <v>#N/A</v>
      </c>
      <c r="R333" s="88" t="e">
        <f>IF(LEFT($H333)=RIGHT($N$2),
    IF(OR(Scores!$F333="",NOT(ISNUMBER(Scores!$H333))),
        NA(),
        Scores!$H333
    ),
    NA()
)</f>
        <v>#N/A</v>
      </c>
      <c r="S333" s="89"/>
    </row>
    <row r="334" spans="8:19">
      <c r="H334" s="93" t="str">
        <f>Scores!B334</f>
        <v/>
      </c>
      <c r="I334" s="87" t="e">
        <f>IF(LEFT($H334)=RIGHT($I$2),
    IF(Scores!$AC334="",
        NA(),
        Scores!$AC334
    ),
    NA()
)</f>
        <v>#N/A</v>
      </c>
      <c r="J334" s="86" t="e">
        <f>IF(LEFT($H334)=RIGHT($I$2),
    IF(Scores!$AF334="",
        NA(),
        Scores!$AF334
    ),
    NA()
)</f>
        <v>#N/A</v>
      </c>
      <c r="K334" s="86" t="e">
        <f>IF(LEFT($H334)=RIGHT($I$2),
    IF(Scores!$AG334="",
        NA(),
        Scores!$AG334
    ),
    NA()
)</f>
        <v>#N/A</v>
      </c>
      <c r="L334" s="86" t="e">
        <f>IF(LEFT($H334)=RIGHT($I$2),
    IF(OR(Scores!$F334="",NOT(ISNUMBER(Scores!$F334))),
        NA(),
        Scores!$F334
    ),
    NA()
)</f>
        <v>#N/A</v>
      </c>
      <c r="M334" s="88" t="e">
        <f>IF(LEFT($H334)=RIGHT($I$2),
    IF(OR(Scores!$F334="",NOT(ISNUMBER(Scores!$H334))),
        NA(),
        Scores!$H334
    ),
    NA()
)</f>
        <v>#N/A</v>
      </c>
      <c r="N334" s="87" t="e">
        <f>IF(LEFT($H334)=RIGHT($N$2),
    IF(Scores!$AC334="",
        NA(),
        Scores!$AC334
    ),
    NA()
)</f>
        <v>#N/A</v>
      </c>
      <c r="O334" s="86" t="e">
        <f>IF(LEFT($H334)=RIGHT($N$2),
    IF(Scores!$AF334="",
        NA(),
        Scores!$AF334
    ),
    NA()
)</f>
        <v>#N/A</v>
      </c>
      <c r="P334" s="86" t="e">
        <f>IF(LEFT($H334)=RIGHT($N$2),
    IF(Scores!$AG334="",
        NA(),
        Scores!$AG334
    ),
    NA()
)</f>
        <v>#N/A</v>
      </c>
      <c r="Q334" s="86" t="e">
        <f>IF(LEFT($H334)=RIGHT($N$2),
    IF(OR(Scores!$F334="",NOT(ISNUMBER(Scores!$F334))),
        NA(),
        Scores!$F334
    ),
    NA()
)</f>
        <v>#N/A</v>
      </c>
      <c r="R334" s="88" t="e">
        <f>IF(LEFT($H334)=RIGHT($N$2),
    IF(OR(Scores!$F334="",NOT(ISNUMBER(Scores!$H334))),
        NA(),
        Scores!$H334
    ),
    NA()
)</f>
        <v>#N/A</v>
      </c>
      <c r="S334" s="89"/>
    </row>
    <row r="335" spans="8:19">
      <c r="H335" s="93" t="str">
        <f>Scores!B335</f>
        <v/>
      </c>
      <c r="I335" s="87" t="e">
        <f>IF(LEFT($H335)=RIGHT($I$2),
    IF(Scores!$AC335="",
        NA(),
        Scores!$AC335
    ),
    NA()
)</f>
        <v>#N/A</v>
      </c>
      <c r="J335" s="86" t="e">
        <f>IF(LEFT($H335)=RIGHT($I$2),
    IF(Scores!$AF335="",
        NA(),
        Scores!$AF335
    ),
    NA()
)</f>
        <v>#N/A</v>
      </c>
      <c r="K335" s="86" t="e">
        <f>IF(LEFT($H335)=RIGHT($I$2),
    IF(Scores!$AG335="",
        NA(),
        Scores!$AG335
    ),
    NA()
)</f>
        <v>#N/A</v>
      </c>
      <c r="L335" s="86" t="e">
        <f>IF(LEFT($H335)=RIGHT($I$2),
    IF(OR(Scores!$F335="",NOT(ISNUMBER(Scores!$F335))),
        NA(),
        Scores!$F335
    ),
    NA()
)</f>
        <v>#N/A</v>
      </c>
      <c r="M335" s="88" t="e">
        <f>IF(LEFT($H335)=RIGHT($I$2),
    IF(OR(Scores!$F335="",NOT(ISNUMBER(Scores!$H335))),
        NA(),
        Scores!$H335
    ),
    NA()
)</f>
        <v>#N/A</v>
      </c>
      <c r="N335" s="87" t="e">
        <f>IF(LEFT($H335)=RIGHT($N$2),
    IF(Scores!$AC335="",
        NA(),
        Scores!$AC335
    ),
    NA()
)</f>
        <v>#N/A</v>
      </c>
      <c r="O335" s="86" t="e">
        <f>IF(LEFT($H335)=RIGHT($N$2),
    IF(Scores!$AF335="",
        NA(),
        Scores!$AF335
    ),
    NA()
)</f>
        <v>#N/A</v>
      </c>
      <c r="P335" s="86" t="e">
        <f>IF(LEFT($H335)=RIGHT($N$2),
    IF(Scores!$AG335="",
        NA(),
        Scores!$AG335
    ),
    NA()
)</f>
        <v>#N/A</v>
      </c>
      <c r="Q335" s="86" t="e">
        <f>IF(LEFT($H335)=RIGHT($N$2),
    IF(OR(Scores!$F335="",NOT(ISNUMBER(Scores!$F335))),
        NA(),
        Scores!$F335
    ),
    NA()
)</f>
        <v>#N/A</v>
      </c>
      <c r="R335" s="88" t="e">
        <f>IF(LEFT($H335)=RIGHT($N$2),
    IF(OR(Scores!$F335="",NOT(ISNUMBER(Scores!$H335))),
        NA(),
        Scores!$H335
    ),
    NA()
)</f>
        <v>#N/A</v>
      </c>
      <c r="S335" s="89"/>
    </row>
    <row r="336" spans="8:19">
      <c r="H336" s="93" t="str">
        <f>Scores!B336</f>
        <v/>
      </c>
      <c r="I336" s="87" t="e">
        <f>IF(LEFT($H336)=RIGHT($I$2),
    IF(Scores!$AC336="",
        NA(),
        Scores!$AC336
    ),
    NA()
)</f>
        <v>#N/A</v>
      </c>
      <c r="J336" s="86" t="e">
        <f>IF(LEFT($H336)=RIGHT($I$2),
    IF(Scores!$AF336="",
        NA(),
        Scores!$AF336
    ),
    NA()
)</f>
        <v>#N/A</v>
      </c>
      <c r="K336" s="86" t="e">
        <f>IF(LEFT($H336)=RIGHT($I$2),
    IF(Scores!$AG336="",
        NA(),
        Scores!$AG336
    ),
    NA()
)</f>
        <v>#N/A</v>
      </c>
      <c r="L336" s="86" t="e">
        <f>IF(LEFT($H336)=RIGHT($I$2),
    IF(OR(Scores!$F336="",NOT(ISNUMBER(Scores!$F336))),
        NA(),
        Scores!$F336
    ),
    NA()
)</f>
        <v>#N/A</v>
      </c>
      <c r="M336" s="88" t="e">
        <f>IF(LEFT($H336)=RIGHT($I$2),
    IF(OR(Scores!$F336="",NOT(ISNUMBER(Scores!$H336))),
        NA(),
        Scores!$H336
    ),
    NA()
)</f>
        <v>#N/A</v>
      </c>
      <c r="N336" s="87" t="e">
        <f>IF(LEFT($H336)=RIGHT($N$2),
    IF(Scores!$AC336="",
        NA(),
        Scores!$AC336
    ),
    NA()
)</f>
        <v>#N/A</v>
      </c>
      <c r="O336" s="86" t="e">
        <f>IF(LEFT($H336)=RIGHT($N$2),
    IF(Scores!$AF336="",
        NA(),
        Scores!$AF336
    ),
    NA()
)</f>
        <v>#N/A</v>
      </c>
      <c r="P336" s="86" t="e">
        <f>IF(LEFT($H336)=RIGHT($N$2),
    IF(Scores!$AG336="",
        NA(),
        Scores!$AG336
    ),
    NA()
)</f>
        <v>#N/A</v>
      </c>
      <c r="Q336" s="86" t="e">
        <f>IF(LEFT($H336)=RIGHT($N$2),
    IF(OR(Scores!$F336="",NOT(ISNUMBER(Scores!$F336))),
        NA(),
        Scores!$F336
    ),
    NA()
)</f>
        <v>#N/A</v>
      </c>
      <c r="R336" s="88" t="e">
        <f>IF(LEFT($H336)=RIGHT($N$2),
    IF(OR(Scores!$F336="",NOT(ISNUMBER(Scores!$H336))),
        NA(),
        Scores!$H336
    ),
    NA()
)</f>
        <v>#N/A</v>
      </c>
      <c r="S336" s="89"/>
    </row>
    <row r="337" spans="8:19">
      <c r="H337" s="93" t="str">
        <f>Scores!B337</f>
        <v/>
      </c>
      <c r="I337" s="87" t="e">
        <f>IF(LEFT($H337)=RIGHT($I$2),
    IF(Scores!$AC337="",
        NA(),
        Scores!$AC337
    ),
    NA()
)</f>
        <v>#N/A</v>
      </c>
      <c r="J337" s="86" t="e">
        <f>IF(LEFT($H337)=RIGHT($I$2),
    IF(Scores!$AF337="",
        NA(),
        Scores!$AF337
    ),
    NA()
)</f>
        <v>#N/A</v>
      </c>
      <c r="K337" s="86" t="e">
        <f>IF(LEFT($H337)=RIGHT($I$2),
    IF(Scores!$AG337="",
        NA(),
        Scores!$AG337
    ),
    NA()
)</f>
        <v>#N/A</v>
      </c>
      <c r="L337" s="86" t="e">
        <f>IF(LEFT($H337)=RIGHT($I$2),
    IF(OR(Scores!$F337="",NOT(ISNUMBER(Scores!$F337))),
        NA(),
        Scores!$F337
    ),
    NA()
)</f>
        <v>#N/A</v>
      </c>
      <c r="M337" s="88" t="e">
        <f>IF(LEFT($H337)=RIGHT($I$2),
    IF(OR(Scores!$F337="",NOT(ISNUMBER(Scores!$H337))),
        NA(),
        Scores!$H337
    ),
    NA()
)</f>
        <v>#N/A</v>
      </c>
      <c r="N337" s="87" t="e">
        <f>IF(LEFT($H337)=RIGHT($N$2),
    IF(Scores!$AC337="",
        NA(),
        Scores!$AC337
    ),
    NA()
)</f>
        <v>#N/A</v>
      </c>
      <c r="O337" s="86" t="e">
        <f>IF(LEFT($H337)=RIGHT($N$2),
    IF(Scores!$AF337="",
        NA(),
        Scores!$AF337
    ),
    NA()
)</f>
        <v>#N/A</v>
      </c>
      <c r="P337" s="86" t="e">
        <f>IF(LEFT($H337)=RIGHT($N$2),
    IF(Scores!$AG337="",
        NA(),
        Scores!$AG337
    ),
    NA()
)</f>
        <v>#N/A</v>
      </c>
      <c r="Q337" s="86" t="e">
        <f>IF(LEFT($H337)=RIGHT($N$2),
    IF(OR(Scores!$F337="",NOT(ISNUMBER(Scores!$F337))),
        NA(),
        Scores!$F337
    ),
    NA()
)</f>
        <v>#N/A</v>
      </c>
      <c r="R337" s="88" t="e">
        <f>IF(LEFT($H337)=RIGHT($N$2),
    IF(OR(Scores!$F337="",NOT(ISNUMBER(Scores!$H337))),
        NA(),
        Scores!$H337
    ),
    NA()
)</f>
        <v>#N/A</v>
      </c>
      <c r="S337" s="89"/>
    </row>
    <row r="338" spans="8:19">
      <c r="H338" s="93" t="str">
        <f>Scores!B338</f>
        <v/>
      </c>
      <c r="I338" s="87" t="e">
        <f>IF(LEFT($H338)=RIGHT($I$2),
    IF(Scores!$AC338="",
        NA(),
        Scores!$AC338
    ),
    NA()
)</f>
        <v>#N/A</v>
      </c>
      <c r="J338" s="86" t="e">
        <f>IF(LEFT($H338)=RIGHT($I$2),
    IF(Scores!$AF338="",
        NA(),
        Scores!$AF338
    ),
    NA()
)</f>
        <v>#N/A</v>
      </c>
      <c r="K338" s="86" t="e">
        <f>IF(LEFT($H338)=RIGHT($I$2),
    IF(Scores!$AG338="",
        NA(),
        Scores!$AG338
    ),
    NA()
)</f>
        <v>#N/A</v>
      </c>
      <c r="L338" s="86" t="e">
        <f>IF(LEFT($H338)=RIGHT($I$2),
    IF(OR(Scores!$F338="",NOT(ISNUMBER(Scores!$F338))),
        NA(),
        Scores!$F338
    ),
    NA()
)</f>
        <v>#N/A</v>
      </c>
      <c r="M338" s="88" t="e">
        <f>IF(LEFT($H338)=RIGHT($I$2),
    IF(OR(Scores!$F338="",NOT(ISNUMBER(Scores!$H338))),
        NA(),
        Scores!$H338
    ),
    NA()
)</f>
        <v>#N/A</v>
      </c>
      <c r="N338" s="87" t="e">
        <f>IF(LEFT($H338)=RIGHT($N$2),
    IF(Scores!$AC338="",
        NA(),
        Scores!$AC338
    ),
    NA()
)</f>
        <v>#N/A</v>
      </c>
      <c r="O338" s="86" t="e">
        <f>IF(LEFT($H338)=RIGHT($N$2),
    IF(Scores!$AF338="",
        NA(),
        Scores!$AF338
    ),
    NA()
)</f>
        <v>#N/A</v>
      </c>
      <c r="P338" s="86" t="e">
        <f>IF(LEFT($H338)=RIGHT($N$2),
    IF(Scores!$AG338="",
        NA(),
        Scores!$AG338
    ),
    NA()
)</f>
        <v>#N/A</v>
      </c>
      <c r="Q338" s="86" t="e">
        <f>IF(LEFT($H338)=RIGHT($N$2),
    IF(OR(Scores!$F338="",NOT(ISNUMBER(Scores!$F338))),
        NA(),
        Scores!$F338
    ),
    NA()
)</f>
        <v>#N/A</v>
      </c>
      <c r="R338" s="88" t="e">
        <f>IF(LEFT($H338)=RIGHT($N$2),
    IF(OR(Scores!$F338="",NOT(ISNUMBER(Scores!$H338))),
        NA(),
        Scores!$H338
    ),
    NA()
)</f>
        <v>#N/A</v>
      </c>
      <c r="S338" s="89"/>
    </row>
    <row r="339" spans="8:19">
      <c r="H339" s="93" t="str">
        <f>Scores!B339</f>
        <v/>
      </c>
      <c r="I339" s="87" t="e">
        <f>IF(LEFT($H339)=RIGHT($I$2),
    IF(Scores!$AC339="",
        NA(),
        Scores!$AC339
    ),
    NA()
)</f>
        <v>#N/A</v>
      </c>
      <c r="J339" s="86" t="e">
        <f>IF(LEFT($H339)=RIGHT($I$2),
    IF(Scores!$AF339="",
        NA(),
        Scores!$AF339
    ),
    NA()
)</f>
        <v>#N/A</v>
      </c>
      <c r="K339" s="86" t="e">
        <f>IF(LEFT($H339)=RIGHT($I$2),
    IF(Scores!$AG339="",
        NA(),
        Scores!$AG339
    ),
    NA()
)</f>
        <v>#N/A</v>
      </c>
      <c r="L339" s="86" t="e">
        <f>IF(LEFT($H339)=RIGHT($I$2),
    IF(OR(Scores!$F339="",NOT(ISNUMBER(Scores!$F339))),
        NA(),
        Scores!$F339
    ),
    NA()
)</f>
        <v>#N/A</v>
      </c>
      <c r="M339" s="88" t="e">
        <f>IF(LEFT($H339)=RIGHT($I$2),
    IF(OR(Scores!$F339="",NOT(ISNUMBER(Scores!$H339))),
        NA(),
        Scores!$H339
    ),
    NA()
)</f>
        <v>#N/A</v>
      </c>
      <c r="N339" s="87" t="e">
        <f>IF(LEFT($H339)=RIGHT($N$2),
    IF(Scores!$AC339="",
        NA(),
        Scores!$AC339
    ),
    NA()
)</f>
        <v>#N/A</v>
      </c>
      <c r="O339" s="86" t="e">
        <f>IF(LEFT($H339)=RIGHT($N$2),
    IF(Scores!$AF339="",
        NA(),
        Scores!$AF339
    ),
    NA()
)</f>
        <v>#N/A</v>
      </c>
      <c r="P339" s="86" t="e">
        <f>IF(LEFT($H339)=RIGHT($N$2),
    IF(Scores!$AG339="",
        NA(),
        Scores!$AG339
    ),
    NA()
)</f>
        <v>#N/A</v>
      </c>
      <c r="Q339" s="86" t="e">
        <f>IF(LEFT($H339)=RIGHT($N$2),
    IF(OR(Scores!$F339="",NOT(ISNUMBER(Scores!$F339))),
        NA(),
        Scores!$F339
    ),
    NA()
)</f>
        <v>#N/A</v>
      </c>
      <c r="R339" s="88" t="e">
        <f>IF(LEFT($H339)=RIGHT($N$2),
    IF(OR(Scores!$F339="",NOT(ISNUMBER(Scores!$H339))),
        NA(),
        Scores!$H339
    ),
    NA()
)</f>
        <v>#N/A</v>
      </c>
      <c r="S339" s="89"/>
    </row>
    <row r="340" spans="8:19">
      <c r="H340" s="93" t="str">
        <f>Scores!B340</f>
        <v/>
      </c>
      <c r="I340" s="87" t="e">
        <f>IF(LEFT($H340)=RIGHT($I$2),
    IF(Scores!$AC340="",
        NA(),
        Scores!$AC340
    ),
    NA()
)</f>
        <v>#N/A</v>
      </c>
      <c r="J340" s="86" t="e">
        <f>IF(LEFT($H340)=RIGHT($I$2),
    IF(Scores!$AF340="",
        NA(),
        Scores!$AF340
    ),
    NA()
)</f>
        <v>#N/A</v>
      </c>
      <c r="K340" s="86" t="e">
        <f>IF(LEFT($H340)=RIGHT($I$2),
    IF(Scores!$AG340="",
        NA(),
        Scores!$AG340
    ),
    NA()
)</f>
        <v>#N/A</v>
      </c>
      <c r="L340" s="86" t="e">
        <f>IF(LEFT($H340)=RIGHT($I$2),
    IF(OR(Scores!$F340="",NOT(ISNUMBER(Scores!$F340))),
        NA(),
        Scores!$F340
    ),
    NA()
)</f>
        <v>#N/A</v>
      </c>
      <c r="M340" s="88" t="e">
        <f>IF(LEFT($H340)=RIGHT($I$2),
    IF(OR(Scores!$F340="",NOT(ISNUMBER(Scores!$H340))),
        NA(),
        Scores!$H340
    ),
    NA()
)</f>
        <v>#N/A</v>
      </c>
      <c r="N340" s="87" t="e">
        <f>IF(LEFT($H340)=RIGHT($N$2),
    IF(Scores!$AC340="",
        NA(),
        Scores!$AC340
    ),
    NA()
)</f>
        <v>#N/A</v>
      </c>
      <c r="O340" s="86" t="e">
        <f>IF(LEFT($H340)=RIGHT($N$2),
    IF(Scores!$AF340="",
        NA(),
        Scores!$AF340
    ),
    NA()
)</f>
        <v>#N/A</v>
      </c>
      <c r="P340" s="86" t="e">
        <f>IF(LEFT($H340)=RIGHT($N$2),
    IF(Scores!$AG340="",
        NA(),
        Scores!$AG340
    ),
    NA()
)</f>
        <v>#N/A</v>
      </c>
      <c r="Q340" s="86" t="e">
        <f>IF(LEFT($H340)=RIGHT($N$2),
    IF(OR(Scores!$F340="",NOT(ISNUMBER(Scores!$F340))),
        NA(),
        Scores!$F340
    ),
    NA()
)</f>
        <v>#N/A</v>
      </c>
      <c r="R340" s="88" t="e">
        <f>IF(LEFT($H340)=RIGHT($N$2),
    IF(OR(Scores!$F340="",NOT(ISNUMBER(Scores!$H340))),
        NA(),
        Scores!$H340
    ),
    NA()
)</f>
        <v>#N/A</v>
      </c>
      <c r="S340" s="89"/>
    </row>
    <row r="341" spans="8:19">
      <c r="H341" s="93" t="str">
        <f>Scores!B341</f>
        <v/>
      </c>
      <c r="I341" s="87" t="e">
        <f>IF(LEFT($H341)=RIGHT($I$2),
    IF(Scores!$AC341="",
        NA(),
        Scores!$AC341
    ),
    NA()
)</f>
        <v>#N/A</v>
      </c>
      <c r="J341" s="86" t="e">
        <f>IF(LEFT($H341)=RIGHT($I$2),
    IF(Scores!$AF341="",
        NA(),
        Scores!$AF341
    ),
    NA()
)</f>
        <v>#N/A</v>
      </c>
      <c r="K341" s="86" t="e">
        <f>IF(LEFT($H341)=RIGHT($I$2),
    IF(Scores!$AG341="",
        NA(),
        Scores!$AG341
    ),
    NA()
)</f>
        <v>#N/A</v>
      </c>
      <c r="L341" s="86" t="e">
        <f>IF(LEFT($H341)=RIGHT($I$2),
    IF(OR(Scores!$F341="",NOT(ISNUMBER(Scores!$F341))),
        NA(),
        Scores!$F341
    ),
    NA()
)</f>
        <v>#N/A</v>
      </c>
      <c r="M341" s="88" t="e">
        <f>IF(LEFT($H341)=RIGHT($I$2),
    IF(OR(Scores!$F341="",NOT(ISNUMBER(Scores!$H341))),
        NA(),
        Scores!$H341
    ),
    NA()
)</f>
        <v>#N/A</v>
      </c>
      <c r="N341" s="87" t="e">
        <f>IF(LEFT($H341)=RIGHT($N$2),
    IF(Scores!$AC341="",
        NA(),
        Scores!$AC341
    ),
    NA()
)</f>
        <v>#N/A</v>
      </c>
      <c r="O341" s="86" t="e">
        <f>IF(LEFT($H341)=RIGHT($N$2),
    IF(Scores!$AF341="",
        NA(),
        Scores!$AF341
    ),
    NA()
)</f>
        <v>#N/A</v>
      </c>
      <c r="P341" s="86" t="e">
        <f>IF(LEFT($H341)=RIGHT($N$2),
    IF(Scores!$AG341="",
        NA(),
        Scores!$AG341
    ),
    NA()
)</f>
        <v>#N/A</v>
      </c>
      <c r="Q341" s="86" t="e">
        <f>IF(LEFT($H341)=RIGHT($N$2),
    IF(OR(Scores!$F341="",NOT(ISNUMBER(Scores!$F341))),
        NA(),
        Scores!$F341
    ),
    NA()
)</f>
        <v>#N/A</v>
      </c>
      <c r="R341" s="88" t="e">
        <f>IF(LEFT($H341)=RIGHT($N$2),
    IF(OR(Scores!$F341="",NOT(ISNUMBER(Scores!$H341))),
        NA(),
        Scores!$H341
    ),
    NA()
)</f>
        <v>#N/A</v>
      </c>
      <c r="S341" s="89"/>
    </row>
    <row r="342" spans="8:19">
      <c r="H342" s="93" t="str">
        <f>Scores!B342</f>
        <v/>
      </c>
      <c r="I342" s="87" t="e">
        <f>IF(LEFT($H342)=RIGHT($I$2),
    IF(Scores!$AC342="",
        NA(),
        Scores!$AC342
    ),
    NA()
)</f>
        <v>#N/A</v>
      </c>
      <c r="J342" s="86" t="e">
        <f>IF(LEFT($H342)=RIGHT($I$2),
    IF(Scores!$AF342="",
        NA(),
        Scores!$AF342
    ),
    NA()
)</f>
        <v>#N/A</v>
      </c>
      <c r="K342" s="86" t="e">
        <f>IF(LEFT($H342)=RIGHT($I$2),
    IF(Scores!$AG342="",
        NA(),
        Scores!$AG342
    ),
    NA()
)</f>
        <v>#N/A</v>
      </c>
      <c r="L342" s="86" t="e">
        <f>IF(LEFT($H342)=RIGHT($I$2),
    IF(OR(Scores!$F342="",NOT(ISNUMBER(Scores!$F342))),
        NA(),
        Scores!$F342
    ),
    NA()
)</f>
        <v>#N/A</v>
      </c>
      <c r="M342" s="88" t="e">
        <f>IF(LEFT($H342)=RIGHT($I$2),
    IF(OR(Scores!$F342="",NOT(ISNUMBER(Scores!$H342))),
        NA(),
        Scores!$H342
    ),
    NA()
)</f>
        <v>#N/A</v>
      </c>
      <c r="N342" s="87" t="e">
        <f>IF(LEFT($H342)=RIGHT($N$2),
    IF(Scores!$AC342="",
        NA(),
        Scores!$AC342
    ),
    NA()
)</f>
        <v>#N/A</v>
      </c>
      <c r="O342" s="86" t="e">
        <f>IF(LEFT($H342)=RIGHT($N$2),
    IF(Scores!$AF342="",
        NA(),
        Scores!$AF342
    ),
    NA()
)</f>
        <v>#N/A</v>
      </c>
      <c r="P342" s="86" t="e">
        <f>IF(LEFT($H342)=RIGHT($N$2),
    IF(Scores!$AG342="",
        NA(),
        Scores!$AG342
    ),
    NA()
)</f>
        <v>#N/A</v>
      </c>
      <c r="Q342" s="86" t="e">
        <f>IF(LEFT($H342)=RIGHT($N$2),
    IF(OR(Scores!$F342="",NOT(ISNUMBER(Scores!$F342))),
        NA(),
        Scores!$F342
    ),
    NA()
)</f>
        <v>#N/A</v>
      </c>
      <c r="R342" s="88" t="e">
        <f>IF(LEFT($H342)=RIGHT($N$2),
    IF(OR(Scores!$F342="",NOT(ISNUMBER(Scores!$H342))),
        NA(),
        Scores!$H342
    ),
    NA()
)</f>
        <v>#N/A</v>
      </c>
      <c r="S342" s="89"/>
    </row>
    <row r="343" spans="8:19">
      <c r="H343" s="93" t="str">
        <f>Scores!B343</f>
        <v/>
      </c>
      <c r="I343" s="87" t="e">
        <f>IF(LEFT($H343)=RIGHT($I$2),
    IF(Scores!$AC343="",
        NA(),
        Scores!$AC343
    ),
    NA()
)</f>
        <v>#N/A</v>
      </c>
      <c r="J343" s="86" t="e">
        <f>IF(LEFT($H343)=RIGHT($I$2),
    IF(Scores!$AF343="",
        NA(),
        Scores!$AF343
    ),
    NA()
)</f>
        <v>#N/A</v>
      </c>
      <c r="K343" s="86" t="e">
        <f>IF(LEFT($H343)=RIGHT($I$2),
    IF(Scores!$AG343="",
        NA(),
        Scores!$AG343
    ),
    NA()
)</f>
        <v>#N/A</v>
      </c>
      <c r="L343" s="86" t="e">
        <f>IF(LEFT($H343)=RIGHT($I$2),
    IF(OR(Scores!$F343="",NOT(ISNUMBER(Scores!$F343))),
        NA(),
        Scores!$F343
    ),
    NA()
)</f>
        <v>#N/A</v>
      </c>
      <c r="M343" s="88" t="e">
        <f>IF(LEFT($H343)=RIGHT($I$2),
    IF(OR(Scores!$F343="",NOT(ISNUMBER(Scores!$H343))),
        NA(),
        Scores!$H343
    ),
    NA()
)</f>
        <v>#N/A</v>
      </c>
      <c r="N343" s="87" t="e">
        <f>IF(LEFT($H343)=RIGHT($N$2),
    IF(Scores!$AC343="",
        NA(),
        Scores!$AC343
    ),
    NA()
)</f>
        <v>#N/A</v>
      </c>
      <c r="O343" s="86" t="e">
        <f>IF(LEFT($H343)=RIGHT($N$2),
    IF(Scores!$AF343="",
        NA(),
        Scores!$AF343
    ),
    NA()
)</f>
        <v>#N/A</v>
      </c>
      <c r="P343" s="86" t="e">
        <f>IF(LEFT($H343)=RIGHT($N$2),
    IF(Scores!$AG343="",
        NA(),
        Scores!$AG343
    ),
    NA()
)</f>
        <v>#N/A</v>
      </c>
      <c r="Q343" s="86" t="e">
        <f>IF(LEFT($H343)=RIGHT($N$2),
    IF(OR(Scores!$F343="",NOT(ISNUMBER(Scores!$F343))),
        NA(),
        Scores!$F343
    ),
    NA()
)</f>
        <v>#N/A</v>
      </c>
      <c r="R343" s="88" t="e">
        <f>IF(LEFT($H343)=RIGHT($N$2),
    IF(OR(Scores!$F343="",NOT(ISNUMBER(Scores!$H343))),
        NA(),
        Scores!$H343
    ),
    NA()
)</f>
        <v>#N/A</v>
      </c>
      <c r="S343" s="89"/>
    </row>
    <row r="344" spans="8:19">
      <c r="H344" s="93" t="str">
        <f>Scores!B344</f>
        <v/>
      </c>
      <c r="I344" s="87" t="e">
        <f>IF(LEFT($H344)=RIGHT($I$2),
    IF(Scores!$AC344="",
        NA(),
        Scores!$AC344
    ),
    NA()
)</f>
        <v>#N/A</v>
      </c>
      <c r="J344" s="86" t="e">
        <f>IF(LEFT($H344)=RIGHT($I$2),
    IF(Scores!$AF344="",
        NA(),
        Scores!$AF344
    ),
    NA()
)</f>
        <v>#N/A</v>
      </c>
      <c r="K344" s="86" t="e">
        <f>IF(LEFT($H344)=RIGHT($I$2),
    IF(Scores!$AG344="",
        NA(),
        Scores!$AG344
    ),
    NA()
)</f>
        <v>#N/A</v>
      </c>
      <c r="L344" s="86" t="e">
        <f>IF(LEFT($H344)=RIGHT($I$2),
    IF(OR(Scores!$F344="",NOT(ISNUMBER(Scores!$F344))),
        NA(),
        Scores!$F344
    ),
    NA()
)</f>
        <v>#N/A</v>
      </c>
      <c r="M344" s="88" t="e">
        <f>IF(LEFT($H344)=RIGHT($I$2),
    IF(OR(Scores!$F344="",NOT(ISNUMBER(Scores!$H344))),
        NA(),
        Scores!$H344
    ),
    NA()
)</f>
        <v>#N/A</v>
      </c>
      <c r="N344" s="87" t="e">
        <f>IF(LEFT($H344)=RIGHT($N$2),
    IF(Scores!$AC344="",
        NA(),
        Scores!$AC344
    ),
    NA()
)</f>
        <v>#N/A</v>
      </c>
      <c r="O344" s="86" t="e">
        <f>IF(LEFT($H344)=RIGHT($N$2),
    IF(Scores!$AF344="",
        NA(),
        Scores!$AF344
    ),
    NA()
)</f>
        <v>#N/A</v>
      </c>
      <c r="P344" s="86" t="e">
        <f>IF(LEFT($H344)=RIGHT($N$2),
    IF(Scores!$AG344="",
        NA(),
        Scores!$AG344
    ),
    NA()
)</f>
        <v>#N/A</v>
      </c>
      <c r="Q344" s="86" t="e">
        <f>IF(LEFT($H344)=RIGHT($N$2),
    IF(OR(Scores!$F344="",NOT(ISNUMBER(Scores!$F344))),
        NA(),
        Scores!$F344
    ),
    NA()
)</f>
        <v>#N/A</v>
      </c>
      <c r="R344" s="88" t="e">
        <f>IF(LEFT($H344)=RIGHT($N$2),
    IF(OR(Scores!$F344="",NOT(ISNUMBER(Scores!$H344))),
        NA(),
        Scores!$H344
    ),
    NA()
)</f>
        <v>#N/A</v>
      </c>
      <c r="S344" s="89"/>
    </row>
    <row r="345" spans="8:19">
      <c r="H345" s="93" t="str">
        <f>Scores!B345</f>
        <v/>
      </c>
      <c r="I345" s="87" t="e">
        <f>IF(LEFT($H345)=RIGHT($I$2),
    IF(Scores!$AC345="",
        NA(),
        Scores!$AC345
    ),
    NA()
)</f>
        <v>#N/A</v>
      </c>
      <c r="J345" s="86" t="e">
        <f>IF(LEFT($H345)=RIGHT($I$2),
    IF(Scores!$AF345="",
        NA(),
        Scores!$AF345
    ),
    NA()
)</f>
        <v>#N/A</v>
      </c>
      <c r="K345" s="86" t="e">
        <f>IF(LEFT($H345)=RIGHT($I$2),
    IF(Scores!$AG345="",
        NA(),
        Scores!$AG345
    ),
    NA()
)</f>
        <v>#N/A</v>
      </c>
      <c r="L345" s="86" t="e">
        <f>IF(LEFT($H345)=RIGHT($I$2),
    IF(OR(Scores!$F345="",NOT(ISNUMBER(Scores!$F345))),
        NA(),
        Scores!$F345
    ),
    NA()
)</f>
        <v>#N/A</v>
      </c>
      <c r="M345" s="88" t="e">
        <f>IF(LEFT($H345)=RIGHT($I$2),
    IF(OR(Scores!$F345="",NOT(ISNUMBER(Scores!$H345))),
        NA(),
        Scores!$H345
    ),
    NA()
)</f>
        <v>#N/A</v>
      </c>
      <c r="N345" s="87" t="e">
        <f>IF(LEFT($H345)=RIGHT($N$2),
    IF(Scores!$AC345="",
        NA(),
        Scores!$AC345
    ),
    NA()
)</f>
        <v>#N/A</v>
      </c>
      <c r="O345" s="86" t="e">
        <f>IF(LEFT($H345)=RIGHT($N$2),
    IF(Scores!$AF345="",
        NA(),
        Scores!$AF345
    ),
    NA()
)</f>
        <v>#N/A</v>
      </c>
      <c r="P345" s="86" t="e">
        <f>IF(LEFT($H345)=RIGHT($N$2),
    IF(Scores!$AG345="",
        NA(),
        Scores!$AG345
    ),
    NA()
)</f>
        <v>#N/A</v>
      </c>
      <c r="Q345" s="86" t="e">
        <f>IF(LEFT($H345)=RIGHT($N$2),
    IF(OR(Scores!$F345="",NOT(ISNUMBER(Scores!$F345))),
        NA(),
        Scores!$F345
    ),
    NA()
)</f>
        <v>#N/A</v>
      </c>
      <c r="R345" s="88" t="e">
        <f>IF(LEFT($H345)=RIGHT($N$2),
    IF(OR(Scores!$F345="",NOT(ISNUMBER(Scores!$H345))),
        NA(),
        Scores!$H345
    ),
    NA()
)</f>
        <v>#N/A</v>
      </c>
      <c r="S345" s="89"/>
    </row>
    <row r="346" spans="8:19">
      <c r="H346" s="93" t="str">
        <f>Scores!B346</f>
        <v/>
      </c>
      <c r="I346" s="87" t="e">
        <f>IF(LEFT($H346)=RIGHT($I$2),
    IF(Scores!$AC346="",
        NA(),
        Scores!$AC346
    ),
    NA()
)</f>
        <v>#N/A</v>
      </c>
      <c r="J346" s="86" t="e">
        <f>IF(LEFT($H346)=RIGHT($I$2),
    IF(Scores!$AF346="",
        NA(),
        Scores!$AF346
    ),
    NA()
)</f>
        <v>#N/A</v>
      </c>
      <c r="K346" s="86" t="e">
        <f>IF(LEFT($H346)=RIGHT($I$2),
    IF(Scores!$AG346="",
        NA(),
        Scores!$AG346
    ),
    NA()
)</f>
        <v>#N/A</v>
      </c>
      <c r="L346" s="86" t="e">
        <f>IF(LEFT($H346)=RIGHT($I$2),
    IF(OR(Scores!$F346="",NOT(ISNUMBER(Scores!$F346))),
        NA(),
        Scores!$F346
    ),
    NA()
)</f>
        <v>#N/A</v>
      </c>
      <c r="M346" s="88" t="e">
        <f>IF(LEFT($H346)=RIGHT($I$2),
    IF(OR(Scores!$F346="",NOT(ISNUMBER(Scores!$H346))),
        NA(),
        Scores!$H346
    ),
    NA()
)</f>
        <v>#N/A</v>
      </c>
      <c r="N346" s="87" t="e">
        <f>IF(LEFT($H346)=RIGHT($N$2),
    IF(Scores!$AC346="",
        NA(),
        Scores!$AC346
    ),
    NA()
)</f>
        <v>#N/A</v>
      </c>
      <c r="O346" s="86" t="e">
        <f>IF(LEFT($H346)=RIGHT($N$2),
    IF(Scores!$AF346="",
        NA(),
        Scores!$AF346
    ),
    NA()
)</f>
        <v>#N/A</v>
      </c>
      <c r="P346" s="86" t="e">
        <f>IF(LEFT($H346)=RIGHT($N$2),
    IF(Scores!$AG346="",
        NA(),
        Scores!$AG346
    ),
    NA()
)</f>
        <v>#N/A</v>
      </c>
      <c r="Q346" s="86" t="e">
        <f>IF(LEFT($H346)=RIGHT($N$2),
    IF(OR(Scores!$F346="",NOT(ISNUMBER(Scores!$F346))),
        NA(),
        Scores!$F346
    ),
    NA()
)</f>
        <v>#N/A</v>
      </c>
      <c r="R346" s="88" t="e">
        <f>IF(LEFT($H346)=RIGHT($N$2),
    IF(OR(Scores!$F346="",NOT(ISNUMBER(Scores!$H346))),
        NA(),
        Scores!$H346
    ),
    NA()
)</f>
        <v>#N/A</v>
      </c>
      <c r="S346" s="89"/>
    </row>
    <row r="347" spans="8:19">
      <c r="H347" s="93" t="str">
        <f>Scores!B347</f>
        <v/>
      </c>
      <c r="I347" s="87" t="e">
        <f>IF(LEFT($H347)=RIGHT($I$2),
    IF(Scores!$AC347="",
        NA(),
        Scores!$AC347
    ),
    NA()
)</f>
        <v>#N/A</v>
      </c>
      <c r="J347" s="86" t="e">
        <f>IF(LEFT($H347)=RIGHT($I$2),
    IF(Scores!$AF347="",
        NA(),
        Scores!$AF347
    ),
    NA()
)</f>
        <v>#N/A</v>
      </c>
      <c r="K347" s="86" t="e">
        <f>IF(LEFT($H347)=RIGHT($I$2),
    IF(Scores!$AG347="",
        NA(),
        Scores!$AG347
    ),
    NA()
)</f>
        <v>#N/A</v>
      </c>
      <c r="L347" s="86" t="e">
        <f>IF(LEFT($H347)=RIGHT($I$2),
    IF(OR(Scores!$F347="",NOT(ISNUMBER(Scores!$F347))),
        NA(),
        Scores!$F347
    ),
    NA()
)</f>
        <v>#N/A</v>
      </c>
      <c r="M347" s="88" t="e">
        <f>IF(LEFT($H347)=RIGHT($I$2),
    IF(OR(Scores!$F347="",NOT(ISNUMBER(Scores!$H347))),
        NA(),
        Scores!$H347
    ),
    NA()
)</f>
        <v>#N/A</v>
      </c>
      <c r="N347" s="87" t="e">
        <f>IF(LEFT($H347)=RIGHT($N$2),
    IF(Scores!$AC347="",
        NA(),
        Scores!$AC347
    ),
    NA()
)</f>
        <v>#N/A</v>
      </c>
      <c r="O347" s="86" t="e">
        <f>IF(LEFT($H347)=RIGHT($N$2),
    IF(Scores!$AF347="",
        NA(),
        Scores!$AF347
    ),
    NA()
)</f>
        <v>#N/A</v>
      </c>
      <c r="P347" s="86" t="e">
        <f>IF(LEFT($H347)=RIGHT($N$2),
    IF(Scores!$AG347="",
        NA(),
        Scores!$AG347
    ),
    NA()
)</f>
        <v>#N/A</v>
      </c>
      <c r="Q347" s="86" t="e">
        <f>IF(LEFT($H347)=RIGHT($N$2),
    IF(OR(Scores!$F347="",NOT(ISNUMBER(Scores!$F347))),
        NA(),
        Scores!$F347
    ),
    NA()
)</f>
        <v>#N/A</v>
      </c>
      <c r="R347" s="88" t="e">
        <f>IF(LEFT($H347)=RIGHT($N$2),
    IF(OR(Scores!$F347="",NOT(ISNUMBER(Scores!$H347))),
        NA(),
        Scores!$H347
    ),
    NA()
)</f>
        <v>#N/A</v>
      </c>
      <c r="S347" s="89"/>
    </row>
    <row r="348" spans="8:19">
      <c r="H348" s="93" t="str">
        <f>Scores!B348</f>
        <v/>
      </c>
      <c r="I348" s="87" t="e">
        <f>IF(LEFT($H348)=RIGHT($I$2),
    IF(Scores!$AC348="",
        NA(),
        Scores!$AC348
    ),
    NA()
)</f>
        <v>#N/A</v>
      </c>
      <c r="J348" s="86" t="e">
        <f>IF(LEFT($H348)=RIGHT($I$2),
    IF(Scores!$AF348="",
        NA(),
        Scores!$AF348
    ),
    NA()
)</f>
        <v>#N/A</v>
      </c>
      <c r="K348" s="86" t="e">
        <f>IF(LEFT($H348)=RIGHT($I$2),
    IF(Scores!$AG348="",
        NA(),
        Scores!$AG348
    ),
    NA()
)</f>
        <v>#N/A</v>
      </c>
      <c r="L348" s="86" t="e">
        <f>IF(LEFT($H348)=RIGHT($I$2),
    IF(OR(Scores!$F348="",NOT(ISNUMBER(Scores!$F348))),
        NA(),
        Scores!$F348
    ),
    NA()
)</f>
        <v>#N/A</v>
      </c>
      <c r="M348" s="88" t="e">
        <f>IF(LEFT($H348)=RIGHT($I$2),
    IF(OR(Scores!$F348="",NOT(ISNUMBER(Scores!$H348))),
        NA(),
        Scores!$H348
    ),
    NA()
)</f>
        <v>#N/A</v>
      </c>
      <c r="N348" s="87" t="e">
        <f>IF(LEFT($H348)=RIGHT($N$2),
    IF(Scores!$AC348="",
        NA(),
        Scores!$AC348
    ),
    NA()
)</f>
        <v>#N/A</v>
      </c>
      <c r="O348" s="86" t="e">
        <f>IF(LEFT($H348)=RIGHT($N$2),
    IF(Scores!$AF348="",
        NA(),
        Scores!$AF348
    ),
    NA()
)</f>
        <v>#N/A</v>
      </c>
      <c r="P348" s="86" t="e">
        <f>IF(LEFT($H348)=RIGHT($N$2),
    IF(Scores!$AG348="",
        NA(),
        Scores!$AG348
    ),
    NA()
)</f>
        <v>#N/A</v>
      </c>
      <c r="Q348" s="86" t="e">
        <f>IF(LEFT($H348)=RIGHT($N$2),
    IF(OR(Scores!$F348="",NOT(ISNUMBER(Scores!$F348))),
        NA(),
        Scores!$F348
    ),
    NA()
)</f>
        <v>#N/A</v>
      </c>
      <c r="R348" s="88" t="e">
        <f>IF(LEFT($H348)=RIGHT($N$2),
    IF(OR(Scores!$F348="",NOT(ISNUMBER(Scores!$H348))),
        NA(),
        Scores!$H348
    ),
    NA()
)</f>
        <v>#N/A</v>
      </c>
      <c r="S348" s="89"/>
    </row>
    <row r="349" spans="8:19">
      <c r="H349" s="93" t="str">
        <f>Scores!B349</f>
        <v/>
      </c>
      <c r="I349" s="87" t="e">
        <f>IF(LEFT($H349)=RIGHT($I$2),
    IF(Scores!$AC349="",
        NA(),
        Scores!$AC349
    ),
    NA()
)</f>
        <v>#N/A</v>
      </c>
      <c r="J349" s="86" t="e">
        <f>IF(LEFT($H349)=RIGHT($I$2),
    IF(Scores!$AF349="",
        NA(),
        Scores!$AF349
    ),
    NA()
)</f>
        <v>#N/A</v>
      </c>
      <c r="K349" s="86" t="e">
        <f>IF(LEFT($H349)=RIGHT($I$2),
    IF(Scores!$AG349="",
        NA(),
        Scores!$AG349
    ),
    NA()
)</f>
        <v>#N/A</v>
      </c>
      <c r="L349" s="86" t="e">
        <f>IF(LEFT($H349)=RIGHT($I$2),
    IF(OR(Scores!$F349="",NOT(ISNUMBER(Scores!$F349))),
        NA(),
        Scores!$F349
    ),
    NA()
)</f>
        <v>#N/A</v>
      </c>
      <c r="M349" s="88" t="e">
        <f>IF(LEFT($H349)=RIGHT($I$2),
    IF(OR(Scores!$F349="",NOT(ISNUMBER(Scores!$H349))),
        NA(),
        Scores!$H349
    ),
    NA()
)</f>
        <v>#N/A</v>
      </c>
      <c r="N349" s="87" t="e">
        <f>IF(LEFT($H349)=RIGHT($N$2),
    IF(Scores!$AC349="",
        NA(),
        Scores!$AC349
    ),
    NA()
)</f>
        <v>#N/A</v>
      </c>
      <c r="O349" s="86" t="e">
        <f>IF(LEFT($H349)=RIGHT($N$2),
    IF(Scores!$AF349="",
        NA(),
        Scores!$AF349
    ),
    NA()
)</f>
        <v>#N/A</v>
      </c>
      <c r="P349" s="86" t="e">
        <f>IF(LEFT($H349)=RIGHT($N$2),
    IF(Scores!$AG349="",
        NA(),
        Scores!$AG349
    ),
    NA()
)</f>
        <v>#N/A</v>
      </c>
      <c r="Q349" s="86" t="e">
        <f>IF(LEFT($H349)=RIGHT($N$2),
    IF(OR(Scores!$F349="",NOT(ISNUMBER(Scores!$F349))),
        NA(),
        Scores!$F349
    ),
    NA()
)</f>
        <v>#N/A</v>
      </c>
      <c r="R349" s="88" t="e">
        <f>IF(LEFT($H349)=RIGHT($N$2),
    IF(OR(Scores!$F349="",NOT(ISNUMBER(Scores!$H349))),
        NA(),
        Scores!$H349
    ),
    NA()
)</f>
        <v>#N/A</v>
      </c>
      <c r="S349" s="89"/>
    </row>
    <row r="350" spans="8:19">
      <c r="H350" s="93" t="str">
        <f>Scores!B350</f>
        <v/>
      </c>
      <c r="I350" s="87" t="e">
        <f>IF(LEFT($H350)=RIGHT($I$2),
    IF(Scores!$AC350="",
        NA(),
        Scores!$AC350
    ),
    NA()
)</f>
        <v>#N/A</v>
      </c>
      <c r="J350" s="86" t="e">
        <f>IF(LEFT($H350)=RIGHT($I$2),
    IF(Scores!$AF350="",
        NA(),
        Scores!$AF350
    ),
    NA()
)</f>
        <v>#N/A</v>
      </c>
      <c r="K350" s="86" t="e">
        <f>IF(LEFT($H350)=RIGHT($I$2),
    IF(Scores!$AG350="",
        NA(),
        Scores!$AG350
    ),
    NA()
)</f>
        <v>#N/A</v>
      </c>
      <c r="L350" s="86" t="e">
        <f>IF(LEFT($H350)=RIGHT($I$2),
    IF(OR(Scores!$F350="",NOT(ISNUMBER(Scores!$F350))),
        NA(),
        Scores!$F350
    ),
    NA()
)</f>
        <v>#N/A</v>
      </c>
      <c r="M350" s="88" t="e">
        <f>IF(LEFT($H350)=RIGHT($I$2),
    IF(OR(Scores!$F350="",NOT(ISNUMBER(Scores!$H350))),
        NA(),
        Scores!$H350
    ),
    NA()
)</f>
        <v>#N/A</v>
      </c>
      <c r="N350" s="87" t="e">
        <f>IF(LEFT($H350)=RIGHT($N$2),
    IF(Scores!$AC350="",
        NA(),
        Scores!$AC350
    ),
    NA()
)</f>
        <v>#N/A</v>
      </c>
      <c r="O350" s="86" t="e">
        <f>IF(LEFT($H350)=RIGHT($N$2),
    IF(Scores!$AF350="",
        NA(),
        Scores!$AF350
    ),
    NA()
)</f>
        <v>#N/A</v>
      </c>
      <c r="P350" s="86" t="e">
        <f>IF(LEFT($H350)=RIGHT($N$2),
    IF(Scores!$AG350="",
        NA(),
        Scores!$AG350
    ),
    NA()
)</f>
        <v>#N/A</v>
      </c>
      <c r="Q350" s="86" t="e">
        <f>IF(LEFT($H350)=RIGHT($N$2),
    IF(OR(Scores!$F350="",NOT(ISNUMBER(Scores!$F350))),
        NA(),
        Scores!$F350
    ),
    NA()
)</f>
        <v>#N/A</v>
      </c>
      <c r="R350" s="88" t="e">
        <f>IF(LEFT($H350)=RIGHT($N$2),
    IF(OR(Scores!$F350="",NOT(ISNUMBER(Scores!$H350))),
        NA(),
        Scores!$H350
    ),
    NA()
)</f>
        <v>#N/A</v>
      </c>
      <c r="S350" s="89"/>
    </row>
    <row r="351" spans="8:19">
      <c r="H351" s="93" t="str">
        <f>Scores!B351</f>
        <v/>
      </c>
      <c r="I351" s="87" t="e">
        <f>IF(LEFT($H351)=RIGHT($I$2),
    IF(Scores!$AC351="",
        NA(),
        Scores!$AC351
    ),
    NA()
)</f>
        <v>#N/A</v>
      </c>
      <c r="J351" s="86" t="e">
        <f>IF(LEFT($H351)=RIGHT($I$2),
    IF(Scores!$AF351="",
        NA(),
        Scores!$AF351
    ),
    NA()
)</f>
        <v>#N/A</v>
      </c>
      <c r="K351" s="86" t="e">
        <f>IF(LEFT($H351)=RIGHT($I$2),
    IF(Scores!$AG351="",
        NA(),
        Scores!$AG351
    ),
    NA()
)</f>
        <v>#N/A</v>
      </c>
      <c r="L351" s="86" t="e">
        <f>IF(LEFT($H351)=RIGHT($I$2),
    IF(OR(Scores!$F351="",NOT(ISNUMBER(Scores!$F351))),
        NA(),
        Scores!$F351
    ),
    NA()
)</f>
        <v>#N/A</v>
      </c>
      <c r="M351" s="88" t="e">
        <f>IF(LEFT($H351)=RIGHT($I$2),
    IF(OR(Scores!$F351="",NOT(ISNUMBER(Scores!$H351))),
        NA(),
        Scores!$H351
    ),
    NA()
)</f>
        <v>#N/A</v>
      </c>
      <c r="N351" s="87" t="e">
        <f>IF(LEFT($H351)=RIGHT($N$2),
    IF(Scores!$AC351="",
        NA(),
        Scores!$AC351
    ),
    NA()
)</f>
        <v>#N/A</v>
      </c>
      <c r="O351" s="86" t="e">
        <f>IF(LEFT($H351)=RIGHT($N$2),
    IF(Scores!$AF351="",
        NA(),
        Scores!$AF351
    ),
    NA()
)</f>
        <v>#N/A</v>
      </c>
      <c r="P351" s="86" t="e">
        <f>IF(LEFT($H351)=RIGHT($N$2),
    IF(Scores!$AG351="",
        NA(),
        Scores!$AG351
    ),
    NA()
)</f>
        <v>#N/A</v>
      </c>
      <c r="Q351" s="86" t="e">
        <f>IF(LEFT($H351)=RIGHT($N$2),
    IF(OR(Scores!$F351="",NOT(ISNUMBER(Scores!$F351))),
        NA(),
        Scores!$F351
    ),
    NA()
)</f>
        <v>#N/A</v>
      </c>
      <c r="R351" s="88" t="e">
        <f>IF(LEFT($H351)=RIGHT($N$2),
    IF(OR(Scores!$F351="",NOT(ISNUMBER(Scores!$H351))),
        NA(),
        Scores!$H351
    ),
    NA()
)</f>
        <v>#N/A</v>
      </c>
      <c r="S351" s="89"/>
    </row>
    <row r="352" spans="8:19">
      <c r="H352" s="93" t="str">
        <f>Scores!B352</f>
        <v/>
      </c>
      <c r="I352" s="87" t="e">
        <f>IF(LEFT($H352)=RIGHT($I$2),
    IF(Scores!$AC352="",
        NA(),
        Scores!$AC352
    ),
    NA()
)</f>
        <v>#N/A</v>
      </c>
      <c r="J352" s="86" t="e">
        <f>IF(LEFT($H352)=RIGHT($I$2),
    IF(Scores!$AF352="",
        NA(),
        Scores!$AF352
    ),
    NA()
)</f>
        <v>#N/A</v>
      </c>
      <c r="K352" s="86" t="e">
        <f>IF(LEFT($H352)=RIGHT($I$2),
    IF(Scores!$AG352="",
        NA(),
        Scores!$AG352
    ),
    NA()
)</f>
        <v>#N/A</v>
      </c>
      <c r="L352" s="86" t="e">
        <f>IF(LEFT($H352)=RIGHT($I$2),
    IF(OR(Scores!$F352="",NOT(ISNUMBER(Scores!$F352))),
        NA(),
        Scores!$F352
    ),
    NA()
)</f>
        <v>#N/A</v>
      </c>
      <c r="M352" s="88" t="e">
        <f>IF(LEFT($H352)=RIGHT($I$2),
    IF(OR(Scores!$F352="",NOT(ISNUMBER(Scores!$H352))),
        NA(),
        Scores!$H352
    ),
    NA()
)</f>
        <v>#N/A</v>
      </c>
      <c r="N352" s="87" t="e">
        <f>IF(LEFT($H352)=RIGHT($N$2),
    IF(Scores!$AC352="",
        NA(),
        Scores!$AC352
    ),
    NA()
)</f>
        <v>#N/A</v>
      </c>
      <c r="O352" s="86" t="e">
        <f>IF(LEFT($H352)=RIGHT($N$2),
    IF(Scores!$AF352="",
        NA(),
        Scores!$AF352
    ),
    NA()
)</f>
        <v>#N/A</v>
      </c>
      <c r="P352" s="86" t="e">
        <f>IF(LEFT($H352)=RIGHT($N$2),
    IF(Scores!$AG352="",
        NA(),
        Scores!$AG352
    ),
    NA()
)</f>
        <v>#N/A</v>
      </c>
      <c r="Q352" s="86" t="e">
        <f>IF(LEFT($H352)=RIGHT($N$2),
    IF(OR(Scores!$F352="",NOT(ISNUMBER(Scores!$F352))),
        NA(),
        Scores!$F352
    ),
    NA()
)</f>
        <v>#N/A</v>
      </c>
      <c r="R352" s="88" t="e">
        <f>IF(LEFT($H352)=RIGHT($N$2),
    IF(OR(Scores!$F352="",NOT(ISNUMBER(Scores!$H352))),
        NA(),
        Scores!$H352
    ),
    NA()
)</f>
        <v>#N/A</v>
      </c>
      <c r="S352" s="89"/>
    </row>
    <row r="353" spans="8:19">
      <c r="H353" s="93" t="str">
        <f>Scores!B353</f>
        <v/>
      </c>
      <c r="I353" s="87" t="e">
        <f>IF(LEFT($H353)=RIGHT($I$2),
    IF(Scores!$AC353="",
        NA(),
        Scores!$AC353
    ),
    NA()
)</f>
        <v>#N/A</v>
      </c>
      <c r="J353" s="86" t="e">
        <f>IF(LEFT($H353)=RIGHT($I$2),
    IF(Scores!$AF353="",
        NA(),
        Scores!$AF353
    ),
    NA()
)</f>
        <v>#N/A</v>
      </c>
      <c r="K353" s="86" t="e">
        <f>IF(LEFT($H353)=RIGHT($I$2),
    IF(Scores!$AG353="",
        NA(),
        Scores!$AG353
    ),
    NA()
)</f>
        <v>#N/A</v>
      </c>
      <c r="L353" s="86" t="e">
        <f>IF(LEFT($H353)=RIGHT($I$2),
    IF(OR(Scores!$F353="",NOT(ISNUMBER(Scores!$F353))),
        NA(),
        Scores!$F353
    ),
    NA()
)</f>
        <v>#N/A</v>
      </c>
      <c r="M353" s="88" t="e">
        <f>IF(LEFT($H353)=RIGHT($I$2),
    IF(OR(Scores!$F353="",NOT(ISNUMBER(Scores!$H353))),
        NA(),
        Scores!$H353
    ),
    NA()
)</f>
        <v>#N/A</v>
      </c>
      <c r="N353" s="87" t="e">
        <f>IF(LEFT($H353)=RIGHT($N$2),
    IF(Scores!$AC353="",
        NA(),
        Scores!$AC353
    ),
    NA()
)</f>
        <v>#N/A</v>
      </c>
      <c r="O353" s="86" t="e">
        <f>IF(LEFT($H353)=RIGHT($N$2),
    IF(Scores!$AF353="",
        NA(),
        Scores!$AF353
    ),
    NA()
)</f>
        <v>#N/A</v>
      </c>
      <c r="P353" s="86" t="e">
        <f>IF(LEFT($H353)=RIGHT($N$2),
    IF(Scores!$AG353="",
        NA(),
        Scores!$AG353
    ),
    NA()
)</f>
        <v>#N/A</v>
      </c>
      <c r="Q353" s="86" t="e">
        <f>IF(LEFT($H353)=RIGHT($N$2),
    IF(OR(Scores!$F353="",NOT(ISNUMBER(Scores!$F353))),
        NA(),
        Scores!$F353
    ),
    NA()
)</f>
        <v>#N/A</v>
      </c>
      <c r="R353" s="88" t="e">
        <f>IF(LEFT($H353)=RIGHT($N$2),
    IF(OR(Scores!$F353="",NOT(ISNUMBER(Scores!$H353))),
        NA(),
        Scores!$H353
    ),
    NA()
)</f>
        <v>#N/A</v>
      </c>
      <c r="S353" s="89"/>
    </row>
    <row r="354" spans="8:19">
      <c r="H354" s="93" t="str">
        <f>Scores!B354</f>
        <v/>
      </c>
      <c r="I354" s="87" t="e">
        <f>IF(LEFT($H354)=RIGHT($I$2),
    IF(Scores!$AC354="",
        NA(),
        Scores!$AC354
    ),
    NA()
)</f>
        <v>#N/A</v>
      </c>
      <c r="J354" s="86" t="e">
        <f>IF(LEFT($H354)=RIGHT($I$2),
    IF(Scores!$AF354="",
        NA(),
        Scores!$AF354
    ),
    NA()
)</f>
        <v>#N/A</v>
      </c>
      <c r="K354" s="86" t="e">
        <f>IF(LEFT($H354)=RIGHT($I$2),
    IF(Scores!$AG354="",
        NA(),
        Scores!$AG354
    ),
    NA()
)</f>
        <v>#N/A</v>
      </c>
      <c r="L354" s="86" t="e">
        <f>IF(LEFT($H354)=RIGHT($I$2),
    IF(OR(Scores!$F354="",NOT(ISNUMBER(Scores!$F354))),
        NA(),
        Scores!$F354
    ),
    NA()
)</f>
        <v>#N/A</v>
      </c>
      <c r="M354" s="88" t="e">
        <f>IF(LEFT($H354)=RIGHT($I$2),
    IF(OR(Scores!$F354="",NOT(ISNUMBER(Scores!$H354))),
        NA(),
        Scores!$H354
    ),
    NA()
)</f>
        <v>#N/A</v>
      </c>
      <c r="N354" s="87" t="e">
        <f>IF(LEFT($H354)=RIGHT($N$2),
    IF(Scores!$AC354="",
        NA(),
        Scores!$AC354
    ),
    NA()
)</f>
        <v>#N/A</v>
      </c>
      <c r="O354" s="86" t="e">
        <f>IF(LEFT($H354)=RIGHT($N$2),
    IF(Scores!$AF354="",
        NA(),
        Scores!$AF354
    ),
    NA()
)</f>
        <v>#N/A</v>
      </c>
      <c r="P354" s="86" t="e">
        <f>IF(LEFT($H354)=RIGHT($N$2),
    IF(Scores!$AG354="",
        NA(),
        Scores!$AG354
    ),
    NA()
)</f>
        <v>#N/A</v>
      </c>
      <c r="Q354" s="86" t="e">
        <f>IF(LEFT($H354)=RIGHT($N$2),
    IF(OR(Scores!$F354="",NOT(ISNUMBER(Scores!$F354))),
        NA(),
        Scores!$F354
    ),
    NA()
)</f>
        <v>#N/A</v>
      </c>
      <c r="R354" s="88" t="e">
        <f>IF(LEFT($H354)=RIGHT($N$2),
    IF(OR(Scores!$F354="",NOT(ISNUMBER(Scores!$H354))),
        NA(),
        Scores!$H354
    ),
    NA()
)</f>
        <v>#N/A</v>
      </c>
      <c r="S354" s="89"/>
    </row>
    <row r="355" spans="8:19">
      <c r="H355" s="93" t="str">
        <f>Scores!B355</f>
        <v/>
      </c>
      <c r="I355" s="87" t="e">
        <f>IF(LEFT($H355)=RIGHT($I$2),
    IF(Scores!$AC355="",
        NA(),
        Scores!$AC355
    ),
    NA()
)</f>
        <v>#N/A</v>
      </c>
      <c r="J355" s="86" t="e">
        <f>IF(LEFT($H355)=RIGHT($I$2),
    IF(Scores!$AF355="",
        NA(),
        Scores!$AF355
    ),
    NA()
)</f>
        <v>#N/A</v>
      </c>
      <c r="K355" s="86" t="e">
        <f>IF(LEFT($H355)=RIGHT($I$2),
    IF(Scores!$AG355="",
        NA(),
        Scores!$AG355
    ),
    NA()
)</f>
        <v>#N/A</v>
      </c>
      <c r="L355" s="86" t="e">
        <f>IF(LEFT($H355)=RIGHT($I$2),
    IF(OR(Scores!$F355="",NOT(ISNUMBER(Scores!$F355))),
        NA(),
        Scores!$F355
    ),
    NA()
)</f>
        <v>#N/A</v>
      </c>
      <c r="M355" s="88" t="e">
        <f>IF(LEFT($H355)=RIGHT($I$2),
    IF(OR(Scores!$F355="",NOT(ISNUMBER(Scores!$H355))),
        NA(),
        Scores!$H355
    ),
    NA()
)</f>
        <v>#N/A</v>
      </c>
      <c r="N355" s="87" t="e">
        <f>IF(LEFT($H355)=RIGHT($N$2),
    IF(Scores!$AC355="",
        NA(),
        Scores!$AC355
    ),
    NA()
)</f>
        <v>#N/A</v>
      </c>
      <c r="O355" s="86" t="e">
        <f>IF(LEFT($H355)=RIGHT($N$2),
    IF(Scores!$AF355="",
        NA(),
        Scores!$AF355
    ),
    NA()
)</f>
        <v>#N/A</v>
      </c>
      <c r="P355" s="86" t="e">
        <f>IF(LEFT($H355)=RIGHT($N$2),
    IF(Scores!$AG355="",
        NA(),
        Scores!$AG355
    ),
    NA()
)</f>
        <v>#N/A</v>
      </c>
      <c r="Q355" s="86" t="e">
        <f>IF(LEFT($H355)=RIGHT($N$2),
    IF(OR(Scores!$F355="",NOT(ISNUMBER(Scores!$F355))),
        NA(),
        Scores!$F355
    ),
    NA()
)</f>
        <v>#N/A</v>
      </c>
      <c r="R355" s="88" t="e">
        <f>IF(LEFT($H355)=RIGHT($N$2),
    IF(OR(Scores!$F355="",NOT(ISNUMBER(Scores!$H355))),
        NA(),
        Scores!$H355
    ),
    NA()
)</f>
        <v>#N/A</v>
      </c>
      <c r="S355" s="89"/>
    </row>
    <row r="356" spans="8:19">
      <c r="H356" s="93" t="str">
        <f>Scores!B356</f>
        <v/>
      </c>
      <c r="I356" s="87" t="e">
        <f>IF(LEFT($H356)=RIGHT($I$2),
    IF(Scores!$AC356="",
        NA(),
        Scores!$AC356
    ),
    NA()
)</f>
        <v>#N/A</v>
      </c>
      <c r="J356" s="86" t="e">
        <f>IF(LEFT($H356)=RIGHT($I$2),
    IF(Scores!$AF356="",
        NA(),
        Scores!$AF356
    ),
    NA()
)</f>
        <v>#N/A</v>
      </c>
      <c r="K356" s="86" t="e">
        <f>IF(LEFT($H356)=RIGHT($I$2),
    IF(Scores!$AG356="",
        NA(),
        Scores!$AG356
    ),
    NA()
)</f>
        <v>#N/A</v>
      </c>
      <c r="L356" s="86" t="e">
        <f>IF(LEFT($H356)=RIGHT($I$2),
    IF(OR(Scores!$F356="",NOT(ISNUMBER(Scores!$F356))),
        NA(),
        Scores!$F356
    ),
    NA()
)</f>
        <v>#N/A</v>
      </c>
      <c r="M356" s="88" t="e">
        <f>IF(LEFT($H356)=RIGHT($I$2),
    IF(OR(Scores!$F356="",NOT(ISNUMBER(Scores!$H356))),
        NA(),
        Scores!$H356
    ),
    NA()
)</f>
        <v>#N/A</v>
      </c>
      <c r="N356" s="87" t="e">
        <f>IF(LEFT($H356)=RIGHT($N$2),
    IF(Scores!$AC356="",
        NA(),
        Scores!$AC356
    ),
    NA()
)</f>
        <v>#N/A</v>
      </c>
      <c r="O356" s="86" t="e">
        <f>IF(LEFT($H356)=RIGHT($N$2),
    IF(Scores!$AF356="",
        NA(),
        Scores!$AF356
    ),
    NA()
)</f>
        <v>#N/A</v>
      </c>
      <c r="P356" s="86" t="e">
        <f>IF(LEFT($H356)=RIGHT($N$2),
    IF(Scores!$AG356="",
        NA(),
        Scores!$AG356
    ),
    NA()
)</f>
        <v>#N/A</v>
      </c>
      <c r="Q356" s="86" t="e">
        <f>IF(LEFT($H356)=RIGHT($N$2),
    IF(OR(Scores!$F356="",NOT(ISNUMBER(Scores!$F356))),
        NA(),
        Scores!$F356
    ),
    NA()
)</f>
        <v>#N/A</v>
      </c>
      <c r="R356" s="88" t="e">
        <f>IF(LEFT($H356)=RIGHT($N$2),
    IF(OR(Scores!$F356="",NOT(ISNUMBER(Scores!$H356))),
        NA(),
        Scores!$H356
    ),
    NA()
)</f>
        <v>#N/A</v>
      </c>
      <c r="S356" s="89"/>
    </row>
    <row r="357" spans="8:19">
      <c r="H357" s="93" t="str">
        <f>Scores!B357</f>
        <v/>
      </c>
      <c r="I357" s="87" t="e">
        <f>IF(LEFT($H357)=RIGHT($I$2),
    IF(Scores!$AC357="",
        NA(),
        Scores!$AC357
    ),
    NA()
)</f>
        <v>#N/A</v>
      </c>
      <c r="J357" s="86" t="e">
        <f>IF(LEFT($H357)=RIGHT($I$2),
    IF(Scores!$AF357="",
        NA(),
        Scores!$AF357
    ),
    NA()
)</f>
        <v>#N/A</v>
      </c>
      <c r="K357" s="86" t="e">
        <f>IF(LEFT($H357)=RIGHT($I$2),
    IF(Scores!$AG357="",
        NA(),
        Scores!$AG357
    ),
    NA()
)</f>
        <v>#N/A</v>
      </c>
      <c r="L357" s="86" t="e">
        <f>IF(LEFT($H357)=RIGHT($I$2),
    IF(OR(Scores!$F357="",NOT(ISNUMBER(Scores!$F357))),
        NA(),
        Scores!$F357
    ),
    NA()
)</f>
        <v>#N/A</v>
      </c>
      <c r="M357" s="88" t="e">
        <f>IF(LEFT($H357)=RIGHT($I$2),
    IF(OR(Scores!$F357="",NOT(ISNUMBER(Scores!$H357))),
        NA(),
        Scores!$H357
    ),
    NA()
)</f>
        <v>#N/A</v>
      </c>
      <c r="N357" s="87" t="e">
        <f>IF(LEFT($H357)=RIGHT($N$2),
    IF(Scores!$AC357="",
        NA(),
        Scores!$AC357
    ),
    NA()
)</f>
        <v>#N/A</v>
      </c>
      <c r="O357" s="86" t="e">
        <f>IF(LEFT($H357)=RIGHT($N$2),
    IF(Scores!$AF357="",
        NA(),
        Scores!$AF357
    ),
    NA()
)</f>
        <v>#N/A</v>
      </c>
      <c r="P357" s="86" t="e">
        <f>IF(LEFT($H357)=RIGHT($N$2),
    IF(Scores!$AG357="",
        NA(),
        Scores!$AG357
    ),
    NA()
)</f>
        <v>#N/A</v>
      </c>
      <c r="Q357" s="86" t="e">
        <f>IF(LEFT($H357)=RIGHT($N$2),
    IF(OR(Scores!$F357="",NOT(ISNUMBER(Scores!$F357))),
        NA(),
        Scores!$F357
    ),
    NA()
)</f>
        <v>#N/A</v>
      </c>
      <c r="R357" s="88" t="e">
        <f>IF(LEFT($H357)=RIGHT($N$2),
    IF(OR(Scores!$F357="",NOT(ISNUMBER(Scores!$H357))),
        NA(),
        Scores!$H357
    ),
    NA()
)</f>
        <v>#N/A</v>
      </c>
      <c r="S357" s="89"/>
    </row>
    <row r="358" spans="8:19">
      <c r="H358" s="93" t="str">
        <f>Scores!B358</f>
        <v/>
      </c>
      <c r="I358" s="87" t="e">
        <f>IF(LEFT($H358)=RIGHT($I$2),
    IF(Scores!$AC358="",
        NA(),
        Scores!$AC358
    ),
    NA()
)</f>
        <v>#N/A</v>
      </c>
      <c r="J358" s="86" t="e">
        <f>IF(LEFT($H358)=RIGHT($I$2),
    IF(Scores!$AF358="",
        NA(),
        Scores!$AF358
    ),
    NA()
)</f>
        <v>#N/A</v>
      </c>
      <c r="K358" s="86" t="e">
        <f>IF(LEFT($H358)=RIGHT($I$2),
    IF(Scores!$AG358="",
        NA(),
        Scores!$AG358
    ),
    NA()
)</f>
        <v>#N/A</v>
      </c>
      <c r="L358" s="86" t="e">
        <f>IF(LEFT($H358)=RIGHT($I$2),
    IF(OR(Scores!$F358="",NOT(ISNUMBER(Scores!$F358))),
        NA(),
        Scores!$F358
    ),
    NA()
)</f>
        <v>#N/A</v>
      </c>
      <c r="M358" s="88" t="e">
        <f>IF(LEFT($H358)=RIGHT($I$2),
    IF(OR(Scores!$F358="",NOT(ISNUMBER(Scores!$H358))),
        NA(),
        Scores!$H358
    ),
    NA()
)</f>
        <v>#N/A</v>
      </c>
      <c r="N358" s="87" t="e">
        <f>IF(LEFT($H358)=RIGHT($N$2),
    IF(Scores!$AC358="",
        NA(),
        Scores!$AC358
    ),
    NA()
)</f>
        <v>#N/A</v>
      </c>
      <c r="O358" s="86" t="e">
        <f>IF(LEFT($H358)=RIGHT($N$2),
    IF(Scores!$AF358="",
        NA(),
        Scores!$AF358
    ),
    NA()
)</f>
        <v>#N/A</v>
      </c>
      <c r="P358" s="86" t="e">
        <f>IF(LEFT($H358)=RIGHT($N$2),
    IF(Scores!$AG358="",
        NA(),
        Scores!$AG358
    ),
    NA()
)</f>
        <v>#N/A</v>
      </c>
      <c r="Q358" s="86" t="e">
        <f>IF(LEFT($H358)=RIGHT($N$2),
    IF(OR(Scores!$F358="",NOT(ISNUMBER(Scores!$F358))),
        NA(),
        Scores!$F358
    ),
    NA()
)</f>
        <v>#N/A</v>
      </c>
      <c r="R358" s="88" t="e">
        <f>IF(LEFT($H358)=RIGHT($N$2),
    IF(OR(Scores!$F358="",NOT(ISNUMBER(Scores!$H358))),
        NA(),
        Scores!$H358
    ),
    NA()
)</f>
        <v>#N/A</v>
      </c>
      <c r="S358" s="89"/>
    </row>
    <row r="359" spans="8:19">
      <c r="H359" s="93" t="str">
        <f>Scores!B359</f>
        <v/>
      </c>
      <c r="I359" s="87" t="e">
        <f>IF(LEFT($H359)=RIGHT($I$2),
    IF(Scores!$AC359="",
        NA(),
        Scores!$AC359
    ),
    NA()
)</f>
        <v>#N/A</v>
      </c>
      <c r="J359" s="86" t="e">
        <f>IF(LEFT($H359)=RIGHT($I$2),
    IF(Scores!$AF359="",
        NA(),
        Scores!$AF359
    ),
    NA()
)</f>
        <v>#N/A</v>
      </c>
      <c r="K359" s="86" t="e">
        <f>IF(LEFT($H359)=RIGHT($I$2),
    IF(Scores!$AG359="",
        NA(),
        Scores!$AG359
    ),
    NA()
)</f>
        <v>#N/A</v>
      </c>
      <c r="L359" s="86" t="e">
        <f>IF(LEFT($H359)=RIGHT($I$2),
    IF(OR(Scores!$F359="",NOT(ISNUMBER(Scores!$F359))),
        NA(),
        Scores!$F359
    ),
    NA()
)</f>
        <v>#N/A</v>
      </c>
      <c r="M359" s="88" t="e">
        <f>IF(LEFT($H359)=RIGHT($I$2),
    IF(OR(Scores!$F359="",NOT(ISNUMBER(Scores!$H359))),
        NA(),
        Scores!$H359
    ),
    NA()
)</f>
        <v>#N/A</v>
      </c>
      <c r="N359" s="87" t="e">
        <f>IF(LEFT($H359)=RIGHT($N$2),
    IF(Scores!$AC359="",
        NA(),
        Scores!$AC359
    ),
    NA()
)</f>
        <v>#N/A</v>
      </c>
      <c r="O359" s="86" t="e">
        <f>IF(LEFT($H359)=RIGHT($N$2),
    IF(Scores!$AF359="",
        NA(),
        Scores!$AF359
    ),
    NA()
)</f>
        <v>#N/A</v>
      </c>
      <c r="P359" s="86" t="e">
        <f>IF(LEFT($H359)=RIGHT($N$2),
    IF(Scores!$AG359="",
        NA(),
        Scores!$AG359
    ),
    NA()
)</f>
        <v>#N/A</v>
      </c>
      <c r="Q359" s="86" t="e">
        <f>IF(LEFT($H359)=RIGHT($N$2),
    IF(OR(Scores!$F359="",NOT(ISNUMBER(Scores!$F359))),
        NA(),
        Scores!$F359
    ),
    NA()
)</f>
        <v>#N/A</v>
      </c>
      <c r="R359" s="88" t="e">
        <f>IF(LEFT($H359)=RIGHT($N$2),
    IF(OR(Scores!$F359="",NOT(ISNUMBER(Scores!$H359))),
        NA(),
        Scores!$H359
    ),
    NA()
)</f>
        <v>#N/A</v>
      </c>
      <c r="S359" s="89"/>
    </row>
    <row r="360" spans="8:19">
      <c r="H360" s="93" t="str">
        <f>Scores!B360</f>
        <v/>
      </c>
      <c r="I360" s="87" t="e">
        <f>IF(LEFT($H360)=RIGHT($I$2),
    IF(Scores!$AC360="",
        NA(),
        Scores!$AC360
    ),
    NA()
)</f>
        <v>#N/A</v>
      </c>
      <c r="J360" s="86" t="e">
        <f>IF(LEFT($H360)=RIGHT($I$2),
    IF(Scores!$AF360="",
        NA(),
        Scores!$AF360
    ),
    NA()
)</f>
        <v>#N/A</v>
      </c>
      <c r="K360" s="86" t="e">
        <f>IF(LEFT($H360)=RIGHT($I$2),
    IF(Scores!$AG360="",
        NA(),
        Scores!$AG360
    ),
    NA()
)</f>
        <v>#N/A</v>
      </c>
      <c r="L360" s="86" t="e">
        <f>IF(LEFT($H360)=RIGHT($I$2),
    IF(OR(Scores!$F360="",NOT(ISNUMBER(Scores!$F360))),
        NA(),
        Scores!$F360
    ),
    NA()
)</f>
        <v>#N/A</v>
      </c>
      <c r="M360" s="88" t="e">
        <f>IF(LEFT($H360)=RIGHT($I$2),
    IF(OR(Scores!$F360="",NOT(ISNUMBER(Scores!$H360))),
        NA(),
        Scores!$H360
    ),
    NA()
)</f>
        <v>#N/A</v>
      </c>
      <c r="N360" s="87" t="e">
        <f>IF(LEFT($H360)=RIGHT($N$2),
    IF(Scores!$AC360="",
        NA(),
        Scores!$AC360
    ),
    NA()
)</f>
        <v>#N/A</v>
      </c>
      <c r="O360" s="86" t="e">
        <f>IF(LEFT($H360)=RIGHT($N$2),
    IF(Scores!$AF360="",
        NA(),
        Scores!$AF360
    ),
    NA()
)</f>
        <v>#N/A</v>
      </c>
      <c r="P360" s="86" t="e">
        <f>IF(LEFT($H360)=RIGHT($N$2),
    IF(Scores!$AG360="",
        NA(),
        Scores!$AG360
    ),
    NA()
)</f>
        <v>#N/A</v>
      </c>
      <c r="Q360" s="86" t="e">
        <f>IF(LEFT($H360)=RIGHT($N$2),
    IF(OR(Scores!$F360="",NOT(ISNUMBER(Scores!$F360))),
        NA(),
        Scores!$F360
    ),
    NA()
)</f>
        <v>#N/A</v>
      </c>
      <c r="R360" s="88" t="e">
        <f>IF(LEFT($H360)=RIGHT($N$2),
    IF(OR(Scores!$F360="",NOT(ISNUMBER(Scores!$H360))),
        NA(),
        Scores!$H360
    ),
    NA()
)</f>
        <v>#N/A</v>
      </c>
      <c r="S360" s="89"/>
    </row>
    <row r="361" spans="8:19">
      <c r="H361" s="93" t="str">
        <f>Scores!B361</f>
        <v/>
      </c>
      <c r="I361" s="87" t="e">
        <f>IF(LEFT($H361)=RIGHT($I$2),
    IF(Scores!$AC361="",
        NA(),
        Scores!$AC361
    ),
    NA()
)</f>
        <v>#N/A</v>
      </c>
      <c r="J361" s="86" t="e">
        <f>IF(LEFT($H361)=RIGHT($I$2),
    IF(Scores!$AF361="",
        NA(),
        Scores!$AF361
    ),
    NA()
)</f>
        <v>#N/A</v>
      </c>
      <c r="K361" s="86" t="e">
        <f>IF(LEFT($H361)=RIGHT($I$2),
    IF(Scores!$AG361="",
        NA(),
        Scores!$AG361
    ),
    NA()
)</f>
        <v>#N/A</v>
      </c>
      <c r="L361" s="86" t="e">
        <f>IF(LEFT($H361)=RIGHT($I$2),
    IF(OR(Scores!$F361="",NOT(ISNUMBER(Scores!$F361))),
        NA(),
        Scores!$F361
    ),
    NA()
)</f>
        <v>#N/A</v>
      </c>
      <c r="M361" s="88" t="e">
        <f>IF(LEFT($H361)=RIGHT($I$2),
    IF(OR(Scores!$F361="",NOT(ISNUMBER(Scores!$H361))),
        NA(),
        Scores!$H361
    ),
    NA()
)</f>
        <v>#N/A</v>
      </c>
      <c r="N361" s="87" t="e">
        <f>IF(LEFT($H361)=RIGHT($N$2),
    IF(Scores!$AC361="",
        NA(),
        Scores!$AC361
    ),
    NA()
)</f>
        <v>#N/A</v>
      </c>
      <c r="O361" s="86" t="e">
        <f>IF(LEFT($H361)=RIGHT($N$2),
    IF(Scores!$AF361="",
        NA(),
        Scores!$AF361
    ),
    NA()
)</f>
        <v>#N/A</v>
      </c>
      <c r="P361" s="86" t="e">
        <f>IF(LEFT($H361)=RIGHT($N$2),
    IF(Scores!$AG361="",
        NA(),
        Scores!$AG361
    ),
    NA()
)</f>
        <v>#N/A</v>
      </c>
      <c r="Q361" s="86" t="e">
        <f>IF(LEFT($H361)=RIGHT($N$2),
    IF(OR(Scores!$F361="",NOT(ISNUMBER(Scores!$F361))),
        NA(),
        Scores!$F361
    ),
    NA()
)</f>
        <v>#N/A</v>
      </c>
      <c r="R361" s="88" t="e">
        <f>IF(LEFT($H361)=RIGHT($N$2),
    IF(OR(Scores!$F361="",NOT(ISNUMBER(Scores!$H361))),
        NA(),
        Scores!$H361
    ),
    NA()
)</f>
        <v>#N/A</v>
      </c>
      <c r="S361" s="89"/>
    </row>
    <row r="362" spans="8:19">
      <c r="H362" s="93" t="str">
        <f>Scores!B362</f>
        <v/>
      </c>
      <c r="I362" s="87" t="e">
        <f>IF(LEFT($H362)=RIGHT($I$2),
    IF(Scores!$AC362="",
        NA(),
        Scores!$AC362
    ),
    NA()
)</f>
        <v>#N/A</v>
      </c>
      <c r="J362" s="86" t="e">
        <f>IF(LEFT($H362)=RIGHT($I$2),
    IF(Scores!$AF362="",
        NA(),
        Scores!$AF362
    ),
    NA()
)</f>
        <v>#N/A</v>
      </c>
      <c r="K362" s="86" t="e">
        <f>IF(LEFT($H362)=RIGHT($I$2),
    IF(Scores!$AG362="",
        NA(),
        Scores!$AG362
    ),
    NA()
)</f>
        <v>#N/A</v>
      </c>
      <c r="L362" s="86" t="e">
        <f>IF(LEFT($H362)=RIGHT($I$2),
    IF(OR(Scores!$F362="",NOT(ISNUMBER(Scores!$F362))),
        NA(),
        Scores!$F362
    ),
    NA()
)</f>
        <v>#N/A</v>
      </c>
      <c r="M362" s="88" t="e">
        <f>IF(LEFT($H362)=RIGHT($I$2),
    IF(OR(Scores!$F362="",NOT(ISNUMBER(Scores!$H362))),
        NA(),
        Scores!$H362
    ),
    NA()
)</f>
        <v>#N/A</v>
      </c>
      <c r="N362" s="87" t="e">
        <f>IF(LEFT($H362)=RIGHT($N$2),
    IF(Scores!$AC362="",
        NA(),
        Scores!$AC362
    ),
    NA()
)</f>
        <v>#N/A</v>
      </c>
      <c r="O362" s="86" t="e">
        <f>IF(LEFT($H362)=RIGHT($N$2),
    IF(Scores!$AF362="",
        NA(),
        Scores!$AF362
    ),
    NA()
)</f>
        <v>#N/A</v>
      </c>
      <c r="P362" s="86" t="e">
        <f>IF(LEFT($H362)=RIGHT($N$2),
    IF(Scores!$AG362="",
        NA(),
        Scores!$AG362
    ),
    NA()
)</f>
        <v>#N/A</v>
      </c>
      <c r="Q362" s="86" t="e">
        <f>IF(LEFT($H362)=RIGHT($N$2),
    IF(OR(Scores!$F362="",NOT(ISNUMBER(Scores!$F362))),
        NA(),
        Scores!$F362
    ),
    NA()
)</f>
        <v>#N/A</v>
      </c>
      <c r="R362" s="88" t="e">
        <f>IF(LEFT($H362)=RIGHT($N$2),
    IF(OR(Scores!$F362="",NOT(ISNUMBER(Scores!$H362))),
        NA(),
        Scores!$H362
    ),
    NA()
)</f>
        <v>#N/A</v>
      </c>
      <c r="S362" s="89"/>
    </row>
    <row r="363" spans="8:19">
      <c r="H363" s="93" t="str">
        <f>Scores!B363</f>
        <v/>
      </c>
      <c r="I363" s="87" t="e">
        <f>IF(LEFT($H363)=RIGHT($I$2),
    IF(Scores!$AC363="",
        NA(),
        Scores!$AC363
    ),
    NA()
)</f>
        <v>#N/A</v>
      </c>
      <c r="J363" s="86" t="e">
        <f>IF(LEFT($H363)=RIGHT($I$2),
    IF(Scores!$AF363="",
        NA(),
        Scores!$AF363
    ),
    NA()
)</f>
        <v>#N/A</v>
      </c>
      <c r="K363" s="86" t="e">
        <f>IF(LEFT($H363)=RIGHT($I$2),
    IF(Scores!$AG363="",
        NA(),
        Scores!$AG363
    ),
    NA()
)</f>
        <v>#N/A</v>
      </c>
      <c r="L363" s="86" t="e">
        <f>IF(LEFT($H363)=RIGHT($I$2),
    IF(OR(Scores!$F363="",NOT(ISNUMBER(Scores!$F363))),
        NA(),
        Scores!$F363
    ),
    NA()
)</f>
        <v>#N/A</v>
      </c>
      <c r="M363" s="88" t="e">
        <f>IF(LEFT($H363)=RIGHT($I$2),
    IF(OR(Scores!$F363="",NOT(ISNUMBER(Scores!$H363))),
        NA(),
        Scores!$H363
    ),
    NA()
)</f>
        <v>#N/A</v>
      </c>
      <c r="N363" s="87" t="e">
        <f>IF(LEFT($H363)=RIGHT($N$2),
    IF(Scores!$AC363="",
        NA(),
        Scores!$AC363
    ),
    NA()
)</f>
        <v>#N/A</v>
      </c>
      <c r="O363" s="86" t="e">
        <f>IF(LEFT($H363)=RIGHT($N$2),
    IF(Scores!$AF363="",
        NA(),
        Scores!$AF363
    ),
    NA()
)</f>
        <v>#N/A</v>
      </c>
      <c r="P363" s="86" t="e">
        <f>IF(LEFT($H363)=RIGHT($N$2),
    IF(Scores!$AG363="",
        NA(),
        Scores!$AG363
    ),
    NA()
)</f>
        <v>#N/A</v>
      </c>
      <c r="Q363" s="86" t="e">
        <f>IF(LEFT($H363)=RIGHT($N$2),
    IF(OR(Scores!$F363="",NOT(ISNUMBER(Scores!$F363))),
        NA(),
        Scores!$F363
    ),
    NA()
)</f>
        <v>#N/A</v>
      </c>
      <c r="R363" s="88" t="e">
        <f>IF(LEFT($H363)=RIGHT($N$2),
    IF(OR(Scores!$F363="",NOT(ISNUMBER(Scores!$H363))),
        NA(),
        Scores!$H363
    ),
    NA()
)</f>
        <v>#N/A</v>
      </c>
      <c r="S363" s="89"/>
    </row>
    <row r="364" spans="8:19">
      <c r="H364" s="93" t="str">
        <f>Scores!B364</f>
        <v/>
      </c>
      <c r="I364" s="87" t="e">
        <f>IF(LEFT($H364)=RIGHT($I$2),
    IF(Scores!$AC364="",
        NA(),
        Scores!$AC364
    ),
    NA()
)</f>
        <v>#N/A</v>
      </c>
      <c r="J364" s="86" t="e">
        <f>IF(LEFT($H364)=RIGHT($I$2),
    IF(Scores!$AF364="",
        NA(),
        Scores!$AF364
    ),
    NA()
)</f>
        <v>#N/A</v>
      </c>
      <c r="K364" s="86" t="e">
        <f>IF(LEFT($H364)=RIGHT($I$2),
    IF(Scores!$AG364="",
        NA(),
        Scores!$AG364
    ),
    NA()
)</f>
        <v>#N/A</v>
      </c>
      <c r="L364" s="86" t="e">
        <f>IF(LEFT($H364)=RIGHT($I$2),
    IF(OR(Scores!$F364="",NOT(ISNUMBER(Scores!$F364))),
        NA(),
        Scores!$F364
    ),
    NA()
)</f>
        <v>#N/A</v>
      </c>
      <c r="M364" s="88" t="e">
        <f>IF(LEFT($H364)=RIGHT($I$2),
    IF(OR(Scores!$F364="",NOT(ISNUMBER(Scores!$H364))),
        NA(),
        Scores!$H364
    ),
    NA()
)</f>
        <v>#N/A</v>
      </c>
      <c r="N364" s="87" t="e">
        <f>IF(LEFT($H364)=RIGHT($N$2),
    IF(Scores!$AC364="",
        NA(),
        Scores!$AC364
    ),
    NA()
)</f>
        <v>#N/A</v>
      </c>
      <c r="O364" s="86" t="e">
        <f>IF(LEFT($H364)=RIGHT($N$2),
    IF(Scores!$AF364="",
        NA(),
        Scores!$AF364
    ),
    NA()
)</f>
        <v>#N/A</v>
      </c>
      <c r="P364" s="86" t="e">
        <f>IF(LEFT($H364)=RIGHT($N$2),
    IF(Scores!$AG364="",
        NA(),
        Scores!$AG364
    ),
    NA()
)</f>
        <v>#N/A</v>
      </c>
      <c r="Q364" s="86" t="e">
        <f>IF(LEFT($H364)=RIGHT($N$2),
    IF(OR(Scores!$F364="",NOT(ISNUMBER(Scores!$F364))),
        NA(),
        Scores!$F364
    ),
    NA()
)</f>
        <v>#N/A</v>
      </c>
      <c r="R364" s="88" t="e">
        <f>IF(LEFT($H364)=RIGHT($N$2),
    IF(OR(Scores!$F364="",NOT(ISNUMBER(Scores!$H364))),
        NA(),
        Scores!$H364
    ),
    NA()
)</f>
        <v>#N/A</v>
      </c>
      <c r="S364" s="89"/>
    </row>
    <row r="365" spans="8:19">
      <c r="H365" s="93" t="str">
        <f>Scores!B365</f>
        <v/>
      </c>
      <c r="I365" s="87" t="e">
        <f>IF(LEFT($H365)=RIGHT($I$2),
    IF(Scores!$AC365="",
        NA(),
        Scores!$AC365
    ),
    NA()
)</f>
        <v>#N/A</v>
      </c>
      <c r="J365" s="86" t="e">
        <f>IF(LEFT($H365)=RIGHT($I$2),
    IF(Scores!$AF365="",
        NA(),
        Scores!$AF365
    ),
    NA()
)</f>
        <v>#N/A</v>
      </c>
      <c r="K365" s="86" t="e">
        <f>IF(LEFT($H365)=RIGHT($I$2),
    IF(Scores!$AG365="",
        NA(),
        Scores!$AG365
    ),
    NA()
)</f>
        <v>#N/A</v>
      </c>
      <c r="L365" s="86" t="e">
        <f>IF(LEFT($H365)=RIGHT($I$2),
    IF(OR(Scores!$F365="",NOT(ISNUMBER(Scores!$F365))),
        NA(),
        Scores!$F365
    ),
    NA()
)</f>
        <v>#N/A</v>
      </c>
      <c r="M365" s="88" t="e">
        <f>IF(LEFT($H365)=RIGHT($I$2),
    IF(OR(Scores!$F365="",NOT(ISNUMBER(Scores!$H365))),
        NA(),
        Scores!$H365
    ),
    NA()
)</f>
        <v>#N/A</v>
      </c>
      <c r="N365" s="87" t="e">
        <f>IF(LEFT($H365)=RIGHT($N$2),
    IF(Scores!$AC365="",
        NA(),
        Scores!$AC365
    ),
    NA()
)</f>
        <v>#N/A</v>
      </c>
      <c r="O365" s="86" t="e">
        <f>IF(LEFT($H365)=RIGHT($N$2),
    IF(Scores!$AF365="",
        NA(),
        Scores!$AF365
    ),
    NA()
)</f>
        <v>#N/A</v>
      </c>
      <c r="P365" s="86" t="e">
        <f>IF(LEFT($H365)=RIGHT($N$2),
    IF(Scores!$AG365="",
        NA(),
        Scores!$AG365
    ),
    NA()
)</f>
        <v>#N/A</v>
      </c>
      <c r="Q365" s="86" t="e">
        <f>IF(LEFT($H365)=RIGHT($N$2),
    IF(OR(Scores!$F365="",NOT(ISNUMBER(Scores!$F365))),
        NA(),
        Scores!$F365
    ),
    NA()
)</f>
        <v>#N/A</v>
      </c>
      <c r="R365" s="88" t="e">
        <f>IF(LEFT($H365)=RIGHT($N$2),
    IF(OR(Scores!$F365="",NOT(ISNUMBER(Scores!$H365))),
        NA(),
        Scores!$H365
    ),
    NA()
)</f>
        <v>#N/A</v>
      </c>
      <c r="S365" s="89"/>
    </row>
    <row r="366" spans="8:19">
      <c r="H366" s="93" t="str">
        <f>Scores!B366</f>
        <v/>
      </c>
      <c r="I366" s="87" t="e">
        <f>IF(LEFT($H366)=RIGHT($I$2),
    IF(Scores!$AC366="",
        NA(),
        Scores!$AC366
    ),
    NA()
)</f>
        <v>#N/A</v>
      </c>
      <c r="J366" s="86" t="e">
        <f>IF(LEFT($H366)=RIGHT($I$2),
    IF(Scores!$AF366="",
        NA(),
        Scores!$AF366
    ),
    NA()
)</f>
        <v>#N/A</v>
      </c>
      <c r="K366" s="86" t="e">
        <f>IF(LEFT($H366)=RIGHT($I$2),
    IF(Scores!$AG366="",
        NA(),
        Scores!$AG366
    ),
    NA()
)</f>
        <v>#N/A</v>
      </c>
      <c r="L366" s="86" t="e">
        <f>IF(LEFT($H366)=RIGHT($I$2),
    IF(OR(Scores!$F366="",NOT(ISNUMBER(Scores!$F366))),
        NA(),
        Scores!$F366
    ),
    NA()
)</f>
        <v>#N/A</v>
      </c>
      <c r="M366" s="88" t="e">
        <f>IF(LEFT($H366)=RIGHT($I$2),
    IF(OR(Scores!$F366="",NOT(ISNUMBER(Scores!$H366))),
        NA(),
        Scores!$H366
    ),
    NA()
)</f>
        <v>#N/A</v>
      </c>
      <c r="N366" s="87" t="e">
        <f>IF(LEFT($H366)=RIGHT($N$2),
    IF(Scores!$AC366="",
        NA(),
        Scores!$AC366
    ),
    NA()
)</f>
        <v>#N/A</v>
      </c>
      <c r="O366" s="86" t="e">
        <f>IF(LEFT($H366)=RIGHT($N$2),
    IF(Scores!$AF366="",
        NA(),
        Scores!$AF366
    ),
    NA()
)</f>
        <v>#N/A</v>
      </c>
      <c r="P366" s="86" t="e">
        <f>IF(LEFT($H366)=RIGHT($N$2),
    IF(Scores!$AG366="",
        NA(),
        Scores!$AG366
    ),
    NA()
)</f>
        <v>#N/A</v>
      </c>
      <c r="Q366" s="86" t="e">
        <f>IF(LEFT($H366)=RIGHT($N$2),
    IF(OR(Scores!$F366="",NOT(ISNUMBER(Scores!$F366))),
        NA(),
        Scores!$F366
    ),
    NA()
)</f>
        <v>#N/A</v>
      </c>
      <c r="R366" s="88" t="e">
        <f>IF(LEFT($H366)=RIGHT($N$2),
    IF(OR(Scores!$F366="",NOT(ISNUMBER(Scores!$H366))),
        NA(),
        Scores!$H366
    ),
    NA()
)</f>
        <v>#N/A</v>
      </c>
      <c r="S366" s="89"/>
    </row>
    <row r="367" spans="8:19">
      <c r="H367" s="93" t="str">
        <f>Scores!B367</f>
        <v/>
      </c>
      <c r="I367" s="87" t="e">
        <f>IF(LEFT($H367)=RIGHT($I$2),
    IF(Scores!$AC367="",
        NA(),
        Scores!$AC367
    ),
    NA()
)</f>
        <v>#N/A</v>
      </c>
      <c r="J367" s="86" t="e">
        <f>IF(LEFT($H367)=RIGHT($I$2),
    IF(Scores!$AF367="",
        NA(),
        Scores!$AF367
    ),
    NA()
)</f>
        <v>#N/A</v>
      </c>
      <c r="K367" s="86" t="e">
        <f>IF(LEFT($H367)=RIGHT($I$2),
    IF(Scores!$AG367="",
        NA(),
        Scores!$AG367
    ),
    NA()
)</f>
        <v>#N/A</v>
      </c>
      <c r="L367" s="86" t="e">
        <f>IF(LEFT($H367)=RIGHT($I$2),
    IF(OR(Scores!$F367="",NOT(ISNUMBER(Scores!$F367))),
        NA(),
        Scores!$F367
    ),
    NA()
)</f>
        <v>#N/A</v>
      </c>
      <c r="M367" s="88" t="e">
        <f>IF(LEFT($H367)=RIGHT($I$2),
    IF(OR(Scores!$F367="",NOT(ISNUMBER(Scores!$H367))),
        NA(),
        Scores!$H367
    ),
    NA()
)</f>
        <v>#N/A</v>
      </c>
      <c r="N367" s="87" t="e">
        <f>IF(LEFT($H367)=RIGHT($N$2),
    IF(Scores!$AC367="",
        NA(),
        Scores!$AC367
    ),
    NA()
)</f>
        <v>#N/A</v>
      </c>
      <c r="O367" s="86" t="e">
        <f>IF(LEFT($H367)=RIGHT($N$2),
    IF(Scores!$AF367="",
        NA(),
        Scores!$AF367
    ),
    NA()
)</f>
        <v>#N/A</v>
      </c>
      <c r="P367" s="86" t="e">
        <f>IF(LEFT($H367)=RIGHT($N$2),
    IF(Scores!$AG367="",
        NA(),
        Scores!$AG367
    ),
    NA()
)</f>
        <v>#N/A</v>
      </c>
      <c r="Q367" s="86" t="e">
        <f>IF(LEFT($H367)=RIGHT($N$2),
    IF(OR(Scores!$F367="",NOT(ISNUMBER(Scores!$F367))),
        NA(),
        Scores!$F367
    ),
    NA()
)</f>
        <v>#N/A</v>
      </c>
      <c r="R367" s="88" t="e">
        <f>IF(LEFT($H367)=RIGHT($N$2),
    IF(OR(Scores!$F367="",NOT(ISNUMBER(Scores!$H367))),
        NA(),
        Scores!$H367
    ),
    NA()
)</f>
        <v>#N/A</v>
      </c>
      <c r="S367" s="89"/>
    </row>
    <row r="368" spans="8:19">
      <c r="H368" s="93" t="str">
        <f>Scores!B368</f>
        <v/>
      </c>
      <c r="I368" s="87" t="e">
        <f>IF(LEFT($H368)=RIGHT($I$2),
    IF(Scores!$AC368="",
        NA(),
        Scores!$AC368
    ),
    NA()
)</f>
        <v>#N/A</v>
      </c>
      <c r="J368" s="86" t="e">
        <f>IF(LEFT($H368)=RIGHT($I$2),
    IF(Scores!$AF368="",
        NA(),
        Scores!$AF368
    ),
    NA()
)</f>
        <v>#N/A</v>
      </c>
      <c r="K368" s="86" t="e">
        <f>IF(LEFT($H368)=RIGHT($I$2),
    IF(Scores!$AG368="",
        NA(),
        Scores!$AG368
    ),
    NA()
)</f>
        <v>#N/A</v>
      </c>
      <c r="L368" s="86" t="e">
        <f>IF(LEFT($H368)=RIGHT($I$2),
    IF(OR(Scores!$F368="",NOT(ISNUMBER(Scores!$F368))),
        NA(),
        Scores!$F368
    ),
    NA()
)</f>
        <v>#N/A</v>
      </c>
      <c r="M368" s="88" t="e">
        <f>IF(LEFT($H368)=RIGHT($I$2),
    IF(OR(Scores!$F368="",NOT(ISNUMBER(Scores!$H368))),
        NA(),
        Scores!$H368
    ),
    NA()
)</f>
        <v>#N/A</v>
      </c>
      <c r="N368" s="87" t="e">
        <f>IF(LEFT($H368)=RIGHT($N$2),
    IF(Scores!$AC368="",
        NA(),
        Scores!$AC368
    ),
    NA()
)</f>
        <v>#N/A</v>
      </c>
      <c r="O368" s="86" t="e">
        <f>IF(LEFT($H368)=RIGHT($N$2),
    IF(Scores!$AF368="",
        NA(),
        Scores!$AF368
    ),
    NA()
)</f>
        <v>#N/A</v>
      </c>
      <c r="P368" s="86" t="e">
        <f>IF(LEFT($H368)=RIGHT($N$2),
    IF(Scores!$AG368="",
        NA(),
        Scores!$AG368
    ),
    NA()
)</f>
        <v>#N/A</v>
      </c>
      <c r="Q368" s="86" t="e">
        <f>IF(LEFT($H368)=RIGHT($N$2),
    IF(OR(Scores!$F368="",NOT(ISNUMBER(Scores!$F368))),
        NA(),
        Scores!$F368
    ),
    NA()
)</f>
        <v>#N/A</v>
      </c>
      <c r="R368" s="88" t="e">
        <f>IF(LEFT($H368)=RIGHT($N$2),
    IF(OR(Scores!$F368="",NOT(ISNUMBER(Scores!$H368))),
        NA(),
        Scores!$H368
    ),
    NA()
)</f>
        <v>#N/A</v>
      </c>
      <c r="S368" s="89"/>
    </row>
    <row r="369" spans="8:19">
      <c r="H369" s="93" t="str">
        <f>Scores!B369</f>
        <v/>
      </c>
      <c r="I369" s="87" t="e">
        <f>IF(LEFT($H369)=RIGHT($I$2),
    IF(Scores!$AC369="",
        NA(),
        Scores!$AC369
    ),
    NA()
)</f>
        <v>#N/A</v>
      </c>
      <c r="J369" s="86" t="e">
        <f>IF(LEFT($H369)=RIGHT($I$2),
    IF(Scores!$AF369="",
        NA(),
        Scores!$AF369
    ),
    NA()
)</f>
        <v>#N/A</v>
      </c>
      <c r="K369" s="86" t="e">
        <f>IF(LEFT($H369)=RIGHT($I$2),
    IF(Scores!$AG369="",
        NA(),
        Scores!$AG369
    ),
    NA()
)</f>
        <v>#N/A</v>
      </c>
      <c r="L369" s="86" t="e">
        <f>IF(LEFT($H369)=RIGHT($I$2),
    IF(OR(Scores!$F369="",NOT(ISNUMBER(Scores!$F369))),
        NA(),
        Scores!$F369
    ),
    NA()
)</f>
        <v>#N/A</v>
      </c>
      <c r="M369" s="88" t="e">
        <f>IF(LEFT($H369)=RIGHT($I$2),
    IF(OR(Scores!$F369="",NOT(ISNUMBER(Scores!$H369))),
        NA(),
        Scores!$H369
    ),
    NA()
)</f>
        <v>#N/A</v>
      </c>
      <c r="N369" s="87" t="e">
        <f>IF(LEFT($H369)=RIGHT($N$2),
    IF(Scores!$AC369="",
        NA(),
        Scores!$AC369
    ),
    NA()
)</f>
        <v>#N/A</v>
      </c>
      <c r="O369" s="86" t="e">
        <f>IF(LEFT($H369)=RIGHT($N$2),
    IF(Scores!$AF369="",
        NA(),
        Scores!$AF369
    ),
    NA()
)</f>
        <v>#N/A</v>
      </c>
      <c r="P369" s="86" t="e">
        <f>IF(LEFT($H369)=RIGHT($N$2),
    IF(Scores!$AG369="",
        NA(),
        Scores!$AG369
    ),
    NA()
)</f>
        <v>#N/A</v>
      </c>
      <c r="Q369" s="86" t="e">
        <f>IF(LEFT($H369)=RIGHT($N$2),
    IF(OR(Scores!$F369="",NOT(ISNUMBER(Scores!$F369))),
        NA(),
        Scores!$F369
    ),
    NA()
)</f>
        <v>#N/A</v>
      </c>
      <c r="R369" s="88" t="e">
        <f>IF(LEFT($H369)=RIGHT($N$2),
    IF(OR(Scores!$F369="",NOT(ISNUMBER(Scores!$H369))),
        NA(),
        Scores!$H369
    ),
    NA()
)</f>
        <v>#N/A</v>
      </c>
      <c r="S369" s="89"/>
    </row>
    <row r="370" spans="8:19">
      <c r="H370" s="93" t="str">
        <f>Scores!B370</f>
        <v/>
      </c>
      <c r="I370" s="87" t="e">
        <f>IF(LEFT($H370)=RIGHT($I$2),
    IF(Scores!$AC370="",
        NA(),
        Scores!$AC370
    ),
    NA()
)</f>
        <v>#N/A</v>
      </c>
      <c r="J370" s="86" t="e">
        <f>IF(LEFT($H370)=RIGHT($I$2),
    IF(Scores!$AF370="",
        NA(),
        Scores!$AF370
    ),
    NA()
)</f>
        <v>#N/A</v>
      </c>
      <c r="K370" s="86" t="e">
        <f>IF(LEFT($H370)=RIGHT($I$2),
    IF(Scores!$AG370="",
        NA(),
        Scores!$AG370
    ),
    NA()
)</f>
        <v>#N/A</v>
      </c>
      <c r="L370" s="86" t="e">
        <f>IF(LEFT($H370)=RIGHT($I$2),
    IF(OR(Scores!$F370="",NOT(ISNUMBER(Scores!$F370))),
        NA(),
        Scores!$F370
    ),
    NA()
)</f>
        <v>#N/A</v>
      </c>
      <c r="M370" s="88" t="e">
        <f>IF(LEFT($H370)=RIGHT($I$2),
    IF(OR(Scores!$F370="",NOT(ISNUMBER(Scores!$H370))),
        NA(),
        Scores!$H370
    ),
    NA()
)</f>
        <v>#N/A</v>
      </c>
      <c r="N370" s="87" t="e">
        <f>IF(LEFT($H370)=RIGHT($N$2),
    IF(Scores!$AC370="",
        NA(),
        Scores!$AC370
    ),
    NA()
)</f>
        <v>#N/A</v>
      </c>
      <c r="O370" s="86" t="e">
        <f>IF(LEFT($H370)=RIGHT($N$2),
    IF(Scores!$AF370="",
        NA(),
        Scores!$AF370
    ),
    NA()
)</f>
        <v>#N/A</v>
      </c>
      <c r="P370" s="86" t="e">
        <f>IF(LEFT($H370)=RIGHT($N$2),
    IF(Scores!$AG370="",
        NA(),
        Scores!$AG370
    ),
    NA()
)</f>
        <v>#N/A</v>
      </c>
      <c r="Q370" s="86" t="e">
        <f>IF(LEFT($H370)=RIGHT($N$2),
    IF(OR(Scores!$F370="",NOT(ISNUMBER(Scores!$F370))),
        NA(),
        Scores!$F370
    ),
    NA()
)</f>
        <v>#N/A</v>
      </c>
      <c r="R370" s="88" t="e">
        <f>IF(LEFT($H370)=RIGHT($N$2),
    IF(OR(Scores!$F370="",NOT(ISNUMBER(Scores!$H370))),
        NA(),
        Scores!$H370
    ),
    NA()
)</f>
        <v>#N/A</v>
      </c>
      <c r="S370" s="89"/>
    </row>
    <row r="371" spans="8:19">
      <c r="H371" s="93" t="str">
        <f>Scores!B371</f>
        <v/>
      </c>
      <c r="I371" s="87" t="e">
        <f>IF(LEFT($H371)=RIGHT($I$2),
    IF(Scores!$AC371="",
        NA(),
        Scores!$AC371
    ),
    NA()
)</f>
        <v>#N/A</v>
      </c>
      <c r="J371" s="86" t="e">
        <f>IF(LEFT($H371)=RIGHT($I$2),
    IF(Scores!$AF371="",
        NA(),
        Scores!$AF371
    ),
    NA()
)</f>
        <v>#N/A</v>
      </c>
      <c r="K371" s="86" t="e">
        <f>IF(LEFT($H371)=RIGHT($I$2),
    IF(Scores!$AG371="",
        NA(),
        Scores!$AG371
    ),
    NA()
)</f>
        <v>#N/A</v>
      </c>
      <c r="L371" s="86" t="e">
        <f>IF(LEFT($H371)=RIGHT($I$2),
    IF(OR(Scores!$F371="",NOT(ISNUMBER(Scores!$F371))),
        NA(),
        Scores!$F371
    ),
    NA()
)</f>
        <v>#N/A</v>
      </c>
      <c r="M371" s="88" t="e">
        <f>IF(LEFT($H371)=RIGHT($I$2),
    IF(OR(Scores!$F371="",NOT(ISNUMBER(Scores!$H371))),
        NA(),
        Scores!$H371
    ),
    NA()
)</f>
        <v>#N/A</v>
      </c>
      <c r="N371" s="87" t="e">
        <f>IF(LEFT($H371)=RIGHT($N$2),
    IF(Scores!$AC371="",
        NA(),
        Scores!$AC371
    ),
    NA()
)</f>
        <v>#N/A</v>
      </c>
      <c r="O371" s="86" t="e">
        <f>IF(LEFT($H371)=RIGHT($N$2),
    IF(Scores!$AF371="",
        NA(),
        Scores!$AF371
    ),
    NA()
)</f>
        <v>#N/A</v>
      </c>
      <c r="P371" s="86" t="e">
        <f>IF(LEFT($H371)=RIGHT($N$2),
    IF(Scores!$AG371="",
        NA(),
        Scores!$AG371
    ),
    NA()
)</f>
        <v>#N/A</v>
      </c>
      <c r="Q371" s="86" t="e">
        <f>IF(LEFT($H371)=RIGHT($N$2),
    IF(OR(Scores!$F371="",NOT(ISNUMBER(Scores!$F371))),
        NA(),
        Scores!$F371
    ),
    NA()
)</f>
        <v>#N/A</v>
      </c>
      <c r="R371" s="88" t="e">
        <f>IF(LEFT($H371)=RIGHT($N$2),
    IF(OR(Scores!$F371="",NOT(ISNUMBER(Scores!$H371))),
        NA(),
        Scores!$H371
    ),
    NA()
)</f>
        <v>#N/A</v>
      </c>
      <c r="S371" s="89"/>
    </row>
    <row r="372" spans="8:19">
      <c r="H372" s="93" t="str">
        <f>Scores!B372</f>
        <v/>
      </c>
      <c r="I372" s="87" t="e">
        <f>IF(LEFT($H372)=RIGHT($I$2),
    IF(Scores!$AC372="",
        NA(),
        Scores!$AC372
    ),
    NA()
)</f>
        <v>#N/A</v>
      </c>
      <c r="J372" s="86" t="e">
        <f>IF(LEFT($H372)=RIGHT($I$2),
    IF(Scores!$AF372="",
        NA(),
        Scores!$AF372
    ),
    NA()
)</f>
        <v>#N/A</v>
      </c>
      <c r="K372" s="86" t="e">
        <f>IF(LEFT($H372)=RIGHT($I$2),
    IF(Scores!$AG372="",
        NA(),
        Scores!$AG372
    ),
    NA()
)</f>
        <v>#N/A</v>
      </c>
      <c r="L372" s="86" t="e">
        <f>IF(LEFT($H372)=RIGHT($I$2),
    IF(OR(Scores!$F372="",NOT(ISNUMBER(Scores!$F372))),
        NA(),
        Scores!$F372
    ),
    NA()
)</f>
        <v>#N/A</v>
      </c>
      <c r="M372" s="88" t="e">
        <f>IF(LEFT($H372)=RIGHT($I$2),
    IF(OR(Scores!$F372="",NOT(ISNUMBER(Scores!$H372))),
        NA(),
        Scores!$H372
    ),
    NA()
)</f>
        <v>#N/A</v>
      </c>
      <c r="N372" s="87" t="e">
        <f>IF(LEFT($H372)=RIGHT($N$2),
    IF(Scores!$AC372="",
        NA(),
        Scores!$AC372
    ),
    NA()
)</f>
        <v>#N/A</v>
      </c>
      <c r="O372" s="86" t="e">
        <f>IF(LEFT($H372)=RIGHT($N$2),
    IF(Scores!$AF372="",
        NA(),
        Scores!$AF372
    ),
    NA()
)</f>
        <v>#N/A</v>
      </c>
      <c r="P372" s="86" t="e">
        <f>IF(LEFT($H372)=RIGHT($N$2),
    IF(Scores!$AG372="",
        NA(),
        Scores!$AG372
    ),
    NA()
)</f>
        <v>#N/A</v>
      </c>
      <c r="Q372" s="86" t="e">
        <f>IF(LEFT($H372)=RIGHT($N$2),
    IF(OR(Scores!$F372="",NOT(ISNUMBER(Scores!$F372))),
        NA(),
        Scores!$F372
    ),
    NA()
)</f>
        <v>#N/A</v>
      </c>
      <c r="R372" s="88" t="e">
        <f>IF(LEFT($H372)=RIGHT($N$2),
    IF(OR(Scores!$F372="",NOT(ISNUMBER(Scores!$H372))),
        NA(),
        Scores!$H372
    ),
    NA()
)</f>
        <v>#N/A</v>
      </c>
      <c r="S372" s="89"/>
    </row>
    <row r="373" spans="8:19">
      <c r="H373" s="93" t="str">
        <f>Scores!B373</f>
        <v/>
      </c>
      <c r="I373" s="87" t="e">
        <f>IF(LEFT($H373)=RIGHT($I$2),
    IF(Scores!$AC373="",
        NA(),
        Scores!$AC373
    ),
    NA()
)</f>
        <v>#N/A</v>
      </c>
      <c r="J373" s="86" t="e">
        <f>IF(LEFT($H373)=RIGHT($I$2),
    IF(Scores!$AF373="",
        NA(),
        Scores!$AF373
    ),
    NA()
)</f>
        <v>#N/A</v>
      </c>
      <c r="K373" s="86" t="e">
        <f>IF(LEFT($H373)=RIGHT($I$2),
    IF(Scores!$AG373="",
        NA(),
        Scores!$AG373
    ),
    NA()
)</f>
        <v>#N/A</v>
      </c>
      <c r="L373" s="86" t="e">
        <f>IF(LEFT($H373)=RIGHT($I$2),
    IF(OR(Scores!$F373="",NOT(ISNUMBER(Scores!$F373))),
        NA(),
        Scores!$F373
    ),
    NA()
)</f>
        <v>#N/A</v>
      </c>
      <c r="M373" s="88" t="e">
        <f>IF(LEFT($H373)=RIGHT($I$2),
    IF(OR(Scores!$F373="",NOT(ISNUMBER(Scores!$H373))),
        NA(),
        Scores!$H373
    ),
    NA()
)</f>
        <v>#N/A</v>
      </c>
      <c r="N373" s="87" t="e">
        <f>IF(LEFT($H373)=RIGHT($N$2),
    IF(Scores!$AC373="",
        NA(),
        Scores!$AC373
    ),
    NA()
)</f>
        <v>#N/A</v>
      </c>
      <c r="O373" s="86" t="e">
        <f>IF(LEFT($H373)=RIGHT($N$2),
    IF(Scores!$AF373="",
        NA(),
        Scores!$AF373
    ),
    NA()
)</f>
        <v>#N/A</v>
      </c>
      <c r="P373" s="86" t="e">
        <f>IF(LEFT($H373)=RIGHT($N$2),
    IF(Scores!$AG373="",
        NA(),
        Scores!$AG373
    ),
    NA()
)</f>
        <v>#N/A</v>
      </c>
      <c r="Q373" s="86" t="e">
        <f>IF(LEFT($H373)=RIGHT($N$2),
    IF(OR(Scores!$F373="",NOT(ISNUMBER(Scores!$F373))),
        NA(),
        Scores!$F373
    ),
    NA()
)</f>
        <v>#N/A</v>
      </c>
      <c r="R373" s="88" t="e">
        <f>IF(LEFT($H373)=RIGHT($N$2),
    IF(OR(Scores!$F373="",NOT(ISNUMBER(Scores!$H373))),
        NA(),
        Scores!$H373
    ),
    NA()
)</f>
        <v>#N/A</v>
      </c>
      <c r="S373" s="89"/>
    </row>
    <row r="374" spans="8:19">
      <c r="H374" s="93" t="str">
        <f>Scores!B374</f>
        <v/>
      </c>
      <c r="I374" s="87" t="e">
        <f>IF(LEFT($H374)=RIGHT($I$2),
    IF(Scores!$AC374="",
        NA(),
        Scores!$AC374
    ),
    NA()
)</f>
        <v>#N/A</v>
      </c>
      <c r="J374" s="86" t="e">
        <f>IF(LEFT($H374)=RIGHT($I$2),
    IF(Scores!$AF374="",
        NA(),
        Scores!$AF374
    ),
    NA()
)</f>
        <v>#N/A</v>
      </c>
      <c r="K374" s="86" t="e">
        <f>IF(LEFT($H374)=RIGHT($I$2),
    IF(Scores!$AG374="",
        NA(),
        Scores!$AG374
    ),
    NA()
)</f>
        <v>#N/A</v>
      </c>
      <c r="L374" s="86" t="e">
        <f>IF(LEFT($H374)=RIGHT($I$2),
    IF(OR(Scores!$F374="",NOT(ISNUMBER(Scores!$F374))),
        NA(),
        Scores!$F374
    ),
    NA()
)</f>
        <v>#N/A</v>
      </c>
      <c r="M374" s="88" t="e">
        <f>IF(LEFT($H374)=RIGHT($I$2),
    IF(OR(Scores!$F374="",NOT(ISNUMBER(Scores!$H374))),
        NA(),
        Scores!$H374
    ),
    NA()
)</f>
        <v>#N/A</v>
      </c>
      <c r="N374" s="87" t="e">
        <f>IF(LEFT($H374)=RIGHT($N$2),
    IF(Scores!$AC374="",
        NA(),
        Scores!$AC374
    ),
    NA()
)</f>
        <v>#N/A</v>
      </c>
      <c r="O374" s="86" t="e">
        <f>IF(LEFT($H374)=RIGHT($N$2),
    IF(Scores!$AF374="",
        NA(),
        Scores!$AF374
    ),
    NA()
)</f>
        <v>#N/A</v>
      </c>
      <c r="P374" s="86" t="e">
        <f>IF(LEFT($H374)=RIGHT($N$2),
    IF(Scores!$AG374="",
        NA(),
        Scores!$AG374
    ),
    NA()
)</f>
        <v>#N/A</v>
      </c>
      <c r="Q374" s="86" t="e">
        <f>IF(LEFT($H374)=RIGHT($N$2),
    IF(OR(Scores!$F374="",NOT(ISNUMBER(Scores!$F374))),
        NA(),
        Scores!$F374
    ),
    NA()
)</f>
        <v>#N/A</v>
      </c>
      <c r="R374" s="88" t="e">
        <f>IF(LEFT($H374)=RIGHT($N$2),
    IF(OR(Scores!$F374="",NOT(ISNUMBER(Scores!$H374))),
        NA(),
        Scores!$H374
    ),
    NA()
)</f>
        <v>#N/A</v>
      </c>
      <c r="S374" s="89"/>
    </row>
    <row r="375" spans="8:19">
      <c r="H375" s="93" t="str">
        <f>Scores!B375</f>
        <v/>
      </c>
      <c r="I375" s="87" t="e">
        <f>IF(LEFT($H375)=RIGHT($I$2),
    IF(Scores!$AC375="",
        NA(),
        Scores!$AC375
    ),
    NA()
)</f>
        <v>#N/A</v>
      </c>
      <c r="J375" s="86" t="e">
        <f>IF(LEFT($H375)=RIGHT($I$2),
    IF(Scores!$AF375="",
        NA(),
        Scores!$AF375
    ),
    NA()
)</f>
        <v>#N/A</v>
      </c>
      <c r="K375" s="86" t="e">
        <f>IF(LEFT($H375)=RIGHT($I$2),
    IF(Scores!$AG375="",
        NA(),
        Scores!$AG375
    ),
    NA()
)</f>
        <v>#N/A</v>
      </c>
      <c r="L375" s="86" t="e">
        <f>IF(LEFT($H375)=RIGHT($I$2),
    IF(OR(Scores!$F375="",NOT(ISNUMBER(Scores!$F375))),
        NA(),
        Scores!$F375
    ),
    NA()
)</f>
        <v>#N/A</v>
      </c>
      <c r="M375" s="88" t="e">
        <f>IF(LEFT($H375)=RIGHT($I$2),
    IF(OR(Scores!$F375="",NOT(ISNUMBER(Scores!$H375))),
        NA(),
        Scores!$H375
    ),
    NA()
)</f>
        <v>#N/A</v>
      </c>
      <c r="N375" s="87" t="e">
        <f>IF(LEFT($H375)=RIGHT($N$2),
    IF(Scores!$AC375="",
        NA(),
        Scores!$AC375
    ),
    NA()
)</f>
        <v>#N/A</v>
      </c>
      <c r="O375" s="86" t="e">
        <f>IF(LEFT($H375)=RIGHT($N$2),
    IF(Scores!$AF375="",
        NA(),
        Scores!$AF375
    ),
    NA()
)</f>
        <v>#N/A</v>
      </c>
      <c r="P375" s="86" t="e">
        <f>IF(LEFT($H375)=RIGHT($N$2),
    IF(Scores!$AG375="",
        NA(),
        Scores!$AG375
    ),
    NA()
)</f>
        <v>#N/A</v>
      </c>
      <c r="Q375" s="86" t="e">
        <f>IF(LEFT($H375)=RIGHT($N$2),
    IF(OR(Scores!$F375="",NOT(ISNUMBER(Scores!$F375))),
        NA(),
        Scores!$F375
    ),
    NA()
)</f>
        <v>#N/A</v>
      </c>
      <c r="R375" s="88" t="e">
        <f>IF(LEFT($H375)=RIGHT($N$2),
    IF(OR(Scores!$F375="",NOT(ISNUMBER(Scores!$H375))),
        NA(),
        Scores!$H375
    ),
    NA()
)</f>
        <v>#N/A</v>
      </c>
      <c r="S375" s="89"/>
    </row>
    <row r="376" spans="8:19">
      <c r="H376" s="93" t="str">
        <f>Scores!B376</f>
        <v/>
      </c>
      <c r="I376" s="87" t="e">
        <f>IF(LEFT($H376)=RIGHT($I$2),
    IF(Scores!$AC376="",
        NA(),
        Scores!$AC376
    ),
    NA()
)</f>
        <v>#N/A</v>
      </c>
      <c r="J376" s="86" t="e">
        <f>IF(LEFT($H376)=RIGHT($I$2),
    IF(Scores!$AF376="",
        NA(),
        Scores!$AF376
    ),
    NA()
)</f>
        <v>#N/A</v>
      </c>
      <c r="K376" s="86" t="e">
        <f>IF(LEFT($H376)=RIGHT($I$2),
    IF(Scores!$AG376="",
        NA(),
        Scores!$AG376
    ),
    NA()
)</f>
        <v>#N/A</v>
      </c>
      <c r="L376" s="86" t="e">
        <f>IF(LEFT($H376)=RIGHT($I$2),
    IF(OR(Scores!$F376="",NOT(ISNUMBER(Scores!$F376))),
        NA(),
        Scores!$F376
    ),
    NA()
)</f>
        <v>#N/A</v>
      </c>
      <c r="M376" s="88" t="e">
        <f>IF(LEFT($H376)=RIGHT($I$2),
    IF(OR(Scores!$F376="",NOT(ISNUMBER(Scores!$H376))),
        NA(),
        Scores!$H376
    ),
    NA()
)</f>
        <v>#N/A</v>
      </c>
      <c r="N376" s="87" t="e">
        <f>IF(LEFT($H376)=RIGHT($N$2),
    IF(Scores!$AC376="",
        NA(),
        Scores!$AC376
    ),
    NA()
)</f>
        <v>#N/A</v>
      </c>
      <c r="O376" s="86" t="e">
        <f>IF(LEFT($H376)=RIGHT($N$2),
    IF(Scores!$AF376="",
        NA(),
        Scores!$AF376
    ),
    NA()
)</f>
        <v>#N/A</v>
      </c>
      <c r="P376" s="86" t="e">
        <f>IF(LEFT($H376)=RIGHT($N$2),
    IF(Scores!$AG376="",
        NA(),
        Scores!$AG376
    ),
    NA()
)</f>
        <v>#N/A</v>
      </c>
      <c r="Q376" s="86" t="e">
        <f>IF(LEFT($H376)=RIGHT($N$2),
    IF(OR(Scores!$F376="",NOT(ISNUMBER(Scores!$F376))),
        NA(),
        Scores!$F376
    ),
    NA()
)</f>
        <v>#N/A</v>
      </c>
      <c r="R376" s="88" t="e">
        <f>IF(LEFT($H376)=RIGHT($N$2),
    IF(OR(Scores!$F376="",NOT(ISNUMBER(Scores!$H376))),
        NA(),
        Scores!$H376
    ),
    NA()
)</f>
        <v>#N/A</v>
      </c>
      <c r="S376" s="89"/>
    </row>
    <row r="377" spans="8:19">
      <c r="H377" s="93" t="str">
        <f>Scores!B377</f>
        <v/>
      </c>
      <c r="I377" s="87" t="e">
        <f>IF(LEFT($H377)=RIGHT($I$2),
    IF(Scores!$AC377="",
        NA(),
        Scores!$AC377
    ),
    NA()
)</f>
        <v>#N/A</v>
      </c>
      <c r="J377" s="86" t="e">
        <f>IF(LEFT($H377)=RIGHT($I$2),
    IF(Scores!$AF377="",
        NA(),
        Scores!$AF377
    ),
    NA()
)</f>
        <v>#N/A</v>
      </c>
      <c r="K377" s="86" t="e">
        <f>IF(LEFT($H377)=RIGHT($I$2),
    IF(Scores!$AG377="",
        NA(),
        Scores!$AG377
    ),
    NA()
)</f>
        <v>#N/A</v>
      </c>
      <c r="L377" s="86" t="e">
        <f>IF(LEFT($H377)=RIGHT($I$2),
    IF(OR(Scores!$F377="",NOT(ISNUMBER(Scores!$F377))),
        NA(),
        Scores!$F377
    ),
    NA()
)</f>
        <v>#N/A</v>
      </c>
      <c r="M377" s="88" t="e">
        <f>IF(LEFT($H377)=RIGHT($I$2),
    IF(OR(Scores!$F377="",NOT(ISNUMBER(Scores!$H377))),
        NA(),
        Scores!$H377
    ),
    NA()
)</f>
        <v>#N/A</v>
      </c>
      <c r="N377" s="87" t="e">
        <f>IF(LEFT($H377)=RIGHT($N$2),
    IF(Scores!$AC377="",
        NA(),
        Scores!$AC377
    ),
    NA()
)</f>
        <v>#N/A</v>
      </c>
      <c r="O377" s="86" t="e">
        <f>IF(LEFT($H377)=RIGHT($N$2),
    IF(Scores!$AF377="",
        NA(),
        Scores!$AF377
    ),
    NA()
)</f>
        <v>#N/A</v>
      </c>
      <c r="P377" s="86" t="e">
        <f>IF(LEFT($H377)=RIGHT($N$2),
    IF(Scores!$AG377="",
        NA(),
        Scores!$AG377
    ),
    NA()
)</f>
        <v>#N/A</v>
      </c>
      <c r="Q377" s="86" t="e">
        <f>IF(LEFT($H377)=RIGHT($N$2),
    IF(OR(Scores!$F377="",NOT(ISNUMBER(Scores!$F377))),
        NA(),
        Scores!$F377
    ),
    NA()
)</f>
        <v>#N/A</v>
      </c>
      <c r="R377" s="88" t="e">
        <f>IF(LEFT($H377)=RIGHT($N$2),
    IF(OR(Scores!$F377="",NOT(ISNUMBER(Scores!$H377))),
        NA(),
        Scores!$H377
    ),
    NA()
)</f>
        <v>#N/A</v>
      </c>
      <c r="S377" s="89"/>
    </row>
    <row r="378" spans="8:19">
      <c r="H378" s="93" t="str">
        <f>Scores!B378</f>
        <v/>
      </c>
      <c r="I378" s="87" t="e">
        <f>IF(LEFT($H378)=RIGHT($I$2),
    IF(Scores!$AC378="",
        NA(),
        Scores!$AC378
    ),
    NA()
)</f>
        <v>#N/A</v>
      </c>
      <c r="J378" s="86" t="e">
        <f>IF(LEFT($H378)=RIGHT($I$2),
    IF(Scores!$AF378="",
        NA(),
        Scores!$AF378
    ),
    NA()
)</f>
        <v>#N/A</v>
      </c>
      <c r="K378" s="86" t="e">
        <f>IF(LEFT($H378)=RIGHT($I$2),
    IF(Scores!$AG378="",
        NA(),
        Scores!$AG378
    ),
    NA()
)</f>
        <v>#N/A</v>
      </c>
      <c r="L378" s="86" t="e">
        <f>IF(LEFT($H378)=RIGHT($I$2),
    IF(OR(Scores!$F378="",NOT(ISNUMBER(Scores!$F378))),
        NA(),
        Scores!$F378
    ),
    NA()
)</f>
        <v>#N/A</v>
      </c>
      <c r="M378" s="88" t="e">
        <f>IF(LEFT($H378)=RIGHT($I$2),
    IF(OR(Scores!$F378="",NOT(ISNUMBER(Scores!$H378))),
        NA(),
        Scores!$H378
    ),
    NA()
)</f>
        <v>#N/A</v>
      </c>
      <c r="N378" s="87" t="e">
        <f>IF(LEFT($H378)=RIGHT($N$2),
    IF(Scores!$AC378="",
        NA(),
        Scores!$AC378
    ),
    NA()
)</f>
        <v>#N/A</v>
      </c>
      <c r="O378" s="86" t="e">
        <f>IF(LEFT($H378)=RIGHT($N$2),
    IF(Scores!$AF378="",
        NA(),
        Scores!$AF378
    ),
    NA()
)</f>
        <v>#N/A</v>
      </c>
      <c r="P378" s="86" t="e">
        <f>IF(LEFT($H378)=RIGHT($N$2),
    IF(Scores!$AG378="",
        NA(),
        Scores!$AG378
    ),
    NA()
)</f>
        <v>#N/A</v>
      </c>
      <c r="Q378" s="86" t="e">
        <f>IF(LEFT($H378)=RIGHT($N$2),
    IF(OR(Scores!$F378="",NOT(ISNUMBER(Scores!$F378))),
        NA(),
        Scores!$F378
    ),
    NA()
)</f>
        <v>#N/A</v>
      </c>
      <c r="R378" s="88" t="e">
        <f>IF(LEFT($H378)=RIGHT($N$2),
    IF(OR(Scores!$F378="",NOT(ISNUMBER(Scores!$H378))),
        NA(),
        Scores!$H378
    ),
    NA()
)</f>
        <v>#N/A</v>
      </c>
      <c r="S378" s="89"/>
    </row>
    <row r="379" spans="8:19">
      <c r="H379" s="93" t="str">
        <f>Scores!B379</f>
        <v/>
      </c>
      <c r="I379" s="87" t="e">
        <f>IF(LEFT($H379)=RIGHT($I$2),
    IF(Scores!$AC379="",
        NA(),
        Scores!$AC379
    ),
    NA()
)</f>
        <v>#N/A</v>
      </c>
      <c r="J379" s="86" t="e">
        <f>IF(LEFT($H379)=RIGHT($I$2),
    IF(Scores!$AF379="",
        NA(),
        Scores!$AF379
    ),
    NA()
)</f>
        <v>#N/A</v>
      </c>
      <c r="K379" s="86" t="e">
        <f>IF(LEFT($H379)=RIGHT($I$2),
    IF(Scores!$AG379="",
        NA(),
        Scores!$AG379
    ),
    NA()
)</f>
        <v>#N/A</v>
      </c>
      <c r="L379" s="86" t="e">
        <f>IF(LEFT($H379)=RIGHT($I$2),
    IF(OR(Scores!$F379="",NOT(ISNUMBER(Scores!$F379))),
        NA(),
        Scores!$F379
    ),
    NA()
)</f>
        <v>#N/A</v>
      </c>
      <c r="M379" s="88" t="e">
        <f>IF(LEFT($H379)=RIGHT($I$2),
    IF(OR(Scores!$F379="",NOT(ISNUMBER(Scores!$H379))),
        NA(),
        Scores!$H379
    ),
    NA()
)</f>
        <v>#N/A</v>
      </c>
      <c r="N379" s="87" t="e">
        <f>IF(LEFT($H379)=RIGHT($N$2),
    IF(Scores!$AC379="",
        NA(),
        Scores!$AC379
    ),
    NA()
)</f>
        <v>#N/A</v>
      </c>
      <c r="O379" s="86" t="e">
        <f>IF(LEFT($H379)=RIGHT($N$2),
    IF(Scores!$AF379="",
        NA(),
        Scores!$AF379
    ),
    NA()
)</f>
        <v>#N/A</v>
      </c>
      <c r="P379" s="86" t="e">
        <f>IF(LEFT($H379)=RIGHT($N$2),
    IF(Scores!$AG379="",
        NA(),
        Scores!$AG379
    ),
    NA()
)</f>
        <v>#N/A</v>
      </c>
      <c r="Q379" s="86" t="e">
        <f>IF(LEFT($H379)=RIGHT($N$2),
    IF(OR(Scores!$F379="",NOT(ISNUMBER(Scores!$F379))),
        NA(),
        Scores!$F379
    ),
    NA()
)</f>
        <v>#N/A</v>
      </c>
      <c r="R379" s="88" t="e">
        <f>IF(LEFT($H379)=RIGHT($N$2),
    IF(OR(Scores!$F379="",NOT(ISNUMBER(Scores!$H379))),
        NA(),
        Scores!$H379
    ),
    NA()
)</f>
        <v>#N/A</v>
      </c>
      <c r="S379" s="89"/>
    </row>
    <row r="380" spans="8:19">
      <c r="H380" s="93" t="str">
        <f>Scores!B380</f>
        <v/>
      </c>
      <c r="I380" s="87" t="e">
        <f>IF(LEFT($H380)=RIGHT($I$2),
    IF(Scores!$AC380="",
        NA(),
        Scores!$AC380
    ),
    NA()
)</f>
        <v>#N/A</v>
      </c>
      <c r="J380" s="86" t="e">
        <f>IF(LEFT($H380)=RIGHT($I$2),
    IF(Scores!$AF380="",
        NA(),
        Scores!$AF380
    ),
    NA()
)</f>
        <v>#N/A</v>
      </c>
      <c r="K380" s="86" t="e">
        <f>IF(LEFT($H380)=RIGHT($I$2),
    IF(Scores!$AG380="",
        NA(),
        Scores!$AG380
    ),
    NA()
)</f>
        <v>#N/A</v>
      </c>
      <c r="L380" s="86" t="e">
        <f>IF(LEFT($H380)=RIGHT($I$2),
    IF(OR(Scores!$F380="",NOT(ISNUMBER(Scores!$F380))),
        NA(),
        Scores!$F380
    ),
    NA()
)</f>
        <v>#N/A</v>
      </c>
      <c r="M380" s="88" t="e">
        <f>IF(LEFT($H380)=RIGHT($I$2),
    IF(OR(Scores!$F380="",NOT(ISNUMBER(Scores!$H380))),
        NA(),
        Scores!$H380
    ),
    NA()
)</f>
        <v>#N/A</v>
      </c>
      <c r="N380" s="87" t="e">
        <f>IF(LEFT($H380)=RIGHT($N$2),
    IF(Scores!$AC380="",
        NA(),
        Scores!$AC380
    ),
    NA()
)</f>
        <v>#N/A</v>
      </c>
      <c r="O380" s="86" t="e">
        <f>IF(LEFT($H380)=RIGHT($N$2),
    IF(Scores!$AF380="",
        NA(),
        Scores!$AF380
    ),
    NA()
)</f>
        <v>#N/A</v>
      </c>
      <c r="P380" s="86" t="e">
        <f>IF(LEFT($H380)=RIGHT($N$2),
    IF(Scores!$AG380="",
        NA(),
        Scores!$AG380
    ),
    NA()
)</f>
        <v>#N/A</v>
      </c>
      <c r="Q380" s="86" t="e">
        <f>IF(LEFT($H380)=RIGHT($N$2),
    IF(OR(Scores!$F380="",NOT(ISNUMBER(Scores!$F380))),
        NA(),
        Scores!$F380
    ),
    NA()
)</f>
        <v>#N/A</v>
      </c>
      <c r="R380" s="88" t="e">
        <f>IF(LEFT($H380)=RIGHT($N$2),
    IF(OR(Scores!$F380="",NOT(ISNUMBER(Scores!$H380))),
        NA(),
        Scores!$H380
    ),
    NA()
)</f>
        <v>#N/A</v>
      </c>
      <c r="S380" s="89"/>
    </row>
    <row r="381" spans="8:19">
      <c r="H381" s="93" t="str">
        <f>Scores!B381</f>
        <v/>
      </c>
      <c r="I381" s="87" t="e">
        <f>IF(LEFT($H381)=RIGHT($I$2),
    IF(Scores!$AC381="",
        NA(),
        Scores!$AC381
    ),
    NA()
)</f>
        <v>#N/A</v>
      </c>
      <c r="J381" s="86" t="e">
        <f>IF(LEFT($H381)=RIGHT($I$2),
    IF(Scores!$AF381="",
        NA(),
        Scores!$AF381
    ),
    NA()
)</f>
        <v>#N/A</v>
      </c>
      <c r="K381" s="86" t="e">
        <f>IF(LEFT($H381)=RIGHT($I$2),
    IF(Scores!$AG381="",
        NA(),
        Scores!$AG381
    ),
    NA()
)</f>
        <v>#N/A</v>
      </c>
      <c r="L381" s="86" t="e">
        <f>IF(LEFT($H381)=RIGHT($I$2),
    IF(OR(Scores!$F381="",NOT(ISNUMBER(Scores!$F381))),
        NA(),
        Scores!$F381
    ),
    NA()
)</f>
        <v>#N/A</v>
      </c>
      <c r="M381" s="88" t="e">
        <f>IF(LEFT($H381)=RIGHT($I$2),
    IF(OR(Scores!$F381="",NOT(ISNUMBER(Scores!$H381))),
        NA(),
        Scores!$H381
    ),
    NA()
)</f>
        <v>#N/A</v>
      </c>
      <c r="N381" s="87" t="e">
        <f>IF(LEFT($H381)=RIGHT($N$2),
    IF(Scores!$AC381="",
        NA(),
        Scores!$AC381
    ),
    NA()
)</f>
        <v>#N/A</v>
      </c>
      <c r="O381" s="86" t="e">
        <f>IF(LEFT($H381)=RIGHT($N$2),
    IF(Scores!$AF381="",
        NA(),
        Scores!$AF381
    ),
    NA()
)</f>
        <v>#N/A</v>
      </c>
      <c r="P381" s="86" t="e">
        <f>IF(LEFT($H381)=RIGHT($N$2),
    IF(Scores!$AG381="",
        NA(),
        Scores!$AG381
    ),
    NA()
)</f>
        <v>#N/A</v>
      </c>
      <c r="Q381" s="86" t="e">
        <f>IF(LEFT($H381)=RIGHT($N$2),
    IF(OR(Scores!$F381="",NOT(ISNUMBER(Scores!$F381))),
        NA(),
        Scores!$F381
    ),
    NA()
)</f>
        <v>#N/A</v>
      </c>
      <c r="R381" s="88" t="e">
        <f>IF(LEFT($H381)=RIGHT($N$2),
    IF(OR(Scores!$F381="",NOT(ISNUMBER(Scores!$H381))),
        NA(),
        Scores!$H381
    ),
    NA()
)</f>
        <v>#N/A</v>
      </c>
      <c r="S381" s="89"/>
    </row>
    <row r="382" spans="8:19">
      <c r="H382" s="93" t="str">
        <f>Scores!B382</f>
        <v/>
      </c>
      <c r="I382" s="87" t="e">
        <f>IF(LEFT($H382)=RIGHT($I$2),
    IF(Scores!$AC382="",
        NA(),
        Scores!$AC382
    ),
    NA()
)</f>
        <v>#N/A</v>
      </c>
      <c r="J382" s="86" t="e">
        <f>IF(LEFT($H382)=RIGHT($I$2),
    IF(Scores!$AF382="",
        NA(),
        Scores!$AF382
    ),
    NA()
)</f>
        <v>#N/A</v>
      </c>
      <c r="K382" s="86" t="e">
        <f>IF(LEFT($H382)=RIGHT($I$2),
    IF(Scores!$AG382="",
        NA(),
        Scores!$AG382
    ),
    NA()
)</f>
        <v>#N/A</v>
      </c>
      <c r="L382" s="86" t="e">
        <f>IF(LEFT($H382)=RIGHT($I$2),
    IF(OR(Scores!$F382="",NOT(ISNUMBER(Scores!$F382))),
        NA(),
        Scores!$F382
    ),
    NA()
)</f>
        <v>#N/A</v>
      </c>
      <c r="M382" s="88" t="e">
        <f>IF(LEFT($H382)=RIGHT($I$2),
    IF(OR(Scores!$F382="",NOT(ISNUMBER(Scores!$H382))),
        NA(),
        Scores!$H382
    ),
    NA()
)</f>
        <v>#N/A</v>
      </c>
      <c r="N382" s="87" t="e">
        <f>IF(LEFT($H382)=RIGHT($N$2),
    IF(Scores!$AC382="",
        NA(),
        Scores!$AC382
    ),
    NA()
)</f>
        <v>#N/A</v>
      </c>
      <c r="O382" s="86" t="e">
        <f>IF(LEFT($H382)=RIGHT($N$2),
    IF(Scores!$AF382="",
        NA(),
        Scores!$AF382
    ),
    NA()
)</f>
        <v>#N/A</v>
      </c>
      <c r="P382" s="86" t="e">
        <f>IF(LEFT($H382)=RIGHT($N$2),
    IF(Scores!$AG382="",
        NA(),
        Scores!$AG382
    ),
    NA()
)</f>
        <v>#N/A</v>
      </c>
      <c r="Q382" s="86" t="e">
        <f>IF(LEFT($H382)=RIGHT($N$2),
    IF(OR(Scores!$F382="",NOT(ISNUMBER(Scores!$F382))),
        NA(),
        Scores!$F382
    ),
    NA()
)</f>
        <v>#N/A</v>
      </c>
      <c r="R382" s="88" t="e">
        <f>IF(LEFT($H382)=RIGHT($N$2),
    IF(OR(Scores!$F382="",NOT(ISNUMBER(Scores!$H382))),
        NA(),
        Scores!$H382
    ),
    NA()
)</f>
        <v>#N/A</v>
      </c>
      <c r="S382" s="89"/>
    </row>
    <row r="383" spans="8:19">
      <c r="H383" s="93" t="str">
        <f>Scores!B383</f>
        <v/>
      </c>
      <c r="I383" s="87" t="e">
        <f>IF(LEFT($H383)=RIGHT($I$2),
    IF(Scores!$AC383="",
        NA(),
        Scores!$AC383
    ),
    NA()
)</f>
        <v>#N/A</v>
      </c>
      <c r="J383" s="86" t="e">
        <f>IF(LEFT($H383)=RIGHT($I$2),
    IF(Scores!$AF383="",
        NA(),
        Scores!$AF383
    ),
    NA()
)</f>
        <v>#N/A</v>
      </c>
      <c r="K383" s="86" t="e">
        <f>IF(LEFT($H383)=RIGHT($I$2),
    IF(Scores!$AG383="",
        NA(),
        Scores!$AG383
    ),
    NA()
)</f>
        <v>#N/A</v>
      </c>
      <c r="L383" s="86" t="e">
        <f>IF(LEFT($H383)=RIGHT($I$2),
    IF(OR(Scores!$F383="",NOT(ISNUMBER(Scores!$F383))),
        NA(),
        Scores!$F383
    ),
    NA()
)</f>
        <v>#N/A</v>
      </c>
      <c r="M383" s="88" t="e">
        <f>IF(LEFT($H383)=RIGHT($I$2),
    IF(OR(Scores!$F383="",NOT(ISNUMBER(Scores!$H383))),
        NA(),
        Scores!$H383
    ),
    NA()
)</f>
        <v>#N/A</v>
      </c>
      <c r="N383" s="87" t="e">
        <f>IF(LEFT($H383)=RIGHT($N$2),
    IF(Scores!$AC383="",
        NA(),
        Scores!$AC383
    ),
    NA()
)</f>
        <v>#N/A</v>
      </c>
      <c r="O383" s="86" t="e">
        <f>IF(LEFT($H383)=RIGHT($N$2),
    IF(Scores!$AF383="",
        NA(),
        Scores!$AF383
    ),
    NA()
)</f>
        <v>#N/A</v>
      </c>
      <c r="P383" s="86" t="e">
        <f>IF(LEFT($H383)=RIGHT($N$2),
    IF(Scores!$AG383="",
        NA(),
        Scores!$AG383
    ),
    NA()
)</f>
        <v>#N/A</v>
      </c>
      <c r="Q383" s="86" t="e">
        <f>IF(LEFT($H383)=RIGHT($N$2),
    IF(OR(Scores!$F383="",NOT(ISNUMBER(Scores!$F383))),
        NA(),
        Scores!$F383
    ),
    NA()
)</f>
        <v>#N/A</v>
      </c>
      <c r="R383" s="88" t="e">
        <f>IF(LEFT($H383)=RIGHT($N$2),
    IF(OR(Scores!$F383="",NOT(ISNUMBER(Scores!$H383))),
        NA(),
        Scores!$H383
    ),
    NA()
)</f>
        <v>#N/A</v>
      </c>
      <c r="S383" s="89"/>
    </row>
    <row r="384" spans="8:19">
      <c r="H384" s="93" t="str">
        <f>Scores!B384</f>
        <v/>
      </c>
      <c r="I384" s="87" t="e">
        <f>IF(LEFT($H384)=RIGHT($I$2),
    IF(Scores!$AC384="",
        NA(),
        Scores!$AC384
    ),
    NA()
)</f>
        <v>#N/A</v>
      </c>
      <c r="J384" s="86" t="e">
        <f>IF(LEFT($H384)=RIGHT($I$2),
    IF(Scores!$AF384="",
        NA(),
        Scores!$AF384
    ),
    NA()
)</f>
        <v>#N/A</v>
      </c>
      <c r="K384" s="86" t="e">
        <f>IF(LEFT($H384)=RIGHT($I$2),
    IF(Scores!$AG384="",
        NA(),
        Scores!$AG384
    ),
    NA()
)</f>
        <v>#N/A</v>
      </c>
      <c r="L384" s="86" t="e">
        <f>IF(LEFT($H384)=RIGHT($I$2),
    IF(OR(Scores!$F384="",NOT(ISNUMBER(Scores!$F384))),
        NA(),
        Scores!$F384
    ),
    NA()
)</f>
        <v>#N/A</v>
      </c>
      <c r="M384" s="88" t="e">
        <f>IF(LEFT($H384)=RIGHT($I$2),
    IF(OR(Scores!$F384="",NOT(ISNUMBER(Scores!$H384))),
        NA(),
        Scores!$H384
    ),
    NA()
)</f>
        <v>#N/A</v>
      </c>
      <c r="N384" s="87" t="e">
        <f>IF(LEFT($H384)=RIGHT($N$2),
    IF(Scores!$AC384="",
        NA(),
        Scores!$AC384
    ),
    NA()
)</f>
        <v>#N/A</v>
      </c>
      <c r="O384" s="86" t="e">
        <f>IF(LEFT($H384)=RIGHT($N$2),
    IF(Scores!$AF384="",
        NA(),
        Scores!$AF384
    ),
    NA()
)</f>
        <v>#N/A</v>
      </c>
      <c r="P384" s="86" t="e">
        <f>IF(LEFT($H384)=RIGHT($N$2),
    IF(Scores!$AG384="",
        NA(),
        Scores!$AG384
    ),
    NA()
)</f>
        <v>#N/A</v>
      </c>
      <c r="Q384" s="86" t="e">
        <f>IF(LEFT($H384)=RIGHT($N$2),
    IF(OR(Scores!$F384="",NOT(ISNUMBER(Scores!$F384))),
        NA(),
        Scores!$F384
    ),
    NA()
)</f>
        <v>#N/A</v>
      </c>
      <c r="R384" s="88" t="e">
        <f>IF(LEFT($H384)=RIGHT($N$2),
    IF(OR(Scores!$F384="",NOT(ISNUMBER(Scores!$H384))),
        NA(),
        Scores!$H384
    ),
    NA()
)</f>
        <v>#N/A</v>
      </c>
      <c r="S384" s="89"/>
    </row>
    <row r="385" spans="8:19">
      <c r="H385" s="93" t="str">
        <f>Scores!B385</f>
        <v/>
      </c>
      <c r="I385" s="87" t="e">
        <f>IF(LEFT($H385)=RIGHT($I$2),
    IF(Scores!$AC385="",
        NA(),
        Scores!$AC385
    ),
    NA()
)</f>
        <v>#N/A</v>
      </c>
      <c r="J385" s="86" t="e">
        <f>IF(LEFT($H385)=RIGHT($I$2),
    IF(Scores!$AF385="",
        NA(),
        Scores!$AF385
    ),
    NA()
)</f>
        <v>#N/A</v>
      </c>
      <c r="K385" s="86" t="e">
        <f>IF(LEFT($H385)=RIGHT($I$2),
    IF(Scores!$AG385="",
        NA(),
        Scores!$AG385
    ),
    NA()
)</f>
        <v>#N/A</v>
      </c>
      <c r="L385" s="86" t="e">
        <f>IF(LEFT($H385)=RIGHT($I$2),
    IF(OR(Scores!$F385="",NOT(ISNUMBER(Scores!$F385))),
        NA(),
        Scores!$F385
    ),
    NA()
)</f>
        <v>#N/A</v>
      </c>
      <c r="M385" s="88" t="e">
        <f>IF(LEFT($H385)=RIGHT($I$2),
    IF(OR(Scores!$F385="",NOT(ISNUMBER(Scores!$H385))),
        NA(),
        Scores!$H385
    ),
    NA()
)</f>
        <v>#N/A</v>
      </c>
      <c r="N385" s="87" t="e">
        <f>IF(LEFT($H385)=RIGHT($N$2),
    IF(Scores!$AC385="",
        NA(),
        Scores!$AC385
    ),
    NA()
)</f>
        <v>#N/A</v>
      </c>
      <c r="O385" s="86" t="e">
        <f>IF(LEFT($H385)=RIGHT($N$2),
    IF(Scores!$AF385="",
        NA(),
        Scores!$AF385
    ),
    NA()
)</f>
        <v>#N/A</v>
      </c>
      <c r="P385" s="86" t="e">
        <f>IF(LEFT($H385)=RIGHT($N$2),
    IF(Scores!$AG385="",
        NA(),
        Scores!$AG385
    ),
    NA()
)</f>
        <v>#N/A</v>
      </c>
      <c r="Q385" s="86" t="e">
        <f>IF(LEFT($H385)=RIGHT($N$2),
    IF(OR(Scores!$F385="",NOT(ISNUMBER(Scores!$F385))),
        NA(),
        Scores!$F385
    ),
    NA()
)</f>
        <v>#N/A</v>
      </c>
      <c r="R385" s="88" t="e">
        <f>IF(LEFT($H385)=RIGHT($N$2),
    IF(OR(Scores!$F385="",NOT(ISNUMBER(Scores!$H385))),
        NA(),
        Scores!$H385
    ),
    NA()
)</f>
        <v>#N/A</v>
      </c>
      <c r="S385" s="89"/>
    </row>
    <row r="386" spans="8:19">
      <c r="H386" s="93" t="str">
        <f>Scores!B386</f>
        <v/>
      </c>
      <c r="I386" s="87" t="e">
        <f>IF(LEFT($H386)=RIGHT($I$2),
    IF(Scores!$AC386="",
        NA(),
        Scores!$AC386
    ),
    NA()
)</f>
        <v>#N/A</v>
      </c>
      <c r="J386" s="86" t="e">
        <f>IF(LEFT($H386)=RIGHT($I$2),
    IF(Scores!$AF386="",
        NA(),
        Scores!$AF386
    ),
    NA()
)</f>
        <v>#N/A</v>
      </c>
      <c r="K386" s="86" t="e">
        <f>IF(LEFT($H386)=RIGHT($I$2),
    IF(Scores!$AG386="",
        NA(),
        Scores!$AG386
    ),
    NA()
)</f>
        <v>#N/A</v>
      </c>
      <c r="L386" s="86" t="e">
        <f>IF(LEFT($H386)=RIGHT($I$2),
    IF(OR(Scores!$F386="",NOT(ISNUMBER(Scores!$F386))),
        NA(),
        Scores!$F386
    ),
    NA()
)</f>
        <v>#N/A</v>
      </c>
      <c r="M386" s="88" t="e">
        <f>IF(LEFT($H386)=RIGHT($I$2),
    IF(OR(Scores!$F386="",NOT(ISNUMBER(Scores!$H386))),
        NA(),
        Scores!$H386
    ),
    NA()
)</f>
        <v>#N/A</v>
      </c>
      <c r="N386" s="87" t="e">
        <f>IF(LEFT($H386)=RIGHT($N$2),
    IF(Scores!$AC386="",
        NA(),
        Scores!$AC386
    ),
    NA()
)</f>
        <v>#N/A</v>
      </c>
      <c r="O386" s="86" t="e">
        <f>IF(LEFT($H386)=RIGHT($N$2),
    IF(Scores!$AF386="",
        NA(),
        Scores!$AF386
    ),
    NA()
)</f>
        <v>#N/A</v>
      </c>
      <c r="P386" s="86" t="e">
        <f>IF(LEFT($H386)=RIGHT($N$2),
    IF(Scores!$AG386="",
        NA(),
        Scores!$AG386
    ),
    NA()
)</f>
        <v>#N/A</v>
      </c>
      <c r="Q386" s="86" t="e">
        <f>IF(LEFT($H386)=RIGHT($N$2),
    IF(OR(Scores!$F386="",NOT(ISNUMBER(Scores!$F386))),
        NA(),
        Scores!$F386
    ),
    NA()
)</f>
        <v>#N/A</v>
      </c>
      <c r="R386" s="88" t="e">
        <f>IF(LEFT($H386)=RIGHT($N$2),
    IF(OR(Scores!$F386="",NOT(ISNUMBER(Scores!$H386))),
        NA(),
        Scores!$H386
    ),
    NA()
)</f>
        <v>#N/A</v>
      </c>
      <c r="S386" s="89"/>
    </row>
    <row r="387" spans="8:19">
      <c r="H387" s="93" t="str">
        <f>Scores!B387</f>
        <v/>
      </c>
      <c r="I387" s="87" t="e">
        <f>IF(LEFT($H387)=RIGHT($I$2),
    IF(Scores!$AC387="",
        NA(),
        Scores!$AC387
    ),
    NA()
)</f>
        <v>#N/A</v>
      </c>
      <c r="J387" s="86" t="e">
        <f>IF(LEFT($H387)=RIGHT($I$2),
    IF(Scores!$AF387="",
        NA(),
        Scores!$AF387
    ),
    NA()
)</f>
        <v>#N/A</v>
      </c>
      <c r="K387" s="86" t="e">
        <f>IF(LEFT($H387)=RIGHT($I$2),
    IF(Scores!$AG387="",
        NA(),
        Scores!$AG387
    ),
    NA()
)</f>
        <v>#N/A</v>
      </c>
      <c r="L387" s="86" t="e">
        <f>IF(LEFT($H387)=RIGHT($I$2),
    IF(OR(Scores!$F387="",NOT(ISNUMBER(Scores!$F387))),
        NA(),
        Scores!$F387
    ),
    NA()
)</f>
        <v>#N/A</v>
      </c>
      <c r="M387" s="88" t="e">
        <f>IF(LEFT($H387)=RIGHT($I$2),
    IF(OR(Scores!$F387="",NOT(ISNUMBER(Scores!$H387))),
        NA(),
        Scores!$H387
    ),
    NA()
)</f>
        <v>#N/A</v>
      </c>
      <c r="N387" s="87" t="e">
        <f>IF(LEFT($H387)=RIGHT($N$2),
    IF(Scores!$AC387="",
        NA(),
        Scores!$AC387
    ),
    NA()
)</f>
        <v>#N/A</v>
      </c>
      <c r="O387" s="86" t="e">
        <f>IF(LEFT($H387)=RIGHT($N$2),
    IF(Scores!$AF387="",
        NA(),
        Scores!$AF387
    ),
    NA()
)</f>
        <v>#N/A</v>
      </c>
      <c r="P387" s="86" t="e">
        <f>IF(LEFT($H387)=RIGHT($N$2),
    IF(Scores!$AG387="",
        NA(),
        Scores!$AG387
    ),
    NA()
)</f>
        <v>#N/A</v>
      </c>
      <c r="Q387" s="86" t="e">
        <f>IF(LEFT($H387)=RIGHT($N$2),
    IF(OR(Scores!$F387="",NOT(ISNUMBER(Scores!$F387))),
        NA(),
        Scores!$F387
    ),
    NA()
)</f>
        <v>#N/A</v>
      </c>
      <c r="R387" s="88" t="e">
        <f>IF(LEFT($H387)=RIGHT($N$2),
    IF(OR(Scores!$F387="",NOT(ISNUMBER(Scores!$H387))),
        NA(),
        Scores!$H387
    ),
    NA()
)</f>
        <v>#N/A</v>
      </c>
      <c r="S387" s="89"/>
    </row>
    <row r="388" spans="8:19">
      <c r="H388" s="93" t="str">
        <f>Scores!B388</f>
        <v/>
      </c>
      <c r="I388" s="87" t="e">
        <f>IF(LEFT($H388)=RIGHT($I$2),
    IF(Scores!$AC388="",
        NA(),
        Scores!$AC388
    ),
    NA()
)</f>
        <v>#N/A</v>
      </c>
      <c r="J388" s="86" t="e">
        <f>IF(LEFT($H388)=RIGHT($I$2),
    IF(Scores!$AF388="",
        NA(),
        Scores!$AF388
    ),
    NA()
)</f>
        <v>#N/A</v>
      </c>
      <c r="K388" s="86" t="e">
        <f>IF(LEFT($H388)=RIGHT($I$2),
    IF(Scores!$AG388="",
        NA(),
        Scores!$AG388
    ),
    NA()
)</f>
        <v>#N/A</v>
      </c>
      <c r="L388" s="86" t="e">
        <f>IF(LEFT($H388)=RIGHT($I$2),
    IF(OR(Scores!$F388="",NOT(ISNUMBER(Scores!$F388))),
        NA(),
        Scores!$F388
    ),
    NA()
)</f>
        <v>#N/A</v>
      </c>
      <c r="M388" s="88" t="e">
        <f>IF(LEFT($H388)=RIGHT($I$2),
    IF(OR(Scores!$F388="",NOT(ISNUMBER(Scores!$H388))),
        NA(),
        Scores!$H388
    ),
    NA()
)</f>
        <v>#N/A</v>
      </c>
      <c r="N388" s="87" t="e">
        <f>IF(LEFT($H388)=RIGHT($N$2),
    IF(Scores!$AC388="",
        NA(),
        Scores!$AC388
    ),
    NA()
)</f>
        <v>#N/A</v>
      </c>
      <c r="O388" s="86" t="e">
        <f>IF(LEFT($H388)=RIGHT($N$2),
    IF(Scores!$AF388="",
        NA(),
        Scores!$AF388
    ),
    NA()
)</f>
        <v>#N/A</v>
      </c>
      <c r="P388" s="86" t="e">
        <f>IF(LEFT($H388)=RIGHT($N$2),
    IF(Scores!$AG388="",
        NA(),
        Scores!$AG388
    ),
    NA()
)</f>
        <v>#N/A</v>
      </c>
      <c r="Q388" s="86" t="e">
        <f>IF(LEFT($H388)=RIGHT($N$2),
    IF(OR(Scores!$F388="",NOT(ISNUMBER(Scores!$F388))),
        NA(),
        Scores!$F388
    ),
    NA()
)</f>
        <v>#N/A</v>
      </c>
      <c r="R388" s="88" t="e">
        <f>IF(LEFT($H388)=RIGHT($N$2),
    IF(OR(Scores!$F388="",NOT(ISNUMBER(Scores!$H388))),
        NA(),
        Scores!$H388
    ),
    NA()
)</f>
        <v>#N/A</v>
      </c>
      <c r="S388" s="89"/>
    </row>
    <row r="389" spans="8:19">
      <c r="H389" s="93" t="str">
        <f>Scores!B389</f>
        <v/>
      </c>
      <c r="I389" s="87" t="e">
        <f>IF(LEFT($H389)=RIGHT($I$2),
    IF(Scores!$AC389="",
        NA(),
        Scores!$AC389
    ),
    NA()
)</f>
        <v>#N/A</v>
      </c>
      <c r="J389" s="86" t="e">
        <f>IF(LEFT($H389)=RIGHT($I$2),
    IF(Scores!$AF389="",
        NA(),
        Scores!$AF389
    ),
    NA()
)</f>
        <v>#N/A</v>
      </c>
      <c r="K389" s="86" t="e">
        <f>IF(LEFT($H389)=RIGHT($I$2),
    IF(Scores!$AG389="",
        NA(),
        Scores!$AG389
    ),
    NA()
)</f>
        <v>#N/A</v>
      </c>
      <c r="L389" s="86" t="e">
        <f>IF(LEFT($H389)=RIGHT($I$2),
    IF(OR(Scores!$F389="",NOT(ISNUMBER(Scores!$F389))),
        NA(),
        Scores!$F389
    ),
    NA()
)</f>
        <v>#N/A</v>
      </c>
      <c r="M389" s="88" t="e">
        <f>IF(LEFT($H389)=RIGHT($I$2),
    IF(OR(Scores!$F389="",NOT(ISNUMBER(Scores!$H389))),
        NA(),
        Scores!$H389
    ),
    NA()
)</f>
        <v>#N/A</v>
      </c>
      <c r="N389" s="87" t="e">
        <f>IF(LEFT($H389)=RIGHT($N$2),
    IF(Scores!$AC389="",
        NA(),
        Scores!$AC389
    ),
    NA()
)</f>
        <v>#N/A</v>
      </c>
      <c r="O389" s="86" t="e">
        <f>IF(LEFT($H389)=RIGHT($N$2),
    IF(Scores!$AF389="",
        NA(),
        Scores!$AF389
    ),
    NA()
)</f>
        <v>#N/A</v>
      </c>
      <c r="P389" s="86" t="e">
        <f>IF(LEFT($H389)=RIGHT($N$2),
    IF(Scores!$AG389="",
        NA(),
        Scores!$AG389
    ),
    NA()
)</f>
        <v>#N/A</v>
      </c>
      <c r="Q389" s="86" t="e">
        <f>IF(LEFT($H389)=RIGHT($N$2),
    IF(OR(Scores!$F389="",NOT(ISNUMBER(Scores!$F389))),
        NA(),
        Scores!$F389
    ),
    NA()
)</f>
        <v>#N/A</v>
      </c>
      <c r="R389" s="88" t="e">
        <f>IF(LEFT($H389)=RIGHT($N$2),
    IF(OR(Scores!$F389="",NOT(ISNUMBER(Scores!$H389))),
        NA(),
        Scores!$H389
    ),
    NA()
)</f>
        <v>#N/A</v>
      </c>
      <c r="S389" s="89"/>
    </row>
    <row r="390" spans="8:19">
      <c r="H390" s="93" t="str">
        <f>Scores!B390</f>
        <v/>
      </c>
      <c r="I390" s="87" t="e">
        <f>IF(LEFT($H390)=RIGHT($I$2),
    IF(Scores!$AC390="",
        NA(),
        Scores!$AC390
    ),
    NA()
)</f>
        <v>#N/A</v>
      </c>
      <c r="J390" s="86" t="e">
        <f>IF(LEFT($H390)=RIGHT($I$2),
    IF(Scores!$AF390="",
        NA(),
        Scores!$AF390
    ),
    NA()
)</f>
        <v>#N/A</v>
      </c>
      <c r="K390" s="86" t="e">
        <f>IF(LEFT($H390)=RIGHT($I$2),
    IF(Scores!$AG390="",
        NA(),
        Scores!$AG390
    ),
    NA()
)</f>
        <v>#N/A</v>
      </c>
      <c r="L390" s="86" t="e">
        <f>IF(LEFT($H390)=RIGHT($I$2),
    IF(OR(Scores!$F390="",NOT(ISNUMBER(Scores!$F390))),
        NA(),
        Scores!$F390
    ),
    NA()
)</f>
        <v>#N/A</v>
      </c>
      <c r="M390" s="88" t="e">
        <f>IF(LEFT($H390)=RIGHT($I$2),
    IF(OR(Scores!$F390="",NOT(ISNUMBER(Scores!$H390))),
        NA(),
        Scores!$H390
    ),
    NA()
)</f>
        <v>#N/A</v>
      </c>
      <c r="N390" s="87" t="e">
        <f>IF(LEFT($H390)=RIGHT($N$2),
    IF(Scores!$AC390="",
        NA(),
        Scores!$AC390
    ),
    NA()
)</f>
        <v>#N/A</v>
      </c>
      <c r="O390" s="86" t="e">
        <f>IF(LEFT($H390)=RIGHT($N$2),
    IF(Scores!$AF390="",
        NA(),
        Scores!$AF390
    ),
    NA()
)</f>
        <v>#N/A</v>
      </c>
      <c r="P390" s="86" t="e">
        <f>IF(LEFT($H390)=RIGHT($N$2),
    IF(Scores!$AG390="",
        NA(),
        Scores!$AG390
    ),
    NA()
)</f>
        <v>#N/A</v>
      </c>
      <c r="Q390" s="86" t="e">
        <f>IF(LEFT($H390)=RIGHT($N$2),
    IF(OR(Scores!$F390="",NOT(ISNUMBER(Scores!$F390))),
        NA(),
        Scores!$F390
    ),
    NA()
)</f>
        <v>#N/A</v>
      </c>
      <c r="R390" s="88" t="e">
        <f>IF(LEFT($H390)=RIGHT($N$2),
    IF(OR(Scores!$F390="",NOT(ISNUMBER(Scores!$H390))),
        NA(),
        Scores!$H390
    ),
    NA()
)</f>
        <v>#N/A</v>
      </c>
      <c r="S390" s="89"/>
    </row>
    <row r="391" spans="8:19">
      <c r="H391" s="93" t="str">
        <f>Scores!B391</f>
        <v/>
      </c>
      <c r="I391" s="87" t="e">
        <f>IF(LEFT($H391)=RIGHT($I$2),
    IF(Scores!$AC391="",
        NA(),
        Scores!$AC391
    ),
    NA()
)</f>
        <v>#N/A</v>
      </c>
      <c r="J391" s="86" t="e">
        <f>IF(LEFT($H391)=RIGHT($I$2),
    IF(Scores!$AF391="",
        NA(),
        Scores!$AF391
    ),
    NA()
)</f>
        <v>#N/A</v>
      </c>
      <c r="K391" s="86" t="e">
        <f>IF(LEFT($H391)=RIGHT($I$2),
    IF(Scores!$AG391="",
        NA(),
        Scores!$AG391
    ),
    NA()
)</f>
        <v>#N/A</v>
      </c>
      <c r="L391" s="86" t="e">
        <f>IF(LEFT($H391)=RIGHT($I$2),
    IF(OR(Scores!$F391="",NOT(ISNUMBER(Scores!$F391))),
        NA(),
        Scores!$F391
    ),
    NA()
)</f>
        <v>#N/A</v>
      </c>
      <c r="M391" s="88" t="e">
        <f>IF(LEFT($H391)=RIGHT($I$2),
    IF(OR(Scores!$F391="",NOT(ISNUMBER(Scores!$H391))),
        NA(),
        Scores!$H391
    ),
    NA()
)</f>
        <v>#N/A</v>
      </c>
      <c r="N391" s="87" t="e">
        <f>IF(LEFT($H391)=RIGHT($N$2),
    IF(Scores!$AC391="",
        NA(),
        Scores!$AC391
    ),
    NA()
)</f>
        <v>#N/A</v>
      </c>
      <c r="O391" s="86" t="e">
        <f>IF(LEFT($H391)=RIGHT($N$2),
    IF(Scores!$AF391="",
        NA(),
        Scores!$AF391
    ),
    NA()
)</f>
        <v>#N/A</v>
      </c>
      <c r="P391" s="86" t="e">
        <f>IF(LEFT($H391)=RIGHT($N$2),
    IF(Scores!$AG391="",
        NA(),
        Scores!$AG391
    ),
    NA()
)</f>
        <v>#N/A</v>
      </c>
      <c r="Q391" s="86" t="e">
        <f>IF(LEFT($H391)=RIGHT($N$2),
    IF(OR(Scores!$F391="",NOT(ISNUMBER(Scores!$F391))),
        NA(),
        Scores!$F391
    ),
    NA()
)</f>
        <v>#N/A</v>
      </c>
      <c r="R391" s="88" t="e">
        <f>IF(LEFT($H391)=RIGHT($N$2),
    IF(OR(Scores!$F391="",NOT(ISNUMBER(Scores!$H391))),
        NA(),
        Scores!$H391
    ),
    NA()
)</f>
        <v>#N/A</v>
      </c>
      <c r="S391" s="89"/>
    </row>
    <row r="392" spans="8:19">
      <c r="H392" s="93" t="str">
        <f>Scores!B392</f>
        <v/>
      </c>
      <c r="I392" s="87" t="e">
        <f>IF(LEFT($H392)=RIGHT($I$2),
    IF(Scores!$AC392="",
        NA(),
        Scores!$AC392
    ),
    NA()
)</f>
        <v>#N/A</v>
      </c>
      <c r="J392" s="86" t="e">
        <f>IF(LEFT($H392)=RIGHT($I$2),
    IF(Scores!$AF392="",
        NA(),
        Scores!$AF392
    ),
    NA()
)</f>
        <v>#N/A</v>
      </c>
      <c r="K392" s="86" t="e">
        <f>IF(LEFT($H392)=RIGHT($I$2),
    IF(Scores!$AG392="",
        NA(),
        Scores!$AG392
    ),
    NA()
)</f>
        <v>#N/A</v>
      </c>
      <c r="L392" s="86" t="e">
        <f>IF(LEFT($H392)=RIGHT($I$2),
    IF(OR(Scores!$F392="",NOT(ISNUMBER(Scores!$F392))),
        NA(),
        Scores!$F392
    ),
    NA()
)</f>
        <v>#N/A</v>
      </c>
      <c r="M392" s="88" t="e">
        <f>IF(LEFT($H392)=RIGHT($I$2),
    IF(OR(Scores!$F392="",NOT(ISNUMBER(Scores!$H392))),
        NA(),
        Scores!$H392
    ),
    NA()
)</f>
        <v>#N/A</v>
      </c>
      <c r="N392" s="87" t="e">
        <f>IF(LEFT($H392)=RIGHT($N$2),
    IF(Scores!$AC392="",
        NA(),
        Scores!$AC392
    ),
    NA()
)</f>
        <v>#N/A</v>
      </c>
      <c r="O392" s="86" t="e">
        <f>IF(LEFT($H392)=RIGHT($N$2),
    IF(Scores!$AF392="",
        NA(),
        Scores!$AF392
    ),
    NA()
)</f>
        <v>#N/A</v>
      </c>
      <c r="P392" s="86" t="e">
        <f>IF(LEFT($H392)=RIGHT($N$2),
    IF(Scores!$AG392="",
        NA(),
        Scores!$AG392
    ),
    NA()
)</f>
        <v>#N/A</v>
      </c>
      <c r="Q392" s="86" t="e">
        <f>IF(LEFT($H392)=RIGHT($N$2),
    IF(OR(Scores!$F392="",NOT(ISNUMBER(Scores!$F392))),
        NA(),
        Scores!$F392
    ),
    NA()
)</f>
        <v>#N/A</v>
      </c>
      <c r="R392" s="88" t="e">
        <f>IF(LEFT($H392)=RIGHT($N$2),
    IF(OR(Scores!$F392="",NOT(ISNUMBER(Scores!$H392))),
        NA(),
        Scores!$H392
    ),
    NA()
)</f>
        <v>#N/A</v>
      </c>
      <c r="S392" s="89"/>
    </row>
    <row r="393" spans="8:19">
      <c r="H393" s="93" t="str">
        <f>Scores!B393</f>
        <v/>
      </c>
      <c r="I393" s="87" t="e">
        <f>IF(LEFT($H393)=RIGHT($I$2),
    IF(Scores!$AC393="",
        NA(),
        Scores!$AC393
    ),
    NA()
)</f>
        <v>#N/A</v>
      </c>
      <c r="J393" s="86" t="e">
        <f>IF(LEFT($H393)=RIGHT($I$2),
    IF(Scores!$AF393="",
        NA(),
        Scores!$AF393
    ),
    NA()
)</f>
        <v>#N/A</v>
      </c>
      <c r="K393" s="86" t="e">
        <f>IF(LEFT($H393)=RIGHT($I$2),
    IF(Scores!$AG393="",
        NA(),
        Scores!$AG393
    ),
    NA()
)</f>
        <v>#N/A</v>
      </c>
      <c r="L393" s="86" t="e">
        <f>IF(LEFT($H393)=RIGHT($I$2),
    IF(OR(Scores!$F393="",NOT(ISNUMBER(Scores!$F393))),
        NA(),
        Scores!$F393
    ),
    NA()
)</f>
        <v>#N/A</v>
      </c>
      <c r="M393" s="88" t="e">
        <f>IF(LEFT($H393)=RIGHT($I$2),
    IF(OR(Scores!$F393="",NOT(ISNUMBER(Scores!$H393))),
        NA(),
        Scores!$H393
    ),
    NA()
)</f>
        <v>#N/A</v>
      </c>
      <c r="N393" s="87" t="e">
        <f>IF(LEFT($H393)=RIGHT($N$2),
    IF(Scores!$AC393="",
        NA(),
        Scores!$AC393
    ),
    NA()
)</f>
        <v>#N/A</v>
      </c>
      <c r="O393" s="86" t="e">
        <f>IF(LEFT($H393)=RIGHT($N$2),
    IF(Scores!$AF393="",
        NA(),
        Scores!$AF393
    ),
    NA()
)</f>
        <v>#N/A</v>
      </c>
      <c r="P393" s="86" t="e">
        <f>IF(LEFT($H393)=RIGHT($N$2),
    IF(Scores!$AG393="",
        NA(),
        Scores!$AG393
    ),
    NA()
)</f>
        <v>#N/A</v>
      </c>
      <c r="Q393" s="86" t="e">
        <f>IF(LEFT($H393)=RIGHT($N$2),
    IF(OR(Scores!$F393="",NOT(ISNUMBER(Scores!$F393))),
        NA(),
        Scores!$F393
    ),
    NA()
)</f>
        <v>#N/A</v>
      </c>
      <c r="R393" s="88" t="e">
        <f>IF(LEFT($H393)=RIGHT($N$2),
    IF(OR(Scores!$F393="",NOT(ISNUMBER(Scores!$H393))),
        NA(),
        Scores!$H393
    ),
    NA()
)</f>
        <v>#N/A</v>
      </c>
      <c r="S393" s="89"/>
    </row>
    <row r="394" spans="8:19">
      <c r="H394" s="93" t="str">
        <f>Scores!B394</f>
        <v/>
      </c>
      <c r="I394" s="87" t="e">
        <f>IF(LEFT($H394)=RIGHT($I$2),
    IF(Scores!$AC394="",
        NA(),
        Scores!$AC394
    ),
    NA()
)</f>
        <v>#N/A</v>
      </c>
      <c r="J394" s="86" t="e">
        <f>IF(LEFT($H394)=RIGHT($I$2),
    IF(Scores!$AF394="",
        NA(),
        Scores!$AF394
    ),
    NA()
)</f>
        <v>#N/A</v>
      </c>
      <c r="K394" s="86" t="e">
        <f>IF(LEFT($H394)=RIGHT($I$2),
    IF(Scores!$AG394="",
        NA(),
        Scores!$AG394
    ),
    NA()
)</f>
        <v>#N/A</v>
      </c>
      <c r="L394" s="86" t="e">
        <f>IF(LEFT($H394)=RIGHT($I$2),
    IF(OR(Scores!$F394="",NOT(ISNUMBER(Scores!$F394))),
        NA(),
        Scores!$F394
    ),
    NA()
)</f>
        <v>#N/A</v>
      </c>
      <c r="M394" s="88" t="e">
        <f>IF(LEFT($H394)=RIGHT($I$2),
    IF(OR(Scores!$F394="",NOT(ISNUMBER(Scores!$H394))),
        NA(),
        Scores!$H394
    ),
    NA()
)</f>
        <v>#N/A</v>
      </c>
      <c r="N394" s="87" t="e">
        <f>IF(LEFT($H394)=RIGHT($N$2),
    IF(Scores!$AC394="",
        NA(),
        Scores!$AC394
    ),
    NA()
)</f>
        <v>#N/A</v>
      </c>
      <c r="O394" s="86" t="e">
        <f>IF(LEFT($H394)=RIGHT($N$2),
    IF(Scores!$AF394="",
        NA(),
        Scores!$AF394
    ),
    NA()
)</f>
        <v>#N/A</v>
      </c>
      <c r="P394" s="86" t="e">
        <f>IF(LEFT($H394)=RIGHT($N$2),
    IF(Scores!$AG394="",
        NA(),
        Scores!$AG394
    ),
    NA()
)</f>
        <v>#N/A</v>
      </c>
      <c r="Q394" s="86" t="e">
        <f>IF(LEFT($H394)=RIGHT($N$2),
    IF(OR(Scores!$F394="",NOT(ISNUMBER(Scores!$F394))),
        NA(),
        Scores!$F394
    ),
    NA()
)</f>
        <v>#N/A</v>
      </c>
      <c r="R394" s="88" t="e">
        <f>IF(LEFT($H394)=RIGHT($N$2),
    IF(OR(Scores!$F394="",NOT(ISNUMBER(Scores!$H394))),
        NA(),
        Scores!$H394
    ),
    NA()
)</f>
        <v>#N/A</v>
      </c>
      <c r="S394" s="89"/>
    </row>
    <row r="395" spans="8:19">
      <c r="H395" s="93" t="str">
        <f>Scores!B395</f>
        <v/>
      </c>
      <c r="I395" s="87" t="e">
        <f>IF(LEFT($H395)=RIGHT($I$2),
    IF(Scores!$AC395="",
        NA(),
        Scores!$AC395
    ),
    NA()
)</f>
        <v>#N/A</v>
      </c>
      <c r="J395" s="86" t="e">
        <f>IF(LEFT($H395)=RIGHT($I$2),
    IF(Scores!$AF395="",
        NA(),
        Scores!$AF395
    ),
    NA()
)</f>
        <v>#N/A</v>
      </c>
      <c r="K395" s="86" t="e">
        <f>IF(LEFT($H395)=RIGHT($I$2),
    IF(Scores!$AG395="",
        NA(),
        Scores!$AG395
    ),
    NA()
)</f>
        <v>#N/A</v>
      </c>
      <c r="L395" s="86" t="e">
        <f>IF(LEFT($H395)=RIGHT($I$2),
    IF(OR(Scores!$F395="",NOT(ISNUMBER(Scores!$F395))),
        NA(),
        Scores!$F395
    ),
    NA()
)</f>
        <v>#N/A</v>
      </c>
      <c r="M395" s="88" t="e">
        <f>IF(LEFT($H395)=RIGHT($I$2),
    IF(OR(Scores!$F395="",NOT(ISNUMBER(Scores!$H395))),
        NA(),
        Scores!$H395
    ),
    NA()
)</f>
        <v>#N/A</v>
      </c>
      <c r="N395" s="87" t="e">
        <f>IF(LEFT($H395)=RIGHT($N$2),
    IF(Scores!$AC395="",
        NA(),
        Scores!$AC395
    ),
    NA()
)</f>
        <v>#N/A</v>
      </c>
      <c r="O395" s="86" t="e">
        <f>IF(LEFT($H395)=RIGHT($N$2),
    IF(Scores!$AF395="",
        NA(),
        Scores!$AF395
    ),
    NA()
)</f>
        <v>#N/A</v>
      </c>
      <c r="P395" s="86" t="e">
        <f>IF(LEFT($H395)=RIGHT($N$2),
    IF(Scores!$AG395="",
        NA(),
        Scores!$AG395
    ),
    NA()
)</f>
        <v>#N/A</v>
      </c>
      <c r="Q395" s="86" t="e">
        <f>IF(LEFT($H395)=RIGHT($N$2),
    IF(OR(Scores!$F395="",NOT(ISNUMBER(Scores!$F395))),
        NA(),
        Scores!$F395
    ),
    NA()
)</f>
        <v>#N/A</v>
      </c>
      <c r="R395" s="88" t="e">
        <f>IF(LEFT($H395)=RIGHT($N$2),
    IF(OR(Scores!$F395="",NOT(ISNUMBER(Scores!$H395))),
        NA(),
        Scores!$H395
    ),
    NA()
)</f>
        <v>#N/A</v>
      </c>
      <c r="S395" s="89"/>
    </row>
    <row r="396" spans="8:19">
      <c r="H396" s="93" t="str">
        <f>Scores!B396</f>
        <v/>
      </c>
      <c r="I396" s="87" t="e">
        <f>IF(LEFT($H396)=RIGHT($I$2),
    IF(Scores!$AC396="",
        NA(),
        Scores!$AC396
    ),
    NA()
)</f>
        <v>#N/A</v>
      </c>
      <c r="J396" s="86" t="e">
        <f>IF(LEFT($H396)=RIGHT($I$2),
    IF(Scores!$AF396="",
        NA(),
        Scores!$AF396
    ),
    NA()
)</f>
        <v>#N/A</v>
      </c>
      <c r="K396" s="86" t="e">
        <f>IF(LEFT($H396)=RIGHT($I$2),
    IF(Scores!$AG396="",
        NA(),
        Scores!$AG396
    ),
    NA()
)</f>
        <v>#N/A</v>
      </c>
      <c r="L396" s="86" t="e">
        <f>IF(LEFT($H396)=RIGHT($I$2),
    IF(OR(Scores!$F396="",NOT(ISNUMBER(Scores!$F396))),
        NA(),
        Scores!$F396
    ),
    NA()
)</f>
        <v>#N/A</v>
      </c>
      <c r="M396" s="88" t="e">
        <f>IF(LEFT($H396)=RIGHT($I$2),
    IF(OR(Scores!$F396="",NOT(ISNUMBER(Scores!$H396))),
        NA(),
        Scores!$H396
    ),
    NA()
)</f>
        <v>#N/A</v>
      </c>
      <c r="N396" s="87" t="e">
        <f>IF(LEFT($H396)=RIGHT($N$2),
    IF(Scores!$AC396="",
        NA(),
        Scores!$AC396
    ),
    NA()
)</f>
        <v>#N/A</v>
      </c>
      <c r="O396" s="86" t="e">
        <f>IF(LEFT($H396)=RIGHT($N$2),
    IF(Scores!$AF396="",
        NA(),
        Scores!$AF396
    ),
    NA()
)</f>
        <v>#N/A</v>
      </c>
      <c r="P396" s="86" t="e">
        <f>IF(LEFT($H396)=RIGHT($N$2),
    IF(Scores!$AG396="",
        NA(),
        Scores!$AG396
    ),
    NA()
)</f>
        <v>#N/A</v>
      </c>
      <c r="Q396" s="86" t="e">
        <f>IF(LEFT($H396)=RIGHT($N$2),
    IF(OR(Scores!$F396="",NOT(ISNUMBER(Scores!$F396))),
        NA(),
        Scores!$F396
    ),
    NA()
)</f>
        <v>#N/A</v>
      </c>
      <c r="R396" s="88" t="e">
        <f>IF(LEFT($H396)=RIGHT($N$2),
    IF(OR(Scores!$F396="",NOT(ISNUMBER(Scores!$H396))),
        NA(),
        Scores!$H396
    ),
    NA()
)</f>
        <v>#N/A</v>
      </c>
      <c r="S396" s="89"/>
    </row>
    <row r="397" spans="8:19">
      <c r="H397" s="93" t="str">
        <f>Scores!B397</f>
        <v/>
      </c>
      <c r="I397" s="87" t="e">
        <f>IF(LEFT($H397)=RIGHT($I$2),
    IF(Scores!$AC397="",
        NA(),
        Scores!$AC397
    ),
    NA()
)</f>
        <v>#N/A</v>
      </c>
      <c r="J397" s="86" t="e">
        <f>IF(LEFT($H397)=RIGHT($I$2),
    IF(Scores!$AF397="",
        NA(),
        Scores!$AF397
    ),
    NA()
)</f>
        <v>#N/A</v>
      </c>
      <c r="K397" s="86" t="e">
        <f>IF(LEFT($H397)=RIGHT($I$2),
    IF(Scores!$AG397="",
        NA(),
        Scores!$AG397
    ),
    NA()
)</f>
        <v>#N/A</v>
      </c>
      <c r="L397" s="86" t="e">
        <f>IF(LEFT($H397)=RIGHT($I$2),
    IF(OR(Scores!$F397="",NOT(ISNUMBER(Scores!$F397))),
        NA(),
        Scores!$F397
    ),
    NA()
)</f>
        <v>#N/A</v>
      </c>
      <c r="M397" s="88" t="e">
        <f>IF(LEFT($H397)=RIGHT($I$2),
    IF(OR(Scores!$F397="",NOT(ISNUMBER(Scores!$H397))),
        NA(),
        Scores!$H397
    ),
    NA()
)</f>
        <v>#N/A</v>
      </c>
      <c r="N397" s="87" t="e">
        <f>IF(LEFT($H397)=RIGHT($N$2),
    IF(Scores!$AC397="",
        NA(),
        Scores!$AC397
    ),
    NA()
)</f>
        <v>#N/A</v>
      </c>
      <c r="O397" s="86" t="e">
        <f>IF(LEFT($H397)=RIGHT($N$2),
    IF(Scores!$AF397="",
        NA(),
        Scores!$AF397
    ),
    NA()
)</f>
        <v>#N/A</v>
      </c>
      <c r="P397" s="86" t="e">
        <f>IF(LEFT($H397)=RIGHT($N$2),
    IF(Scores!$AG397="",
        NA(),
        Scores!$AG397
    ),
    NA()
)</f>
        <v>#N/A</v>
      </c>
      <c r="Q397" s="86" t="e">
        <f>IF(LEFT($H397)=RIGHT($N$2),
    IF(OR(Scores!$F397="",NOT(ISNUMBER(Scores!$F397))),
        NA(),
        Scores!$F397
    ),
    NA()
)</f>
        <v>#N/A</v>
      </c>
      <c r="R397" s="88" t="e">
        <f>IF(LEFT($H397)=RIGHT($N$2),
    IF(OR(Scores!$F397="",NOT(ISNUMBER(Scores!$H397))),
        NA(),
        Scores!$H397
    ),
    NA()
)</f>
        <v>#N/A</v>
      </c>
      <c r="S397" s="89"/>
    </row>
    <row r="398" spans="8:19">
      <c r="H398" s="93" t="str">
        <f>Scores!B398</f>
        <v/>
      </c>
      <c r="I398" s="87" t="e">
        <f>IF(LEFT($H398)=RIGHT($I$2),
    IF(Scores!$AC398="",
        NA(),
        Scores!$AC398
    ),
    NA()
)</f>
        <v>#N/A</v>
      </c>
      <c r="J398" s="86" t="e">
        <f>IF(LEFT($H398)=RIGHT($I$2),
    IF(Scores!$AF398="",
        NA(),
        Scores!$AF398
    ),
    NA()
)</f>
        <v>#N/A</v>
      </c>
      <c r="K398" s="86" t="e">
        <f>IF(LEFT($H398)=RIGHT($I$2),
    IF(Scores!$AG398="",
        NA(),
        Scores!$AG398
    ),
    NA()
)</f>
        <v>#N/A</v>
      </c>
      <c r="L398" s="86" t="e">
        <f>IF(LEFT($H398)=RIGHT($I$2),
    IF(OR(Scores!$F398="",NOT(ISNUMBER(Scores!$F398))),
        NA(),
        Scores!$F398
    ),
    NA()
)</f>
        <v>#N/A</v>
      </c>
      <c r="M398" s="88" t="e">
        <f>IF(LEFT($H398)=RIGHT($I$2),
    IF(OR(Scores!$F398="",NOT(ISNUMBER(Scores!$H398))),
        NA(),
        Scores!$H398
    ),
    NA()
)</f>
        <v>#N/A</v>
      </c>
      <c r="N398" s="87" t="e">
        <f>IF(LEFT($H398)=RIGHT($N$2),
    IF(Scores!$AC398="",
        NA(),
        Scores!$AC398
    ),
    NA()
)</f>
        <v>#N/A</v>
      </c>
      <c r="O398" s="86" t="e">
        <f>IF(LEFT($H398)=RIGHT($N$2),
    IF(Scores!$AF398="",
        NA(),
        Scores!$AF398
    ),
    NA()
)</f>
        <v>#N/A</v>
      </c>
      <c r="P398" s="86" t="e">
        <f>IF(LEFT($H398)=RIGHT($N$2),
    IF(Scores!$AG398="",
        NA(),
        Scores!$AG398
    ),
    NA()
)</f>
        <v>#N/A</v>
      </c>
      <c r="Q398" s="86" t="e">
        <f>IF(LEFT($H398)=RIGHT($N$2),
    IF(OR(Scores!$F398="",NOT(ISNUMBER(Scores!$F398))),
        NA(),
        Scores!$F398
    ),
    NA()
)</f>
        <v>#N/A</v>
      </c>
      <c r="R398" s="88" t="e">
        <f>IF(LEFT($H398)=RIGHT($N$2),
    IF(OR(Scores!$F398="",NOT(ISNUMBER(Scores!$H398))),
        NA(),
        Scores!$H398
    ),
    NA()
)</f>
        <v>#N/A</v>
      </c>
      <c r="S398" s="89"/>
    </row>
    <row r="399" spans="8:19">
      <c r="H399" s="93" t="str">
        <f>Scores!B399</f>
        <v/>
      </c>
      <c r="I399" s="87" t="e">
        <f>IF(LEFT($H399)=RIGHT($I$2),
    IF(Scores!$AC399="",
        NA(),
        Scores!$AC399
    ),
    NA()
)</f>
        <v>#N/A</v>
      </c>
      <c r="J399" s="86" t="e">
        <f>IF(LEFT($H399)=RIGHT($I$2),
    IF(Scores!$AF399="",
        NA(),
        Scores!$AF399
    ),
    NA()
)</f>
        <v>#N/A</v>
      </c>
      <c r="K399" s="86" t="e">
        <f>IF(LEFT($H399)=RIGHT($I$2),
    IF(Scores!$AG399="",
        NA(),
        Scores!$AG399
    ),
    NA()
)</f>
        <v>#N/A</v>
      </c>
      <c r="L399" s="86" t="e">
        <f>IF(LEFT($H399)=RIGHT($I$2),
    IF(OR(Scores!$F399="",NOT(ISNUMBER(Scores!$F399))),
        NA(),
        Scores!$F399
    ),
    NA()
)</f>
        <v>#N/A</v>
      </c>
      <c r="M399" s="88" t="e">
        <f>IF(LEFT($H399)=RIGHT($I$2),
    IF(OR(Scores!$F399="",NOT(ISNUMBER(Scores!$H399))),
        NA(),
        Scores!$H399
    ),
    NA()
)</f>
        <v>#N/A</v>
      </c>
      <c r="N399" s="87" t="e">
        <f>IF(LEFT($H399)=RIGHT($N$2),
    IF(Scores!$AC399="",
        NA(),
        Scores!$AC399
    ),
    NA()
)</f>
        <v>#N/A</v>
      </c>
      <c r="O399" s="86" t="e">
        <f>IF(LEFT($H399)=RIGHT($N$2),
    IF(Scores!$AF399="",
        NA(),
        Scores!$AF399
    ),
    NA()
)</f>
        <v>#N/A</v>
      </c>
      <c r="P399" s="86" t="e">
        <f>IF(LEFT($H399)=RIGHT($N$2),
    IF(Scores!$AG399="",
        NA(),
        Scores!$AG399
    ),
    NA()
)</f>
        <v>#N/A</v>
      </c>
      <c r="Q399" s="86" t="e">
        <f>IF(LEFT($H399)=RIGHT($N$2),
    IF(OR(Scores!$F399="",NOT(ISNUMBER(Scores!$F399))),
        NA(),
        Scores!$F399
    ),
    NA()
)</f>
        <v>#N/A</v>
      </c>
      <c r="R399" s="88" t="e">
        <f>IF(LEFT($H399)=RIGHT($N$2),
    IF(OR(Scores!$F399="",NOT(ISNUMBER(Scores!$H399))),
        NA(),
        Scores!$H399
    ),
    NA()
)</f>
        <v>#N/A</v>
      </c>
      <c r="S399" s="89"/>
    </row>
    <row r="400" spans="8:19">
      <c r="H400" s="93" t="str">
        <f>Scores!B400</f>
        <v/>
      </c>
      <c r="I400" s="87" t="e">
        <f>IF(LEFT($H400)=RIGHT($I$2),
    IF(Scores!$AC400="",
        NA(),
        Scores!$AC400
    ),
    NA()
)</f>
        <v>#N/A</v>
      </c>
      <c r="J400" s="86" t="e">
        <f>IF(LEFT($H400)=RIGHT($I$2),
    IF(Scores!$AF400="",
        NA(),
        Scores!$AF400
    ),
    NA()
)</f>
        <v>#N/A</v>
      </c>
      <c r="K400" s="86" t="e">
        <f>IF(LEFT($H400)=RIGHT($I$2),
    IF(Scores!$AG400="",
        NA(),
        Scores!$AG400
    ),
    NA()
)</f>
        <v>#N/A</v>
      </c>
      <c r="L400" s="86" t="e">
        <f>IF(LEFT($H400)=RIGHT($I$2),
    IF(OR(Scores!$F400="",NOT(ISNUMBER(Scores!$F400))),
        NA(),
        Scores!$F400
    ),
    NA()
)</f>
        <v>#N/A</v>
      </c>
      <c r="M400" s="88" t="e">
        <f>IF(LEFT($H400)=RIGHT($I$2),
    IF(OR(Scores!$F400="",NOT(ISNUMBER(Scores!$H400))),
        NA(),
        Scores!$H400
    ),
    NA()
)</f>
        <v>#N/A</v>
      </c>
      <c r="N400" s="87" t="e">
        <f>IF(LEFT($H400)=RIGHT($N$2),
    IF(Scores!$AC400="",
        NA(),
        Scores!$AC400
    ),
    NA()
)</f>
        <v>#N/A</v>
      </c>
      <c r="O400" s="86" t="e">
        <f>IF(LEFT($H400)=RIGHT($N$2),
    IF(Scores!$AF400="",
        NA(),
        Scores!$AF400
    ),
    NA()
)</f>
        <v>#N/A</v>
      </c>
      <c r="P400" s="86" t="e">
        <f>IF(LEFT($H400)=RIGHT($N$2),
    IF(Scores!$AG400="",
        NA(),
        Scores!$AG400
    ),
    NA()
)</f>
        <v>#N/A</v>
      </c>
      <c r="Q400" s="86" t="e">
        <f>IF(LEFT($H400)=RIGHT($N$2),
    IF(OR(Scores!$F400="",NOT(ISNUMBER(Scores!$F400))),
        NA(),
        Scores!$F400
    ),
    NA()
)</f>
        <v>#N/A</v>
      </c>
      <c r="R400" s="88" t="e">
        <f>IF(LEFT($H400)=RIGHT($N$2),
    IF(OR(Scores!$F400="",NOT(ISNUMBER(Scores!$H400))),
        NA(),
        Scores!$H400
    ),
    NA()
)</f>
        <v>#N/A</v>
      </c>
      <c r="S400" s="89"/>
    </row>
    <row r="401" spans="8:19">
      <c r="H401" s="93" t="str">
        <f>Scores!B401</f>
        <v/>
      </c>
      <c r="I401" s="87" t="e">
        <f>IF(LEFT($H401)=RIGHT($I$2),
    IF(Scores!$AC401="",
        NA(),
        Scores!$AC401
    ),
    NA()
)</f>
        <v>#N/A</v>
      </c>
      <c r="J401" s="86" t="e">
        <f>IF(LEFT($H401)=RIGHT($I$2),
    IF(Scores!$AF401="",
        NA(),
        Scores!$AF401
    ),
    NA()
)</f>
        <v>#N/A</v>
      </c>
      <c r="K401" s="86" t="e">
        <f>IF(LEFT($H401)=RIGHT($I$2),
    IF(Scores!$AG401="",
        NA(),
        Scores!$AG401
    ),
    NA()
)</f>
        <v>#N/A</v>
      </c>
      <c r="L401" s="86" t="e">
        <f>IF(LEFT($H401)=RIGHT($I$2),
    IF(OR(Scores!$F401="",NOT(ISNUMBER(Scores!$F401))),
        NA(),
        Scores!$F401
    ),
    NA()
)</f>
        <v>#N/A</v>
      </c>
      <c r="M401" s="88" t="e">
        <f>IF(LEFT($H401)=RIGHT($I$2),
    IF(OR(Scores!$F401="",NOT(ISNUMBER(Scores!$H401))),
        NA(),
        Scores!$H401
    ),
    NA()
)</f>
        <v>#N/A</v>
      </c>
      <c r="N401" s="87" t="e">
        <f>IF(LEFT($H401)=RIGHT($N$2),
    IF(Scores!$AC401="",
        NA(),
        Scores!$AC401
    ),
    NA()
)</f>
        <v>#N/A</v>
      </c>
      <c r="O401" s="86" t="e">
        <f>IF(LEFT($H401)=RIGHT($N$2),
    IF(Scores!$AF401="",
        NA(),
        Scores!$AF401
    ),
    NA()
)</f>
        <v>#N/A</v>
      </c>
      <c r="P401" s="86" t="e">
        <f>IF(LEFT($H401)=RIGHT($N$2),
    IF(Scores!$AG401="",
        NA(),
        Scores!$AG401
    ),
    NA()
)</f>
        <v>#N/A</v>
      </c>
      <c r="Q401" s="86" t="e">
        <f>IF(LEFT($H401)=RIGHT($N$2),
    IF(OR(Scores!$F401="",NOT(ISNUMBER(Scores!$F401))),
        NA(),
        Scores!$F401
    ),
    NA()
)</f>
        <v>#N/A</v>
      </c>
      <c r="R401" s="88" t="e">
        <f>IF(LEFT($H401)=RIGHT($N$2),
    IF(OR(Scores!$F401="",NOT(ISNUMBER(Scores!$H401))),
        NA(),
        Scores!$H401
    ),
    NA()
)</f>
        <v>#N/A</v>
      </c>
      <c r="S401" s="89"/>
    </row>
    <row r="402" spans="8:19">
      <c r="H402" s="93" t="str">
        <f>Scores!B402</f>
        <v/>
      </c>
      <c r="I402" s="87" t="e">
        <f>IF(LEFT($H402)=RIGHT($I$2),
    IF(Scores!$AC402="",
        NA(),
        Scores!$AC402
    ),
    NA()
)</f>
        <v>#N/A</v>
      </c>
      <c r="J402" s="86" t="e">
        <f>IF(LEFT($H402)=RIGHT($I$2),
    IF(Scores!$AF402="",
        NA(),
        Scores!$AF402
    ),
    NA()
)</f>
        <v>#N/A</v>
      </c>
      <c r="K402" s="86" t="e">
        <f>IF(LEFT($H402)=RIGHT($I$2),
    IF(Scores!$AG402="",
        NA(),
        Scores!$AG402
    ),
    NA()
)</f>
        <v>#N/A</v>
      </c>
      <c r="L402" s="86" t="e">
        <f>IF(LEFT($H402)=RIGHT($I$2),
    IF(OR(Scores!$F402="",NOT(ISNUMBER(Scores!$F402))),
        NA(),
        Scores!$F402
    ),
    NA()
)</f>
        <v>#N/A</v>
      </c>
      <c r="M402" s="88" t="e">
        <f>IF(LEFT($H402)=RIGHT($I$2),
    IF(OR(Scores!$F402="",NOT(ISNUMBER(Scores!$H402))),
        NA(),
        Scores!$H402
    ),
    NA()
)</f>
        <v>#N/A</v>
      </c>
      <c r="N402" s="87" t="e">
        <f>IF(LEFT($H402)=RIGHT($N$2),
    IF(Scores!$AC402="",
        NA(),
        Scores!$AC402
    ),
    NA()
)</f>
        <v>#N/A</v>
      </c>
      <c r="O402" s="86" t="e">
        <f>IF(LEFT($H402)=RIGHT($N$2),
    IF(Scores!$AF402="",
        NA(),
        Scores!$AF402
    ),
    NA()
)</f>
        <v>#N/A</v>
      </c>
      <c r="P402" s="86" t="e">
        <f>IF(LEFT($H402)=RIGHT($N$2),
    IF(Scores!$AG402="",
        NA(),
        Scores!$AG402
    ),
    NA()
)</f>
        <v>#N/A</v>
      </c>
      <c r="Q402" s="86" t="e">
        <f>IF(LEFT($H402)=RIGHT($N$2),
    IF(OR(Scores!$F402="",NOT(ISNUMBER(Scores!$F402))),
        NA(),
        Scores!$F402
    ),
    NA()
)</f>
        <v>#N/A</v>
      </c>
      <c r="R402" s="88" t="e">
        <f>IF(LEFT($H402)=RIGHT($N$2),
    IF(OR(Scores!$F402="",NOT(ISNUMBER(Scores!$H402))),
        NA(),
        Scores!$H402
    ),
    NA()
)</f>
        <v>#N/A</v>
      </c>
      <c r="S402" s="89"/>
    </row>
    <row r="403" spans="8:19">
      <c r="H403" s="93" t="str">
        <f>Scores!B403</f>
        <v/>
      </c>
      <c r="I403" s="87" t="e">
        <f>IF(LEFT($H403)=RIGHT($I$2),
    IF(Scores!$AC403="",
        NA(),
        Scores!$AC403
    ),
    NA()
)</f>
        <v>#N/A</v>
      </c>
      <c r="J403" s="86" t="e">
        <f>IF(LEFT($H403)=RIGHT($I$2),
    IF(Scores!$AF403="",
        NA(),
        Scores!$AF403
    ),
    NA()
)</f>
        <v>#N/A</v>
      </c>
      <c r="K403" s="86" t="e">
        <f>IF(LEFT($H403)=RIGHT($I$2),
    IF(Scores!$AG403="",
        NA(),
        Scores!$AG403
    ),
    NA()
)</f>
        <v>#N/A</v>
      </c>
      <c r="L403" s="86" t="e">
        <f>IF(LEFT($H403)=RIGHT($I$2),
    IF(OR(Scores!$F403="",NOT(ISNUMBER(Scores!$F403))),
        NA(),
        Scores!$F403
    ),
    NA()
)</f>
        <v>#N/A</v>
      </c>
      <c r="M403" s="88" t="e">
        <f>IF(LEFT($H403)=RIGHT($I$2),
    IF(OR(Scores!$F403="",NOT(ISNUMBER(Scores!$H403))),
        NA(),
        Scores!$H403
    ),
    NA()
)</f>
        <v>#N/A</v>
      </c>
      <c r="N403" s="87" t="e">
        <f>IF(LEFT($H403)=RIGHT($N$2),
    IF(Scores!$AC403="",
        NA(),
        Scores!$AC403
    ),
    NA()
)</f>
        <v>#N/A</v>
      </c>
      <c r="O403" s="86" t="e">
        <f>IF(LEFT($H403)=RIGHT($N$2),
    IF(Scores!$AF403="",
        NA(),
        Scores!$AF403
    ),
    NA()
)</f>
        <v>#N/A</v>
      </c>
      <c r="P403" s="86" t="e">
        <f>IF(LEFT($H403)=RIGHT($N$2),
    IF(Scores!$AG403="",
        NA(),
        Scores!$AG403
    ),
    NA()
)</f>
        <v>#N/A</v>
      </c>
      <c r="Q403" s="86" t="e">
        <f>IF(LEFT($H403)=RIGHT($N$2),
    IF(OR(Scores!$F403="",NOT(ISNUMBER(Scores!$F403))),
        NA(),
        Scores!$F403
    ),
    NA()
)</f>
        <v>#N/A</v>
      </c>
      <c r="R403" s="88" t="e">
        <f>IF(LEFT($H403)=RIGHT($N$2),
    IF(OR(Scores!$F403="",NOT(ISNUMBER(Scores!$H403))),
        NA(),
        Scores!$H403
    ),
    NA()
)</f>
        <v>#N/A</v>
      </c>
      <c r="S403" s="89"/>
    </row>
    <row r="404" spans="8:19">
      <c r="H404" s="93" t="str">
        <f>Scores!B404</f>
        <v/>
      </c>
      <c r="I404" s="87" t="e">
        <f>IF(LEFT($H404)=RIGHT($I$2),
    IF(Scores!$AC404="",
        NA(),
        Scores!$AC404
    ),
    NA()
)</f>
        <v>#N/A</v>
      </c>
      <c r="J404" s="86" t="e">
        <f>IF(LEFT($H404)=RIGHT($I$2),
    IF(Scores!$AF404="",
        NA(),
        Scores!$AF404
    ),
    NA()
)</f>
        <v>#N/A</v>
      </c>
      <c r="K404" s="86" t="e">
        <f>IF(LEFT($H404)=RIGHT($I$2),
    IF(Scores!$AG404="",
        NA(),
        Scores!$AG404
    ),
    NA()
)</f>
        <v>#N/A</v>
      </c>
      <c r="L404" s="86" t="e">
        <f>IF(LEFT($H404)=RIGHT($I$2),
    IF(OR(Scores!$F404="",NOT(ISNUMBER(Scores!$F404))),
        NA(),
        Scores!$F404
    ),
    NA()
)</f>
        <v>#N/A</v>
      </c>
      <c r="M404" s="88" t="e">
        <f>IF(LEFT($H404)=RIGHT($I$2),
    IF(OR(Scores!$F404="",NOT(ISNUMBER(Scores!$H404))),
        NA(),
        Scores!$H404
    ),
    NA()
)</f>
        <v>#N/A</v>
      </c>
      <c r="N404" s="87" t="e">
        <f>IF(LEFT($H404)=RIGHT($N$2),
    IF(Scores!$AC404="",
        NA(),
        Scores!$AC404
    ),
    NA()
)</f>
        <v>#N/A</v>
      </c>
      <c r="O404" s="86" t="e">
        <f>IF(LEFT($H404)=RIGHT($N$2),
    IF(Scores!$AF404="",
        NA(),
        Scores!$AF404
    ),
    NA()
)</f>
        <v>#N/A</v>
      </c>
      <c r="P404" s="86" t="e">
        <f>IF(LEFT($H404)=RIGHT($N$2),
    IF(Scores!$AG404="",
        NA(),
        Scores!$AG404
    ),
    NA()
)</f>
        <v>#N/A</v>
      </c>
      <c r="Q404" s="86" t="e">
        <f>IF(LEFT($H404)=RIGHT($N$2),
    IF(OR(Scores!$F404="",NOT(ISNUMBER(Scores!$F404))),
        NA(),
        Scores!$F404
    ),
    NA()
)</f>
        <v>#N/A</v>
      </c>
      <c r="R404" s="88" t="e">
        <f>IF(LEFT($H404)=RIGHT($N$2),
    IF(OR(Scores!$F404="",NOT(ISNUMBER(Scores!$H404))),
        NA(),
        Scores!$H404
    ),
    NA()
)</f>
        <v>#N/A</v>
      </c>
      <c r="S404" s="89"/>
    </row>
    <row r="405" spans="8:19">
      <c r="H405" s="93" t="str">
        <f>Scores!B405</f>
        <v/>
      </c>
      <c r="I405" s="87" t="e">
        <f>IF(LEFT($H405)=RIGHT($I$2),
    IF(Scores!$AC405="",
        NA(),
        Scores!$AC405
    ),
    NA()
)</f>
        <v>#N/A</v>
      </c>
      <c r="J405" s="86" t="e">
        <f>IF(LEFT($H405)=RIGHT($I$2),
    IF(Scores!$AF405="",
        NA(),
        Scores!$AF405
    ),
    NA()
)</f>
        <v>#N/A</v>
      </c>
      <c r="K405" s="86" t="e">
        <f>IF(LEFT($H405)=RIGHT($I$2),
    IF(Scores!$AG405="",
        NA(),
        Scores!$AG405
    ),
    NA()
)</f>
        <v>#N/A</v>
      </c>
      <c r="L405" s="86" t="e">
        <f>IF(LEFT($H405)=RIGHT($I$2),
    IF(OR(Scores!$F405="",NOT(ISNUMBER(Scores!$F405))),
        NA(),
        Scores!$F405
    ),
    NA()
)</f>
        <v>#N/A</v>
      </c>
      <c r="M405" s="88" t="e">
        <f>IF(LEFT($H405)=RIGHT($I$2),
    IF(OR(Scores!$F405="",NOT(ISNUMBER(Scores!$H405))),
        NA(),
        Scores!$H405
    ),
    NA()
)</f>
        <v>#N/A</v>
      </c>
      <c r="N405" s="87" t="e">
        <f>IF(LEFT($H405)=RIGHT($N$2),
    IF(Scores!$AC405="",
        NA(),
        Scores!$AC405
    ),
    NA()
)</f>
        <v>#N/A</v>
      </c>
      <c r="O405" s="86" t="e">
        <f>IF(LEFT($H405)=RIGHT($N$2),
    IF(Scores!$AF405="",
        NA(),
        Scores!$AF405
    ),
    NA()
)</f>
        <v>#N/A</v>
      </c>
      <c r="P405" s="86" t="e">
        <f>IF(LEFT($H405)=RIGHT($N$2),
    IF(Scores!$AG405="",
        NA(),
        Scores!$AG405
    ),
    NA()
)</f>
        <v>#N/A</v>
      </c>
      <c r="Q405" s="86" t="e">
        <f>IF(LEFT($H405)=RIGHT($N$2),
    IF(OR(Scores!$F405="",NOT(ISNUMBER(Scores!$F405))),
        NA(),
        Scores!$F405
    ),
    NA()
)</f>
        <v>#N/A</v>
      </c>
      <c r="R405" s="88" t="e">
        <f>IF(LEFT($H405)=RIGHT($N$2),
    IF(OR(Scores!$F405="",NOT(ISNUMBER(Scores!$H405))),
        NA(),
        Scores!$H405
    ),
    NA()
)</f>
        <v>#N/A</v>
      </c>
      <c r="S405" s="89"/>
    </row>
    <row r="406" spans="8:19">
      <c r="H406" s="93" t="str">
        <f>Scores!B406</f>
        <v/>
      </c>
      <c r="I406" s="87" t="e">
        <f>IF(LEFT($H406)=RIGHT($I$2),
    IF(Scores!$AC406="",
        NA(),
        Scores!$AC406
    ),
    NA()
)</f>
        <v>#N/A</v>
      </c>
      <c r="J406" s="86" t="e">
        <f>IF(LEFT($H406)=RIGHT($I$2),
    IF(Scores!$AF406="",
        NA(),
        Scores!$AF406
    ),
    NA()
)</f>
        <v>#N/A</v>
      </c>
      <c r="K406" s="86" t="e">
        <f>IF(LEFT($H406)=RIGHT($I$2),
    IF(Scores!$AG406="",
        NA(),
        Scores!$AG406
    ),
    NA()
)</f>
        <v>#N/A</v>
      </c>
      <c r="L406" s="86" t="e">
        <f>IF(LEFT($H406)=RIGHT($I$2),
    IF(OR(Scores!$F406="",NOT(ISNUMBER(Scores!$F406))),
        NA(),
        Scores!$F406
    ),
    NA()
)</f>
        <v>#N/A</v>
      </c>
      <c r="M406" s="88" t="e">
        <f>IF(LEFT($H406)=RIGHT($I$2),
    IF(OR(Scores!$F406="",NOT(ISNUMBER(Scores!$H406))),
        NA(),
        Scores!$H406
    ),
    NA()
)</f>
        <v>#N/A</v>
      </c>
      <c r="N406" s="87" t="e">
        <f>IF(LEFT($H406)=RIGHT($N$2),
    IF(Scores!$AC406="",
        NA(),
        Scores!$AC406
    ),
    NA()
)</f>
        <v>#N/A</v>
      </c>
      <c r="O406" s="86" t="e">
        <f>IF(LEFT($H406)=RIGHT($N$2),
    IF(Scores!$AF406="",
        NA(),
        Scores!$AF406
    ),
    NA()
)</f>
        <v>#N/A</v>
      </c>
      <c r="P406" s="86" t="e">
        <f>IF(LEFT($H406)=RIGHT($N$2),
    IF(Scores!$AG406="",
        NA(),
        Scores!$AG406
    ),
    NA()
)</f>
        <v>#N/A</v>
      </c>
      <c r="Q406" s="86" t="e">
        <f>IF(LEFT($H406)=RIGHT($N$2),
    IF(OR(Scores!$F406="",NOT(ISNUMBER(Scores!$F406))),
        NA(),
        Scores!$F406
    ),
    NA()
)</f>
        <v>#N/A</v>
      </c>
      <c r="R406" s="88" t="e">
        <f>IF(LEFT($H406)=RIGHT($N$2),
    IF(OR(Scores!$F406="",NOT(ISNUMBER(Scores!$H406))),
        NA(),
        Scores!$H406
    ),
    NA()
)</f>
        <v>#N/A</v>
      </c>
      <c r="S406" s="89"/>
    </row>
    <row r="407" spans="8:19">
      <c r="H407" s="93" t="str">
        <f>Scores!B407</f>
        <v/>
      </c>
      <c r="I407" s="87" t="e">
        <f>IF(LEFT($H407)=RIGHT($I$2),
    IF(Scores!$AC407="",
        NA(),
        Scores!$AC407
    ),
    NA()
)</f>
        <v>#N/A</v>
      </c>
      <c r="J407" s="86" t="e">
        <f>IF(LEFT($H407)=RIGHT($I$2),
    IF(Scores!$AF407="",
        NA(),
        Scores!$AF407
    ),
    NA()
)</f>
        <v>#N/A</v>
      </c>
      <c r="K407" s="86" t="e">
        <f>IF(LEFT($H407)=RIGHT($I$2),
    IF(Scores!$AG407="",
        NA(),
        Scores!$AG407
    ),
    NA()
)</f>
        <v>#N/A</v>
      </c>
      <c r="L407" s="86" t="e">
        <f>IF(LEFT($H407)=RIGHT($I$2),
    IF(OR(Scores!$F407="",NOT(ISNUMBER(Scores!$F407))),
        NA(),
        Scores!$F407
    ),
    NA()
)</f>
        <v>#N/A</v>
      </c>
      <c r="M407" s="88" t="e">
        <f>IF(LEFT($H407)=RIGHT($I$2),
    IF(OR(Scores!$F407="",NOT(ISNUMBER(Scores!$H407))),
        NA(),
        Scores!$H407
    ),
    NA()
)</f>
        <v>#N/A</v>
      </c>
      <c r="N407" s="87" t="e">
        <f>IF(LEFT($H407)=RIGHT($N$2),
    IF(Scores!$AC407="",
        NA(),
        Scores!$AC407
    ),
    NA()
)</f>
        <v>#N/A</v>
      </c>
      <c r="O407" s="86" t="e">
        <f>IF(LEFT($H407)=RIGHT($N$2),
    IF(Scores!$AF407="",
        NA(),
        Scores!$AF407
    ),
    NA()
)</f>
        <v>#N/A</v>
      </c>
      <c r="P407" s="86" t="e">
        <f>IF(LEFT($H407)=RIGHT($N$2),
    IF(Scores!$AG407="",
        NA(),
        Scores!$AG407
    ),
    NA()
)</f>
        <v>#N/A</v>
      </c>
      <c r="Q407" s="86" t="e">
        <f>IF(LEFT($H407)=RIGHT($N$2),
    IF(OR(Scores!$F407="",NOT(ISNUMBER(Scores!$F407))),
        NA(),
        Scores!$F407
    ),
    NA()
)</f>
        <v>#N/A</v>
      </c>
      <c r="R407" s="88" t="e">
        <f>IF(LEFT($H407)=RIGHT($N$2),
    IF(OR(Scores!$F407="",NOT(ISNUMBER(Scores!$H407))),
        NA(),
        Scores!$H407
    ),
    NA()
)</f>
        <v>#N/A</v>
      </c>
      <c r="S407" s="89"/>
    </row>
    <row r="408" spans="8:19">
      <c r="H408" s="93" t="str">
        <f>Scores!B408</f>
        <v/>
      </c>
      <c r="I408" s="87" t="e">
        <f>IF(LEFT($H408)=RIGHT($I$2),
    IF(Scores!$AC408="",
        NA(),
        Scores!$AC408
    ),
    NA()
)</f>
        <v>#N/A</v>
      </c>
      <c r="J408" s="86" t="e">
        <f>IF(LEFT($H408)=RIGHT($I$2),
    IF(Scores!$AF408="",
        NA(),
        Scores!$AF408
    ),
    NA()
)</f>
        <v>#N/A</v>
      </c>
      <c r="K408" s="86" t="e">
        <f>IF(LEFT($H408)=RIGHT($I$2),
    IF(Scores!$AG408="",
        NA(),
        Scores!$AG408
    ),
    NA()
)</f>
        <v>#N/A</v>
      </c>
      <c r="L408" s="86" t="e">
        <f>IF(LEFT($H408)=RIGHT($I$2),
    IF(OR(Scores!$F408="",NOT(ISNUMBER(Scores!$F408))),
        NA(),
        Scores!$F408
    ),
    NA()
)</f>
        <v>#N/A</v>
      </c>
      <c r="M408" s="88" t="e">
        <f>IF(LEFT($H408)=RIGHT($I$2),
    IF(OR(Scores!$F408="",NOT(ISNUMBER(Scores!$H408))),
        NA(),
        Scores!$H408
    ),
    NA()
)</f>
        <v>#N/A</v>
      </c>
      <c r="N408" s="87" t="e">
        <f>IF(LEFT($H408)=RIGHT($N$2),
    IF(Scores!$AC408="",
        NA(),
        Scores!$AC408
    ),
    NA()
)</f>
        <v>#N/A</v>
      </c>
      <c r="O408" s="86" t="e">
        <f>IF(LEFT($H408)=RIGHT($N$2),
    IF(Scores!$AF408="",
        NA(),
        Scores!$AF408
    ),
    NA()
)</f>
        <v>#N/A</v>
      </c>
      <c r="P408" s="86" t="e">
        <f>IF(LEFT($H408)=RIGHT($N$2),
    IF(Scores!$AG408="",
        NA(),
        Scores!$AG408
    ),
    NA()
)</f>
        <v>#N/A</v>
      </c>
      <c r="Q408" s="86" t="e">
        <f>IF(LEFT($H408)=RIGHT($N$2),
    IF(OR(Scores!$F408="",NOT(ISNUMBER(Scores!$F408))),
        NA(),
        Scores!$F408
    ),
    NA()
)</f>
        <v>#N/A</v>
      </c>
      <c r="R408" s="88" t="e">
        <f>IF(LEFT($H408)=RIGHT($N$2),
    IF(OR(Scores!$F408="",NOT(ISNUMBER(Scores!$H408))),
        NA(),
        Scores!$H408
    ),
    NA()
)</f>
        <v>#N/A</v>
      </c>
      <c r="S408" s="89"/>
    </row>
    <row r="409" spans="8:19">
      <c r="H409" s="93" t="str">
        <f>Scores!B409</f>
        <v/>
      </c>
      <c r="I409" s="87" t="e">
        <f>IF(LEFT($H409)=RIGHT($I$2),
    IF(Scores!$AC409="",
        NA(),
        Scores!$AC409
    ),
    NA()
)</f>
        <v>#N/A</v>
      </c>
      <c r="J409" s="86" t="e">
        <f>IF(LEFT($H409)=RIGHT($I$2),
    IF(Scores!$AF409="",
        NA(),
        Scores!$AF409
    ),
    NA()
)</f>
        <v>#N/A</v>
      </c>
      <c r="K409" s="86" t="e">
        <f>IF(LEFT($H409)=RIGHT($I$2),
    IF(Scores!$AG409="",
        NA(),
        Scores!$AG409
    ),
    NA()
)</f>
        <v>#N/A</v>
      </c>
      <c r="L409" s="86" t="e">
        <f>IF(LEFT($H409)=RIGHT($I$2),
    IF(OR(Scores!$F409="",NOT(ISNUMBER(Scores!$F409))),
        NA(),
        Scores!$F409
    ),
    NA()
)</f>
        <v>#N/A</v>
      </c>
      <c r="M409" s="88" t="e">
        <f>IF(LEFT($H409)=RIGHT($I$2),
    IF(OR(Scores!$F409="",NOT(ISNUMBER(Scores!$H409))),
        NA(),
        Scores!$H409
    ),
    NA()
)</f>
        <v>#N/A</v>
      </c>
      <c r="N409" s="87" t="e">
        <f>IF(LEFT($H409)=RIGHT($N$2),
    IF(Scores!$AC409="",
        NA(),
        Scores!$AC409
    ),
    NA()
)</f>
        <v>#N/A</v>
      </c>
      <c r="O409" s="86" t="e">
        <f>IF(LEFT($H409)=RIGHT($N$2),
    IF(Scores!$AF409="",
        NA(),
        Scores!$AF409
    ),
    NA()
)</f>
        <v>#N/A</v>
      </c>
      <c r="P409" s="86" t="e">
        <f>IF(LEFT($H409)=RIGHT($N$2),
    IF(Scores!$AG409="",
        NA(),
        Scores!$AG409
    ),
    NA()
)</f>
        <v>#N/A</v>
      </c>
      <c r="Q409" s="86" t="e">
        <f>IF(LEFT($H409)=RIGHT($N$2),
    IF(OR(Scores!$F409="",NOT(ISNUMBER(Scores!$F409))),
        NA(),
        Scores!$F409
    ),
    NA()
)</f>
        <v>#N/A</v>
      </c>
      <c r="R409" s="88" t="e">
        <f>IF(LEFT($H409)=RIGHT($N$2),
    IF(OR(Scores!$F409="",NOT(ISNUMBER(Scores!$H409))),
        NA(),
        Scores!$H409
    ),
    NA()
)</f>
        <v>#N/A</v>
      </c>
      <c r="S409" s="89"/>
    </row>
    <row r="410" spans="8:19">
      <c r="H410" s="93" t="str">
        <f>Scores!B410</f>
        <v/>
      </c>
      <c r="I410" s="87" t="e">
        <f>IF(LEFT($H410)=RIGHT($I$2),
    IF(Scores!$AC410="",
        NA(),
        Scores!$AC410
    ),
    NA()
)</f>
        <v>#N/A</v>
      </c>
      <c r="J410" s="86" t="e">
        <f>IF(LEFT($H410)=RIGHT($I$2),
    IF(Scores!$AF410="",
        NA(),
        Scores!$AF410
    ),
    NA()
)</f>
        <v>#N/A</v>
      </c>
      <c r="K410" s="86" t="e">
        <f>IF(LEFT($H410)=RIGHT($I$2),
    IF(Scores!$AG410="",
        NA(),
        Scores!$AG410
    ),
    NA()
)</f>
        <v>#N/A</v>
      </c>
      <c r="L410" s="86" t="e">
        <f>IF(LEFT($H410)=RIGHT($I$2),
    IF(OR(Scores!$F410="",NOT(ISNUMBER(Scores!$F410))),
        NA(),
        Scores!$F410
    ),
    NA()
)</f>
        <v>#N/A</v>
      </c>
      <c r="M410" s="88" t="e">
        <f>IF(LEFT($H410)=RIGHT($I$2),
    IF(OR(Scores!$F410="",NOT(ISNUMBER(Scores!$H410))),
        NA(),
        Scores!$H410
    ),
    NA()
)</f>
        <v>#N/A</v>
      </c>
      <c r="N410" s="87" t="e">
        <f>IF(LEFT($H410)=RIGHT($N$2),
    IF(Scores!$AC410="",
        NA(),
        Scores!$AC410
    ),
    NA()
)</f>
        <v>#N/A</v>
      </c>
      <c r="O410" s="86" t="e">
        <f>IF(LEFT($H410)=RIGHT($N$2),
    IF(Scores!$AF410="",
        NA(),
        Scores!$AF410
    ),
    NA()
)</f>
        <v>#N/A</v>
      </c>
      <c r="P410" s="86" t="e">
        <f>IF(LEFT($H410)=RIGHT($N$2),
    IF(Scores!$AG410="",
        NA(),
        Scores!$AG410
    ),
    NA()
)</f>
        <v>#N/A</v>
      </c>
      <c r="Q410" s="86" t="e">
        <f>IF(LEFT($H410)=RIGHT($N$2),
    IF(OR(Scores!$F410="",NOT(ISNUMBER(Scores!$F410))),
        NA(),
        Scores!$F410
    ),
    NA()
)</f>
        <v>#N/A</v>
      </c>
      <c r="R410" s="88" t="e">
        <f>IF(LEFT($H410)=RIGHT($N$2),
    IF(OR(Scores!$F410="",NOT(ISNUMBER(Scores!$H410))),
        NA(),
        Scores!$H410
    ),
    NA()
)</f>
        <v>#N/A</v>
      </c>
      <c r="S410" s="89"/>
    </row>
    <row r="411" spans="8:19">
      <c r="H411" s="93" t="str">
        <f>Scores!B411</f>
        <v/>
      </c>
      <c r="I411" s="87" t="e">
        <f>IF(LEFT($H411)=RIGHT($I$2),
    IF(Scores!$AC411="",
        NA(),
        Scores!$AC411
    ),
    NA()
)</f>
        <v>#N/A</v>
      </c>
      <c r="J411" s="86" t="e">
        <f>IF(LEFT($H411)=RIGHT($I$2),
    IF(Scores!$AF411="",
        NA(),
        Scores!$AF411
    ),
    NA()
)</f>
        <v>#N/A</v>
      </c>
      <c r="K411" s="86" t="e">
        <f>IF(LEFT($H411)=RIGHT($I$2),
    IF(Scores!$AG411="",
        NA(),
        Scores!$AG411
    ),
    NA()
)</f>
        <v>#N/A</v>
      </c>
      <c r="L411" s="86" t="e">
        <f>IF(LEFT($H411)=RIGHT($I$2),
    IF(OR(Scores!$F411="",NOT(ISNUMBER(Scores!$F411))),
        NA(),
        Scores!$F411
    ),
    NA()
)</f>
        <v>#N/A</v>
      </c>
      <c r="M411" s="88" t="e">
        <f>IF(LEFT($H411)=RIGHT($I$2),
    IF(OR(Scores!$F411="",NOT(ISNUMBER(Scores!$H411))),
        NA(),
        Scores!$H411
    ),
    NA()
)</f>
        <v>#N/A</v>
      </c>
      <c r="N411" s="87" t="e">
        <f>IF(LEFT($H411)=RIGHT($N$2),
    IF(Scores!$AC411="",
        NA(),
        Scores!$AC411
    ),
    NA()
)</f>
        <v>#N/A</v>
      </c>
      <c r="O411" s="86" t="e">
        <f>IF(LEFT($H411)=RIGHT($N$2),
    IF(Scores!$AF411="",
        NA(),
        Scores!$AF411
    ),
    NA()
)</f>
        <v>#N/A</v>
      </c>
      <c r="P411" s="86" t="e">
        <f>IF(LEFT($H411)=RIGHT($N$2),
    IF(Scores!$AG411="",
        NA(),
        Scores!$AG411
    ),
    NA()
)</f>
        <v>#N/A</v>
      </c>
      <c r="Q411" s="86" t="e">
        <f>IF(LEFT($H411)=RIGHT($N$2),
    IF(OR(Scores!$F411="",NOT(ISNUMBER(Scores!$F411))),
        NA(),
        Scores!$F411
    ),
    NA()
)</f>
        <v>#N/A</v>
      </c>
      <c r="R411" s="88" t="e">
        <f>IF(LEFT($H411)=RIGHT($N$2),
    IF(OR(Scores!$F411="",NOT(ISNUMBER(Scores!$H411))),
        NA(),
        Scores!$H411
    ),
    NA()
)</f>
        <v>#N/A</v>
      </c>
      <c r="S411" s="89"/>
    </row>
    <row r="412" spans="8:19">
      <c r="H412" s="93" t="str">
        <f>Scores!B412</f>
        <v/>
      </c>
      <c r="I412" s="87" t="e">
        <f>IF(LEFT($H412)=RIGHT($I$2),
    IF(Scores!$AC412="",
        NA(),
        Scores!$AC412
    ),
    NA()
)</f>
        <v>#N/A</v>
      </c>
      <c r="J412" s="86" t="e">
        <f>IF(LEFT($H412)=RIGHT($I$2),
    IF(Scores!$AF412="",
        NA(),
        Scores!$AF412
    ),
    NA()
)</f>
        <v>#N/A</v>
      </c>
      <c r="K412" s="86" t="e">
        <f>IF(LEFT($H412)=RIGHT($I$2),
    IF(Scores!$AG412="",
        NA(),
        Scores!$AG412
    ),
    NA()
)</f>
        <v>#N/A</v>
      </c>
      <c r="L412" s="86" t="e">
        <f>IF(LEFT($H412)=RIGHT($I$2),
    IF(OR(Scores!$F412="",NOT(ISNUMBER(Scores!$F412))),
        NA(),
        Scores!$F412
    ),
    NA()
)</f>
        <v>#N/A</v>
      </c>
      <c r="M412" s="88" t="e">
        <f>IF(LEFT($H412)=RIGHT($I$2),
    IF(OR(Scores!$F412="",NOT(ISNUMBER(Scores!$H412))),
        NA(),
        Scores!$H412
    ),
    NA()
)</f>
        <v>#N/A</v>
      </c>
      <c r="N412" s="87" t="e">
        <f>IF(LEFT($H412)=RIGHT($N$2),
    IF(Scores!$AC412="",
        NA(),
        Scores!$AC412
    ),
    NA()
)</f>
        <v>#N/A</v>
      </c>
      <c r="O412" s="86" t="e">
        <f>IF(LEFT($H412)=RIGHT($N$2),
    IF(Scores!$AF412="",
        NA(),
        Scores!$AF412
    ),
    NA()
)</f>
        <v>#N/A</v>
      </c>
      <c r="P412" s="86" t="e">
        <f>IF(LEFT($H412)=RIGHT($N$2),
    IF(Scores!$AG412="",
        NA(),
        Scores!$AG412
    ),
    NA()
)</f>
        <v>#N/A</v>
      </c>
      <c r="Q412" s="86" t="e">
        <f>IF(LEFT($H412)=RIGHT($N$2),
    IF(OR(Scores!$F412="",NOT(ISNUMBER(Scores!$F412))),
        NA(),
        Scores!$F412
    ),
    NA()
)</f>
        <v>#N/A</v>
      </c>
      <c r="R412" s="88" t="e">
        <f>IF(LEFT($H412)=RIGHT($N$2),
    IF(OR(Scores!$F412="",NOT(ISNUMBER(Scores!$H412))),
        NA(),
        Scores!$H412
    ),
    NA()
)</f>
        <v>#N/A</v>
      </c>
      <c r="S412" s="89"/>
    </row>
    <row r="413" spans="8:19">
      <c r="H413" s="93" t="str">
        <f>Scores!B413</f>
        <v/>
      </c>
      <c r="I413" s="87" t="e">
        <f>IF(LEFT($H413)=RIGHT($I$2),
    IF(Scores!$AC413="",
        NA(),
        Scores!$AC413
    ),
    NA()
)</f>
        <v>#N/A</v>
      </c>
      <c r="J413" s="86" t="e">
        <f>IF(LEFT($H413)=RIGHT($I$2),
    IF(Scores!$AF413="",
        NA(),
        Scores!$AF413
    ),
    NA()
)</f>
        <v>#N/A</v>
      </c>
      <c r="K413" s="86" t="e">
        <f>IF(LEFT($H413)=RIGHT($I$2),
    IF(Scores!$AG413="",
        NA(),
        Scores!$AG413
    ),
    NA()
)</f>
        <v>#N/A</v>
      </c>
      <c r="L413" s="86" t="e">
        <f>IF(LEFT($H413)=RIGHT($I$2),
    IF(OR(Scores!$F413="",NOT(ISNUMBER(Scores!$F413))),
        NA(),
        Scores!$F413
    ),
    NA()
)</f>
        <v>#N/A</v>
      </c>
      <c r="M413" s="88" t="e">
        <f>IF(LEFT($H413)=RIGHT($I$2),
    IF(OR(Scores!$F413="",NOT(ISNUMBER(Scores!$H413))),
        NA(),
        Scores!$H413
    ),
    NA()
)</f>
        <v>#N/A</v>
      </c>
      <c r="N413" s="87" t="e">
        <f>IF(LEFT($H413)=RIGHT($N$2),
    IF(Scores!$AC413="",
        NA(),
        Scores!$AC413
    ),
    NA()
)</f>
        <v>#N/A</v>
      </c>
      <c r="O413" s="86" t="e">
        <f>IF(LEFT($H413)=RIGHT($N$2),
    IF(Scores!$AF413="",
        NA(),
        Scores!$AF413
    ),
    NA()
)</f>
        <v>#N/A</v>
      </c>
      <c r="P413" s="86" t="e">
        <f>IF(LEFT($H413)=RIGHT($N$2),
    IF(Scores!$AG413="",
        NA(),
        Scores!$AG413
    ),
    NA()
)</f>
        <v>#N/A</v>
      </c>
      <c r="Q413" s="86" t="e">
        <f>IF(LEFT($H413)=RIGHT($N$2),
    IF(OR(Scores!$F413="",NOT(ISNUMBER(Scores!$F413))),
        NA(),
        Scores!$F413
    ),
    NA()
)</f>
        <v>#N/A</v>
      </c>
      <c r="R413" s="88" t="e">
        <f>IF(LEFT($H413)=RIGHT($N$2),
    IF(OR(Scores!$F413="",NOT(ISNUMBER(Scores!$H413))),
        NA(),
        Scores!$H413
    ),
    NA()
)</f>
        <v>#N/A</v>
      </c>
      <c r="S413" s="89"/>
    </row>
    <row r="414" spans="8:19">
      <c r="H414" s="93" t="str">
        <f>Scores!B414</f>
        <v/>
      </c>
      <c r="I414" s="87" t="e">
        <f>IF(LEFT($H414)=RIGHT($I$2),
    IF(Scores!$AC414="",
        NA(),
        Scores!$AC414
    ),
    NA()
)</f>
        <v>#N/A</v>
      </c>
      <c r="J414" s="86" t="e">
        <f>IF(LEFT($H414)=RIGHT($I$2),
    IF(Scores!$AF414="",
        NA(),
        Scores!$AF414
    ),
    NA()
)</f>
        <v>#N/A</v>
      </c>
      <c r="K414" s="86" t="e">
        <f>IF(LEFT($H414)=RIGHT($I$2),
    IF(Scores!$AG414="",
        NA(),
        Scores!$AG414
    ),
    NA()
)</f>
        <v>#N/A</v>
      </c>
      <c r="L414" s="86" t="e">
        <f>IF(LEFT($H414)=RIGHT($I$2),
    IF(OR(Scores!$F414="",NOT(ISNUMBER(Scores!$F414))),
        NA(),
        Scores!$F414
    ),
    NA()
)</f>
        <v>#N/A</v>
      </c>
      <c r="M414" s="88" t="e">
        <f>IF(LEFT($H414)=RIGHT($I$2),
    IF(OR(Scores!$F414="",NOT(ISNUMBER(Scores!$H414))),
        NA(),
        Scores!$H414
    ),
    NA()
)</f>
        <v>#N/A</v>
      </c>
      <c r="N414" s="87" t="e">
        <f>IF(LEFT($H414)=RIGHT($N$2),
    IF(Scores!$AC414="",
        NA(),
        Scores!$AC414
    ),
    NA()
)</f>
        <v>#N/A</v>
      </c>
      <c r="O414" s="86" t="e">
        <f>IF(LEFT($H414)=RIGHT($N$2),
    IF(Scores!$AF414="",
        NA(),
        Scores!$AF414
    ),
    NA()
)</f>
        <v>#N/A</v>
      </c>
      <c r="P414" s="86" t="e">
        <f>IF(LEFT($H414)=RIGHT($N$2),
    IF(Scores!$AG414="",
        NA(),
        Scores!$AG414
    ),
    NA()
)</f>
        <v>#N/A</v>
      </c>
      <c r="Q414" s="86" t="e">
        <f>IF(LEFT($H414)=RIGHT($N$2),
    IF(OR(Scores!$F414="",NOT(ISNUMBER(Scores!$F414))),
        NA(),
        Scores!$F414
    ),
    NA()
)</f>
        <v>#N/A</v>
      </c>
      <c r="R414" s="88" t="e">
        <f>IF(LEFT($H414)=RIGHT($N$2),
    IF(OR(Scores!$F414="",NOT(ISNUMBER(Scores!$H414))),
        NA(),
        Scores!$H414
    ),
    NA()
)</f>
        <v>#N/A</v>
      </c>
      <c r="S414" s="89"/>
    </row>
    <row r="415" spans="8:19">
      <c r="H415" s="93" t="str">
        <f>Scores!B415</f>
        <v/>
      </c>
      <c r="I415" s="87" t="e">
        <f>IF(LEFT($H415)=RIGHT($I$2),
    IF(Scores!$AC415="",
        NA(),
        Scores!$AC415
    ),
    NA()
)</f>
        <v>#N/A</v>
      </c>
      <c r="J415" s="86" t="e">
        <f>IF(LEFT($H415)=RIGHT($I$2),
    IF(Scores!$AF415="",
        NA(),
        Scores!$AF415
    ),
    NA()
)</f>
        <v>#N/A</v>
      </c>
      <c r="K415" s="86" t="e">
        <f>IF(LEFT($H415)=RIGHT($I$2),
    IF(Scores!$AG415="",
        NA(),
        Scores!$AG415
    ),
    NA()
)</f>
        <v>#N/A</v>
      </c>
      <c r="L415" s="86" t="e">
        <f>IF(LEFT($H415)=RIGHT($I$2),
    IF(OR(Scores!$F415="",NOT(ISNUMBER(Scores!$F415))),
        NA(),
        Scores!$F415
    ),
    NA()
)</f>
        <v>#N/A</v>
      </c>
      <c r="M415" s="88" t="e">
        <f>IF(LEFT($H415)=RIGHT($I$2),
    IF(OR(Scores!$F415="",NOT(ISNUMBER(Scores!$H415))),
        NA(),
        Scores!$H415
    ),
    NA()
)</f>
        <v>#N/A</v>
      </c>
      <c r="N415" s="87" t="e">
        <f>IF(LEFT($H415)=RIGHT($N$2),
    IF(Scores!$AC415="",
        NA(),
        Scores!$AC415
    ),
    NA()
)</f>
        <v>#N/A</v>
      </c>
      <c r="O415" s="86" t="e">
        <f>IF(LEFT($H415)=RIGHT($N$2),
    IF(Scores!$AF415="",
        NA(),
        Scores!$AF415
    ),
    NA()
)</f>
        <v>#N/A</v>
      </c>
      <c r="P415" s="86" t="e">
        <f>IF(LEFT($H415)=RIGHT($N$2),
    IF(Scores!$AG415="",
        NA(),
        Scores!$AG415
    ),
    NA()
)</f>
        <v>#N/A</v>
      </c>
      <c r="Q415" s="86" t="e">
        <f>IF(LEFT($H415)=RIGHT($N$2),
    IF(OR(Scores!$F415="",NOT(ISNUMBER(Scores!$F415))),
        NA(),
        Scores!$F415
    ),
    NA()
)</f>
        <v>#N/A</v>
      </c>
      <c r="R415" s="88" t="e">
        <f>IF(LEFT($H415)=RIGHT($N$2),
    IF(OR(Scores!$F415="",NOT(ISNUMBER(Scores!$H415))),
        NA(),
        Scores!$H415
    ),
    NA()
)</f>
        <v>#N/A</v>
      </c>
      <c r="S415" s="89"/>
    </row>
    <row r="416" spans="8:19">
      <c r="H416" s="93" t="str">
        <f>Scores!B416</f>
        <v/>
      </c>
      <c r="I416" s="87" t="e">
        <f>IF(LEFT($H416)=RIGHT($I$2),
    IF(Scores!$AC416="",
        NA(),
        Scores!$AC416
    ),
    NA()
)</f>
        <v>#N/A</v>
      </c>
      <c r="J416" s="86" t="e">
        <f>IF(LEFT($H416)=RIGHT($I$2),
    IF(Scores!$AF416="",
        NA(),
        Scores!$AF416
    ),
    NA()
)</f>
        <v>#N/A</v>
      </c>
      <c r="K416" s="86" t="e">
        <f>IF(LEFT($H416)=RIGHT($I$2),
    IF(Scores!$AG416="",
        NA(),
        Scores!$AG416
    ),
    NA()
)</f>
        <v>#N/A</v>
      </c>
      <c r="L416" s="86" t="e">
        <f>IF(LEFT($H416)=RIGHT($I$2),
    IF(OR(Scores!$F416="",NOT(ISNUMBER(Scores!$F416))),
        NA(),
        Scores!$F416
    ),
    NA()
)</f>
        <v>#N/A</v>
      </c>
      <c r="M416" s="88" t="e">
        <f>IF(LEFT($H416)=RIGHT($I$2),
    IF(OR(Scores!$F416="",NOT(ISNUMBER(Scores!$H416))),
        NA(),
        Scores!$H416
    ),
    NA()
)</f>
        <v>#N/A</v>
      </c>
      <c r="N416" s="87" t="e">
        <f>IF(LEFT($H416)=RIGHT($N$2),
    IF(Scores!$AC416="",
        NA(),
        Scores!$AC416
    ),
    NA()
)</f>
        <v>#N/A</v>
      </c>
      <c r="O416" s="86" t="e">
        <f>IF(LEFT($H416)=RIGHT($N$2),
    IF(Scores!$AF416="",
        NA(),
        Scores!$AF416
    ),
    NA()
)</f>
        <v>#N/A</v>
      </c>
      <c r="P416" s="86" t="e">
        <f>IF(LEFT($H416)=RIGHT($N$2),
    IF(Scores!$AG416="",
        NA(),
        Scores!$AG416
    ),
    NA()
)</f>
        <v>#N/A</v>
      </c>
      <c r="Q416" s="86" t="e">
        <f>IF(LEFT($H416)=RIGHT($N$2),
    IF(OR(Scores!$F416="",NOT(ISNUMBER(Scores!$F416))),
        NA(),
        Scores!$F416
    ),
    NA()
)</f>
        <v>#N/A</v>
      </c>
      <c r="R416" s="88" t="e">
        <f>IF(LEFT($H416)=RIGHT($N$2),
    IF(OR(Scores!$F416="",NOT(ISNUMBER(Scores!$H416))),
        NA(),
        Scores!$H416
    ),
    NA()
)</f>
        <v>#N/A</v>
      </c>
      <c r="S416" s="89"/>
    </row>
    <row r="417" spans="8:19">
      <c r="H417" s="93" t="str">
        <f>Scores!B417</f>
        <v/>
      </c>
      <c r="I417" s="87" t="e">
        <f>IF(LEFT($H417)=RIGHT($I$2),
    IF(Scores!$AC417="",
        NA(),
        Scores!$AC417
    ),
    NA()
)</f>
        <v>#N/A</v>
      </c>
      <c r="J417" s="86" t="e">
        <f>IF(LEFT($H417)=RIGHT($I$2),
    IF(Scores!$AF417="",
        NA(),
        Scores!$AF417
    ),
    NA()
)</f>
        <v>#N/A</v>
      </c>
      <c r="K417" s="86" t="e">
        <f>IF(LEFT($H417)=RIGHT($I$2),
    IF(Scores!$AG417="",
        NA(),
        Scores!$AG417
    ),
    NA()
)</f>
        <v>#N/A</v>
      </c>
      <c r="L417" s="86" t="e">
        <f>IF(LEFT($H417)=RIGHT($I$2),
    IF(OR(Scores!$F417="",NOT(ISNUMBER(Scores!$F417))),
        NA(),
        Scores!$F417
    ),
    NA()
)</f>
        <v>#N/A</v>
      </c>
      <c r="M417" s="88" t="e">
        <f>IF(LEFT($H417)=RIGHT($I$2),
    IF(OR(Scores!$F417="",NOT(ISNUMBER(Scores!$H417))),
        NA(),
        Scores!$H417
    ),
    NA()
)</f>
        <v>#N/A</v>
      </c>
      <c r="N417" s="87" t="e">
        <f>IF(LEFT($H417)=RIGHT($N$2),
    IF(Scores!$AC417="",
        NA(),
        Scores!$AC417
    ),
    NA()
)</f>
        <v>#N/A</v>
      </c>
      <c r="O417" s="86" t="e">
        <f>IF(LEFT($H417)=RIGHT($N$2),
    IF(Scores!$AF417="",
        NA(),
        Scores!$AF417
    ),
    NA()
)</f>
        <v>#N/A</v>
      </c>
      <c r="P417" s="86" t="e">
        <f>IF(LEFT($H417)=RIGHT($N$2),
    IF(Scores!$AG417="",
        NA(),
        Scores!$AG417
    ),
    NA()
)</f>
        <v>#N/A</v>
      </c>
      <c r="Q417" s="86" t="e">
        <f>IF(LEFT($H417)=RIGHT($N$2),
    IF(OR(Scores!$F417="",NOT(ISNUMBER(Scores!$F417))),
        NA(),
        Scores!$F417
    ),
    NA()
)</f>
        <v>#N/A</v>
      </c>
      <c r="R417" s="88" t="e">
        <f>IF(LEFT($H417)=RIGHT($N$2),
    IF(OR(Scores!$F417="",NOT(ISNUMBER(Scores!$H417))),
        NA(),
        Scores!$H417
    ),
    NA()
)</f>
        <v>#N/A</v>
      </c>
      <c r="S417" s="89"/>
    </row>
    <row r="418" spans="8:19">
      <c r="H418" s="93" t="str">
        <f>Scores!B418</f>
        <v/>
      </c>
      <c r="I418" s="87" t="e">
        <f>IF(LEFT($H418)=RIGHT($I$2),
    IF(Scores!$AC418="",
        NA(),
        Scores!$AC418
    ),
    NA()
)</f>
        <v>#N/A</v>
      </c>
      <c r="J418" s="86" t="e">
        <f>IF(LEFT($H418)=RIGHT($I$2),
    IF(Scores!$AF418="",
        NA(),
        Scores!$AF418
    ),
    NA()
)</f>
        <v>#N/A</v>
      </c>
      <c r="K418" s="86" t="e">
        <f>IF(LEFT($H418)=RIGHT($I$2),
    IF(Scores!$AG418="",
        NA(),
        Scores!$AG418
    ),
    NA()
)</f>
        <v>#N/A</v>
      </c>
      <c r="L418" s="86" t="e">
        <f>IF(LEFT($H418)=RIGHT($I$2),
    IF(OR(Scores!$F418="",NOT(ISNUMBER(Scores!$F418))),
        NA(),
        Scores!$F418
    ),
    NA()
)</f>
        <v>#N/A</v>
      </c>
      <c r="M418" s="88" t="e">
        <f>IF(LEFT($H418)=RIGHT($I$2),
    IF(OR(Scores!$F418="",NOT(ISNUMBER(Scores!$H418))),
        NA(),
        Scores!$H418
    ),
    NA()
)</f>
        <v>#N/A</v>
      </c>
      <c r="N418" s="87" t="e">
        <f>IF(LEFT($H418)=RIGHT($N$2),
    IF(Scores!$AC418="",
        NA(),
        Scores!$AC418
    ),
    NA()
)</f>
        <v>#N/A</v>
      </c>
      <c r="O418" s="86" t="e">
        <f>IF(LEFT($H418)=RIGHT($N$2),
    IF(Scores!$AF418="",
        NA(),
        Scores!$AF418
    ),
    NA()
)</f>
        <v>#N/A</v>
      </c>
      <c r="P418" s="86" t="e">
        <f>IF(LEFT($H418)=RIGHT($N$2),
    IF(Scores!$AG418="",
        NA(),
        Scores!$AG418
    ),
    NA()
)</f>
        <v>#N/A</v>
      </c>
      <c r="Q418" s="86" t="e">
        <f>IF(LEFT($H418)=RIGHT($N$2),
    IF(OR(Scores!$F418="",NOT(ISNUMBER(Scores!$F418))),
        NA(),
        Scores!$F418
    ),
    NA()
)</f>
        <v>#N/A</v>
      </c>
      <c r="R418" s="88" t="e">
        <f>IF(LEFT($H418)=RIGHT($N$2),
    IF(OR(Scores!$F418="",NOT(ISNUMBER(Scores!$H418))),
        NA(),
        Scores!$H418
    ),
    NA()
)</f>
        <v>#N/A</v>
      </c>
      <c r="S418" s="89"/>
    </row>
    <row r="419" spans="8:19">
      <c r="H419" s="93" t="str">
        <f>Scores!B419</f>
        <v/>
      </c>
      <c r="I419" s="87" t="e">
        <f>IF(LEFT($H419)=RIGHT($I$2),
    IF(Scores!$AC419="",
        NA(),
        Scores!$AC419
    ),
    NA()
)</f>
        <v>#N/A</v>
      </c>
      <c r="J419" s="86" t="e">
        <f>IF(LEFT($H419)=RIGHT($I$2),
    IF(Scores!$AF419="",
        NA(),
        Scores!$AF419
    ),
    NA()
)</f>
        <v>#N/A</v>
      </c>
      <c r="K419" s="86" t="e">
        <f>IF(LEFT($H419)=RIGHT($I$2),
    IF(Scores!$AG419="",
        NA(),
        Scores!$AG419
    ),
    NA()
)</f>
        <v>#N/A</v>
      </c>
      <c r="L419" s="86" t="e">
        <f>IF(LEFT($H419)=RIGHT($I$2),
    IF(OR(Scores!$F419="",NOT(ISNUMBER(Scores!$F419))),
        NA(),
        Scores!$F419
    ),
    NA()
)</f>
        <v>#N/A</v>
      </c>
      <c r="M419" s="88" t="e">
        <f>IF(LEFT($H419)=RIGHT($I$2),
    IF(OR(Scores!$F419="",NOT(ISNUMBER(Scores!$H419))),
        NA(),
        Scores!$H419
    ),
    NA()
)</f>
        <v>#N/A</v>
      </c>
      <c r="N419" s="87" t="e">
        <f>IF(LEFT($H419)=RIGHT($N$2),
    IF(Scores!$AC419="",
        NA(),
        Scores!$AC419
    ),
    NA()
)</f>
        <v>#N/A</v>
      </c>
      <c r="O419" s="86" t="e">
        <f>IF(LEFT($H419)=RIGHT($N$2),
    IF(Scores!$AF419="",
        NA(),
        Scores!$AF419
    ),
    NA()
)</f>
        <v>#N/A</v>
      </c>
      <c r="P419" s="86" t="e">
        <f>IF(LEFT($H419)=RIGHT($N$2),
    IF(Scores!$AG419="",
        NA(),
        Scores!$AG419
    ),
    NA()
)</f>
        <v>#N/A</v>
      </c>
      <c r="Q419" s="86" t="e">
        <f>IF(LEFT($H419)=RIGHT($N$2),
    IF(OR(Scores!$F419="",NOT(ISNUMBER(Scores!$F419))),
        NA(),
        Scores!$F419
    ),
    NA()
)</f>
        <v>#N/A</v>
      </c>
      <c r="R419" s="88" t="e">
        <f>IF(LEFT($H419)=RIGHT($N$2),
    IF(OR(Scores!$F419="",NOT(ISNUMBER(Scores!$H419))),
        NA(),
        Scores!$H419
    ),
    NA()
)</f>
        <v>#N/A</v>
      </c>
      <c r="S419" s="89"/>
    </row>
    <row r="420" spans="8:19">
      <c r="H420" s="93" t="str">
        <f>Scores!B420</f>
        <v/>
      </c>
      <c r="I420" s="87" t="e">
        <f>IF(LEFT($H420)=RIGHT($I$2),
    IF(Scores!$AC420="",
        NA(),
        Scores!$AC420
    ),
    NA()
)</f>
        <v>#N/A</v>
      </c>
      <c r="J420" s="86" t="e">
        <f>IF(LEFT($H420)=RIGHT($I$2),
    IF(Scores!$AF420="",
        NA(),
        Scores!$AF420
    ),
    NA()
)</f>
        <v>#N/A</v>
      </c>
      <c r="K420" s="86" t="e">
        <f>IF(LEFT($H420)=RIGHT($I$2),
    IF(Scores!$AG420="",
        NA(),
        Scores!$AG420
    ),
    NA()
)</f>
        <v>#N/A</v>
      </c>
      <c r="L420" s="86" t="e">
        <f>IF(LEFT($H420)=RIGHT($I$2),
    IF(OR(Scores!$F420="",NOT(ISNUMBER(Scores!$F420))),
        NA(),
        Scores!$F420
    ),
    NA()
)</f>
        <v>#N/A</v>
      </c>
      <c r="M420" s="88" t="e">
        <f>IF(LEFT($H420)=RIGHT($I$2),
    IF(OR(Scores!$F420="",NOT(ISNUMBER(Scores!$H420))),
        NA(),
        Scores!$H420
    ),
    NA()
)</f>
        <v>#N/A</v>
      </c>
      <c r="N420" s="87" t="e">
        <f>IF(LEFT($H420)=RIGHT($N$2),
    IF(Scores!$AC420="",
        NA(),
        Scores!$AC420
    ),
    NA()
)</f>
        <v>#N/A</v>
      </c>
      <c r="O420" s="86" t="e">
        <f>IF(LEFT($H420)=RIGHT($N$2),
    IF(Scores!$AF420="",
        NA(),
        Scores!$AF420
    ),
    NA()
)</f>
        <v>#N/A</v>
      </c>
      <c r="P420" s="86" t="e">
        <f>IF(LEFT($H420)=RIGHT($N$2),
    IF(Scores!$AG420="",
        NA(),
        Scores!$AG420
    ),
    NA()
)</f>
        <v>#N/A</v>
      </c>
      <c r="Q420" s="86" t="e">
        <f>IF(LEFT($H420)=RIGHT($N$2),
    IF(OR(Scores!$F420="",NOT(ISNUMBER(Scores!$F420))),
        NA(),
        Scores!$F420
    ),
    NA()
)</f>
        <v>#N/A</v>
      </c>
      <c r="R420" s="88" t="e">
        <f>IF(LEFT($H420)=RIGHT($N$2),
    IF(OR(Scores!$F420="",NOT(ISNUMBER(Scores!$H420))),
        NA(),
        Scores!$H420
    ),
    NA()
)</f>
        <v>#N/A</v>
      </c>
      <c r="S420" s="89"/>
    </row>
    <row r="421" spans="8:19">
      <c r="H421" s="93" t="str">
        <f>Scores!B421</f>
        <v/>
      </c>
      <c r="I421" s="87" t="e">
        <f>IF(LEFT($H421)=RIGHT($I$2),
    IF(Scores!$AC421="",
        NA(),
        Scores!$AC421
    ),
    NA()
)</f>
        <v>#N/A</v>
      </c>
      <c r="J421" s="86" t="e">
        <f>IF(LEFT($H421)=RIGHT($I$2),
    IF(Scores!$AF421="",
        NA(),
        Scores!$AF421
    ),
    NA()
)</f>
        <v>#N/A</v>
      </c>
      <c r="K421" s="86" t="e">
        <f>IF(LEFT($H421)=RIGHT($I$2),
    IF(Scores!$AG421="",
        NA(),
        Scores!$AG421
    ),
    NA()
)</f>
        <v>#N/A</v>
      </c>
      <c r="L421" s="86" t="e">
        <f>IF(LEFT($H421)=RIGHT($I$2),
    IF(OR(Scores!$F421="",NOT(ISNUMBER(Scores!$F421))),
        NA(),
        Scores!$F421
    ),
    NA()
)</f>
        <v>#N/A</v>
      </c>
      <c r="M421" s="88" t="e">
        <f>IF(LEFT($H421)=RIGHT($I$2),
    IF(OR(Scores!$F421="",NOT(ISNUMBER(Scores!$H421))),
        NA(),
        Scores!$H421
    ),
    NA()
)</f>
        <v>#N/A</v>
      </c>
      <c r="N421" s="87" t="e">
        <f>IF(LEFT($H421)=RIGHT($N$2),
    IF(Scores!$AC421="",
        NA(),
        Scores!$AC421
    ),
    NA()
)</f>
        <v>#N/A</v>
      </c>
      <c r="O421" s="86" t="e">
        <f>IF(LEFT($H421)=RIGHT($N$2),
    IF(Scores!$AF421="",
        NA(),
        Scores!$AF421
    ),
    NA()
)</f>
        <v>#N/A</v>
      </c>
      <c r="P421" s="86" t="e">
        <f>IF(LEFT($H421)=RIGHT($N$2),
    IF(Scores!$AG421="",
        NA(),
        Scores!$AG421
    ),
    NA()
)</f>
        <v>#N/A</v>
      </c>
      <c r="Q421" s="86" t="e">
        <f>IF(LEFT($H421)=RIGHT($N$2),
    IF(OR(Scores!$F421="",NOT(ISNUMBER(Scores!$F421))),
        NA(),
        Scores!$F421
    ),
    NA()
)</f>
        <v>#N/A</v>
      </c>
      <c r="R421" s="88" t="e">
        <f>IF(LEFT($H421)=RIGHT($N$2),
    IF(OR(Scores!$F421="",NOT(ISNUMBER(Scores!$H421))),
        NA(),
        Scores!$H421
    ),
    NA()
)</f>
        <v>#N/A</v>
      </c>
      <c r="S421" s="89"/>
    </row>
    <row r="422" spans="8:19">
      <c r="H422" s="93" t="str">
        <f>Scores!B422</f>
        <v/>
      </c>
      <c r="I422" s="87" t="e">
        <f>IF(LEFT($H422)=RIGHT($I$2),
    IF(Scores!$AC422="",
        NA(),
        Scores!$AC422
    ),
    NA()
)</f>
        <v>#N/A</v>
      </c>
      <c r="J422" s="86" t="e">
        <f>IF(LEFT($H422)=RIGHT($I$2),
    IF(Scores!$AF422="",
        NA(),
        Scores!$AF422
    ),
    NA()
)</f>
        <v>#N/A</v>
      </c>
      <c r="K422" s="86" t="e">
        <f>IF(LEFT($H422)=RIGHT($I$2),
    IF(Scores!$AG422="",
        NA(),
        Scores!$AG422
    ),
    NA()
)</f>
        <v>#N/A</v>
      </c>
      <c r="L422" s="86" t="e">
        <f>IF(LEFT($H422)=RIGHT($I$2),
    IF(OR(Scores!$F422="",NOT(ISNUMBER(Scores!$F422))),
        NA(),
        Scores!$F422
    ),
    NA()
)</f>
        <v>#N/A</v>
      </c>
      <c r="M422" s="88" t="e">
        <f>IF(LEFT($H422)=RIGHT($I$2),
    IF(OR(Scores!$F422="",NOT(ISNUMBER(Scores!$H422))),
        NA(),
        Scores!$H422
    ),
    NA()
)</f>
        <v>#N/A</v>
      </c>
      <c r="N422" s="87" t="e">
        <f>IF(LEFT($H422)=RIGHT($N$2),
    IF(Scores!$AC422="",
        NA(),
        Scores!$AC422
    ),
    NA()
)</f>
        <v>#N/A</v>
      </c>
      <c r="O422" s="86" t="e">
        <f>IF(LEFT($H422)=RIGHT($N$2),
    IF(Scores!$AF422="",
        NA(),
        Scores!$AF422
    ),
    NA()
)</f>
        <v>#N/A</v>
      </c>
      <c r="P422" s="86" t="e">
        <f>IF(LEFT($H422)=RIGHT($N$2),
    IF(Scores!$AG422="",
        NA(),
        Scores!$AG422
    ),
    NA()
)</f>
        <v>#N/A</v>
      </c>
      <c r="Q422" s="86" t="e">
        <f>IF(LEFT($H422)=RIGHT($N$2),
    IF(OR(Scores!$F422="",NOT(ISNUMBER(Scores!$F422))),
        NA(),
        Scores!$F422
    ),
    NA()
)</f>
        <v>#N/A</v>
      </c>
      <c r="R422" s="88" t="e">
        <f>IF(LEFT($H422)=RIGHT($N$2),
    IF(OR(Scores!$F422="",NOT(ISNUMBER(Scores!$H422))),
        NA(),
        Scores!$H422
    ),
    NA()
)</f>
        <v>#N/A</v>
      </c>
      <c r="S422" s="89"/>
    </row>
    <row r="423" spans="8:19">
      <c r="H423" s="93" t="str">
        <f>Scores!B423</f>
        <v/>
      </c>
      <c r="I423" s="87" t="e">
        <f>IF(LEFT($H423)=RIGHT($I$2),
    IF(Scores!$AC423="",
        NA(),
        Scores!$AC423
    ),
    NA()
)</f>
        <v>#N/A</v>
      </c>
      <c r="J423" s="86" t="e">
        <f>IF(LEFT($H423)=RIGHT($I$2),
    IF(Scores!$AF423="",
        NA(),
        Scores!$AF423
    ),
    NA()
)</f>
        <v>#N/A</v>
      </c>
      <c r="K423" s="86" t="e">
        <f>IF(LEFT($H423)=RIGHT($I$2),
    IF(Scores!$AG423="",
        NA(),
        Scores!$AG423
    ),
    NA()
)</f>
        <v>#N/A</v>
      </c>
      <c r="L423" s="86" t="e">
        <f>IF(LEFT($H423)=RIGHT($I$2),
    IF(OR(Scores!$F423="",NOT(ISNUMBER(Scores!$F423))),
        NA(),
        Scores!$F423
    ),
    NA()
)</f>
        <v>#N/A</v>
      </c>
      <c r="M423" s="88" t="e">
        <f>IF(LEFT($H423)=RIGHT($I$2),
    IF(OR(Scores!$F423="",NOT(ISNUMBER(Scores!$H423))),
        NA(),
        Scores!$H423
    ),
    NA()
)</f>
        <v>#N/A</v>
      </c>
      <c r="N423" s="87" t="e">
        <f>IF(LEFT($H423)=RIGHT($N$2),
    IF(Scores!$AC423="",
        NA(),
        Scores!$AC423
    ),
    NA()
)</f>
        <v>#N/A</v>
      </c>
      <c r="O423" s="86" t="e">
        <f>IF(LEFT($H423)=RIGHT($N$2),
    IF(Scores!$AF423="",
        NA(),
        Scores!$AF423
    ),
    NA()
)</f>
        <v>#N/A</v>
      </c>
      <c r="P423" s="86" t="e">
        <f>IF(LEFT($H423)=RIGHT($N$2),
    IF(Scores!$AG423="",
        NA(),
        Scores!$AG423
    ),
    NA()
)</f>
        <v>#N/A</v>
      </c>
      <c r="Q423" s="86" t="e">
        <f>IF(LEFT($H423)=RIGHT($N$2),
    IF(OR(Scores!$F423="",NOT(ISNUMBER(Scores!$F423))),
        NA(),
        Scores!$F423
    ),
    NA()
)</f>
        <v>#N/A</v>
      </c>
      <c r="R423" s="88" t="e">
        <f>IF(LEFT($H423)=RIGHT($N$2),
    IF(OR(Scores!$F423="",NOT(ISNUMBER(Scores!$H423))),
        NA(),
        Scores!$H423
    ),
    NA()
)</f>
        <v>#N/A</v>
      </c>
      <c r="S423" s="89"/>
    </row>
    <row r="424" spans="8:19">
      <c r="H424" s="93" t="str">
        <f>Scores!B424</f>
        <v/>
      </c>
      <c r="I424" s="87" t="e">
        <f>IF(LEFT($H424)=RIGHT($I$2),
    IF(Scores!$AC424="",
        NA(),
        Scores!$AC424
    ),
    NA()
)</f>
        <v>#N/A</v>
      </c>
      <c r="J424" s="86" t="e">
        <f>IF(LEFT($H424)=RIGHT($I$2),
    IF(Scores!$AF424="",
        NA(),
        Scores!$AF424
    ),
    NA()
)</f>
        <v>#N/A</v>
      </c>
      <c r="K424" s="86" t="e">
        <f>IF(LEFT($H424)=RIGHT($I$2),
    IF(Scores!$AG424="",
        NA(),
        Scores!$AG424
    ),
    NA()
)</f>
        <v>#N/A</v>
      </c>
      <c r="L424" s="86" t="e">
        <f>IF(LEFT($H424)=RIGHT($I$2),
    IF(OR(Scores!$F424="",NOT(ISNUMBER(Scores!$F424))),
        NA(),
        Scores!$F424
    ),
    NA()
)</f>
        <v>#N/A</v>
      </c>
      <c r="M424" s="88" t="e">
        <f>IF(LEFT($H424)=RIGHT($I$2),
    IF(OR(Scores!$F424="",NOT(ISNUMBER(Scores!$H424))),
        NA(),
        Scores!$H424
    ),
    NA()
)</f>
        <v>#N/A</v>
      </c>
      <c r="N424" s="87" t="e">
        <f>IF(LEFT($H424)=RIGHT($N$2),
    IF(Scores!$AC424="",
        NA(),
        Scores!$AC424
    ),
    NA()
)</f>
        <v>#N/A</v>
      </c>
      <c r="O424" s="86" t="e">
        <f>IF(LEFT($H424)=RIGHT($N$2),
    IF(Scores!$AF424="",
        NA(),
        Scores!$AF424
    ),
    NA()
)</f>
        <v>#N/A</v>
      </c>
      <c r="P424" s="86" t="e">
        <f>IF(LEFT($H424)=RIGHT($N$2),
    IF(Scores!$AG424="",
        NA(),
        Scores!$AG424
    ),
    NA()
)</f>
        <v>#N/A</v>
      </c>
      <c r="Q424" s="86" t="e">
        <f>IF(LEFT($H424)=RIGHT($N$2),
    IF(OR(Scores!$F424="",NOT(ISNUMBER(Scores!$F424))),
        NA(),
        Scores!$F424
    ),
    NA()
)</f>
        <v>#N/A</v>
      </c>
      <c r="R424" s="88" t="e">
        <f>IF(LEFT($H424)=RIGHT($N$2),
    IF(OR(Scores!$F424="",NOT(ISNUMBER(Scores!$H424))),
        NA(),
        Scores!$H424
    ),
    NA()
)</f>
        <v>#N/A</v>
      </c>
      <c r="S424" s="89"/>
    </row>
    <row r="425" spans="8:19">
      <c r="H425" s="93" t="str">
        <f>Scores!B425</f>
        <v/>
      </c>
      <c r="I425" s="87" t="e">
        <f>IF(LEFT($H425)=RIGHT($I$2),
    IF(Scores!$AC425="",
        NA(),
        Scores!$AC425
    ),
    NA()
)</f>
        <v>#N/A</v>
      </c>
      <c r="J425" s="86" t="e">
        <f>IF(LEFT($H425)=RIGHT($I$2),
    IF(Scores!$AF425="",
        NA(),
        Scores!$AF425
    ),
    NA()
)</f>
        <v>#N/A</v>
      </c>
      <c r="K425" s="86" t="e">
        <f>IF(LEFT($H425)=RIGHT($I$2),
    IF(Scores!$AG425="",
        NA(),
        Scores!$AG425
    ),
    NA()
)</f>
        <v>#N/A</v>
      </c>
      <c r="L425" s="86" t="e">
        <f>IF(LEFT($H425)=RIGHT($I$2),
    IF(OR(Scores!$F425="",NOT(ISNUMBER(Scores!$F425))),
        NA(),
        Scores!$F425
    ),
    NA()
)</f>
        <v>#N/A</v>
      </c>
      <c r="M425" s="88" t="e">
        <f>IF(LEFT($H425)=RIGHT($I$2),
    IF(OR(Scores!$F425="",NOT(ISNUMBER(Scores!$H425))),
        NA(),
        Scores!$H425
    ),
    NA()
)</f>
        <v>#N/A</v>
      </c>
      <c r="N425" s="87" t="e">
        <f>IF(LEFT($H425)=RIGHT($N$2),
    IF(Scores!$AC425="",
        NA(),
        Scores!$AC425
    ),
    NA()
)</f>
        <v>#N/A</v>
      </c>
      <c r="O425" s="86" t="e">
        <f>IF(LEFT($H425)=RIGHT($N$2),
    IF(Scores!$AF425="",
        NA(),
        Scores!$AF425
    ),
    NA()
)</f>
        <v>#N/A</v>
      </c>
      <c r="P425" s="86" t="e">
        <f>IF(LEFT($H425)=RIGHT($N$2),
    IF(Scores!$AG425="",
        NA(),
        Scores!$AG425
    ),
    NA()
)</f>
        <v>#N/A</v>
      </c>
      <c r="Q425" s="86" t="e">
        <f>IF(LEFT($H425)=RIGHT($N$2),
    IF(OR(Scores!$F425="",NOT(ISNUMBER(Scores!$F425))),
        NA(),
        Scores!$F425
    ),
    NA()
)</f>
        <v>#N/A</v>
      </c>
      <c r="R425" s="88" t="e">
        <f>IF(LEFT($H425)=RIGHT($N$2),
    IF(OR(Scores!$F425="",NOT(ISNUMBER(Scores!$H425))),
        NA(),
        Scores!$H425
    ),
    NA()
)</f>
        <v>#N/A</v>
      </c>
      <c r="S425" s="89"/>
    </row>
    <row r="426" spans="8:19">
      <c r="H426" s="93" t="str">
        <f>Scores!B426</f>
        <v/>
      </c>
      <c r="I426" s="87" t="e">
        <f>IF(LEFT($H426)=RIGHT($I$2),
    IF(Scores!$AC426="",
        NA(),
        Scores!$AC426
    ),
    NA()
)</f>
        <v>#N/A</v>
      </c>
      <c r="J426" s="86" t="e">
        <f>IF(LEFT($H426)=RIGHT($I$2),
    IF(Scores!$AF426="",
        NA(),
        Scores!$AF426
    ),
    NA()
)</f>
        <v>#N/A</v>
      </c>
      <c r="K426" s="86" t="e">
        <f>IF(LEFT($H426)=RIGHT($I$2),
    IF(Scores!$AG426="",
        NA(),
        Scores!$AG426
    ),
    NA()
)</f>
        <v>#N/A</v>
      </c>
      <c r="L426" s="86" t="e">
        <f>IF(LEFT($H426)=RIGHT($I$2),
    IF(OR(Scores!$F426="",NOT(ISNUMBER(Scores!$F426))),
        NA(),
        Scores!$F426
    ),
    NA()
)</f>
        <v>#N/A</v>
      </c>
      <c r="M426" s="88" t="e">
        <f>IF(LEFT($H426)=RIGHT($I$2),
    IF(OR(Scores!$F426="",NOT(ISNUMBER(Scores!$H426))),
        NA(),
        Scores!$H426
    ),
    NA()
)</f>
        <v>#N/A</v>
      </c>
      <c r="N426" s="87" t="e">
        <f>IF(LEFT($H426)=RIGHT($N$2),
    IF(Scores!$AC426="",
        NA(),
        Scores!$AC426
    ),
    NA()
)</f>
        <v>#N/A</v>
      </c>
      <c r="O426" s="86" t="e">
        <f>IF(LEFT($H426)=RIGHT($N$2),
    IF(Scores!$AF426="",
        NA(),
        Scores!$AF426
    ),
    NA()
)</f>
        <v>#N/A</v>
      </c>
      <c r="P426" s="86" t="e">
        <f>IF(LEFT($H426)=RIGHT($N$2),
    IF(Scores!$AG426="",
        NA(),
        Scores!$AG426
    ),
    NA()
)</f>
        <v>#N/A</v>
      </c>
      <c r="Q426" s="86" t="e">
        <f>IF(LEFT($H426)=RIGHT($N$2),
    IF(OR(Scores!$F426="",NOT(ISNUMBER(Scores!$F426))),
        NA(),
        Scores!$F426
    ),
    NA()
)</f>
        <v>#N/A</v>
      </c>
      <c r="R426" s="88" t="e">
        <f>IF(LEFT($H426)=RIGHT($N$2),
    IF(OR(Scores!$F426="",NOT(ISNUMBER(Scores!$H426))),
        NA(),
        Scores!$H426
    ),
    NA()
)</f>
        <v>#N/A</v>
      </c>
      <c r="S426" s="89"/>
    </row>
    <row r="427" spans="8:19">
      <c r="H427" s="93" t="str">
        <f>Scores!B427</f>
        <v/>
      </c>
      <c r="I427" s="87" t="e">
        <f>IF(LEFT($H427)=RIGHT($I$2),
    IF(Scores!$AC427="",
        NA(),
        Scores!$AC427
    ),
    NA()
)</f>
        <v>#N/A</v>
      </c>
      <c r="J427" s="86" t="e">
        <f>IF(LEFT($H427)=RIGHT($I$2),
    IF(Scores!$AF427="",
        NA(),
        Scores!$AF427
    ),
    NA()
)</f>
        <v>#N/A</v>
      </c>
      <c r="K427" s="86" t="e">
        <f>IF(LEFT($H427)=RIGHT($I$2),
    IF(Scores!$AG427="",
        NA(),
        Scores!$AG427
    ),
    NA()
)</f>
        <v>#N/A</v>
      </c>
      <c r="L427" s="86" t="e">
        <f>IF(LEFT($H427)=RIGHT($I$2),
    IF(OR(Scores!$F427="",NOT(ISNUMBER(Scores!$F427))),
        NA(),
        Scores!$F427
    ),
    NA()
)</f>
        <v>#N/A</v>
      </c>
      <c r="M427" s="88" t="e">
        <f>IF(LEFT($H427)=RIGHT($I$2),
    IF(OR(Scores!$F427="",NOT(ISNUMBER(Scores!$H427))),
        NA(),
        Scores!$H427
    ),
    NA()
)</f>
        <v>#N/A</v>
      </c>
      <c r="N427" s="87" t="e">
        <f>IF(LEFT($H427)=RIGHT($N$2),
    IF(Scores!$AC427="",
        NA(),
        Scores!$AC427
    ),
    NA()
)</f>
        <v>#N/A</v>
      </c>
      <c r="O427" s="86" t="e">
        <f>IF(LEFT($H427)=RIGHT($N$2),
    IF(Scores!$AF427="",
        NA(),
        Scores!$AF427
    ),
    NA()
)</f>
        <v>#N/A</v>
      </c>
      <c r="P427" s="86" t="e">
        <f>IF(LEFT($H427)=RIGHT($N$2),
    IF(Scores!$AG427="",
        NA(),
        Scores!$AG427
    ),
    NA()
)</f>
        <v>#N/A</v>
      </c>
      <c r="Q427" s="86" t="e">
        <f>IF(LEFT($H427)=RIGHT($N$2),
    IF(OR(Scores!$F427="",NOT(ISNUMBER(Scores!$F427))),
        NA(),
        Scores!$F427
    ),
    NA()
)</f>
        <v>#N/A</v>
      </c>
      <c r="R427" s="88" t="e">
        <f>IF(LEFT($H427)=RIGHT($N$2),
    IF(OR(Scores!$F427="",NOT(ISNUMBER(Scores!$H427))),
        NA(),
        Scores!$H427
    ),
    NA()
)</f>
        <v>#N/A</v>
      </c>
      <c r="S427" s="89"/>
    </row>
    <row r="428" spans="8:19">
      <c r="H428" s="93" t="str">
        <f>Scores!B428</f>
        <v/>
      </c>
      <c r="I428" s="87" t="e">
        <f>IF(LEFT($H428)=RIGHT($I$2),
    IF(Scores!$AC428="",
        NA(),
        Scores!$AC428
    ),
    NA()
)</f>
        <v>#N/A</v>
      </c>
      <c r="J428" s="86" t="e">
        <f>IF(LEFT($H428)=RIGHT($I$2),
    IF(Scores!$AF428="",
        NA(),
        Scores!$AF428
    ),
    NA()
)</f>
        <v>#N/A</v>
      </c>
      <c r="K428" s="86" t="e">
        <f>IF(LEFT($H428)=RIGHT($I$2),
    IF(Scores!$AG428="",
        NA(),
        Scores!$AG428
    ),
    NA()
)</f>
        <v>#N/A</v>
      </c>
      <c r="L428" s="86" t="e">
        <f>IF(LEFT($H428)=RIGHT($I$2),
    IF(OR(Scores!$F428="",NOT(ISNUMBER(Scores!$F428))),
        NA(),
        Scores!$F428
    ),
    NA()
)</f>
        <v>#N/A</v>
      </c>
      <c r="M428" s="88" t="e">
        <f>IF(LEFT($H428)=RIGHT($I$2),
    IF(OR(Scores!$F428="",NOT(ISNUMBER(Scores!$H428))),
        NA(),
        Scores!$H428
    ),
    NA()
)</f>
        <v>#N/A</v>
      </c>
      <c r="N428" s="87" t="e">
        <f>IF(LEFT($H428)=RIGHT($N$2),
    IF(Scores!$AC428="",
        NA(),
        Scores!$AC428
    ),
    NA()
)</f>
        <v>#N/A</v>
      </c>
      <c r="O428" s="86" t="e">
        <f>IF(LEFT($H428)=RIGHT($N$2),
    IF(Scores!$AF428="",
        NA(),
        Scores!$AF428
    ),
    NA()
)</f>
        <v>#N/A</v>
      </c>
      <c r="P428" s="86" t="e">
        <f>IF(LEFT($H428)=RIGHT($N$2),
    IF(Scores!$AG428="",
        NA(),
        Scores!$AG428
    ),
    NA()
)</f>
        <v>#N/A</v>
      </c>
      <c r="Q428" s="86" t="e">
        <f>IF(LEFT($H428)=RIGHT($N$2),
    IF(OR(Scores!$F428="",NOT(ISNUMBER(Scores!$F428))),
        NA(),
        Scores!$F428
    ),
    NA()
)</f>
        <v>#N/A</v>
      </c>
      <c r="R428" s="88" t="e">
        <f>IF(LEFT($H428)=RIGHT($N$2),
    IF(OR(Scores!$F428="",NOT(ISNUMBER(Scores!$H428))),
        NA(),
        Scores!$H428
    ),
    NA()
)</f>
        <v>#N/A</v>
      </c>
      <c r="S428" s="89"/>
    </row>
    <row r="429" spans="8:19">
      <c r="H429" s="93" t="str">
        <f>Scores!B429</f>
        <v/>
      </c>
      <c r="I429" s="87" t="e">
        <f>IF(LEFT($H429)=RIGHT($I$2),
    IF(Scores!$AC429="",
        NA(),
        Scores!$AC429
    ),
    NA()
)</f>
        <v>#N/A</v>
      </c>
      <c r="J429" s="86" t="e">
        <f>IF(LEFT($H429)=RIGHT($I$2),
    IF(Scores!$AF429="",
        NA(),
        Scores!$AF429
    ),
    NA()
)</f>
        <v>#N/A</v>
      </c>
      <c r="K429" s="86" t="e">
        <f>IF(LEFT($H429)=RIGHT($I$2),
    IF(Scores!$AG429="",
        NA(),
        Scores!$AG429
    ),
    NA()
)</f>
        <v>#N/A</v>
      </c>
      <c r="L429" s="86" t="e">
        <f>IF(LEFT($H429)=RIGHT($I$2),
    IF(OR(Scores!$F429="",NOT(ISNUMBER(Scores!$F429))),
        NA(),
        Scores!$F429
    ),
    NA()
)</f>
        <v>#N/A</v>
      </c>
      <c r="M429" s="88" t="e">
        <f>IF(LEFT($H429)=RIGHT($I$2),
    IF(OR(Scores!$F429="",NOT(ISNUMBER(Scores!$H429))),
        NA(),
        Scores!$H429
    ),
    NA()
)</f>
        <v>#N/A</v>
      </c>
      <c r="N429" s="87" t="e">
        <f>IF(LEFT($H429)=RIGHT($N$2),
    IF(Scores!$AC429="",
        NA(),
        Scores!$AC429
    ),
    NA()
)</f>
        <v>#N/A</v>
      </c>
      <c r="O429" s="86" t="e">
        <f>IF(LEFT($H429)=RIGHT($N$2),
    IF(Scores!$AF429="",
        NA(),
        Scores!$AF429
    ),
    NA()
)</f>
        <v>#N/A</v>
      </c>
      <c r="P429" s="86" t="e">
        <f>IF(LEFT($H429)=RIGHT($N$2),
    IF(Scores!$AG429="",
        NA(),
        Scores!$AG429
    ),
    NA()
)</f>
        <v>#N/A</v>
      </c>
      <c r="Q429" s="86" t="e">
        <f>IF(LEFT($H429)=RIGHT($N$2),
    IF(OR(Scores!$F429="",NOT(ISNUMBER(Scores!$F429))),
        NA(),
        Scores!$F429
    ),
    NA()
)</f>
        <v>#N/A</v>
      </c>
      <c r="R429" s="88" t="e">
        <f>IF(LEFT($H429)=RIGHT($N$2),
    IF(OR(Scores!$F429="",NOT(ISNUMBER(Scores!$H429))),
        NA(),
        Scores!$H429
    ),
    NA()
)</f>
        <v>#N/A</v>
      </c>
      <c r="S429" s="89"/>
    </row>
    <row r="430" spans="8:19">
      <c r="H430" s="93" t="str">
        <f>Scores!B430</f>
        <v/>
      </c>
      <c r="I430" s="87" t="e">
        <f>IF(LEFT($H430)=RIGHT($I$2),
    IF(Scores!$AC430="",
        NA(),
        Scores!$AC430
    ),
    NA()
)</f>
        <v>#N/A</v>
      </c>
      <c r="J430" s="86" t="e">
        <f>IF(LEFT($H430)=RIGHT($I$2),
    IF(Scores!$AF430="",
        NA(),
        Scores!$AF430
    ),
    NA()
)</f>
        <v>#N/A</v>
      </c>
      <c r="K430" s="86" t="e">
        <f>IF(LEFT($H430)=RIGHT($I$2),
    IF(Scores!$AG430="",
        NA(),
        Scores!$AG430
    ),
    NA()
)</f>
        <v>#N/A</v>
      </c>
      <c r="L430" s="86" t="e">
        <f>IF(LEFT($H430)=RIGHT($I$2),
    IF(OR(Scores!$F430="",NOT(ISNUMBER(Scores!$F430))),
        NA(),
        Scores!$F430
    ),
    NA()
)</f>
        <v>#N/A</v>
      </c>
      <c r="M430" s="88" t="e">
        <f>IF(LEFT($H430)=RIGHT($I$2),
    IF(OR(Scores!$F430="",NOT(ISNUMBER(Scores!$H430))),
        NA(),
        Scores!$H430
    ),
    NA()
)</f>
        <v>#N/A</v>
      </c>
      <c r="N430" s="87" t="e">
        <f>IF(LEFT($H430)=RIGHT($N$2),
    IF(Scores!$AC430="",
        NA(),
        Scores!$AC430
    ),
    NA()
)</f>
        <v>#N/A</v>
      </c>
      <c r="O430" s="86" t="e">
        <f>IF(LEFT($H430)=RIGHT($N$2),
    IF(Scores!$AF430="",
        NA(),
        Scores!$AF430
    ),
    NA()
)</f>
        <v>#N/A</v>
      </c>
      <c r="P430" s="86" t="e">
        <f>IF(LEFT($H430)=RIGHT($N$2),
    IF(Scores!$AG430="",
        NA(),
        Scores!$AG430
    ),
    NA()
)</f>
        <v>#N/A</v>
      </c>
      <c r="Q430" s="86" t="e">
        <f>IF(LEFT($H430)=RIGHT($N$2),
    IF(OR(Scores!$F430="",NOT(ISNUMBER(Scores!$F430))),
        NA(),
        Scores!$F430
    ),
    NA()
)</f>
        <v>#N/A</v>
      </c>
      <c r="R430" s="88" t="e">
        <f>IF(LEFT($H430)=RIGHT($N$2),
    IF(OR(Scores!$F430="",NOT(ISNUMBER(Scores!$H430))),
        NA(),
        Scores!$H430
    ),
    NA()
)</f>
        <v>#N/A</v>
      </c>
      <c r="S430" s="89"/>
    </row>
    <row r="431" spans="8:19">
      <c r="H431" s="93" t="str">
        <f>Scores!B431</f>
        <v/>
      </c>
      <c r="I431" s="87" t="e">
        <f>IF(LEFT($H431)=RIGHT($I$2),
    IF(Scores!$AC431="",
        NA(),
        Scores!$AC431
    ),
    NA()
)</f>
        <v>#N/A</v>
      </c>
      <c r="J431" s="86" t="e">
        <f>IF(LEFT($H431)=RIGHT($I$2),
    IF(Scores!$AF431="",
        NA(),
        Scores!$AF431
    ),
    NA()
)</f>
        <v>#N/A</v>
      </c>
      <c r="K431" s="86" t="e">
        <f>IF(LEFT($H431)=RIGHT($I$2),
    IF(Scores!$AG431="",
        NA(),
        Scores!$AG431
    ),
    NA()
)</f>
        <v>#N/A</v>
      </c>
      <c r="L431" s="86" t="e">
        <f>IF(LEFT($H431)=RIGHT($I$2),
    IF(OR(Scores!$F431="",NOT(ISNUMBER(Scores!$F431))),
        NA(),
        Scores!$F431
    ),
    NA()
)</f>
        <v>#N/A</v>
      </c>
      <c r="M431" s="88" t="e">
        <f>IF(LEFT($H431)=RIGHT($I$2),
    IF(OR(Scores!$F431="",NOT(ISNUMBER(Scores!$H431))),
        NA(),
        Scores!$H431
    ),
    NA()
)</f>
        <v>#N/A</v>
      </c>
      <c r="N431" s="87" t="e">
        <f>IF(LEFT($H431)=RIGHT($N$2),
    IF(Scores!$AC431="",
        NA(),
        Scores!$AC431
    ),
    NA()
)</f>
        <v>#N/A</v>
      </c>
      <c r="O431" s="86" t="e">
        <f>IF(LEFT($H431)=RIGHT($N$2),
    IF(Scores!$AF431="",
        NA(),
        Scores!$AF431
    ),
    NA()
)</f>
        <v>#N/A</v>
      </c>
      <c r="P431" s="86" t="e">
        <f>IF(LEFT($H431)=RIGHT($N$2),
    IF(Scores!$AG431="",
        NA(),
        Scores!$AG431
    ),
    NA()
)</f>
        <v>#N/A</v>
      </c>
      <c r="Q431" s="86" t="e">
        <f>IF(LEFT($H431)=RIGHT($N$2),
    IF(OR(Scores!$F431="",NOT(ISNUMBER(Scores!$F431))),
        NA(),
        Scores!$F431
    ),
    NA()
)</f>
        <v>#N/A</v>
      </c>
      <c r="R431" s="88" t="e">
        <f>IF(LEFT($H431)=RIGHT($N$2),
    IF(OR(Scores!$F431="",NOT(ISNUMBER(Scores!$H431))),
        NA(),
        Scores!$H431
    ),
    NA()
)</f>
        <v>#N/A</v>
      </c>
      <c r="S431" s="89"/>
    </row>
    <row r="432" spans="8:19">
      <c r="H432" s="93" t="str">
        <f>Scores!B432</f>
        <v/>
      </c>
      <c r="I432" s="87" t="e">
        <f>IF(LEFT($H432)=RIGHT($I$2),
    IF(Scores!$AC432="",
        NA(),
        Scores!$AC432
    ),
    NA()
)</f>
        <v>#N/A</v>
      </c>
      <c r="J432" s="86" t="e">
        <f>IF(LEFT($H432)=RIGHT($I$2),
    IF(Scores!$AF432="",
        NA(),
        Scores!$AF432
    ),
    NA()
)</f>
        <v>#N/A</v>
      </c>
      <c r="K432" s="86" t="e">
        <f>IF(LEFT($H432)=RIGHT($I$2),
    IF(Scores!$AG432="",
        NA(),
        Scores!$AG432
    ),
    NA()
)</f>
        <v>#N/A</v>
      </c>
      <c r="L432" s="86" t="e">
        <f>IF(LEFT($H432)=RIGHT($I$2),
    IF(OR(Scores!$F432="",NOT(ISNUMBER(Scores!$F432))),
        NA(),
        Scores!$F432
    ),
    NA()
)</f>
        <v>#N/A</v>
      </c>
      <c r="M432" s="88" t="e">
        <f>IF(LEFT($H432)=RIGHT($I$2),
    IF(OR(Scores!$F432="",NOT(ISNUMBER(Scores!$H432))),
        NA(),
        Scores!$H432
    ),
    NA()
)</f>
        <v>#N/A</v>
      </c>
      <c r="N432" s="87" t="e">
        <f>IF(LEFT($H432)=RIGHT($N$2),
    IF(Scores!$AC432="",
        NA(),
        Scores!$AC432
    ),
    NA()
)</f>
        <v>#N/A</v>
      </c>
      <c r="O432" s="86" t="e">
        <f>IF(LEFT($H432)=RIGHT($N$2),
    IF(Scores!$AF432="",
        NA(),
        Scores!$AF432
    ),
    NA()
)</f>
        <v>#N/A</v>
      </c>
      <c r="P432" s="86" t="e">
        <f>IF(LEFT($H432)=RIGHT($N$2),
    IF(Scores!$AG432="",
        NA(),
        Scores!$AG432
    ),
    NA()
)</f>
        <v>#N/A</v>
      </c>
      <c r="Q432" s="86" t="e">
        <f>IF(LEFT($H432)=RIGHT($N$2),
    IF(OR(Scores!$F432="",NOT(ISNUMBER(Scores!$F432))),
        NA(),
        Scores!$F432
    ),
    NA()
)</f>
        <v>#N/A</v>
      </c>
      <c r="R432" s="88" t="e">
        <f>IF(LEFT($H432)=RIGHT($N$2),
    IF(OR(Scores!$F432="",NOT(ISNUMBER(Scores!$H432))),
        NA(),
        Scores!$H432
    ),
    NA()
)</f>
        <v>#N/A</v>
      </c>
      <c r="S432" s="89"/>
    </row>
    <row r="433" spans="8:19">
      <c r="H433" s="93" t="str">
        <f>Scores!B433</f>
        <v/>
      </c>
      <c r="I433" s="87" t="e">
        <f>IF(LEFT($H433)=RIGHT($I$2),
    IF(Scores!$AC433="",
        NA(),
        Scores!$AC433
    ),
    NA()
)</f>
        <v>#N/A</v>
      </c>
      <c r="J433" s="86" t="e">
        <f>IF(LEFT($H433)=RIGHT($I$2),
    IF(Scores!$AF433="",
        NA(),
        Scores!$AF433
    ),
    NA()
)</f>
        <v>#N/A</v>
      </c>
      <c r="K433" s="86" t="e">
        <f>IF(LEFT($H433)=RIGHT($I$2),
    IF(Scores!$AG433="",
        NA(),
        Scores!$AG433
    ),
    NA()
)</f>
        <v>#N/A</v>
      </c>
      <c r="L433" s="86" t="e">
        <f>IF(LEFT($H433)=RIGHT($I$2),
    IF(OR(Scores!$F433="",NOT(ISNUMBER(Scores!$F433))),
        NA(),
        Scores!$F433
    ),
    NA()
)</f>
        <v>#N/A</v>
      </c>
      <c r="M433" s="88" t="e">
        <f>IF(LEFT($H433)=RIGHT($I$2),
    IF(OR(Scores!$F433="",NOT(ISNUMBER(Scores!$H433))),
        NA(),
        Scores!$H433
    ),
    NA()
)</f>
        <v>#N/A</v>
      </c>
      <c r="N433" s="87" t="e">
        <f>IF(LEFT($H433)=RIGHT($N$2),
    IF(Scores!$AC433="",
        NA(),
        Scores!$AC433
    ),
    NA()
)</f>
        <v>#N/A</v>
      </c>
      <c r="O433" s="86" t="e">
        <f>IF(LEFT($H433)=RIGHT($N$2),
    IF(Scores!$AF433="",
        NA(),
        Scores!$AF433
    ),
    NA()
)</f>
        <v>#N/A</v>
      </c>
      <c r="P433" s="86" t="e">
        <f>IF(LEFT($H433)=RIGHT($N$2),
    IF(Scores!$AG433="",
        NA(),
        Scores!$AG433
    ),
    NA()
)</f>
        <v>#N/A</v>
      </c>
      <c r="Q433" s="86" t="e">
        <f>IF(LEFT($H433)=RIGHT($N$2),
    IF(OR(Scores!$F433="",NOT(ISNUMBER(Scores!$F433))),
        NA(),
        Scores!$F433
    ),
    NA()
)</f>
        <v>#N/A</v>
      </c>
      <c r="R433" s="88" t="e">
        <f>IF(LEFT($H433)=RIGHT($N$2),
    IF(OR(Scores!$F433="",NOT(ISNUMBER(Scores!$H433))),
        NA(),
        Scores!$H433
    ),
    NA()
)</f>
        <v>#N/A</v>
      </c>
      <c r="S433" s="89"/>
    </row>
    <row r="434" spans="8:19">
      <c r="H434" s="93" t="str">
        <f>Scores!B434</f>
        <v/>
      </c>
      <c r="I434" s="87" t="e">
        <f>IF(LEFT($H434)=RIGHT($I$2),
    IF(Scores!$AC434="",
        NA(),
        Scores!$AC434
    ),
    NA()
)</f>
        <v>#N/A</v>
      </c>
      <c r="J434" s="86" t="e">
        <f>IF(LEFT($H434)=RIGHT($I$2),
    IF(Scores!$AF434="",
        NA(),
        Scores!$AF434
    ),
    NA()
)</f>
        <v>#N/A</v>
      </c>
      <c r="K434" s="86" t="e">
        <f>IF(LEFT($H434)=RIGHT($I$2),
    IF(Scores!$AG434="",
        NA(),
        Scores!$AG434
    ),
    NA()
)</f>
        <v>#N/A</v>
      </c>
      <c r="L434" s="86" t="e">
        <f>IF(LEFT($H434)=RIGHT($I$2),
    IF(OR(Scores!$F434="",NOT(ISNUMBER(Scores!$F434))),
        NA(),
        Scores!$F434
    ),
    NA()
)</f>
        <v>#N/A</v>
      </c>
      <c r="M434" s="88" t="e">
        <f>IF(LEFT($H434)=RIGHT($I$2),
    IF(OR(Scores!$F434="",NOT(ISNUMBER(Scores!$H434))),
        NA(),
        Scores!$H434
    ),
    NA()
)</f>
        <v>#N/A</v>
      </c>
      <c r="N434" s="87" t="e">
        <f>IF(LEFT($H434)=RIGHT($N$2),
    IF(Scores!$AC434="",
        NA(),
        Scores!$AC434
    ),
    NA()
)</f>
        <v>#N/A</v>
      </c>
      <c r="O434" s="86" t="e">
        <f>IF(LEFT($H434)=RIGHT($N$2),
    IF(Scores!$AF434="",
        NA(),
        Scores!$AF434
    ),
    NA()
)</f>
        <v>#N/A</v>
      </c>
      <c r="P434" s="86" t="e">
        <f>IF(LEFT($H434)=RIGHT($N$2),
    IF(Scores!$AG434="",
        NA(),
        Scores!$AG434
    ),
    NA()
)</f>
        <v>#N/A</v>
      </c>
      <c r="Q434" s="86" t="e">
        <f>IF(LEFT($H434)=RIGHT($N$2),
    IF(OR(Scores!$F434="",NOT(ISNUMBER(Scores!$F434))),
        NA(),
        Scores!$F434
    ),
    NA()
)</f>
        <v>#N/A</v>
      </c>
      <c r="R434" s="88" t="e">
        <f>IF(LEFT($H434)=RIGHT($N$2),
    IF(OR(Scores!$F434="",NOT(ISNUMBER(Scores!$H434))),
        NA(),
        Scores!$H434
    ),
    NA()
)</f>
        <v>#N/A</v>
      </c>
      <c r="S434" s="89"/>
    </row>
    <row r="435" spans="8:19">
      <c r="H435" s="93" t="str">
        <f>Scores!B435</f>
        <v/>
      </c>
      <c r="I435" s="87" t="e">
        <f>IF(LEFT($H435)=RIGHT($I$2),
    IF(Scores!$AC435="",
        NA(),
        Scores!$AC435
    ),
    NA()
)</f>
        <v>#N/A</v>
      </c>
      <c r="J435" s="86" t="e">
        <f>IF(LEFT($H435)=RIGHT($I$2),
    IF(Scores!$AF435="",
        NA(),
        Scores!$AF435
    ),
    NA()
)</f>
        <v>#N/A</v>
      </c>
      <c r="K435" s="86" t="e">
        <f>IF(LEFT($H435)=RIGHT($I$2),
    IF(Scores!$AG435="",
        NA(),
        Scores!$AG435
    ),
    NA()
)</f>
        <v>#N/A</v>
      </c>
      <c r="L435" s="86" t="e">
        <f>IF(LEFT($H435)=RIGHT($I$2),
    IF(OR(Scores!$F435="",NOT(ISNUMBER(Scores!$F435))),
        NA(),
        Scores!$F435
    ),
    NA()
)</f>
        <v>#N/A</v>
      </c>
      <c r="M435" s="88" t="e">
        <f>IF(LEFT($H435)=RIGHT($I$2),
    IF(OR(Scores!$F435="",NOT(ISNUMBER(Scores!$H435))),
        NA(),
        Scores!$H435
    ),
    NA()
)</f>
        <v>#N/A</v>
      </c>
      <c r="N435" s="87" t="e">
        <f>IF(LEFT($H435)=RIGHT($N$2),
    IF(Scores!$AC435="",
        NA(),
        Scores!$AC435
    ),
    NA()
)</f>
        <v>#N/A</v>
      </c>
      <c r="O435" s="86" t="e">
        <f>IF(LEFT($H435)=RIGHT($N$2),
    IF(Scores!$AF435="",
        NA(),
        Scores!$AF435
    ),
    NA()
)</f>
        <v>#N/A</v>
      </c>
      <c r="P435" s="86" t="e">
        <f>IF(LEFT($H435)=RIGHT($N$2),
    IF(Scores!$AG435="",
        NA(),
        Scores!$AG435
    ),
    NA()
)</f>
        <v>#N/A</v>
      </c>
      <c r="Q435" s="86" t="e">
        <f>IF(LEFT($H435)=RIGHT($N$2),
    IF(OR(Scores!$F435="",NOT(ISNUMBER(Scores!$F435))),
        NA(),
        Scores!$F435
    ),
    NA()
)</f>
        <v>#N/A</v>
      </c>
      <c r="R435" s="88" t="e">
        <f>IF(LEFT($H435)=RIGHT($N$2),
    IF(OR(Scores!$F435="",NOT(ISNUMBER(Scores!$H435))),
        NA(),
        Scores!$H435
    ),
    NA()
)</f>
        <v>#N/A</v>
      </c>
      <c r="S435" s="89"/>
    </row>
    <row r="436" spans="8:19">
      <c r="H436" s="93" t="str">
        <f>Scores!B436</f>
        <v/>
      </c>
      <c r="I436" s="87" t="e">
        <f>IF(LEFT($H436)=RIGHT($I$2),
    IF(Scores!$AC436="",
        NA(),
        Scores!$AC436
    ),
    NA()
)</f>
        <v>#N/A</v>
      </c>
      <c r="J436" s="86" t="e">
        <f>IF(LEFT($H436)=RIGHT($I$2),
    IF(Scores!$AF436="",
        NA(),
        Scores!$AF436
    ),
    NA()
)</f>
        <v>#N/A</v>
      </c>
      <c r="K436" s="86" t="e">
        <f>IF(LEFT($H436)=RIGHT($I$2),
    IF(Scores!$AG436="",
        NA(),
        Scores!$AG436
    ),
    NA()
)</f>
        <v>#N/A</v>
      </c>
      <c r="L436" s="86" t="e">
        <f>IF(LEFT($H436)=RIGHT($I$2),
    IF(OR(Scores!$F436="",NOT(ISNUMBER(Scores!$F436))),
        NA(),
        Scores!$F436
    ),
    NA()
)</f>
        <v>#N/A</v>
      </c>
      <c r="M436" s="88" t="e">
        <f>IF(LEFT($H436)=RIGHT($I$2),
    IF(OR(Scores!$F436="",NOT(ISNUMBER(Scores!$H436))),
        NA(),
        Scores!$H436
    ),
    NA()
)</f>
        <v>#N/A</v>
      </c>
      <c r="N436" s="87" t="e">
        <f>IF(LEFT($H436)=RIGHT($N$2),
    IF(Scores!$AC436="",
        NA(),
        Scores!$AC436
    ),
    NA()
)</f>
        <v>#N/A</v>
      </c>
      <c r="O436" s="86" t="e">
        <f>IF(LEFT($H436)=RIGHT($N$2),
    IF(Scores!$AF436="",
        NA(),
        Scores!$AF436
    ),
    NA()
)</f>
        <v>#N/A</v>
      </c>
      <c r="P436" s="86" t="e">
        <f>IF(LEFT($H436)=RIGHT($N$2),
    IF(Scores!$AG436="",
        NA(),
        Scores!$AG436
    ),
    NA()
)</f>
        <v>#N/A</v>
      </c>
      <c r="Q436" s="86" t="e">
        <f>IF(LEFT($H436)=RIGHT($N$2),
    IF(OR(Scores!$F436="",NOT(ISNUMBER(Scores!$F436))),
        NA(),
        Scores!$F436
    ),
    NA()
)</f>
        <v>#N/A</v>
      </c>
      <c r="R436" s="88" t="e">
        <f>IF(LEFT($H436)=RIGHT($N$2),
    IF(OR(Scores!$F436="",NOT(ISNUMBER(Scores!$H436))),
        NA(),
        Scores!$H436
    ),
    NA()
)</f>
        <v>#N/A</v>
      </c>
      <c r="S436" s="89"/>
    </row>
    <row r="437" spans="8:19">
      <c r="H437" s="93" t="str">
        <f>Scores!B437</f>
        <v/>
      </c>
      <c r="I437" s="87" t="e">
        <f>IF(LEFT($H437)=RIGHT($I$2),
    IF(Scores!$AC437="",
        NA(),
        Scores!$AC437
    ),
    NA()
)</f>
        <v>#N/A</v>
      </c>
      <c r="J437" s="86" t="e">
        <f>IF(LEFT($H437)=RIGHT($I$2),
    IF(Scores!$AF437="",
        NA(),
        Scores!$AF437
    ),
    NA()
)</f>
        <v>#N/A</v>
      </c>
      <c r="K437" s="86" t="e">
        <f>IF(LEFT($H437)=RIGHT($I$2),
    IF(Scores!$AG437="",
        NA(),
        Scores!$AG437
    ),
    NA()
)</f>
        <v>#N/A</v>
      </c>
      <c r="L437" s="86" t="e">
        <f>IF(LEFT($H437)=RIGHT($I$2),
    IF(OR(Scores!$F437="",NOT(ISNUMBER(Scores!$F437))),
        NA(),
        Scores!$F437
    ),
    NA()
)</f>
        <v>#N/A</v>
      </c>
      <c r="M437" s="88" t="e">
        <f>IF(LEFT($H437)=RIGHT($I$2),
    IF(OR(Scores!$F437="",NOT(ISNUMBER(Scores!$H437))),
        NA(),
        Scores!$H437
    ),
    NA()
)</f>
        <v>#N/A</v>
      </c>
      <c r="N437" s="87" t="e">
        <f>IF(LEFT($H437)=RIGHT($N$2),
    IF(Scores!$AC437="",
        NA(),
        Scores!$AC437
    ),
    NA()
)</f>
        <v>#N/A</v>
      </c>
      <c r="O437" s="86" t="e">
        <f>IF(LEFT($H437)=RIGHT($N$2),
    IF(Scores!$AF437="",
        NA(),
        Scores!$AF437
    ),
    NA()
)</f>
        <v>#N/A</v>
      </c>
      <c r="P437" s="86" t="e">
        <f>IF(LEFT($H437)=RIGHT($N$2),
    IF(Scores!$AG437="",
        NA(),
        Scores!$AG437
    ),
    NA()
)</f>
        <v>#N/A</v>
      </c>
      <c r="Q437" s="86" t="e">
        <f>IF(LEFT($H437)=RIGHT($N$2),
    IF(OR(Scores!$F437="",NOT(ISNUMBER(Scores!$F437))),
        NA(),
        Scores!$F437
    ),
    NA()
)</f>
        <v>#N/A</v>
      </c>
      <c r="R437" s="88" t="e">
        <f>IF(LEFT($H437)=RIGHT($N$2),
    IF(OR(Scores!$F437="",NOT(ISNUMBER(Scores!$H437))),
        NA(),
        Scores!$H437
    ),
    NA()
)</f>
        <v>#N/A</v>
      </c>
      <c r="S437" s="89"/>
    </row>
    <row r="438" spans="8:19">
      <c r="H438" s="93" t="str">
        <f>Scores!B438</f>
        <v/>
      </c>
      <c r="I438" s="87" t="e">
        <f>IF(LEFT($H438)=RIGHT($I$2),
    IF(Scores!$AC438="",
        NA(),
        Scores!$AC438
    ),
    NA()
)</f>
        <v>#N/A</v>
      </c>
      <c r="J438" s="86" t="e">
        <f>IF(LEFT($H438)=RIGHT($I$2),
    IF(Scores!$AF438="",
        NA(),
        Scores!$AF438
    ),
    NA()
)</f>
        <v>#N/A</v>
      </c>
      <c r="K438" s="86" t="e">
        <f>IF(LEFT($H438)=RIGHT($I$2),
    IF(Scores!$AG438="",
        NA(),
        Scores!$AG438
    ),
    NA()
)</f>
        <v>#N/A</v>
      </c>
      <c r="L438" s="86" t="e">
        <f>IF(LEFT($H438)=RIGHT($I$2),
    IF(OR(Scores!$F438="",NOT(ISNUMBER(Scores!$F438))),
        NA(),
        Scores!$F438
    ),
    NA()
)</f>
        <v>#N/A</v>
      </c>
      <c r="M438" s="88" t="e">
        <f>IF(LEFT($H438)=RIGHT($I$2),
    IF(OR(Scores!$F438="",NOT(ISNUMBER(Scores!$H438))),
        NA(),
        Scores!$H438
    ),
    NA()
)</f>
        <v>#N/A</v>
      </c>
      <c r="N438" s="87" t="e">
        <f>IF(LEFT($H438)=RIGHT($N$2),
    IF(Scores!$AC438="",
        NA(),
        Scores!$AC438
    ),
    NA()
)</f>
        <v>#N/A</v>
      </c>
      <c r="O438" s="86" t="e">
        <f>IF(LEFT($H438)=RIGHT($N$2),
    IF(Scores!$AF438="",
        NA(),
        Scores!$AF438
    ),
    NA()
)</f>
        <v>#N/A</v>
      </c>
      <c r="P438" s="86" t="e">
        <f>IF(LEFT($H438)=RIGHT($N$2),
    IF(Scores!$AG438="",
        NA(),
        Scores!$AG438
    ),
    NA()
)</f>
        <v>#N/A</v>
      </c>
      <c r="Q438" s="86" t="e">
        <f>IF(LEFT($H438)=RIGHT($N$2),
    IF(OR(Scores!$F438="",NOT(ISNUMBER(Scores!$F438))),
        NA(),
        Scores!$F438
    ),
    NA()
)</f>
        <v>#N/A</v>
      </c>
      <c r="R438" s="88" t="e">
        <f>IF(LEFT($H438)=RIGHT($N$2),
    IF(OR(Scores!$F438="",NOT(ISNUMBER(Scores!$H438))),
        NA(),
        Scores!$H438
    ),
    NA()
)</f>
        <v>#N/A</v>
      </c>
      <c r="S438" s="89"/>
    </row>
    <row r="439" spans="8:19">
      <c r="H439" s="93" t="str">
        <f>Scores!B439</f>
        <v/>
      </c>
      <c r="I439" s="87" t="e">
        <f>IF(LEFT($H439)=RIGHT($I$2),
    IF(Scores!$AC439="",
        NA(),
        Scores!$AC439
    ),
    NA()
)</f>
        <v>#N/A</v>
      </c>
      <c r="J439" s="86" t="e">
        <f>IF(LEFT($H439)=RIGHT($I$2),
    IF(Scores!$AF439="",
        NA(),
        Scores!$AF439
    ),
    NA()
)</f>
        <v>#N/A</v>
      </c>
      <c r="K439" s="86" t="e">
        <f>IF(LEFT($H439)=RIGHT($I$2),
    IF(Scores!$AG439="",
        NA(),
        Scores!$AG439
    ),
    NA()
)</f>
        <v>#N/A</v>
      </c>
      <c r="L439" s="86" t="e">
        <f>IF(LEFT($H439)=RIGHT($I$2),
    IF(OR(Scores!$F439="",NOT(ISNUMBER(Scores!$F439))),
        NA(),
        Scores!$F439
    ),
    NA()
)</f>
        <v>#N/A</v>
      </c>
      <c r="M439" s="88" t="e">
        <f>IF(LEFT($H439)=RIGHT($I$2),
    IF(OR(Scores!$F439="",NOT(ISNUMBER(Scores!$H439))),
        NA(),
        Scores!$H439
    ),
    NA()
)</f>
        <v>#N/A</v>
      </c>
      <c r="N439" s="87" t="e">
        <f>IF(LEFT($H439)=RIGHT($N$2),
    IF(Scores!$AC439="",
        NA(),
        Scores!$AC439
    ),
    NA()
)</f>
        <v>#N/A</v>
      </c>
      <c r="O439" s="86" t="e">
        <f>IF(LEFT($H439)=RIGHT($N$2),
    IF(Scores!$AF439="",
        NA(),
        Scores!$AF439
    ),
    NA()
)</f>
        <v>#N/A</v>
      </c>
      <c r="P439" s="86" t="e">
        <f>IF(LEFT($H439)=RIGHT($N$2),
    IF(Scores!$AG439="",
        NA(),
        Scores!$AG439
    ),
    NA()
)</f>
        <v>#N/A</v>
      </c>
      <c r="Q439" s="86" t="e">
        <f>IF(LEFT($H439)=RIGHT($N$2),
    IF(OR(Scores!$F439="",NOT(ISNUMBER(Scores!$F439))),
        NA(),
        Scores!$F439
    ),
    NA()
)</f>
        <v>#N/A</v>
      </c>
      <c r="R439" s="88" t="e">
        <f>IF(LEFT($H439)=RIGHT($N$2),
    IF(OR(Scores!$F439="",NOT(ISNUMBER(Scores!$H439))),
        NA(),
        Scores!$H439
    ),
    NA()
)</f>
        <v>#N/A</v>
      </c>
      <c r="S439" s="89"/>
    </row>
    <row r="440" spans="8:19">
      <c r="H440" s="93" t="str">
        <f>Scores!B440</f>
        <v/>
      </c>
      <c r="I440" s="87" t="e">
        <f>IF(LEFT($H440)=RIGHT($I$2),
    IF(Scores!$AC440="",
        NA(),
        Scores!$AC440
    ),
    NA()
)</f>
        <v>#N/A</v>
      </c>
      <c r="J440" s="86" t="e">
        <f>IF(LEFT($H440)=RIGHT($I$2),
    IF(Scores!$AF440="",
        NA(),
        Scores!$AF440
    ),
    NA()
)</f>
        <v>#N/A</v>
      </c>
      <c r="K440" s="86" t="e">
        <f>IF(LEFT($H440)=RIGHT($I$2),
    IF(Scores!$AG440="",
        NA(),
        Scores!$AG440
    ),
    NA()
)</f>
        <v>#N/A</v>
      </c>
      <c r="L440" s="86" t="e">
        <f>IF(LEFT($H440)=RIGHT($I$2),
    IF(OR(Scores!$F440="",NOT(ISNUMBER(Scores!$F440))),
        NA(),
        Scores!$F440
    ),
    NA()
)</f>
        <v>#N/A</v>
      </c>
      <c r="M440" s="88" t="e">
        <f>IF(LEFT($H440)=RIGHT($I$2),
    IF(OR(Scores!$F440="",NOT(ISNUMBER(Scores!$H440))),
        NA(),
        Scores!$H440
    ),
    NA()
)</f>
        <v>#N/A</v>
      </c>
      <c r="N440" s="87" t="e">
        <f>IF(LEFT($H440)=RIGHT($N$2),
    IF(Scores!$AC440="",
        NA(),
        Scores!$AC440
    ),
    NA()
)</f>
        <v>#N/A</v>
      </c>
      <c r="O440" s="86" t="e">
        <f>IF(LEFT($H440)=RIGHT($N$2),
    IF(Scores!$AF440="",
        NA(),
        Scores!$AF440
    ),
    NA()
)</f>
        <v>#N/A</v>
      </c>
      <c r="P440" s="86" t="e">
        <f>IF(LEFT($H440)=RIGHT($N$2),
    IF(Scores!$AG440="",
        NA(),
        Scores!$AG440
    ),
    NA()
)</f>
        <v>#N/A</v>
      </c>
      <c r="Q440" s="86" t="e">
        <f>IF(LEFT($H440)=RIGHT($N$2),
    IF(OR(Scores!$F440="",NOT(ISNUMBER(Scores!$F440))),
        NA(),
        Scores!$F440
    ),
    NA()
)</f>
        <v>#N/A</v>
      </c>
      <c r="R440" s="88" t="e">
        <f>IF(LEFT($H440)=RIGHT($N$2),
    IF(OR(Scores!$F440="",NOT(ISNUMBER(Scores!$H440))),
        NA(),
        Scores!$H440
    ),
    NA()
)</f>
        <v>#N/A</v>
      </c>
      <c r="S440" s="89"/>
    </row>
    <row r="441" spans="8:19">
      <c r="H441" s="93" t="str">
        <f>Scores!B441</f>
        <v/>
      </c>
      <c r="I441" s="87" t="e">
        <f>IF(LEFT($H441)=RIGHT($I$2),
    IF(Scores!$AC441="",
        NA(),
        Scores!$AC441
    ),
    NA()
)</f>
        <v>#N/A</v>
      </c>
      <c r="J441" s="86" t="e">
        <f>IF(LEFT($H441)=RIGHT($I$2),
    IF(Scores!$AF441="",
        NA(),
        Scores!$AF441
    ),
    NA()
)</f>
        <v>#N/A</v>
      </c>
      <c r="K441" s="86" t="e">
        <f>IF(LEFT($H441)=RIGHT($I$2),
    IF(Scores!$AG441="",
        NA(),
        Scores!$AG441
    ),
    NA()
)</f>
        <v>#N/A</v>
      </c>
      <c r="L441" s="86" t="e">
        <f>IF(LEFT($H441)=RIGHT($I$2),
    IF(OR(Scores!$F441="",NOT(ISNUMBER(Scores!$F441))),
        NA(),
        Scores!$F441
    ),
    NA()
)</f>
        <v>#N/A</v>
      </c>
      <c r="M441" s="88" t="e">
        <f>IF(LEFT($H441)=RIGHT($I$2),
    IF(OR(Scores!$F441="",NOT(ISNUMBER(Scores!$H441))),
        NA(),
        Scores!$H441
    ),
    NA()
)</f>
        <v>#N/A</v>
      </c>
      <c r="N441" s="87" t="e">
        <f>IF(LEFT($H441)=RIGHT($N$2),
    IF(Scores!$AC441="",
        NA(),
        Scores!$AC441
    ),
    NA()
)</f>
        <v>#N/A</v>
      </c>
      <c r="O441" s="86" t="e">
        <f>IF(LEFT($H441)=RIGHT($N$2),
    IF(Scores!$AF441="",
        NA(),
        Scores!$AF441
    ),
    NA()
)</f>
        <v>#N/A</v>
      </c>
      <c r="P441" s="86" t="e">
        <f>IF(LEFT($H441)=RIGHT($N$2),
    IF(Scores!$AG441="",
        NA(),
        Scores!$AG441
    ),
    NA()
)</f>
        <v>#N/A</v>
      </c>
      <c r="Q441" s="86" t="e">
        <f>IF(LEFT($H441)=RIGHT($N$2),
    IF(OR(Scores!$F441="",NOT(ISNUMBER(Scores!$F441))),
        NA(),
        Scores!$F441
    ),
    NA()
)</f>
        <v>#N/A</v>
      </c>
      <c r="R441" s="88" t="e">
        <f>IF(LEFT($H441)=RIGHT($N$2),
    IF(OR(Scores!$F441="",NOT(ISNUMBER(Scores!$H441))),
        NA(),
        Scores!$H441
    ),
    NA()
)</f>
        <v>#N/A</v>
      </c>
      <c r="S441" s="89"/>
    </row>
    <row r="442" spans="8:19">
      <c r="H442" s="93" t="str">
        <f>Scores!B442</f>
        <v/>
      </c>
      <c r="I442" s="87" t="e">
        <f>IF(LEFT($H442)=RIGHT($I$2),
    IF(Scores!$AC442="",
        NA(),
        Scores!$AC442
    ),
    NA()
)</f>
        <v>#N/A</v>
      </c>
      <c r="J442" s="86" t="e">
        <f>IF(LEFT($H442)=RIGHT($I$2),
    IF(Scores!$AF442="",
        NA(),
        Scores!$AF442
    ),
    NA()
)</f>
        <v>#N/A</v>
      </c>
      <c r="K442" s="86" t="e">
        <f>IF(LEFT($H442)=RIGHT($I$2),
    IF(Scores!$AG442="",
        NA(),
        Scores!$AG442
    ),
    NA()
)</f>
        <v>#N/A</v>
      </c>
      <c r="L442" s="86" t="e">
        <f>IF(LEFT($H442)=RIGHT($I$2),
    IF(OR(Scores!$F442="",NOT(ISNUMBER(Scores!$F442))),
        NA(),
        Scores!$F442
    ),
    NA()
)</f>
        <v>#N/A</v>
      </c>
      <c r="M442" s="88" t="e">
        <f>IF(LEFT($H442)=RIGHT($I$2),
    IF(OR(Scores!$F442="",NOT(ISNUMBER(Scores!$H442))),
        NA(),
        Scores!$H442
    ),
    NA()
)</f>
        <v>#N/A</v>
      </c>
      <c r="N442" s="87" t="e">
        <f>IF(LEFT($H442)=RIGHT($N$2),
    IF(Scores!$AC442="",
        NA(),
        Scores!$AC442
    ),
    NA()
)</f>
        <v>#N/A</v>
      </c>
      <c r="O442" s="86" t="e">
        <f>IF(LEFT($H442)=RIGHT($N$2),
    IF(Scores!$AF442="",
        NA(),
        Scores!$AF442
    ),
    NA()
)</f>
        <v>#N/A</v>
      </c>
      <c r="P442" s="86" t="e">
        <f>IF(LEFT($H442)=RIGHT($N$2),
    IF(Scores!$AG442="",
        NA(),
        Scores!$AG442
    ),
    NA()
)</f>
        <v>#N/A</v>
      </c>
      <c r="Q442" s="86" t="e">
        <f>IF(LEFT($H442)=RIGHT($N$2),
    IF(OR(Scores!$F442="",NOT(ISNUMBER(Scores!$F442))),
        NA(),
        Scores!$F442
    ),
    NA()
)</f>
        <v>#N/A</v>
      </c>
      <c r="R442" s="88" t="e">
        <f>IF(LEFT($H442)=RIGHT($N$2),
    IF(OR(Scores!$F442="",NOT(ISNUMBER(Scores!$H442))),
        NA(),
        Scores!$H442
    ),
    NA()
)</f>
        <v>#N/A</v>
      </c>
      <c r="S442" s="89"/>
    </row>
    <row r="443" spans="8:19">
      <c r="H443" s="93" t="str">
        <f>Scores!B443</f>
        <v/>
      </c>
      <c r="I443" s="87" t="e">
        <f>IF(LEFT($H443)=RIGHT($I$2),
    IF(Scores!$AC443="",
        NA(),
        Scores!$AC443
    ),
    NA()
)</f>
        <v>#N/A</v>
      </c>
      <c r="J443" s="86" t="e">
        <f>IF(LEFT($H443)=RIGHT($I$2),
    IF(Scores!$AF443="",
        NA(),
        Scores!$AF443
    ),
    NA()
)</f>
        <v>#N/A</v>
      </c>
      <c r="K443" s="86" t="e">
        <f>IF(LEFT($H443)=RIGHT($I$2),
    IF(Scores!$AG443="",
        NA(),
        Scores!$AG443
    ),
    NA()
)</f>
        <v>#N/A</v>
      </c>
      <c r="L443" s="86" t="e">
        <f>IF(LEFT($H443)=RIGHT($I$2),
    IF(OR(Scores!$F443="",NOT(ISNUMBER(Scores!$F443))),
        NA(),
        Scores!$F443
    ),
    NA()
)</f>
        <v>#N/A</v>
      </c>
      <c r="M443" s="88" t="e">
        <f>IF(LEFT($H443)=RIGHT($I$2),
    IF(OR(Scores!$F443="",NOT(ISNUMBER(Scores!$H443))),
        NA(),
        Scores!$H443
    ),
    NA()
)</f>
        <v>#N/A</v>
      </c>
      <c r="N443" s="87" t="e">
        <f>IF(LEFT($H443)=RIGHT($N$2),
    IF(Scores!$AC443="",
        NA(),
        Scores!$AC443
    ),
    NA()
)</f>
        <v>#N/A</v>
      </c>
      <c r="O443" s="86" t="e">
        <f>IF(LEFT($H443)=RIGHT($N$2),
    IF(Scores!$AF443="",
        NA(),
        Scores!$AF443
    ),
    NA()
)</f>
        <v>#N/A</v>
      </c>
      <c r="P443" s="86" t="e">
        <f>IF(LEFT($H443)=RIGHT($N$2),
    IF(Scores!$AG443="",
        NA(),
        Scores!$AG443
    ),
    NA()
)</f>
        <v>#N/A</v>
      </c>
      <c r="Q443" s="86" t="e">
        <f>IF(LEFT($H443)=RIGHT($N$2),
    IF(OR(Scores!$F443="",NOT(ISNUMBER(Scores!$F443))),
        NA(),
        Scores!$F443
    ),
    NA()
)</f>
        <v>#N/A</v>
      </c>
      <c r="R443" s="88" t="e">
        <f>IF(LEFT($H443)=RIGHT($N$2),
    IF(OR(Scores!$F443="",NOT(ISNUMBER(Scores!$H443))),
        NA(),
        Scores!$H443
    ),
    NA()
)</f>
        <v>#N/A</v>
      </c>
      <c r="S443" s="89"/>
    </row>
    <row r="444" spans="8:19">
      <c r="H444" s="93" t="str">
        <f>Scores!B444</f>
        <v/>
      </c>
      <c r="I444" s="87" t="e">
        <f>IF(LEFT($H444)=RIGHT($I$2),
    IF(Scores!$AC444="",
        NA(),
        Scores!$AC444
    ),
    NA()
)</f>
        <v>#N/A</v>
      </c>
      <c r="J444" s="86" t="e">
        <f>IF(LEFT($H444)=RIGHT($I$2),
    IF(Scores!$AF444="",
        NA(),
        Scores!$AF444
    ),
    NA()
)</f>
        <v>#N/A</v>
      </c>
      <c r="K444" s="86" t="e">
        <f>IF(LEFT($H444)=RIGHT($I$2),
    IF(Scores!$AG444="",
        NA(),
        Scores!$AG444
    ),
    NA()
)</f>
        <v>#N/A</v>
      </c>
      <c r="L444" s="86" t="e">
        <f>IF(LEFT($H444)=RIGHT($I$2),
    IF(OR(Scores!$F444="",NOT(ISNUMBER(Scores!$F444))),
        NA(),
        Scores!$F444
    ),
    NA()
)</f>
        <v>#N/A</v>
      </c>
      <c r="M444" s="88" t="e">
        <f>IF(LEFT($H444)=RIGHT($I$2),
    IF(OR(Scores!$F444="",NOT(ISNUMBER(Scores!$H444))),
        NA(),
        Scores!$H444
    ),
    NA()
)</f>
        <v>#N/A</v>
      </c>
      <c r="N444" s="87" t="e">
        <f>IF(LEFT($H444)=RIGHT($N$2),
    IF(Scores!$AC444="",
        NA(),
        Scores!$AC444
    ),
    NA()
)</f>
        <v>#N/A</v>
      </c>
      <c r="O444" s="86" t="e">
        <f>IF(LEFT($H444)=RIGHT($N$2),
    IF(Scores!$AF444="",
        NA(),
        Scores!$AF444
    ),
    NA()
)</f>
        <v>#N/A</v>
      </c>
      <c r="P444" s="86" t="e">
        <f>IF(LEFT($H444)=RIGHT($N$2),
    IF(Scores!$AG444="",
        NA(),
        Scores!$AG444
    ),
    NA()
)</f>
        <v>#N/A</v>
      </c>
      <c r="Q444" s="86" t="e">
        <f>IF(LEFT($H444)=RIGHT($N$2),
    IF(OR(Scores!$F444="",NOT(ISNUMBER(Scores!$F444))),
        NA(),
        Scores!$F444
    ),
    NA()
)</f>
        <v>#N/A</v>
      </c>
      <c r="R444" s="88" t="e">
        <f>IF(LEFT($H444)=RIGHT($N$2),
    IF(OR(Scores!$F444="",NOT(ISNUMBER(Scores!$H444))),
        NA(),
        Scores!$H444
    ),
    NA()
)</f>
        <v>#N/A</v>
      </c>
      <c r="S444" s="89"/>
    </row>
    <row r="445" spans="8:19">
      <c r="H445" s="93" t="str">
        <f>Scores!B445</f>
        <v/>
      </c>
      <c r="I445" s="87" t="e">
        <f>IF(LEFT($H445)=RIGHT($I$2),
    IF(Scores!$AC445="",
        NA(),
        Scores!$AC445
    ),
    NA()
)</f>
        <v>#N/A</v>
      </c>
      <c r="J445" s="86" t="e">
        <f>IF(LEFT($H445)=RIGHT($I$2),
    IF(Scores!$AF445="",
        NA(),
        Scores!$AF445
    ),
    NA()
)</f>
        <v>#N/A</v>
      </c>
      <c r="K445" s="86" t="e">
        <f>IF(LEFT($H445)=RIGHT($I$2),
    IF(Scores!$AG445="",
        NA(),
        Scores!$AG445
    ),
    NA()
)</f>
        <v>#N/A</v>
      </c>
      <c r="L445" s="86" t="e">
        <f>IF(LEFT($H445)=RIGHT($I$2),
    IF(OR(Scores!$F445="",NOT(ISNUMBER(Scores!$F445))),
        NA(),
        Scores!$F445
    ),
    NA()
)</f>
        <v>#N/A</v>
      </c>
      <c r="M445" s="88" t="e">
        <f>IF(LEFT($H445)=RIGHT($I$2),
    IF(OR(Scores!$F445="",NOT(ISNUMBER(Scores!$H445))),
        NA(),
        Scores!$H445
    ),
    NA()
)</f>
        <v>#N/A</v>
      </c>
      <c r="N445" s="87" t="e">
        <f>IF(LEFT($H445)=RIGHT($N$2),
    IF(Scores!$AC445="",
        NA(),
        Scores!$AC445
    ),
    NA()
)</f>
        <v>#N/A</v>
      </c>
      <c r="O445" s="86" t="e">
        <f>IF(LEFT($H445)=RIGHT($N$2),
    IF(Scores!$AF445="",
        NA(),
        Scores!$AF445
    ),
    NA()
)</f>
        <v>#N/A</v>
      </c>
      <c r="P445" s="86" t="e">
        <f>IF(LEFT($H445)=RIGHT($N$2),
    IF(Scores!$AG445="",
        NA(),
        Scores!$AG445
    ),
    NA()
)</f>
        <v>#N/A</v>
      </c>
      <c r="Q445" s="86" t="e">
        <f>IF(LEFT($H445)=RIGHT($N$2),
    IF(OR(Scores!$F445="",NOT(ISNUMBER(Scores!$F445))),
        NA(),
        Scores!$F445
    ),
    NA()
)</f>
        <v>#N/A</v>
      </c>
      <c r="R445" s="88" t="e">
        <f>IF(LEFT($H445)=RIGHT($N$2),
    IF(OR(Scores!$F445="",NOT(ISNUMBER(Scores!$H445))),
        NA(),
        Scores!$H445
    ),
    NA()
)</f>
        <v>#N/A</v>
      </c>
      <c r="S445" s="89"/>
    </row>
    <row r="446" spans="8:19">
      <c r="H446" s="93" t="str">
        <f>Scores!B446</f>
        <v/>
      </c>
      <c r="I446" s="87" t="e">
        <f>IF(LEFT($H446)=RIGHT($I$2),
    IF(Scores!$AC446="",
        NA(),
        Scores!$AC446
    ),
    NA()
)</f>
        <v>#N/A</v>
      </c>
      <c r="J446" s="86" t="e">
        <f>IF(LEFT($H446)=RIGHT($I$2),
    IF(Scores!$AF446="",
        NA(),
        Scores!$AF446
    ),
    NA()
)</f>
        <v>#N/A</v>
      </c>
      <c r="K446" s="86" t="e">
        <f>IF(LEFT($H446)=RIGHT($I$2),
    IF(Scores!$AG446="",
        NA(),
        Scores!$AG446
    ),
    NA()
)</f>
        <v>#N/A</v>
      </c>
      <c r="L446" s="86" t="e">
        <f>IF(LEFT($H446)=RIGHT($I$2),
    IF(OR(Scores!$F446="",NOT(ISNUMBER(Scores!$F446))),
        NA(),
        Scores!$F446
    ),
    NA()
)</f>
        <v>#N/A</v>
      </c>
      <c r="M446" s="88" t="e">
        <f>IF(LEFT($H446)=RIGHT($I$2),
    IF(OR(Scores!$F446="",NOT(ISNUMBER(Scores!$H446))),
        NA(),
        Scores!$H446
    ),
    NA()
)</f>
        <v>#N/A</v>
      </c>
      <c r="N446" s="87" t="e">
        <f>IF(LEFT($H446)=RIGHT($N$2),
    IF(Scores!$AC446="",
        NA(),
        Scores!$AC446
    ),
    NA()
)</f>
        <v>#N/A</v>
      </c>
      <c r="O446" s="86" t="e">
        <f>IF(LEFT($H446)=RIGHT($N$2),
    IF(Scores!$AF446="",
        NA(),
        Scores!$AF446
    ),
    NA()
)</f>
        <v>#N/A</v>
      </c>
      <c r="P446" s="86" t="e">
        <f>IF(LEFT($H446)=RIGHT($N$2),
    IF(Scores!$AG446="",
        NA(),
        Scores!$AG446
    ),
    NA()
)</f>
        <v>#N/A</v>
      </c>
      <c r="Q446" s="86" t="e">
        <f>IF(LEFT($H446)=RIGHT($N$2),
    IF(OR(Scores!$F446="",NOT(ISNUMBER(Scores!$F446))),
        NA(),
        Scores!$F446
    ),
    NA()
)</f>
        <v>#N/A</v>
      </c>
      <c r="R446" s="88" t="e">
        <f>IF(LEFT($H446)=RIGHT($N$2),
    IF(OR(Scores!$F446="",NOT(ISNUMBER(Scores!$H446))),
        NA(),
        Scores!$H446
    ),
    NA()
)</f>
        <v>#N/A</v>
      </c>
      <c r="S446" s="89"/>
    </row>
    <row r="447" spans="8:19">
      <c r="H447" s="93" t="str">
        <f>Scores!B447</f>
        <v/>
      </c>
      <c r="I447" s="87" t="e">
        <f>IF(LEFT($H447)=RIGHT($I$2),
    IF(Scores!$AC447="",
        NA(),
        Scores!$AC447
    ),
    NA()
)</f>
        <v>#N/A</v>
      </c>
      <c r="J447" s="86" t="e">
        <f>IF(LEFT($H447)=RIGHT($I$2),
    IF(Scores!$AF447="",
        NA(),
        Scores!$AF447
    ),
    NA()
)</f>
        <v>#N/A</v>
      </c>
      <c r="K447" s="86" t="e">
        <f>IF(LEFT($H447)=RIGHT($I$2),
    IF(Scores!$AG447="",
        NA(),
        Scores!$AG447
    ),
    NA()
)</f>
        <v>#N/A</v>
      </c>
      <c r="L447" s="86" t="e">
        <f>IF(LEFT($H447)=RIGHT($I$2),
    IF(OR(Scores!$F447="",NOT(ISNUMBER(Scores!$F447))),
        NA(),
        Scores!$F447
    ),
    NA()
)</f>
        <v>#N/A</v>
      </c>
      <c r="M447" s="88" t="e">
        <f>IF(LEFT($H447)=RIGHT($I$2),
    IF(OR(Scores!$F447="",NOT(ISNUMBER(Scores!$H447))),
        NA(),
        Scores!$H447
    ),
    NA()
)</f>
        <v>#N/A</v>
      </c>
      <c r="N447" s="87" t="e">
        <f>IF(LEFT($H447)=RIGHT($N$2),
    IF(Scores!$AC447="",
        NA(),
        Scores!$AC447
    ),
    NA()
)</f>
        <v>#N/A</v>
      </c>
      <c r="O447" s="86" t="e">
        <f>IF(LEFT($H447)=RIGHT($N$2),
    IF(Scores!$AF447="",
        NA(),
        Scores!$AF447
    ),
    NA()
)</f>
        <v>#N/A</v>
      </c>
      <c r="P447" s="86" t="e">
        <f>IF(LEFT($H447)=RIGHT($N$2),
    IF(Scores!$AG447="",
        NA(),
        Scores!$AG447
    ),
    NA()
)</f>
        <v>#N/A</v>
      </c>
      <c r="Q447" s="86" t="e">
        <f>IF(LEFT($H447)=RIGHT($N$2),
    IF(OR(Scores!$F447="",NOT(ISNUMBER(Scores!$F447))),
        NA(),
        Scores!$F447
    ),
    NA()
)</f>
        <v>#N/A</v>
      </c>
      <c r="R447" s="88" t="e">
        <f>IF(LEFT($H447)=RIGHT($N$2),
    IF(OR(Scores!$F447="",NOT(ISNUMBER(Scores!$H447))),
        NA(),
        Scores!$H447
    ),
    NA()
)</f>
        <v>#N/A</v>
      </c>
      <c r="S447" s="89"/>
    </row>
    <row r="448" spans="8:19">
      <c r="H448" s="93" t="str">
        <f>Scores!B448</f>
        <v/>
      </c>
      <c r="I448" s="87" t="e">
        <f>IF(LEFT($H448)=RIGHT($I$2),
    IF(Scores!$AC448="",
        NA(),
        Scores!$AC448
    ),
    NA()
)</f>
        <v>#N/A</v>
      </c>
      <c r="J448" s="86" t="e">
        <f>IF(LEFT($H448)=RIGHT($I$2),
    IF(Scores!$AF448="",
        NA(),
        Scores!$AF448
    ),
    NA()
)</f>
        <v>#N/A</v>
      </c>
      <c r="K448" s="86" t="e">
        <f>IF(LEFT($H448)=RIGHT($I$2),
    IF(Scores!$AG448="",
        NA(),
        Scores!$AG448
    ),
    NA()
)</f>
        <v>#N/A</v>
      </c>
      <c r="L448" s="86" t="e">
        <f>IF(LEFT($H448)=RIGHT($I$2),
    IF(OR(Scores!$F448="",NOT(ISNUMBER(Scores!$F448))),
        NA(),
        Scores!$F448
    ),
    NA()
)</f>
        <v>#N/A</v>
      </c>
      <c r="M448" s="88" t="e">
        <f>IF(LEFT($H448)=RIGHT($I$2),
    IF(OR(Scores!$F448="",NOT(ISNUMBER(Scores!$H448))),
        NA(),
        Scores!$H448
    ),
    NA()
)</f>
        <v>#N/A</v>
      </c>
      <c r="N448" s="87" t="e">
        <f>IF(LEFT($H448)=RIGHT($N$2),
    IF(Scores!$AC448="",
        NA(),
        Scores!$AC448
    ),
    NA()
)</f>
        <v>#N/A</v>
      </c>
      <c r="O448" s="86" t="e">
        <f>IF(LEFT($H448)=RIGHT($N$2),
    IF(Scores!$AF448="",
        NA(),
        Scores!$AF448
    ),
    NA()
)</f>
        <v>#N/A</v>
      </c>
      <c r="P448" s="86" t="e">
        <f>IF(LEFT($H448)=RIGHT($N$2),
    IF(Scores!$AG448="",
        NA(),
        Scores!$AG448
    ),
    NA()
)</f>
        <v>#N/A</v>
      </c>
      <c r="Q448" s="86" t="e">
        <f>IF(LEFT($H448)=RIGHT($N$2),
    IF(OR(Scores!$F448="",NOT(ISNUMBER(Scores!$F448))),
        NA(),
        Scores!$F448
    ),
    NA()
)</f>
        <v>#N/A</v>
      </c>
      <c r="R448" s="88" t="e">
        <f>IF(LEFT($H448)=RIGHT($N$2),
    IF(OR(Scores!$F448="",NOT(ISNUMBER(Scores!$H448))),
        NA(),
        Scores!$H448
    ),
    NA()
)</f>
        <v>#N/A</v>
      </c>
      <c r="S448" s="89"/>
    </row>
    <row r="449" spans="8:19">
      <c r="H449" s="93" t="str">
        <f>Scores!B449</f>
        <v/>
      </c>
      <c r="I449" s="87" t="e">
        <f>IF(LEFT($H449)=RIGHT($I$2),
    IF(Scores!$AC449="",
        NA(),
        Scores!$AC449
    ),
    NA()
)</f>
        <v>#N/A</v>
      </c>
      <c r="J449" s="86" t="e">
        <f>IF(LEFT($H449)=RIGHT($I$2),
    IF(Scores!$AF449="",
        NA(),
        Scores!$AF449
    ),
    NA()
)</f>
        <v>#N/A</v>
      </c>
      <c r="K449" s="86" t="e">
        <f>IF(LEFT($H449)=RIGHT($I$2),
    IF(Scores!$AG449="",
        NA(),
        Scores!$AG449
    ),
    NA()
)</f>
        <v>#N/A</v>
      </c>
      <c r="L449" s="86" t="e">
        <f>IF(LEFT($H449)=RIGHT($I$2),
    IF(OR(Scores!$F449="",NOT(ISNUMBER(Scores!$F449))),
        NA(),
        Scores!$F449
    ),
    NA()
)</f>
        <v>#N/A</v>
      </c>
      <c r="M449" s="88" t="e">
        <f>IF(LEFT($H449)=RIGHT($I$2),
    IF(OR(Scores!$F449="",NOT(ISNUMBER(Scores!$H449))),
        NA(),
        Scores!$H449
    ),
    NA()
)</f>
        <v>#N/A</v>
      </c>
      <c r="N449" s="87" t="e">
        <f>IF(LEFT($H449)=RIGHT($N$2),
    IF(Scores!$AC449="",
        NA(),
        Scores!$AC449
    ),
    NA()
)</f>
        <v>#N/A</v>
      </c>
      <c r="O449" s="86" t="e">
        <f>IF(LEFT($H449)=RIGHT($N$2),
    IF(Scores!$AF449="",
        NA(),
        Scores!$AF449
    ),
    NA()
)</f>
        <v>#N/A</v>
      </c>
      <c r="P449" s="86" t="e">
        <f>IF(LEFT($H449)=RIGHT($N$2),
    IF(Scores!$AG449="",
        NA(),
        Scores!$AG449
    ),
    NA()
)</f>
        <v>#N/A</v>
      </c>
      <c r="Q449" s="86" t="e">
        <f>IF(LEFT($H449)=RIGHT($N$2),
    IF(OR(Scores!$F449="",NOT(ISNUMBER(Scores!$F449))),
        NA(),
        Scores!$F449
    ),
    NA()
)</f>
        <v>#N/A</v>
      </c>
      <c r="R449" s="88" t="e">
        <f>IF(LEFT($H449)=RIGHT($N$2),
    IF(OR(Scores!$F449="",NOT(ISNUMBER(Scores!$H449))),
        NA(),
        Scores!$H449
    ),
    NA()
)</f>
        <v>#N/A</v>
      </c>
      <c r="S449" s="89"/>
    </row>
    <row r="450" spans="8:19">
      <c r="H450" s="93" t="str">
        <f>Scores!B450</f>
        <v/>
      </c>
      <c r="I450" s="87" t="e">
        <f>IF(LEFT($H450)=RIGHT($I$2),
    IF(Scores!$AC450="",
        NA(),
        Scores!$AC450
    ),
    NA()
)</f>
        <v>#N/A</v>
      </c>
      <c r="J450" s="86" t="e">
        <f>IF(LEFT($H450)=RIGHT($I$2),
    IF(Scores!$AF450="",
        NA(),
        Scores!$AF450
    ),
    NA()
)</f>
        <v>#N/A</v>
      </c>
      <c r="K450" s="86" t="e">
        <f>IF(LEFT($H450)=RIGHT($I$2),
    IF(Scores!$AG450="",
        NA(),
        Scores!$AG450
    ),
    NA()
)</f>
        <v>#N/A</v>
      </c>
      <c r="L450" s="86" t="e">
        <f>IF(LEFT($H450)=RIGHT($I$2),
    IF(OR(Scores!$F450="",NOT(ISNUMBER(Scores!$F450))),
        NA(),
        Scores!$F450
    ),
    NA()
)</f>
        <v>#N/A</v>
      </c>
      <c r="M450" s="88" t="e">
        <f>IF(LEFT($H450)=RIGHT($I$2),
    IF(OR(Scores!$F450="",NOT(ISNUMBER(Scores!$H450))),
        NA(),
        Scores!$H450
    ),
    NA()
)</f>
        <v>#N/A</v>
      </c>
      <c r="N450" s="87" t="e">
        <f>IF(LEFT($H450)=RIGHT($N$2),
    IF(Scores!$AC450="",
        NA(),
        Scores!$AC450
    ),
    NA()
)</f>
        <v>#N/A</v>
      </c>
      <c r="O450" s="86" t="e">
        <f>IF(LEFT($H450)=RIGHT($N$2),
    IF(Scores!$AF450="",
        NA(),
        Scores!$AF450
    ),
    NA()
)</f>
        <v>#N/A</v>
      </c>
      <c r="P450" s="86" t="e">
        <f>IF(LEFT($H450)=RIGHT($N$2),
    IF(Scores!$AG450="",
        NA(),
        Scores!$AG450
    ),
    NA()
)</f>
        <v>#N/A</v>
      </c>
      <c r="Q450" s="86" t="e">
        <f>IF(LEFT($H450)=RIGHT($N$2),
    IF(OR(Scores!$F450="",NOT(ISNUMBER(Scores!$F450))),
        NA(),
        Scores!$F450
    ),
    NA()
)</f>
        <v>#N/A</v>
      </c>
      <c r="R450" s="88" t="e">
        <f>IF(LEFT($H450)=RIGHT($N$2),
    IF(OR(Scores!$F450="",NOT(ISNUMBER(Scores!$H450))),
        NA(),
        Scores!$H450
    ),
    NA()
)</f>
        <v>#N/A</v>
      </c>
      <c r="S450" s="89"/>
    </row>
    <row r="451" spans="8:19">
      <c r="H451" s="93" t="str">
        <f>Scores!B451</f>
        <v/>
      </c>
      <c r="I451" s="87" t="e">
        <f>IF(LEFT($H451)=RIGHT($I$2),
    IF(Scores!$AC451="",
        NA(),
        Scores!$AC451
    ),
    NA()
)</f>
        <v>#N/A</v>
      </c>
      <c r="J451" s="86" t="e">
        <f>IF(LEFT($H451)=RIGHT($I$2),
    IF(Scores!$AF451="",
        NA(),
        Scores!$AF451
    ),
    NA()
)</f>
        <v>#N/A</v>
      </c>
      <c r="K451" s="86" t="e">
        <f>IF(LEFT($H451)=RIGHT($I$2),
    IF(Scores!$AG451="",
        NA(),
        Scores!$AG451
    ),
    NA()
)</f>
        <v>#N/A</v>
      </c>
      <c r="L451" s="86" t="e">
        <f>IF(LEFT($H451)=RIGHT($I$2),
    IF(OR(Scores!$F451="",NOT(ISNUMBER(Scores!$F451))),
        NA(),
        Scores!$F451
    ),
    NA()
)</f>
        <v>#N/A</v>
      </c>
      <c r="M451" s="88" t="e">
        <f>IF(LEFT($H451)=RIGHT($I$2),
    IF(OR(Scores!$F451="",NOT(ISNUMBER(Scores!$H451))),
        NA(),
        Scores!$H451
    ),
    NA()
)</f>
        <v>#N/A</v>
      </c>
      <c r="N451" s="87" t="e">
        <f>IF(LEFT($H451)=RIGHT($N$2),
    IF(Scores!$AC451="",
        NA(),
        Scores!$AC451
    ),
    NA()
)</f>
        <v>#N/A</v>
      </c>
      <c r="O451" s="86" t="e">
        <f>IF(LEFT($H451)=RIGHT($N$2),
    IF(Scores!$AF451="",
        NA(),
        Scores!$AF451
    ),
    NA()
)</f>
        <v>#N/A</v>
      </c>
      <c r="P451" s="86" t="e">
        <f>IF(LEFT($H451)=RIGHT($N$2),
    IF(Scores!$AG451="",
        NA(),
        Scores!$AG451
    ),
    NA()
)</f>
        <v>#N/A</v>
      </c>
      <c r="Q451" s="86" t="e">
        <f>IF(LEFT($H451)=RIGHT($N$2),
    IF(OR(Scores!$F451="",NOT(ISNUMBER(Scores!$F451))),
        NA(),
        Scores!$F451
    ),
    NA()
)</f>
        <v>#N/A</v>
      </c>
      <c r="R451" s="88" t="e">
        <f>IF(LEFT($H451)=RIGHT($N$2),
    IF(OR(Scores!$F451="",NOT(ISNUMBER(Scores!$H451))),
        NA(),
        Scores!$H451
    ),
    NA()
)</f>
        <v>#N/A</v>
      </c>
      <c r="S451" s="89"/>
    </row>
    <row r="452" spans="8:19">
      <c r="H452" s="93" t="str">
        <f>Scores!B452</f>
        <v/>
      </c>
      <c r="I452" s="87" t="e">
        <f>IF(LEFT($H452)=RIGHT($I$2),
    IF(Scores!$AC452="",
        NA(),
        Scores!$AC452
    ),
    NA()
)</f>
        <v>#N/A</v>
      </c>
      <c r="J452" s="86" t="e">
        <f>IF(LEFT($H452)=RIGHT($I$2),
    IF(Scores!$AF452="",
        NA(),
        Scores!$AF452
    ),
    NA()
)</f>
        <v>#N/A</v>
      </c>
      <c r="K452" s="86" t="e">
        <f>IF(LEFT($H452)=RIGHT($I$2),
    IF(Scores!$AG452="",
        NA(),
        Scores!$AG452
    ),
    NA()
)</f>
        <v>#N/A</v>
      </c>
      <c r="L452" s="86" t="e">
        <f>IF(LEFT($H452)=RIGHT($I$2),
    IF(OR(Scores!$F452="",NOT(ISNUMBER(Scores!$F452))),
        NA(),
        Scores!$F452
    ),
    NA()
)</f>
        <v>#N/A</v>
      </c>
      <c r="M452" s="88" t="e">
        <f>IF(LEFT($H452)=RIGHT($I$2),
    IF(OR(Scores!$F452="",NOT(ISNUMBER(Scores!$H452))),
        NA(),
        Scores!$H452
    ),
    NA()
)</f>
        <v>#N/A</v>
      </c>
      <c r="N452" s="87" t="e">
        <f>IF(LEFT($H452)=RIGHT($N$2),
    IF(Scores!$AC452="",
        NA(),
        Scores!$AC452
    ),
    NA()
)</f>
        <v>#N/A</v>
      </c>
      <c r="O452" s="86" t="e">
        <f>IF(LEFT($H452)=RIGHT($N$2),
    IF(Scores!$AF452="",
        NA(),
        Scores!$AF452
    ),
    NA()
)</f>
        <v>#N/A</v>
      </c>
      <c r="P452" s="86" t="e">
        <f>IF(LEFT($H452)=RIGHT($N$2),
    IF(Scores!$AG452="",
        NA(),
        Scores!$AG452
    ),
    NA()
)</f>
        <v>#N/A</v>
      </c>
      <c r="Q452" s="86" t="e">
        <f>IF(LEFT($H452)=RIGHT($N$2),
    IF(OR(Scores!$F452="",NOT(ISNUMBER(Scores!$F452))),
        NA(),
        Scores!$F452
    ),
    NA()
)</f>
        <v>#N/A</v>
      </c>
      <c r="R452" s="88" t="e">
        <f>IF(LEFT($H452)=RIGHT($N$2),
    IF(OR(Scores!$F452="",NOT(ISNUMBER(Scores!$H452))),
        NA(),
        Scores!$H452
    ),
    NA()
)</f>
        <v>#N/A</v>
      </c>
      <c r="S452" s="89"/>
    </row>
    <row r="453" spans="8:19">
      <c r="H453" s="93" t="str">
        <f>Scores!B453</f>
        <v/>
      </c>
      <c r="I453" s="87" t="e">
        <f>IF(LEFT($H453)=RIGHT($I$2),
    IF(Scores!$AC453="",
        NA(),
        Scores!$AC453
    ),
    NA()
)</f>
        <v>#N/A</v>
      </c>
      <c r="J453" s="86" t="e">
        <f>IF(LEFT($H453)=RIGHT($I$2),
    IF(Scores!$AF453="",
        NA(),
        Scores!$AF453
    ),
    NA()
)</f>
        <v>#N/A</v>
      </c>
      <c r="K453" s="86" t="e">
        <f>IF(LEFT($H453)=RIGHT($I$2),
    IF(Scores!$AG453="",
        NA(),
        Scores!$AG453
    ),
    NA()
)</f>
        <v>#N/A</v>
      </c>
      <c r="L453" s="86" t="e">
        <f>IF(LEFT($H453)=RIGHT($I$2),
    IF(OR(Scores!$F453="",NOT(ISNUMBER(Scores!$F453))),
        NA(),
        Scores!$F453
    ),
    NA()
)</f>
        <v>#N/A</v>
      </c>
      <c r="M453" s="88" t="e">
        <f>IF(LEFT($H453)=RIGHT($I$2),
    IF(OR(Scores!$F453="",NOT(ISNUMBER(Scores!$H453))),
        NA(),
        Scores!$H453
    ),
    NA()
)</f>
        <v>#N/A</v>
      </c>
      <c r="N453" s="87" t="e">
        <f>IF(LEFT($H453)=RIGHT($N$2),
    IF(Scores!$AC453="",
        NA(),
        Scores!$AC453
    ),
    NA()
)</f>
        <v>#N/A</v>
      </c>
      <c r="O453" s="86" t="e">
        <f>IF(LEFT($H453)=RIGHT($N$2),
    IF(Scores!$AF453="",
        NA(),
        Scores!$AF453
    ),
    NA()
)</f>
        <v>#N/A</v>
      </c>
      <c r="P453" s="86" t="e">
        <f>IF(LEFT($H453)=RIGHT($N$2),
    IF(Scores!$AG453="",
        NA(),
        Scores!$AG453
    ),
    NA()
)</f>
        <v>#N/A</v>
      </c>
      <c r="Q453" s="86" t="e">
        <f>IF(LEFT($H453)=RIGHT($N$2),
    IF(OR(Scores!$F453="",NOT(ISNUMBER(Scores!$F453))),
        NA(),
        Scores!$F453
    ),
    NA()
)</f>
        <v>#N/A</v>
      </c>
      <c r="R453" s="88" t="e">
        <f>IF(LEFT($H453)=RIGHT($N$2),
    IF(OR(Scores!$F453="",NOT(ISNUMBER(Scores!$H453))),
        NA(),
        Scores!$H453
    ),
    NA()
)</f>
        <v>#N/A</v>
      </c>
      <c r="S453" s="89"/>
    </row>
    <row r="454" spans="8:19">
      <c r="H454" s="93" t="str">
        <f>Scores!B454</f>
        <v/>
      </c>
      <c r="I454" s="87" t="e">
        <f>IF(LEFT($H454)=RIGHT($I$2),
    IF(Scores!$AC454="",
        NA(),
        Scores!$AC454
    ),
    NA()
)</f>
        <v>#N/A</v>
      </c>
      <c r="J454" s="86" t="e">
        <f>IF(LEFT($H454)=RIGHT($I$2),
    IF(Scores!$AF454="",
        NA(),
        Scores!$AF454
    ),
    NA()
)</f>
        <v>#N/A</v>
      </c>
      <c r="K454" s="86" t="e">
        <f>IF(LEFT($H454)=RIGHT($I$2),
    IF(Scores!$AG454="",
        NA(),
        Scores!$AG454
    ),
    NA()
)</f>
        <v>#N/A</v>
      </c>
      <c r="L454" s="86" t="e">
        <f>IF(LEFT($H454)=RIGHT($I$2),
    IF(OR(Scores!$F454="",NOT(ISNUMBER(Scores!$F454))),
        NA(),
        Scores!$F454
    ),
    NA()
)</f>
        <v>#N/A</v>
      </c>
      <c r="M454" s="88" t="e">
        <f>IF(LEFT($H454)=RIGHT($I$2),
    IF(OR(Scores!$F454="",NOT(ISNUMBER(Scores!$H454))),
        NA(),
        Scores!$H454
    ),
    NA()
)</f>
        <v>#N/A</v>
      </c>
      <c r="N454" s="87" t="e">
        <f>IF(LEFT($H454)=RIGHT($N$2),
    IF(Scores!$AC454="",
        NA(),
        Scores!$AC454
    ),
    NA()
)</f>
        <v>#N/A</v>
      </c>
      <c r="O454" s="86" t="e">
        <f>IF(LEFT($H454)=RIGHT($N$2),
    IF(Scores!$AF454="",
        NA(),
        Scores!$AF454
    ),
    NA()
)</f>
        <v>#N/A</v>
      </c>
      <c r="P454" s="86" t="e">
        <f>IF(LEFT($H454)=RIGHT($N$2),
    IF(Scores!$AG454="",
        NA(),
        Scores!$AG454
    ),
    NA()
)</f>
        <v>#N/A</v>
      </c>
      <c r="Q454" s="86" t="e">
        <f>IF(LEFT($H454)=RIGHT($N$2),
    IF(OR(Scores!$F454="",NOT(ISNUMBER(Scores!$F454))),
        NA(),
        Scores!$F454
    ),
    NA()
)</f>
        <v>#N/A</v>
      </c>
      <c r="R454" s="88" t="e">
        <f>IF(LEFT($H454)=RIGHT($N$2),
    IF(OR(Scores!$F454="",NOT(ISNUMBER(Scores!$H454))),
        NA(),
        Scores!$H454
    ),
    NA()
)</f>
        <v>#N/A</v>
      </c>
      <c r="S454" s="89"/>
    </row>
    <row r="455" spans="8:19">
      <c r="H455" s="93" t="str">
        <f>Scores!B455</f>
        <v/>
      </c>
      <c r="I455" s="87" t="e">
        <f>IF(LEFT($H455)=RIGHT($I$2),
    IF(Scores!$AC455="",
        NA(),
        Scores!$AC455
    ),
    NA()
)</f>
        <v>#N/A</v>
      </c>
      <c r="J455" s="86" t="e">
        <f>IF(LEFT($H455)=RIGHT($I$2),
    IF(Scores!$AF455="",
        NA(),
        Scores!$AF455
    ),
    NA()
)</f>
        <v>#N/A</v>
      </c>
      <c r="K455" s="86" t="e">
        <f>IF(LEFT($H455)=RIGHT($I$2),
    IF(Scores!$AG455="",
        NA(),
        Scores!$AG455
    ),
    NA()
)</f>
        <v>#N/A</v>
      </c>
      <c r="L455" s="86" t="e">
        <f>IF(LEFT($H455)=RIGHT($I$2),
    IF(OR(Scores!$F455="",NOT(ISNUMBER(Scores!$F455))),
        NA(),
        Scores!$F455
    ),
    NA()
)</f>
        <v>#N/A</v>
      </c>
      <c r="M455" s="88" t="e">
        <f>IF(LEFT($H455)=RIGHT($I$2),
    IF(OR(Scores!$F455="",NOT(ISNUMBER(Scores!$H455))),
        NA(),
        Scores!$H455
    ),
    NA()
)</f>
        <v>#N/A</v>
      </c>
      <c r="N455" s="87" t="e">
        <f>IF(LEFT($H455)=RIGHT($N$2),
    IF(Scores!$AC455="",
        NA(),
        Scores!$AC455
    ),
    NA()
)</f>
        <v>#N/A</v>
      </c>
      <c r="O455" s="86" t="e">
        <f>IF(LEFT($H455)=RIGHT($N$2),
    IF(Scores!$AF455="",
        NA(),
        Scores!$AF455
    ),
    NA()
)</f>
        <v>#N/A</v>
      </c>
      <c r="P455" s="86" t="e">
        <f>IF(LEFT($H455)=RIGHT($N$2),
    IF(Scores!$AG455="",
        NA(),
        Scores!$AG455
    ),
    NA()
)</f>
        <v>#N/A</v>
      </c>
      <c r="Q455" s="86" t="e">
        <f>IF(LEFT($H455)=RIGHT($N$2),
    IF(OR(Scores!$F455="",NOT(ISNUMBER(Scores!$F455))),
        NA(),
        Scores!$F455
    ),
    NA()
)</f>
        <v>#N/A</v>
      </c>
      <c r="R455" s="88" t="e">
        <f>IF(LEFT($H455)=RIGHT($N$2),
    IF(OR(Scores!$F455="",NOT(ISNUMBER(Scores!$H455))),
        NA(),
        Scores!$H455
    ),
    NA()
)</f>
        <v>#N/A</v>
      </c>
      <c r="S455" s="89"/>
    </row>
    <row r="456" spans="8:19">
      <c r="H456" s="93" t="str">
        <f>Scores!B456</f>
        <v/>
      </c>
      <c r="I456" s="87" t="e">
        <f>IF(LEFT($H456)=RIGHT($I$2),
    IF(Scores!$AC456="",
        NA(),
        Scores!$AC456
    ),
    NA()
)</f>
        <v>#N/A</v>
      </c>
      <c r="J456" s="86" t="e">
        <f>IF(LEFT($H456)=RIGHT($I$2),
    IF(Scores!$AF456="",
        NA(),
        Scores!$AF456
    ),
    NA()
)</f>
        <v>#N/A</v>
      </c>
      <c r="K456" s="86" t="e">
        <f>IF(LEFT($H456)=RIGHT($I$2),
    IF(Scores!$AG456="",
        NA(),
        Scores!$AG456
    ),
    NA()
)</f>
        <v>#N/A</v>
      </c>
      <c r="L456" s="86" t="e">
        <f>IF(LEFT($H456)=RIGHT($I$2),
    IF(OR(Scores!$F456="",NOT(ISNUMBER(Scores!$F456))),
        NA(),
        Scores!$F456
    ),
    NA()
)</f>
        <v>#N/A</v>
      </c>
      <c r="M456" s="88" t="e">
        <f>IF(LEFT($H456)=RIGHT($I$2),
    IF(OR(Scores!$F456="",NOT(ISNUMBER(Scores!$H456))),
        NA(),
        Scores!$H456
    ),
    NA()
)</f>
        <v>#N/A</v>
      </c>
      <c r="N456" s="87" t="e">
        <f>IF(LEFT($H456)=RIGHT($N$2),
    IF(Scores!$AC456="",
        NA(),
        Scores!$AC456
    ),
    NA()
)</f>
        <v>#N/A</v>
      </c>
      <c r="O456" s="86" t="e">
        <f>IF(LEFT($H456)=RIGHT($N$2),
    IF(Scores!$AF456="",
        NA(),
        Scores!$AF456
    ),
    NA()
)</f>
        <v>#N/A</v>
      </c>
      <c r="P456" s="86" t="e">
        <f>IF(LEFT($H456)=RIGHT($N$2),
    IF(Scores!$AG456="",
        NA(),
        Scores!$AG456
    ),
    NA()
)</f>
        <v>#N/A</v>
      </c>
      <c r="Q456" s="86" t="e">
        <f>IF(LEFT($H456)=RIGHT($N$2),
    IF(OR(Scores!$F456="",NOT(ISNUMBER(Scores!$F456))),
        NA(),
        Scores!$F456
    ),
    NA()
)</f>
        <v>#N/A</v>
      </c>
      <c r="R456" s="88" t="e">
        <f>IF(LEFT($H456)=RIGHT($N$2),
    IF(OR(Scores!$F456="",NOT(ISNUMBER(Scores!$H456))),
        NA(),
        Scores!$H456
    ),
    NA()
)</f>
        <v>#N/A</v>
      </c>
      <c r="S456" s="89"/>
    </row>
    <row r="457" spans="8:19">
      <c r="H457" s="93" t="str">
        <f>Scores!B457</f>
        <v/>
      </c>
      <c r="I457" s="87" t="e">
        <f>IF(LEFT($H457)=RIGHT($I$2),
    IF(Scores!$AC457="",
        NA(),
        Scores!$AC457
    ),
    NA()
)</f>
        <v>#N/A</v>
      </c>
      <c r="J457" s="86" t="e">
        <f>IF(LEFT($H457)=RIGHT($I$2),
    IF(Scores!$AF457="",
        NA(),
        Scores!$AF457
    ),
    NA()
)</f>
        <v>#N/A</v>
      </c>
      <c r="K457" s="86" t="e">
        <f>IF(LEFT($H457)=RIGHT($I$2),
    IF(Scores!$AG457="",
        NA(),
        Scores!$AG457
    ),
    NA()
)</f>
        <v>#N/A</v>
      </c>
      <c r="L457" s="86" t="e">
        <f>IF(LEFT($H457)=RIGHT($I$2),
    IF(OR(Scores!$F457="",NOT(ISNUMBER(Scores!$F457))),
        NA(),
        Scores!$F457
    ),
    NA()
)</f>
        <v>#N/A</v>
      </c>
      <c r="M457" s="88" t="e">
        <f>IF(LEFT($H457)=RIGHT($I$2),
    IF(OR(Scores!$F457="",NOT(ISNUMBER(Scores!$H457))),
        NA(),
        Scores!$H457
    ),
    NA()
)</f>
        <v>#N/A</v>
      </c>
      <c r="N457" s="87" t="e">
        <f>IF(LEFT($H457)=RIGHT($N$2),
    IF(Scores!$AC457="",
        NA(),
        Scores!$AC457
    ),
    NA()
)</f>
        <v>#N/A</v>
      </c>
      <c r="O457" s="86" t="e">
        <f>IF(LEFT($H457)=RIGHT($N$2),
    IF(Scores!$AF457="",
        NA(),
        Scores!$AF457
    ),
    NA()
)</f>
        <v>#N/A</v>
      </c>
      <c r="P457" s="86" t="e">
        <f>IF(LEFT($H457)=RIGHT($N$2),
    IF(Scores!$AG457="",
        NA(),
        Scores!$AG457
    ),
    NA()
)</f>
        <v>#N/A</v>
      </c>
      <c r="Q457" s="86" t="e">
        <f>IF(LEFT($H457)=RIGHT($N$2),
    IF(OR(Scores!$F457="",NOT(ISNUMBER(Scores!$F457))),
        NA(),
        Scores!$F457
    ),
    NA()
)</f>
        <v>#N/A</v>
      </c>
      <c r="R457" s="88" t="e">
        <f>IF(LEFT($H457)=RIGHT($N$2),
    IF(OR(Scores!$F457="",NOT(ISNUMBER(Scores!$H457))),
        NA(),
        Scores!$H457
    ),
    NA()
)</f>
        <v>#N/A</v>
      </c>
      <c r="S457" s="89"/>
    </row>
    <row r="458" spans="8:19">
      <c r="H458" s="93" t="str">
        <f>Scores!B458</f>
        <v/>
      </c>
      <c r="I458" s="87" t="e">
        <f>IF(LEFT($H458)=RIGHT($I$2),
    IF(Scores!$AC458="",
        NA(),
        Scores!$AC458
    ),
    NA()
)</f>
        <v>#N/A</v>
      </c>
      <c r="J458" s="86" t="e">
        <f>IF(LEFT($H458)=RIGHT($I$2),
    IF(Scores!$AF458="",
        NA(),
        Scores!$AF458
    ),
    NA()
)</f>
        <v>#N/A</v>
      </c>
      <c r="K458" s="86" t="e">
        <f>IF(LEFT($H458)=RIGHT($I$2),
    IF(Scores!$AG458="",
        NA(),
        Scores!$AG458
    ),
    NA()
)</f>
        <v>#N/A</v>
      </c>
      <c r="L458" s="86" t="e">
        <f>IF(LEFT($H458)=RIGHT($I$2),
    IF(OR(Scores!$F458="",NOT(ISNUMBER(Scores!$F458))),
        NA(),
        Scores!$F458
    ),
    NA()
)</f>
        <v>#N/A</v>
      </c>
      <c r="M458" s="88" t="e">
        <f>IF(LEFT($H458)=RIGHT($I$2),
    IF(OR(Scores!$F458="",NOT(ISNUMBER(Scores!$H458))),
        NA(),
        Scores!$H458
    ),
    NA()
)</f>
        <v>#N/A</v>
      </c>
      <c r="N458" s="87" t="e">
        <f>IF(LEFT($H458)=RIGHT($N$2),
    IF(Scores!$AC458="",
        NA(),
        Scores!$AC458
    ),
    NA()
)</f>
        <v>#N/A</v>
      </c>
      <c r="O458" s="86" t="e">
        <f>IF(LEFT($H458)=RIGHT($N$2),
    IF(Scores!$AF458="",
        NA(),
        Scores!$AF458
    ),
    NA()
)</f>
        <v>#N/A</v>
      </c>
      <c r="P458" s="86" t="e">
        <f>IF(LEFT($H458)=RIGHT($N$2),
    IF(Scores!$AG458="",
        NA(),
        Scores!$AG458
    ),
    NA()
)</f>
        <v>#N/A</v>
      </c>
      <c r="Q458" s="86" t="e">
        <f>IF(LEFT($H458)=RIGHT($N$2),
    IF(OR(Scores!$F458="",NOT(ISNUMBER(Scores!$F458))),
        NA(),
        Scores!$F458
    ),
    NA()
)</f>
        <v>#N/A</v>
      </c>
      <c r="R458" s="88" t="e">
        <f>IF(LEFT($H458)=RIGHT($N$2),
    IF(OR(Scores!$F458="",NOT(ISNUMBER(Scores!$H458))),
        NA(),
        Scores!$H458
    ),
    NA()
)</f>
        <v>#N/A</v>
      </c>
      <c r="S458" s="89"/>
    </row>
    <row r="459" spans="8:19">
      <c r="H459" s="93" t="str">
        <f>Scores!B459</f>
        <v/>
      </c>
      <c r="I459" s="87" t="e">
        <f>IF(LEFT($H459)=RIGHT($I$2),
    IF(Scores!$AC459="",
        NA(),
        Scores!$AC459
    ),
    NA()
)</f>
        <v>#N/A</v>
      </c>
      <c r="J459" s="86" t="e">
        <f>IF(LEFT($H459)=RIGHT($I$2),
    IF(Scores!$AF459="",
        NA(),
        Scores!$AF459
    ),
    NA()
)</f>
        <v>#N/A</v>
      </c>
      <c r="K459" s="86" t="e">
        <f>IF(LEFT($H459)=RIGHT($I$2),
    IF(Scores!$AG459="",
        NA(),
        Scores!$AG459
    ),
    NA()
)</f>
        <v>#N/A</v>
      </c>
      <c r="L459" s="86" t="e">
        <f>IF(LEFT($H459)=RIGHT($I$2),
    IF(OR(Scores!$F459="",NOT(ISNUMBER(Scores!$F459))),
        NA(),
        Scores!$F459
    ),
    NA()
)</f>
        <v>#N/A</v>
      </c>
      <c r="M459" s="88" t="e">
        <f>IF(LEFT($H459)=RIGHT($I$2),
    IF(OR(Scores!$F459="",NOT(ISNUMBER(Scores!$H459))),
        NA(),
        Scores!$H459
    ),
    NA()
)</f>
        <v>#N/A</v>
      </c>
      <c r="N459" s="87" t="e">
        <f>IF(LEFT($H459)=RIGHT($N$2),
    IF(Scores!$AC459="",
        NA(),
        Scores!$AC459
    ),
    NA()
)</f>
        <v>#N/A</v>
      </c>
      <c r="O459" s="86" t="e">
        <f>IF(LEFT($H459)=RIGHT($N$2),
    IF(Scores!$AF459="",
        NA(),
        Scores!$AF459
    ),
    NA()
)</f>
        <v>#N/A</v>
      </c>
      <c r="P459" s="86" t="e">
        <f>IF(LEFT($H459)=RIGHT($N$2),
    IF(Scores!$AG459="",
        NA(),
        Scores!$AG459
    ),
    NA()
)</f>
        <v>#N/A</v>
      </c>
      <c r="Q459" s="86" t="e">
        <f>IF(LEFT($H459)=RIGHT($N$2),
    IF(OR(Scores!$F459="",NOT(ISNUMBER(Scores!$F459))),
        NA(),
        Scores!$F459
    ),
    NA()
)</f>
        <v>#N/A</v>
      </c>
      <c r="R459" s="88" t="e">
        <f>IF(LEFT($H459)=RIGHT($N$2),
    IF(OR(Scores!$F459="",NOT(ISNUMBER(Scores!$H459))),
        NA(),
        Scores!$H459
    ),
    NA()
)</f>
        <v>#N/A</v>
      </c>
      <c r="S459" s="89"/>
    </row>
    <row r="460" spans="8:19">
      <c r="H460" s="93" t="str">
        <f>Scores!B460</f>
        <v/>
      </c>
      <c r="I460" s="87" t="e">
        <f>IF(LEFT($H460)=RIGHT($I$2),
    IF(Scores!$AC460="",
        NA(),
        Scores!$AC460
    ),
    NA()
)</f>
        <v>#N/A</v>
      </c>
      <c r="J460" s="86" t="e">
        <f>IF(LEFT($H460)=RIGHT($I$2),
    IF(Scores!$AF460="",
        NA(),
        Scores!$AF460
    ),
    NA()
)</f>
        <v>#N/A</v>
      </c>
      <c r="K460" s="86" t="e">
        <f>IF(LEFT($H460)=RIGHT($I$2),
    IF(Scores!$AG460="",
        NA(),
        Scores!$AG460
    ),
    NA()
)</f>
        <v>#N/A</v>
      </c>
      <c r="L460" s="86" t="e">
        <f>IF(LEFT($H460)=RIGHT($I$2),
    IF(OR(Scores!$F460="",NOT(ISNUMBER(Scores!$F460))),
        NA(),
        Scores!$F460
    ),
    NA()
)</f>
        <v>#N/A</v>
      </c>
      <c r="M460" s="88" t="e">
        <f>IF(LEFT($H460)=RIGHT($I$2),
    IF(OR(Scores!$F460="",NOT(ISNUMBER(Scores!$H460))),
        NA(),
        Scores!$H460
    ),
    NA()
)</f>
        <v>#N/A</v>
      </c>
      <c r="N460" s="87" t="e">
        <f>IF(LEFT($H460)=RIGHT($N$2),
    IF(Scores!$AC460="",
        NA(),
        Scores!$AC460
    ),
    NA()
)</f>
        <v>#N/A</v>
      </c>
      <c r="O460" s="86" t="e">
        <f>IF(LEFT($H460)=RIGHT($N$2),
    IF(Scores!$AF460="",
        NA(),
        Scores!$AF460
    ),
    NA()
)</f>
        <v>#N/A</v>
      </c>
      <c r="P460" s="86" t="e">
        <f>IF(LEFT($H460)=RIGHT($N$2),
    IF(Scores!$AG460="",
        NA(),
        Scores!$AG460
    ),
    NA()
)</f>
        <v>#N/A</v>
      </c>
      <c r="Q460" s="86" t="e">
        <f>IF(LEFT($H460)=RIGHT($N$2),
    IF(OR(Scores!$F460="",NOT(ISNUMBER(Scores!$F460))),
        NA(),
        Scores!$F460
    ),
    NA()
)</f>
        <v>#N/A</v>
      </c>
      <c r="R460" s="88" t="e">
        <f>IF(LEFT($H460)=RIGHT($N$2),
    IF(OR(Scores!$F460="",NOT(ISNUMBER(Scores!$H460))),
        NA(),
        Scores!$H460
    ),
    NA()
)</f>
        <v>#N/A</v>
      </c>
      <c r="S460" s="89"/>
    </row>
    <row r="461" spans="8:19">
      <c r="H461" s="93" t="str">
        <f>Scores!B461</f>
        <v/>
      </c>
      <c r="I461" s="87" t="e">
        <f>IF(LEFT($H461)=RIGHT($I$2),
    IF(Scores!$AC461="",
        NA(),
        Scores!$AC461
    ),
    NA()
)</f>
        <v>#N/A</v>
      </c>
      <c r="J461" s="86" t="e">
        <f>IF(LEFT($H461)=RIGHT($I$2),
    IF(Scores!$AF461="",
        NA(),
        Scores!$AF461
    ),
    NA()
)</f>
        <v>#N/A</v>
      </c>
      <c r="K461" s="86" t="e">
        <f>IF(LEFT($H461)=RIGHT($I$2),
    IF(Scores!$AG461="",
        NA(),
        Scores!$AG461
    ),
    NA()
)</f>
        <v>#N/A</v>
      </c>
      <c r="L461" s="86" t="e">
        <f>IF(LEFT($H461)=RIGHT($I$2),
    IF(OR(Scores!$F461="",NOT(ISNUMBER(Scores!$F461))),
        NA(),
        Scores!$F461
    ),
    NA()
)</f>
        <v>#N/A</v>
      </c>
      <c r="M461" s="88" t="e">
        <f>IF(LEFT($H461)=RIGHT($I$2),
    IF(OR(Scores!$F461="",NOT(ISNUMBER(Scores!$H461))),
        NA(),
        Scores!$H461
    ),
    NA()
)</f>
        <v>#N/A</v>
      </c>
      <c r="N461" s="87" t="e">
        <f>IF(LEFT($H461)=RIGHT($N$2),
    IF(Scores!$AC461="",
        NA(),
        Scores!$AC461
    ),
    NA()
)</f>
        <v>#N/A</v>
      </c>
      <c r="O461" s="86" t="e">
        <f>IF(LEFT($H461)=RIGHT($N$2),
    IF(Scores!$AF461="",
        NA(),
        Scores!$AF461
    ),
    NA()
)</f>
        <v>#N/A</v>
      </c>
      <c r="P461" s="86" t="e">
        <f>IF(LEFT($H461)=RIGHT($N$2),
    IF(Scores!$AG461="",
        NA(),
        Scores!$AG461
    ),
    NA()
)</f>
        <v>#N/A</v>
      </c>
      <c r="Q461" s="86" t="e">
        <f>IF(LEFT($H461)=RIGHT($N$2),
    IF(OR(Scores!$F461="",NOT(ISNUMBER(Scores!$F461))),
        NA(),
        Scores!$F461
    ),
    NA()
)</f>
        <v>#N/A</v>
      </c>
      <c r="R461" s="88" t="e">
        <f>IF(LEFT($H461)=RIGHT($N$2),
    IF(OR(Scores!$F461="",NOT(ISNUMBER(Scores!$H461))),
        NA(),
        Scores!$H461
    ),
    NA()
)</f>
        <v>#N/A</v>
      </c>
      <c r="S461" s="89"/>
    </row>
    <row r="462" spans="8:19">
      <c r="H462" s="93" t="str">
        <f>Scores!B462</f>
        <v/>
      </c>
      <c r="I462" s="87" t="e">
        <f>IF(LEFT($H462)=RIGHT($I$2),
    IF(Scores!$AC462="",
        NA(),
        Scores!$AC462
    ),
    NA()
)</f>
        <v>#N/A</v>
      </c>
      <c r="J462" s="86" t="e">
        <f>IF(LEFT($H462)=RIGHT($I$2),
    IF(Scores!$AF462="",
        NA(),
        Scores!$AF462
    ),
    NA()
)</f>
        <v>#N/A</v>
      </c>
      <c r="K462" s="86" t="e">
        <f>IF(LEFT($H462)=RIGHT($I$2),
    IF(Scores!$AG462="",
        NA(),
        Scores!$AG462
    ),
    NA()
)</f>
        <v>#N/A</v>
      </c>
      <c r="L462" s="86" t="e">
        <f>IF(LEFT($H462)=RIGHT($I$2),
    IF(OR(Scores!$F462="",NOT(ISNUMBER(Scores!$F462))),
        NA(),
        Scores!$F462
    ),
    NA()
)</f>
        <v>#N/A</v>
      </c>
      <c r="M462" s="88" t="e">
        <f>IF(LEFT($H462)=RIGHT($I$2),
    IF(OR(Scores!$F462="",NOT(ISNUMBER(Scores!$H462))),
        NA(),
        Scores!$H462
    ),
    NA()
)</f>
        <v>#N/A</v>
      </c>
      <c r="N462" s="87" t="e">
        <f>IF(LEFT($H462)=RIGHT($N$2),
    IF(Scores!$AC462="",
        NA(),
        Scores!$AC462
    ),
    NA()
)</f>
        <v>#N/A</v>
      </c>
      <c r="O462" s="86" t="e">
        <f>IF(LEFT($H462)=RIGHT($N$2),
    IF(Scores!$AF462="",
        NA(),
        Scores!$AF462
    ),
    NA()
)</f>
        <v>#N/A</v>
      </c>
      <c r="P462" s="86" t="e">
        <f>IF(LEFT($H462)=RIGHT($N$2),
    IF(Scores!$AG462="",
        NA(),
        Scores!$AG462
    ),
    NA()
)</f>
        <v>#N/A</v>
      </c>
      <c r="Q462" s="86" t="e">
        <f>IF(LEFT($H462)=RIGHT($N$2),
    IF(OR(Scores!$F462="",NOT(ISNUMBER(Scores!$F462))),
        NA(),
        Scores!$F462
    ),
    NA()
)</f>
        <v>#N/A</v>
      </c>
      <c r="R462" s="88" t="e">
        <f>IF(LEFT($H462)=RIGHT($N$2),
    IF(OR(Scores!$F462="",NOT(ISNUMBER(Scores!$H462))),
        NA(),
        Scores!$H462
    ),
    NA()
)</f>
        <v>#N/A</v>
      </c>
      <c r="S462" s="89"/>
    </row>
    <row r="463" spans="8:19">
      <c r="H463" s="93" t="str">
        <f>Scores!B463</f>
        <v/>
      </c>
      <c r="I463" s="87" t="e">
        <f>IF(LEFT($H463)=RIGHT($I$2),
    IF(Scores!$AC463="",
        NA(),
        Scores!$AC463
    ),
    NA()
)</f>
        <v>#N/A</v>
      </c>
      <c r="J463" s="86" t="e">
        <f>IF(LEFT($H463)=RIGHT($I$2),
    IF(Scores!$AF463="",
        NA(),
        Scores!$AF463
    ),
    NA()
)</f>
        <v>#N/A</v>
      </c>
      <c r="K463" s="86" t="e">
        <f>IF(LEFT($H463)=RIGHT($I$2),
    IF(Scores!$AG463="",
        NA(),
        Scores!$AG463
    ),
    NA()
)</f>
        <v>#N/A</v>
      </c>
      <c r="L463" s="86" t="e">
        <f>IF(LEFT($H463)=RIGHT($I$2),
    IF(OR(Scores!$F463="",NOT(ISNUMBER(Scores!$F463))),
        NA(),
        Scores!$F463
    ),
    NA()
)</f>
        <v>#N/A</v>
      </c>
      <c r="M463" s="88" t="e">
        <f>IF(LEFT($H463)=RIGHT($I$2),
    IF(OR(Scores!$F463="",NOT(ISNUMBER(Scores!$H463))),
        NA(),
        Scores!$H463
    ),
    NA()
)</f>
        <v>#N/A</v>
      </c>
      <c r="N463" s="87" t="e">
        <f>IF(LEFT($H463)=RIGHT($N$2),
    IF(Scores!$AC463="",
        NA(),
        Scores!$AC463
    ),
    NA()
)</f>
        <v>#N/A</v>
      </c>
      <c r="O463" s="86" t="e">
        <f>IF(LEFT($H463)=RIGHT($N$2),
    IF(Scores!$AF463="",
        NA(),
        Scores!$AF463
    ),
    NA()
)</f>
        <v>#N/A</v>
      </c>
      <c r="P463" s="86" t="e">
        <f>IF(LEFT($H463)=RIGHT($N$2),
    IF(Scores!$AG463="",
        NA(),
        Scores!$AG463
    ),
    NA()
)</f>
        <v>#N/A</v>
      </c>
      <c r="Q463" s="86" t="e">
        <f>IF(LEFT($H463)=RIGHT($N$2),
    IF(OR(Scores!$F463="",NOT(ISNUMBER(Scores!$F463))),
        NA(),
        Scores!$F463
    ),
    NA()
)</f>
        <v>#N/A</v>
      </c>
      <c r="R463" s="88" t="e">
        <f>IF(LEFT($H463)=RIGHT($N$2),
    IF(OR(Scores!$F463="",NOT(ISNUMBER(Scores!$H463))),
        NA(),
        Scores!$H463
    ),
    NA()
)</f>
        <v>#N/A</v>
      </c>
      <c r="S463" s="89"/>
    </row>
    <row r="464" spans="8:19">
      <c r="H464" s="93" t="str">
        <f>Scores!B464</f>
        <v/>
      </c>
      <c r="I464" s="87" t="e">
        <f>IF(LEFT($H464)=RIGHT($I$2),
    IF(Scores!$AC464="",
        NA(),
        Scores!$AC464
    ),
    NA()
)</f>
        <v>#N/A</v>
      </c>
      <c r="J464" s="86" t="e">
        <f>IF(LEFT($H464)=RIGHT($I$2),
    IF(Scores!$AF464="",
        NA(),
        Scores!$AF464
    ),
    NA()
)</f>
        <v>#N/A</v>
      </c>
      <c r="K464" s="86" t="e">
        <f>IF(LEFT($H464)=RIGHT($I$2),
    IF(Scores!$AG464="",
        NA(),
        Scores!$AG464
    ),
    NA()
)</f>
        <v>#N/A</v>
      </c>
      <c r="L464" s="86" t="e">
        <f>IF(LEFT($H464)=RIGHT($I$2),
    IF(OR(Scores!$F464="",NOT(ISNUMBER(Scores!$F464))),
        NA(),
        Scores!$F464
    ),
    NA()
)</f>
        <v>#N/A</v>
      </c>
      <c r="M464" s="88" t="e">
        <f>IF(LEFT($H464)=RIGHT($I$2),
    IF(OR(Scores!$F464="",NOT(ISNUMBER(Scores!$H464))),
        NA(),
        Scores!$H464
    ),
    NA()
)</f>
        <v>#N/A</v>
      </c>
      <c r="N464" s="87" t="e">
        <f>IF(LEFT($H464)=RIGHT($N$2),
    IF(Scores!$AC464="",
        NA(),
        Scores!$AC464
    ),
    NA()
)</f>
        <v>#N/A</v>
      </c>
      <c r="O464" s="86" t="e">
        <f>IF(LEFT($H464)=RIGHT($N$2),
    IF(Scores!$AF464="",
        NA(),
        Scores!$AF464
    ),
    NA()
)</f>
        <v>#N/A</v>
      </c>
      <c r="P464" s="86" t="e">
        <f>IF(LEFT($H464)=RIGHT($N$2),
    IF(Scores!$AG464="",
        NA(),
        Scores!$AG464
    ),
    NA()
)</f>
        <v>#N/A</v>
      </c>
      <c r="Q464" s="86" t="e">
        <f>IF(LEFT($H464)=RIGHT($N$2),
    IF(OR(Scores!$F464="",NOT(ISNUMBER(Scores!$F464))),
        NA(),
        Scores!$F464
    ),
    NA()
)</f>
        <v>#N/A</v>
      </c>
      <c r="R464" s="88" t="e">
        <f>IF(LEFT($H464)=RIGHT($N$2),
    IF(OR(Scores!$F464="",NOT(ISNUMBER(Scores!$H464))),
        NA(),
        Scores!$H464
    ),
    NA()
)</f>
        <v>#N/A</v>
      </c>
      <c r="S464" s="89"/>
    </row>
    <row r="465" spans="8:19">
      <c r="H465" s="93" t="str">
        <f>Scores!B465</f>
        <v/>
      </c>
      <c r="I465" s="87" t="e">
        <f>IF(LEFT($H465)=RIGHT($I$2),
    IF(Scores!$AC465="",
        NA(),
        Scores!$AC465
    ),
    NA()
)</f>
        <v>#N/A</v>
      </c>
      <c r="J465" s="86" t="e">
        <f>IF(LEFT($H465)=RIGHT($I$2),
    IF(Scores!$AF465="",
        NA(),
        Scores!$AF465
    ),
    NA()
)</f>
        <v>#N/A</v>
      </c>
      <c r="K465" s="86" t="e">
        <f>IF(LEFT($H465)=RIGHT($I$2),
    IF(Scores!$AG465="",
        NA(),
        Scores!$AG465
    ),
    NA()
)</f>
        <v>#N/A</v>
      </c>
      <c r="L465" s="86" t="e">
        <f>IF(LEFT($H465)=RIGHT($I$2),
    IF(OR(Scores!$F465="",NOT(ISNUMBER(Scores!$F465))),
        NA(),
        Scores!$F465
    ),
    NA()
)</f>
        <v>#N/A</v>
      </c>
      <c r="M465" s="88" t="e">
        <f>IF(LEFT($H465)=RIGHT($I$2),
    IF(OR(Scores!$F465="",NOT(ISNUMBER(Scores!$H465))),
        NA(),
        Scores!$H465
    ),
    NA()
)</f>
        <v>#N/A</v>
      </c>
      <c r="N465" s="87" t="e">
        <f>IF(LEFT($H465)=RIGHT($N$2),
    IF(Scores!$AC465="",
        NA(),
        Scores!$AC465
    ),
    NA()
)</f>
        <v>#N/A</v>
      </c>
      <c r="O465" s="86" t="e">
        <f>IF(LEFT($H465)=RIGHT($N$2),
    IF(Scores!$AF465="",
        NA(),
        Scores!$AF465
    ),
    NA()
)</f>
        <v>#N/A</v>
      </c>
      <c r="P465" s="86" t="e">
        <f>IF(LEFT($H465)=RIGHT($N$2),
    IF(Scores!$AG465="",
        NA(),
        Scores!$AG465
    ),
    NA()
)</f>
        <v>#N/A</v>
      </c>
      <c r="Q465" s="86" t="e">
        <f>IF(LEFT($H465)=RIGHT($N$2),
    IF(OR(Scores!$F465="",NOT(ISNUMBER(Scores!$F465))),
        NA(),
        Scores!$F465
    ),
    NA()
)</f>
        <v>#N/A</v>
      </c>
      <c r="R465" s="88" t="e">
        <f>IF(LEFT($H465)=RIGHT($N$2),
    IF(OR(Scores!$F465="",NOT(ISNUMBER(Scores!$H465))),
        NA(),
        Scores!$H465
    ),
    NA()
)</f>
        <v>#N/A</v>
      </c>
      <c r="S465" s="89"/>
    </row>
    <row r="466" spans="8:19">
      <c r="H466" s="93" t="str">
        <f>Scores!B466</f>
        <v/>
      </c>
      <c r="I466" s="87" t="e">
        <f>IF(LEFT($H466)=RIGHT($I$2),
    IF(Scores!$AC466="",
        NA(),
        Scores!$AC466
    ),
    NA()
)</f>
        <v>#N/A</v>
      </c>
      <c r="J466" s="86" t="e">
        <f>IF(LEFT($H466)=RIGHT($I$2),
    IF(Scores!$AF466="",
        NA(),
        Scores!$AF466
    ),
    NA()
)</f>
        <v>#N/A</v>
      </c>
      <c r="K466" s="86" t="e">
        <f>IF(LEFT($H466)=RIGHT($I$2),
    IF(Scores!$AG466="",
        NA(),
        Scores!$AG466
    ),
    NA()
)</f>
        <v>#N/A</v>
      </c>
      <c r="L466" s="86" t="e">
        <f>IF(LEFT($H466)=RIGHT($I$2),
    IF(OR(Scores!$F466="",NOT(ISNUMBER(Scores!$F466))),
        NA(),
        Scores!$F466
    ),
    NA()
)</f>
        <v>#N/A</v>
      </c>
      <c r="M466" s="88" t="e">
        <f>IF(LEFT($H466)=RIGHT($I$2),
    IF(OR(Scores!$F466="",NOT(ISNUMBER(Scores!$H466))),
        NA(),
        Scores!$H466
    ),
    NA()
)</f>
        <v>#N/A</v>
      </c>
      <c r="N466" s="87" t="e">
        <f>IF(LEFT($H466)=RIGHT($N$2),
    IF(Scores!$AC466="",
        NA(),
        Scores!$AC466
    ),
    NA()
)</f>
        <v>#N/A</v>
      </c>
      <c r="O466" s="86" t="e">
        <f>IF(LEFT($H466)=RIGHT($N$2),
    IF(Scores!$AF466="",
        NA(),
        Scores!$AF466
    ),
    NA()
)</f>
        <v>#N/A</v>
      </c>
      <c r="P466" s="86" t="e">
        <f>IF(LEFT($H466)=RIGHT($N$2),
    IF(Scores!$AG466="",
        NA(),
        Scores!$AG466
    ),
    NA()
)</f>
        <v>#N/A</v>
      </c>
      <c r="Q466" s="86" t="e">
        <f>IF(LEFT($H466)=RIGHT($N$2),
    IF(OR(Scores!$F466="",NOT(ISNUMBER(Scores!$F466))),
        NA(),
        Scores!$F466
    ),
    NA()
)</f>
        <v>#N/A</v>
      </c>
      <c r="R466" s="88" t="e">
        <f>IF(LEFT($H466)=RIGHT($N$2),
    IF(OR(Scores!$F466="",NOT(ISNUMBER(Scores!$H466))),
        NA(),
        Scores!$H466
    ),
    NA()
)</f>
        <v>#N/A</v>
      </c>
      <c r="S466" s="89"/>
    </row>
    <row r="467" spans="8:19">
      <c r="H467" s="93" t="str">
        <f>Scores!B467</f>
        <v/>
      </c>
      <c r="I467" s="87" t="e">
        <f>IF(LEFT($H467)=RIGHT($I$2),
    IF(Scores!$AC467="",
        NA(),
        Scores!$AC467
    ),
    NA()
)</f>
        <v>#N/A</v>
      </c>
      <c r="J467" s="86" t="e">
        <f>IF(LEFT($H467)=RIGHT($I$2),
    IF(Scores!$AF467="",
        NA(),
        Scores!$AF467
    ),
    NA()
)</f>
        <v>#N/A</v>
      </c>
      <c r="K467" s="86" t="e">
        <f>IF(LEFT($H467)=RIGHT($I$2),
    IF(Scores!$AG467="",
        NA(),
        Scores!$AG467
    ),
    NA()
)</f>
        <v>#N/A</v>
      </c>
      <c r="L467" s="86" t="e">
        <f>IF(LEFT($H467)=RIGHT($I$2),
    IF(OR(Scores!$F467="",NOT(ISNUMBER(Scores!$F467))),
        NA(),
        Scores!$F467
    ),
    NA()
)</f>
        <v>#N/A</v>
      </c>
      <c r="M467" s="88" t="e">
        <f>IF(LEFT($H467)=RIGHT($I$2),
    IF(OR(Scores!$F467="",NOT(ISNUMBER(Scores!$H467))),
        NA(),
        Scores!$H467
    ),
    NA()
)</f>
        <v>#N/A</v>
      </c>
      <c r="N467" s="87" t="e">
        <f>IF(LEFT($H467)=RIGHT($N$2),
    IF(Scores!$AC467="",
        NA(),
        Scores!$AC467
    ),
    NA()
)</f>
        <v>#N/A</v>
      </c>
      <c r="O467" s="86" t="e">
        <f>IF(LEFT($H467)=RIGHT($N$2),
    IF(Scores!$AF467="",
        NA(),
        Scores!$AF467
    ),
    NA()
)</f>
        <v>#N/A</v>
      </c>
      <c r="P467" s="86" t="e">
        <f>IF(LEFT($H467)=RIGHT($N$2),
    IF(Scores!$AG467="",
        NA(),
        Scores!$AG467
    ),
    NA()
)</f>
        <v>#N/A</v>
      </c>
      <c r="Q467" s="86" t="e">
        <f>IF(LEFT($H467)=RIGHT($N$2),
    IF(OR(Scores!$F467="",NOT(ISNUMBER(Scores!$F467))),
        NA(),
        Scores!$F467
    ),
    NA()
)</f>
        <v>#N/A</v>
      </c>
      <c r="R467" s="88" t="e">
        <f>IF(LEFT($H467)=RIGHT($N$2),
    IF(OR(Scores!$F467="",NOT(ISNUMBER(Scores!$H467))),
        NA(),
        Scores!$H467
    ),
    NA()
)</f>
        <v>#N/A</v>
      </c>
      <c r="S467" s="89"/>
    </row>
    <row r="468" spans="8:19">
      <c r="H468" s="93" t="str">
        <f>Scores!B468</f>
        <v/>
      </c>
      <c r="I468" s="87" t="e">
        <f>IF(LEFT($H468)=RIGHT($I$2),
    IF(Scores!$AC468="",
        NA(),
        Scores!$AC468
    ),
    NA()
)</f>
        <v>#N/A</v>
      </c>
      <c r="J468" s="86" t="e">
        <f>IF(LEFT($H468)=RIGHT($I$2),
    IF(Scores!$AF468="",
        NA(),
        Scores!$AF468
    ),
    NA()
)</f>
        <v>#N/A</v>
      </c>
      <c r="K468" s="86" t="e">
        <f>IF(LEFT($H468)=RIGHT($I$2),
    IF(Scores!$AG468="",
        NA(),
        Scores!$AG468
    ),
    NA()
)</f>
        <v>#N/A</v>
      </c>
      <c r="L468" s="86" t="e">
        <f>IF(LEFT($H468)=RIGHT($I$2),
    IF(OR(Scores!$F468="",NOT(ISNUMBER(Scores!$F468))),
        NA(),
        Scores!$F468
    ),
    NA()
)</f>
        <v>#N/A</v>
      </c>
      <c r="M468" s="88" t="e">
        <f>IF(LEFT($H468)=RIGHT($I$2),
    IF(OR(Scores!$F468="",NOT(ISNUMBER(Scores!$H468))),
        NA(),
        Scores!$H468
    ),
    NA()
)</f>
        <v>#N/A</v>
      </c>
      <c r="N468" s="87" t="e">
        <f>IF(LEFT($H468)=RIGHT($N$2),
    IF(Scores!$AC468="",
        NA(),
        Scores!$AC468
    ),
    NA()
)</f>
        <v>#N/A</v>
      </c>
      <c r="O468" s="86" t="e">
        <f>IF(LEFT($H468)=RIGHT($N$2),
    IF(Scores!$AF468="",
        NA(),
        Scores!$AF468
    ),
    NA()
)</f>
        <v>#N/A</v>
      </c>
      <c r="P468" s="86" t="e">
        <f>IF(LEFT($H468)=RIGHT($N$2),
    IF(Scores!$AG468="",
        NA(),
        Scores!$AG468
    ),
    NA()
)</f>
        <v>#N/A</v>
      </c>
      <c r="Q468" s="86" t="e">
        <f>IF(LEFT($H468)=RIGHT($N$2),
    IF(OR(Scores!$F468="",NOT(ISNUMBER(Scores!$F468))),
        NA(),
        Scores!$F468
    ),
    NA()
)</f>
        <v>#N/A</v>
      </c>
      <c r="R468" s="88" t="e">
        <f>IF(LEFT($H468)=RIGHT($N$2),
    IF(OR(Scores!$F468="",NOT(ISNUMBER(Scores!$H468))),
        NA(),
        Scores!$H468
    ),
    NA()
)</f>
        <v>#N/A</v>
      </c>
      <c r="S468" s="89"/>
    </row>
    <row r="469" spans="8:19">
      <c r="H469" s="93" t="str">
        <f>Scores!B469</f>
        <v/>
      </c>
      <c r="I469" s="87" t="e">
        <f>IF(LEFT($H469)=RIGHT($I$2),
    IF(Scores!$AC469="",
        NA(),
        Scores!$AC469
    ),
    NA()
)</f>
        <v>#N/A</v>
      </c>
      <c r="J469" s="86" t="e">
        <f>IF(LEFT($H469)=RIGHT($I$2),
    IF(Scores!$AF469="",
        NA(),
        Scores!$AF469
    ),
    NA()
)</f>
        <v>#N/A</v>
      </c>
      <c r="K469" s="86" t="e">
        <f>IF(LEFT($H469)=RIGHT($I$2),
    IF(Scores!$AG469="",
        NA(),
        Scores!$AG469
    ),
    NA()
)</f>
        <v>#N/A</v>
      </c>
      <c r="L469" s="86" t="e">
        <f>IF(LEFT($H469)=RIGHT($I$2),
    IF(OR(Scores!$F469="",NOT(ISNUMBER(Scores!$F469))),
        NA(),
        Scores!$F469
    ),
    NA()
)</f>
        <v>#N/A</v>
      </c>
      <c r="M469" s="88" t="e">
        <f>IF(LEFT($H469)=RIGHT($I$2),
    IF(OR(Scores!$F469="",NOT(ISNUMBER(Scores!$H469))),
        NA(),
        Scores!$H469
    ),
    NA()
)</f>
        <v>#N/A</v>
      </c>
      <c r="N469" s="87" t="e">
        <f>IF(LEFT($H469)=RIGHT($N$2),
    IF(Scores!$AC469="",
        NA(),
        Scores!$AC469
    ),
    NA()
)</f>
        <v>#N/A</v>
      </c>
      <c r="O469" s="86" t="e">
        <f>IF(LEFT($H469)=RIGHT($N$2),
    IF(Scores!$AF469="",
        NA(),
        Scores!$AF469
    ),
    NA()
)</f>
        <v>#N/A</v>
      </c>
      <c r="P469" s="86" t="e">
        <f>IF(LEFT($H469)=RIGHT($N$2),
    IF(Scores!$AG469="",
        NA(),
        Scores!$AG469
    ),
    NA()
)</f>
        <v>#N/A</v>
      </c>
      <c r="Q469" s="86" t="e">
        <f>IF(LEFT($H469)=RIGHT($N$2),
    IF(OR(Scores!$F469="",NOT(ISNUMBER(Scores!$F469))),
        NA(),
        Scores!$F469
    ),
    NA()
)</f>
        <v>#N/A</v>
      </c>
      <c r="R469" s="88" t="e">
        <f>IF(LEFT($H469)=RIGHT($N$2),
    IF(OR(Scores!$F469="",NOT(ISNUMBER(Scores!$H469))),
        NA(),
        Scores!$H469
    ),
    NA()
)</f>
        <v>#N/A</v>
      </c>
      <c r="S469" s="89"/>
    </row>
    <row r="470" spans="8:19">
      <c r="H470" s="93" t="str">
        <f>Scores!B470</f>
        <v/>
      </c>
      <c r="I470" s="87" t="e">
        <f>IF(LEFT($H470)=RIGHT($I$2),
    IF(Scores!$AC470="",
        NA(),
        Scores!$AC470
    ),
    NA()
)</f>
        <v>#N/A</v>
      </c>
      <c r="J470" s="86" t="e">
        <f>IF(LEFT($H470)=RIGHT($I$2),
    IF(Scores!$AF470="",
        NA(),
        Scores!$AF470
    ),
    NA()
)</f>
        <v>#N/A</v>
      </c>
      <c r="K470" s="86" t="e">
        <f>IF(LEFT($H470)=RIGHT($I$2),
    IF(Scores!$AG470="",
        NA(),
        Scores!$AG470
    ),
    NA()
)</f>
        <v>#N/A</v>
      </c>
      <c r="L470" s="86" t="e">
        <f>IF(LEFT($H470)=RIGHT($I$2),
    IF(OR(Scores!$F470="",NOT(ISNUMBER(Scores!$F470))),
        NA(),
        Scores!$F470
    ),
    NA()
)</f>
        <v>#N/A</v>
      </c>
      <c r="M470" s="88" t="e">
        <f>IF(LEFT($H470)=RIGHT($I$2),
    IF(OR(Scores!$F470="",NOT(ISNUMBER(Scores!$H470))),
        NA(),
        Scores!$H470
    ),
    NA()
)</f>
        <v>#N/A</v>
      </c>
      <c r="N470" s="87" t="e">
        <f>IF(LEFT($H470)=RIGHT($N$2),
    IF(Scores!$AC470="",
        NA(),
        Scores!$AC470
    ),
    NA()
)</f>
        <v>#N/A</v>
      </c>
      <c r="O470" s="86" t="e">
        <f>IF(LEFT($H470)=RIGHT($N$2),
    IF(Scores!$AF470="",
        NA(),
        Scores!$AF470
    ),
    NA()
)</f>
        <v>#N/A</v>
      </c>
      <c r="P470" s="86" t="e">
        <f>IF(LEFT($H470)=RIGHT($N$2),
    IF(Scores!$AG470="",
        NA(),
        Scores!$AG470
    ),
    NA()
)</f>
        <v>#N/A</v>
      </c>
      <c r="Q470" s="86" t="e">
        <f>IF(LEFT($H470)=RIGHT($N$2),
    IF(OR(Scores!$F470="",NOT(ISNUMBER(Scores!$F470))),
        NA(),
        Scores!$F470
    ),
    NA()
)</f>
        <v>#N/A</v>
      </c>
      <c r="R470" s="88" t="e">
        <f>IF(LEFT($H470)=RIGHT($N$2),
    IF(OR(Scores!$F470="",NOT(ISNUMBER(Scores!$H470))),
        NA(),
        Scores!$H470
    ),
    NA()
)</f>
        <v>#N/A</v>
      </c>
      <c r="S470" s="89"/>
    </row>
    <row r="471" spans="8:19">
      <c r="H471" s="93" t="str">
        <f>Scores!B471</f>
        <v/>
      </c>
      <c r="I471" s="87" t="e">
        <f>IF(LEFT($H471)=RIGHT($I$2),
    IF(Scores!$AC471="",
        NA(),
        Scores!$AC471
    ),
    NA()
)</f>
        <v>#N/A</v>
      </c>
      <c r="J471" s="86" t="e">
        <f>IF(LEFT($H471)=RIGHT($I$2),
    IF(Scores!$AF471="",
        NA(),
        Scores!$AF471
    ),
    NA()
)</f>
        <v>#N/A</v>
      </c>
      <c r="K471" s="86" t="e">
        <f>IF(LEFT($H471)=RIGHT($I$2),
    IF(Scores!$AG471="",
        NA(),
        Scores!$AG471
    ),
    NA()
)</f>
        <v>#N/A</v>
      </c>
      <c r="L471" s="86" t="e">
        <f>IF(LEFT($H471)=RIGHT($I$2),
    IF(OR(Scores!$F471="",NOT(ISNUMBER(Scores!$F471))),
        NA(),
        Scores!$F471
    ),
    NA()
)</f>
        <v>#N/A</v>
      </c>
      <c r="M471" s="88" t="e">
        <f>IF(LEFT($H471)=RIGHT($I$2),
    IF(OR(Scores!$F471="",NOT(ISNUMBER(Scores!$H471))),
        NA(),
        Scores!$H471
    ),
    NA()
)</f>
        <v>#N/A</v>
      </c>
      <c r="N471" s="87" t="e">
        <f>IF(LEFT($H471)=RIGHT($N$2),
    IF(Scores!$AC471="",
        NA(),
        Scores!$AC471
    ),
    NA()
)</f>
        <v>#N/A</v>
      </c>
      <c r="O471" s="86" t="e">
        <f>IF(LEFT($H471)=RIGHT($N$2),
    IF(Scores!$AF471="",
        NA(),
        Scores!$AF471
    ),
    NA()
)</f>
        <v>#N/A</v>
      </c>
      <c r="P471" s="86" t="e">
        <f>IF(LEFT($H471)=RIGHT($N$2),
    IF(Scores!$AG471="",
        NA(),
        Scores!$AG471
    ),
    NA()
)</f>
        <v>#N/A</v>
      </c>
      <c r="Q471" s="86" t="e">
        <f>IF(LEFT($H471)=RIGHT($N$2),
    IF(OR(Scores!$F471="",NOT(ISNUMBER(Scores!$F471))),
        NA(),
        Scores!$F471
    ),
    NA()
)</f>
        <v>#N/A</v>
      </c>
      <c r="R471" s="88" t="e">
        <f>IF(LEFT($H471)=RIGHT($N$2),
    IF(OR(Scores!$F471="",NOT(ISNUMBER(Scores!$H471))),
        NA(),
        Scores!$H471
    ),
    NA()
)</f>
        <v>#N/A</v>
      </c>
      <c r="S471" s="89"/>
    </row>
    <row r="472" spans="8:19">
      <c r="H472" s="93" t="str">
        <f>Scores!B472</f>
        <v/>
      </c>
      <c r="I472" s="87" t="e">
        <f>IF(LEFT($H472)=RIGHT($I$2),
    IF(Scores!$AC472="",
        NA(),
        Scores!$AC472
    ),
    NA()
)</f>
        <v>#N/A</v>
      </c>
      <c r="J472" s="86" t="e">
        <f>IF(LEFT($H472)=RIGHT($I$2),
    IF(Scores!$AF472="",
        NA(),
        Scores!$AF472
    ),
    NA()
)</f>
        <v>#N/A</v>
      </c>
      <c r="K472" s="86" t="e">
        <f>IF(LEFT($H472)=RIGHT($I$2),
    IF(Scores!$AG472="",
        NA(),
        Scores!$AG472
    ),
    NA()
)</f>
        <v>#N/A</v>
      </c>
      <c r="L472" s="86" t="e">
        <f>IF(LEFT($H472)=RIGHT($I$2),
    IF(OR(Scores!$F472="",NOT(ISNUMBER(Scores!$F472))),
        NA(),
        Scores!$F472
    ),
    NA()
)</f>
        <v>#N/A</v>
      </c>
      <c r="M472" s="88" t="e">
        <f>IF(LEFT($H472)=RIGHT($I$2),
    IF(OR(Scores!$F472="",NOT(ISNUMBER(Scores!$H472))),
        NA(),
        Scores!$H472
    ),
    NA()
)</f>
        <v>#N/A</v>
      </c>
      <c r="N472" s="87" t="e">
        <f>IF(LEFT($H472)=RIGHT($N$2),
    IF(Scores!$AC472="",
        NA(),
        Scores!$AC472
    ),
    NA()
)</f>
        <v>#N/A</v>
      </c>
      <c r="O472" s="86" t="e">
        <f>IF(LEFT($H472)=RIGHT($N$2),
    IF(Scores!$AF472="",
        NA(),
        Scores!$AF472
    ),
    NA()
)</f>
        <v>#N/A</v>
      </c>
      <c r="P472" s="86" t="e">
        <f>IF(LEFT($H472)=RIGHT($N$2),
    IF(Scores!$AG472="",
        NA(),
        Scores!$AG472
    ),
    NA()
)</f>
        <v>#N/A</v>
      </c>
      <c r="Q472" s="86" t="e">
        <f>IF(LEFT($H472)=RIGHT($N$2),
    IF(OR(Scores!$F472="",NOT(ISNUMBER(Scores!$F472))),
        NA(),
        Scores!$F472
    ),
    NA()
)</f>
        <v>#N/A</v>
      </c>
      <c r="R472" s="88" t="e">
        <f>IF(LEFT($H472)=RIGHT($N$2),
    IF(OR(Scores!$F472="",NOT(ISNUMBER(Scores!$H472))),
        NA(),
        Scores!$H472
    ),
    NA()
)</f>
        <v>#N/A</v>
      </c>
      <c r="S472" s="89"/>
    </row>
    <row r="473" spans="8:19">
      <c r="H473" s="93" t="str">
        <f>Scores!B473</f>
        <v/>
      </c>
      <c r="I473" s="87" t="e">
        <f>IF(LEFT($H473)=RIGHT($I$2),
    IF(Scores!$AC473="",
        NA(),
        Scores!$AC473
    ),
    NA()
)</f>
        <v>#N/A</v>
      </c>
      <c r="J473" s="86" t="e">
        <f>IF(LEFT($H473)=RIGHT($I$2),
    IF(Scores!$AF473="",
        NA(),
        Scores!$AF473
    ),
    NA()
)</f>
        <v>#N/A</v>
      </c>
      <c r="K473" s="86" t="e">
        <f>IF(LEFT($H473)=RIGHT($I$2),
    IF(Scores!$AG473="",
        NA(),
        Scores!$AG473
    ),
    NA()
)</f>
        <v>#N/A</v>
      </c>
      <c r="L473" s="86" t="e">
        <f>IF(LEFT($H473)=RIGHT($I$2),
    IF(OR(Scores!$F473="",NOT(ISNUMBER(Scores!$F473))),
        NA(),
        Scores!$F473
    ),
    NA()
)</f>
        <v>#N/A</v>
      </c>
      <c r="M473" s="88" t="e">
        <f>IF(LEFT($H473)=RIGHT($I$2),
    IF(OR(Scores!$F473="",NOT(ISNUMBER(Scores!$H473))),
        NA(),
        Scores!$H473
    ),
    NA()
)</f>
        <v>#N/A</v>
      </c>
      <c r="N473" s="87" t="e">
        <f>IF(LEFT($H473)=RIGHT($N$2),
    IF(Scores!$AC473="",
        NA(),
        Scores!$AC473
    ),
    NA()
)</f>
        <v>#N/A</v>
      </c>
      <c r="O473" s="86" t="e">
        <f>IF(LEFT($H473)=RIGHT($N$2),
    IF(Scores!$AF473="",
        NA(),
        Scores!$AF473
    ),
    NA()
)</f>
        <v>#N/A</v>
      </c>
      <c r="P473" s="86" t="e">
        <f>IF(LEFT($H473)=RIGHT($N$2),
    IF(Scores!$AG473="",
        NA(),
        Scores!$AG473
    ),
    NA()
)</f>
        <v>#N/A</v>
      </c>
      <c r="Q473" s="86" t="e">
        <f>IF(LEFT($H473)=RIGHT($N$2),
    IF(OR(Scores!$F473="",NOT(ISNUMBER(Scores!$F473))),
        NA(),
        Scores!$F473
    ),
    NA()
)</f>
        <v>#N/A</v>
      </c>
      <c r="R473" s="88" t="e">
        <f>IF(LEFT($H473)=RIGHT($N$2),
    IF(OR(Scores!$F473="",NOT(ISNUMBER(Scores!$H473))),
        NA(),
        Scores!$H473
    ),
    NA()
)</f>
        <v>#N/A</v>
      </c>
      <c r="S473" s="89"/>
    </row>
    <row r="474" spans="8:19">
      <c r="H474" s="93" t="str">
        <f>Scores!B474</f>
        <v/>
      </c>
      <c r="I474" s="87" t="e">
        <f>IF(LEFT($H474)=RIGHT($I$2),
    IF(Scores!$AC474="",
        NA(),
        Scores!$AC474
    ),
    NA()
)</f>
        <v>#N/A</v>
      </c>
      <c r="J474" s="86" t="e">
        <f>IF(LEFT($H474)=RIGHT($I$2),
    IF(Scores!$AF474="",
        NA(),
        Scores!$AF474
    ),
    NA()
)</f>
        <v>#N/A</v>
      </c>
      <c r="K474" s="86" t="e">
        <f>IF(LEFT($H474)=RIGHT($I$2),
    IF(Scores!$AG474="",
        NA(),
        Scores!$AG474
    ),
    NA()
)</f>
        <v>#N/A</v>
      </c>
      <c r="L474" s="86" t="e">
        <f>IF(LEFT($H474)=RIGHT($I$2),
    IF(OR(Scores!$F474="",NOT(ISNUMBER(Scores!$F474))),
        NA(),
        Scores!$F474
    ),
    NA()
)</f>
        <v>#N/A</v>
      </c>
      <c r="M474" s="88" t="e">
        <f>IF(LEFT($H474)=RIGHT($I$2),
    IF(OR(Scores!$F474="",NOT(ISNUMBER(Scores!$H474))),
        NA(),
        Scores!$H474
    ),
    NA()
)</f>
        <v>#N/A</v>
      </c>
      <c r="N474" s="87" t="e">
        <f>IF(LEFT($H474)=RIGHT($N$2),
    IF(Scores!$AC474="",
        NA(),
        Scores!$AC474
    ),
    NA()
)</f>
        <v>#N/A</v>
      </c>
      <c r="O474" s="86" t="e">
        <f>IF(LEFT($H474)=RIGHT($N$2),
    IF(Scores!$AF474="",
        NA(),
        Scores!$AF474
    ),
    NA()
)</f>
        <v>#N/A</v>
      </c>
      <c r="P474" s="86" t="e">
        <f>IF(LEFT($H474)=RIGHT($N$2),
    IF(Scores!$AG474="",
        NA(),
        Scores!$AG474
    ),
    NA()
)</f>
        <v>#N/A</v>
      </c>
      <c r="Q474" s="86" t="e">
        <f>IF(LEFT($H474)=RIGHT($N$2),
    IF(OR(Scores!$F474="",NOT(ISNUMBER(Scores!$F474))),
        NA(),
        Scores!$F474
    ),
    NA()
)</f>
        <v>#N/A</v>
      </c>
      <c r="R474" s="88" t="e">
        <f>IF(LEFT($H474)=RIGHT($N$2),
    IF(OR(Scores!$F474="",NOT(ISNUMBER(Scores!$H474))),
        NA(),
        Scores!$H474
    ),
    NA()
)</f>
        <v>#N/A</v>
      </c>
      <c r="S474" s="89"/>
    </row>
    <row r="475" spans="8:19">
      <c r="H475" s="93" t="str">
        <f>Scores!B475</f>
        <v/>
      </c>
      <c r="I475" s="87" t="e">
        <f>IF(LEFT($H475)=RIGHT($I$2),
    IF(Scores!$AC475="",
        NA(),
        Scores!$AC475
    ),
    NA()
)</f>
        <v>#N/A</v>
      </c>
      <c r="J475" s="86" t="e">
        <f>IF(LEFT($H475)=RIGHT($I$2),
    IF(Scores!$AF475="",
        NA(),
        Scores!$AF475
    ),
    NA()
)</f>
        <v>#N/A</v>
      </c>
      <c r="K475" s="86" t="e">
        <f>IF(LEFT($H475)=RIGHT($I$2),
    IF(Scores!$AG475="",
        NA(),
        Scores!$AG475
    ),
    NA()
)</f>
        <v>#N/A</v>
      </c>
      <c r="L475" s="86" t="e">
        <f>IF(LEFT($H475)=RIGHT($I$2),
    IF(OR(Scores!$F475="",NOT(ISNUMBER(Scores!$F475))),
        NA(),
        Scores!$F475
    ),
    NA()
)</f>
        <v>#N/A</v>
      </c>
      <c r="M475" s="88" t="e">
        <f>IF(LEFT($H475)=RIGHT($I$2),
    IF(OR(Scores!$F475="",NOT(ISNUMBER(Scores!$H475))),
        NA(),
        Scores!$H475
    ),
    NA()
)</f>
        <v>#N/A</v>
      </c>
      <c r="N475" s="87" t="e">
        <f>IF(LEFT($H475)=RIGHT($N$2),
    IF(Scores!$AC475="",
        NA(),
        Scores!$AC475
    ),
    NA()
)</f>
        <v>#N/A</v>
      </c>
      <c r="O475" s="86" t="e">
        <f>IF(LEFT($H475)=RIGHT($N$2),
    IF(Scores!$AF475="",
        NA(),
        Scores!$AF475
    ),
    NA()
)</f>
        <v>#N/A</v>
      </c>
      <c r="P475" s="86" t="e">
        <f>IF(LEFT($H475)=RIGHT($N$2),
    IF(Scores!$AG475="",
        NA(),
        Scores!$AG475
    ),
    NA()
)</f>
        <v>#N/A</v>
      </c>
      <c r="Q475" s="86" t="e">
        <f>IF(LEFT($H475)=RIGHT($N$2),
    IF(OR(Scores!$F475="",NOT(ISNUMBER(Scores!$F475))),
        NA(),
        Scores!$F475
    ),
    NA()
)</f>
        <v>#N/A</v>
      </c>
      <c r="R475" s="88" t="e">
        <f>IF(LEFT($H475)=RIGHT($N$2),
    IF(OR(Scores!$F475="",NOT(ISNUMBER(Scores!$H475))),
        NA(),
        Scores!$H475
    ),
    NA()
)</f>
        <v>#N/A</v>
      </c>
      <c r="S475" s="89"/>
    </row>
    <row r="476" spans="8:19">
      <c r="H476" s="93" t="str">
        <f>Scores!B476</f>
        <v/>
      </c>
      <c r="I476" s="87" t="e">
        <f>IF(LEFT($H476)=RIGHT($I$2),
    IF(Scores!$AC476="",
        NA(),
        Scores!$AC476
    ),
    NA()
)</f>
        <v>#N/A</v>
      </c>
      <c r="J476" s="86" t="e">
        <f>IF(LEFT($H476)=RIGHT($I$2),
    IF(Scores!$AF476="",
        NA(),
        Scores!$AF476
    ),
    NA()
)</f>
        <v>#N/A</v>
      </c>
      <c r="K476" s="86" t="e">
        <f>IF(LEFT($H476)=RIGHT($I$2),
    IF(Scores!$AG476="",
        NA(),
        Scores!$AG476
    ),
    NA()
)</f>
        <v>#N/A</v>
      </c>
      <c r="L476" s="86" t="e">
        <f>IF(LEFT($H476)=RIGHT($I$2),
    IF(OR(Scores!$F476="",NOT(ISNUMBER(Scores!$F476))),
        NA(),
        Scores!$F476
    ),
    NA()
)</f>
        <v>#N/A</v>
      </c>
      <c r="M476" s="88" t="e">
        <f>IF(LEFT($H476)=RIGHT($I$2),
    IF(OR(Scores!$F476="",NOT(ISNUMBER(Scores!$H476))),
        NA(),
        Scores!$H476
    ),
    NA()
)</f>
        <v>#N/A</v>
      </c>
      <c r="N476" s="87" t="e">
        <f>IF(LEFT($H476)=RIGHT($N$2),
    IF(Scores!$AC476="",
        NA(),
        Scores!$AC476
    ),
    NA()
)</f>
        <v>#N/A</v>
      </c>
      <c r="O476" s="86" t="e">
        <f>IF(LEFT($H476)=RIGHT($N$2),
    IF(Scores!$AF476="",
        NA(),
        Scores!$AF476
    ),
    NA()
)</f>
        <v>#N/A</v>
      </c>
      <c r="P476" s="86" t="e">
        <f>IF(LEFT($H476)=RIGHT($N$2),
    IF(Scores!$AG476="",
        NA(),
        Scores!$AG476
    ),
    NA()
)</f>
        <v>#N/A</v>
      </c>
      <c r="Q476" s="86" t="e">
        <f>IF(LEFT($H476)=RIGHT($N$2),
    IF(OR(Scores!$F476="",NOT(ISNUMBER(Scores!$F476))),
        NA(),
        Scores!$F476
    ),
    NA()
)</f>
        <v>#N/A</v>
      </c>
      <c r="R476" s="88" t="e">
        <f>IF(LEFT($H476)=RIGHT($N$2),
    IF(OR(Scores!$F476="",NOT(ISNUMBER(Scores!$H476))),
        NA(),
        Scores!$H476
    ),
    NA()
)</f>
        <v>#N/A</v>
      </c>
      <c r="S476" s="89"/>
    </row>
    <row r="477" spans="8:19">
      <c r="H477" s="93" t="str">
        <f>Scores!B477</f>
        <v/>
      </c>
      <c r="I477" s="87" t="e">
        <f>IF(LEFT($H477)=RIGHT($I$2),
    IF(Scores!$AC477="",
        NA(),
        Scores!$AC477
    ),
    NA()
)</f>
        <v>#N/A</v>
      </c>
      <c r="J477" s="86" t="e">
        <f>IF(LEFT($H477)=RIGHT($I$2),
    IF(Scores!$AF477="",
        NA(),
        Scores!$AF477
    ),
    NA()
)</f>
        <v>#N/A</v>
      </c>
      <c r="K477" s="86" t="e">
        <f>IF(LEFT($H477)=RIGHT($I$2),
    IF(Scores!$AG477="",
        NA(),
        Scores!$AG477
    ),
    NA()
)</f>
        <v>#N/A</v>
      </c>
      <c r="L477" s="86" t="e">
        <f>IF(LEFT($H477)=RIGHT($I$2),
    IF(OR(Scores!$F477="",NOT(ISNUMBER(Scores!$F477))),
        NA(),
        Scores!$F477
    ),
    NA()
)</f>
        <v>#N/A</v>
      </c>
      <c r="M477" s="88" t="e">
        <f>IF(LEFT($H477)=RIGHT($I$2),
    IF(OR(Scores!$F477="",NOT(ISNUMBER(Scores!$H477))),
        NA(),
        Scores!$H477
    ),
    NA()
)</f>
        <v>#N/A</v>
      </c>
      <c r="N477" s="87" t="e">
        <f>IF(LEFT($H477)=RIGHT($N$2),
    IF(Scores!$AC477="",
        NA(),
        Scores!$AC477
    ),
    NA()
)</f>
        <v>#N/A</v>
      </c>
      <c r="O477" s="86" t="e">
        <f>IF(LEFT($H477)=RIGHT($N$2),
    IF(Scores!$AF477="",
        NA(),
        Scores!$AF477
    ),
    NA()
)</f>
        <v>#N/A</v>
      </c>
      <c r="P477" s="86" t="e">
        <f>IF(LEFT($H477)=RIGHT($N$2),
    IF(Scores!$AG477="",
        NA(),
        Scores!$AG477
    ),
    NA()
)</f>
        <v>#N/A</v>
      </c>
      <c r="Q477" s="86" t="e">
        <f>IF(LEFT($H477)=RIGHT($N$2),
    IF(OR(Scores!$F477="",NOT(ISNUMBER(Scores!$F477))),
        NA(),
        Scores!$F477
    ),
    NA()
)</f>
        <v>#N/A</v>
      </c>
      <c r="R477" s="88" t="e">
        <f>IF(LEFT($H477)=RIGHT($N$2),
    IF(OR(Scores!$F477="",NOT(ISNUMBER(Scores!$H477))),
        NA(),
        Scores!$H477
    ),
    NA()
)</f>
        <v>#N/A</v>
      </c>
      <c r="S477" s="89"/>
    </row>
    <row r="478" spans="8:19">
      <c r="H478" s="93" t="str">
        <f>Scores!B478</f>
        <v/>
      </c>
      <c r="I478" s="87" t="e">
        <f>IF(LEFT($H478)=RIGHT($I$2),
    IF(Scores!$AC478="",
        NA(),
        Scores!$AC478
    ),
    NA()
)</f>
        <v>#N/A</v>
      </c>
      <c r="J478" s="86" t="e">
        <f>IF(LEFT($H478)=RIGHT($I$2),
    IF(Scores!$AF478="",
        NA(),
        Scores!$AF478
    ),
    NA()
)</f>
        <v>#N/A</v>
      </c>
      <c r="K478" s="86" t="e">
        <f>IF(LEFT($H478)=RIGHT($I$2),
    IF(Scores!$AG478="",
        NA(),
        Scores!$AG478
    ),
    NA()
)</f>
        <v>#N/A</v>
      </c>
      <c r="L478" s="86" t="e">
        <f>IF(LEFT($H478)=RIGHT($I$2),
    IF(OR(Scores!$F478="",NOT(ISNUMBER(Scores!$F478))),
        NA(),
        Scores!$F478
    ),
    NA()
)</f>
        <v>#N/A</v>
      </c>
      <c r="M478" s="88" t="e">
        <f>IF(LEFT($H478)=RIGHT($I$2),
    IF(OR(Scores!$F478="",NOT(ISNUMBER(Scores!$H478))),
        NA(),
        Scores!$H478
    ),
    NA()
)</f>
        <v>#N/A</v>
      </c>
      <c r="N478" s="87" t="e">
        <f>IF(LEFT($H478)=RIGHT($N$2),
    IF(Scores!$AC478="",
        NA(),
        Scores!$AC478
    ),
    NA()
)</f>
        <v>#N/A</v>
      </c>
      <c r="O478" s="86" t="e">
        <f>IF(LEFT($H478)=RIGHT($N$2),
    IF(Scores!$AF478="",
        NA(),
        Scores!$AF478
    ),
    NA()
)</f>
        <v>#N/A</v>
      </c>
      <c r="P478" s="86" t="e">
        <f>IF(LEFT($H478)=RIGHT($N$2),
    IF(Scores!$AG478="",
        NA(),
        Scores!$AG478
    ),
    NA()
)</f>
        <v>#N/A</v>
      </c>
      <c r="Q478" s="86" t="e">
        <f>IF(LEFT($H478)=RIGHT($N$2),
    IF(OR(Scores!$F478="",NOT(ISNUMBER(Scores!$F478))),
        NA(),
        Scores!$F478
    ),
    NA()
)</f>
        <v>#N/A</v>
      </c>
      <c r="R478" s="88" t="e">
        <f>IF(LEFT($H478)=RIGHT($N$2),
    IF(OR(Scores!$F478="",NOT(ISNUMBER(Scores!$H478))),
        NA(),
        Scores!$H478
    ),
    NA()
)</f>
        <v>#N/A</v>
      </c>
      <c r="S478" s="89"/>
    </row>
    <row r="479" spans="8:19">
      <c r="H479" s="93" t="str">
        <f>Scores!B479</f>
        <v/>
      </c>
      <c r="I479" s="87" t="e">
        <f>IF(LEFT($H479)=RIGHT($I$2),
    IF(Scores!$AC479="",
        NA(),
        Scores!$AC479
    ),
    NA()
)</f>
        <v>#N/A</v>
      </c>
      <c r="J479" s="86" t="e">
        <f>IF(LEFT($H479)=RIGHT($I$2),
    IF(Scores!$AF479="",
        NA(),
        Scores!$AF479
    ),
    NA()
)</f>
        <v>#N/A</v>
      </c>
      <c r="K479" s="86" t="e">
        <f>IF(LEFT($H479)=RIGHT($I$2),
    IF(Scores!$AG479="",
        NA(),
        Scores!$AG479
    ),
    NA()
)</f>
        <v>#N/A</v>
      </c>
      <c r="L479" s="86" t="e">
        <f>IF(LEFT($H479)=RIGHT($I$2),
    IF(OR(Scores!$F479="",NOT(ISNUMBER(Scores!$F479))),
        NA(),
        Scores!$F479
    ),
    NA()
)</f>
        <v>#N/A</v>
      </c>
      <c r="M479" s="88" t="e">
        <f>IF(LEFT($H479)=RIGHT($I$2),
    IF(OR(Scores!$F479="",NOT(ISNUMBER(Scores!$H479))),
        NA(),
        Scores!$H479
    ),
    NA()
)</f>
        <v>#N/A</v>
      </c>
      <c r="N479" s="87" t="e">
        <f>IF(LEFT($H479)=RIGHT($N$2),
    IF(Scores!$AC479="",
        NA(),
        Scores!$AC479
    ),
    NA()
)</f>
        <v>#N/A</v>
      </c>
      <c r="O479" s="86" t="e">
        <f>IF(LEFT($H479)=RIGHT($N$2),
    IF(Scores!$AF479="",
        NA(),
        Scores!$AF479
    ),
    NA()
)</f>
        <v>#N/A</v>
      </c>
      <c r="P479" s="86" t="e">
        <f>IF(LEFT($H479)=RIGHT($N$2),
    IF(Scores!$AG479="",
        NA(),
        Scores!$AG479
    ),
    NA()
)</f>
        <v>#N/A</v>
      </c>
      <c r="Q479" s="86" t="e">
        <f>IF(LEFT($H479)=RIGHT($N$2),
    IF(OR(Scores!$F479="",NOT(ISNUMBER(Scores!$F479))),
        NA(),
        Scores!$F479
    ),
    NA()
)</f>
        <v>#N/A</v>
      </c>
      <c r="R479" s="88" t="e">
        <f>IF(LEFT($H479)=RIGHT($N$2),
    IF(OR(Scores!$F479="",NOT(ISNUMBER(Scores!$H479))),
        NA(),
        Scores!$H479
    ),
    NA()
)</f>
        <v>#N/A</v>
      </c>
      <c r="S479" s="89"/>
    </row>
    <row r="480" spans="8:19">
      <c r="H480" s="93" t="str">
        <f>Scores!B480</f>
        <v/>
      </c>
      <c r="I480" s="87" t="e">
        <f>IF(LEFT($H480)=RIGHT($I$2),
    IF(Scores!$AC480="",
        NA(),
        Scores!$AC480
    ),
    NA()
)</f>
        <v>#N/A</v>
      </c>
      <c r="J480" s="86" t="e">
        <f>IF(LEFT($H480)=RIGHT($I$2),
    IF(Scores!$AF480="",
        NA(),
        Scores!$AF480
    ),
    NA()
)</f>
        <v>#N/A</v>
      </c>
      <c r="K480" s="86" t="e">
        <f>IF(LEFT($H480)=RIGHT($I$2),
    IF(Scores!$AG480="",
        NA(),
        Scores!$AG480
    ),
    NA()
)</f>
        <v>#N/A</v>
      </c>
      <c r="L480" s="86" t="e">
        <f>IF(LEFT($H480)=RIGHT($I$2),
    IF(OR(Scores!$F480="",NOT(ISNUMBER(Scores!$F480))),
        NA(),
        Scores!$F480
    ),
    NA()
)</f>
        <v>#N/A</v>
      </c>
      <c r="M480" s="88" t="e">
        <f>IF(LEFT($H480)=RIGHT($I$2),
    IF(OR(Scores!$F480="",NOT(ISNUMBER(Scores!$H480))),
        NA(),
        Scores!$H480
    ),
    NA()
)</f>
        <v>#N/A</v>
      </c>
      <c r="N480" s="87" t="e">
        <f>IF(LEFT($H480)=RIGHT($N$2),
    IF(Scores!$AC480="",
        NA(),
        Scores!$AC480
    ),
    NA()
)</f>
        <v>#N/A</v>
      </c>
      <c r="O480" s="86" t="e">
        <f>IF(LEFT($H480)=RIGHT($N$2),
    IF(Scores!$AF480="",
        NA(),
        Scores!$AF480
    ),
    NA()
)</f>
        <v>#N/A</v>
      </c>
      <c r="P480" s="86" t="e">
        <f>IF(LEFT($H480)=RIGHT($N$2),
    IF(Scores!$AG480="",
        NA(),
        Scores!$AG480
    ),
    NA()
)</f>
        <v>#N/A</v>
      </c>
      <c r="Q480" s="86" t="e">
        <f>IF(LEFT($H480)=RIGHT($N$2),
    IF(OR(Scores!$F480="",NOT(ISNUMBER(Scores!$F480))),
        NA(),
        Scores!$F480
    ),
    NA()
)</f>
        <v>#N/A</v>
      </c>
      <c r="R480" s="88" t="e">
        <f>IF(LEFT($H480)=RIGHT($N$2),
    IF(OR(Scores!$F480="",NOT(ISNUMBER(Scores!$H480))),
        NA(),
        Scores!$H480
    ),
    NA()
)</f>
        <v>#N/A</v>
      </c>
      <c r="S480" s="89"/>
    </row>
    <row r="481" spans="8:19">
      <c r="H481" s="93" t="str">
        <f>Scores!B481</f>
        <v/>
      </c>
      <c r="I481" s="87" t="e">
        <f>IF(LEFT($H481)=RIGHT($I$2),
    IF(Scores!$AC481="",
        NA(),
        Scores!$AC481
    ),
    NA()
)</f>
        <v>#N/A</v>
      </c>
      <c r="J481" s="86" t="e">
        <f>IF(LEFT($H481)=RIGHT($I$2),
    IF(Scores!$AF481="",
        NA(),
        Scores!$AF481
    ),
    NA()
)</f>
        <v>#N/A</v>
      </c>
      <c r="K481" s="86" t="e">
        <f>IF(LEFT($H481)=RIGHT($I$2),
    IF(Scores!$AG481="",
        NA(),
        Scores!$AG481
    ),
    NA()
)</f>
        <v>#N/A</v>
      </c>
      <c r="L481" s="86" t="e">
        <f>IF(LEFT($H481)=RIGHT($I$2),
    IF(OR(Scores!$F481="",NOT(ISNUMBER(Scores!$F481))),
        NA(),
        Scores!$F481
    ),
    NA()
)</f>
        <v>#N/A</v>
      </c>
      <c r="M481" s="88" t="e">
        <f>IF(LEFT($H481)=RIGHT($I$2),
    IF(OR(Scores!$F481="",NOT(ISNUMBER(Scores!$H481))),
        NA(),
        Scores!$H481
    ),
    NA()
)</f>
        <v>#N/A</v>
      </c>
      <c r="N481" s="87" t="e">
        <f>IF(LEFT($H481)=RIGHT($N$2),
    IF(Scores!$AC481="",
        NA(),
        Scores!$AC481
    ),
    NA()
)</f>
        <v>#N/A</v>
      </c>
      <c r="O481" s="86" t="e">
        <f>IF(LEFT($H481)=RIGHT($N$2),
    IF(Scores!$AF481="",
        NA(),
        Scores!$AF481
    ),
    NA()
)</f>
        <v>#N/A</v>
      </c>
      <c r="P481" s="86" t="e">
        <f>IF(LEFT($H481)=RIGHT($N$2),
    IF(Scores!$AG481="",
        NA(),
        Scores!$AG481
    ),
    NA()
)</f>
        <v>#N/A</v>
      </c>
      <c r="Q481" s="86" t="e">
        <f>IF(LEFT($H481)=RIGHT($N$2),
    IF(OR(Scores!$F481="",NOT(ISNUMBER(Scores!$F481))),
        NA(),
        Scores!$F481
    ),
    NA()
)</f>
        <v>#N/A</v>
      </c>
      <c r="R481" s="88" t="e">
        <f>IF(LEFT($H481)=RIGHT($N$2),
    IF(OR(Scores!$F481="",NOT(ISNUMBER(Scores!$H481))),
        NA(),
        Scores!$H481
    ),
    NA()
)</f>
        <v>#N/A</v>
      </c>
      <c r="S481" s="89"/>
    </row>
    <row r="482" spans="8:19">
      <c r="H482" s="93" t="str">
        <f>Scores!B482</f>
        <v/>
      </c>
      <c r="I482" s="87" t="e">
        <f>IF(LEFT($H482)=RIGHT($I$2),
    IF(Scores!$AC482="",
        NA(),
        Scores!$AC482
    ),
    NA()
)</f>
        <v>#N/A</v>
      </c>
      <c r="J482" s="86" t="e">
        <f>IF(LEFT($H482)=RIGHT($I$2),
    IF(Scores!$AF482="",
        NA(),
        Scores!$AF482
    ),
    NA()
)</f>
        <v>#N/A</v>
      </c>
      <c r="K482" s="86" t="e">
        <f>IF(LEFT($H482)=RIGHT($I$2),
    IF(Scores!$AG482="",
        NA(),
        Scores!$AG482
    ),
    NA()
)</f>
        <v>#N/A</v>
      </c>
      <c r="L482" s="86" t="e">
        <f>IF(LEFT($H482)=RIGHT($I$2),
    IF(OR(Scores!$F482="",NOT(ISNUMBER(Scores!$F482))),
        NA(),
        Scores!$F482
    ),
    NA()
)</f>
        <v>#N/A</v>
      </c>
      <c r="M482" s="88" t="e">
        <f>IF(LEFT($H482)=RIGHT($I$2),
    IF(OR(Scores!$F482="",NOT(ISNUMBER(Scores!$H482))),
        NA(),
        Scores!$H482
    ),
    NA()
)</f>
        <v>#N/A</v>
      </c>
      <c r="N482" s="87" t="e">
        <f>IF(LEFT($H482)=RIGHT($N$2),
    IF(Scores!$AC482="",
        NA(),
        Scores!$AC482
    ),
    NA()
)</f>
        <v>#N/A</v>
      </c>
      <c r="O482" s="86" t="e">
        <f>IF(LEFT($H482)=RIGHT($N$2),
    IF(Scores!$AF482="",
        NA(),
        Scores!$AF482
    ),
    NA()
)</f>
        <v>#N/A</v>
      </c>
      <c r="P482" s="86" t="e">
        <f>IF(LEFT($H482)=RIGHT($N$2),
    IF(Scores!$AG482="",
        NA(),
        Scores!$AG482
    ),
    NA()
)</f>
        <v>#N/A</v>
      </c>
      <c r="Q482" s="86" t="e">
        <f>IF(LEFT($H482)=RIGHT($N$2),
    IF(OR(Scores!$F482="",NOT(ISNUMBER(Scores!$F482))),
        NA(),
        Scores!$F482
    ),
    NA()
)</f>
        <v>#N/A</v>
      </c>
      <c r="R482" s="88" t="e">
        <f>IF(LEFT($H482)=RIGHT($N$2),
    IF(OR(Scores!$F482="",NOT(ISNUMBER(Scores!$H482))),
        NA(),
        Scores!$H482
    ),
    NA()
)</f>
        <v>#N/A</v>
      </c>
      <c r="S482" s="89"/>
    </row>
    <row r="483" spans="8:19">
      <c r="H483" s="93" t="str">
        <f>Scores!B483</f>
        <v/>
      </c>
      <c r="I483" s="87" t="e">
        <f>IF(LEFT($H483)=RIGHT($I$2),
    IF(Scores!$AC483="",
        NA(),
        Scores!$AC483
    ),
    NA()
)</f>
        <v>#N/A</v>
      </c>
      <c r="J483" s="86" t="e">
        <f>IF(LEFT($H483)=RIGHT($I$2),
    IF(Scores!$AF483="",
        NA(),
        Scores!$AF483
    ),
    NA()
)</f>
        <v>#N/A</v>
      </c>
      <c r="K483" s="86" t="e">
        <f>IF(LEFT($H483)=RIGHT($I$2),
    IF(Scores!$AG483="",
        NA(),
        Scores!$AG483
    ),
    NA()
)</f>
        <v>#N/A</v>
      </c>
      <c r="L483" s="86" t="e">
        <f>IF(LEFT($H483)=RIGHT($I$2),
    IF(OR(Scores!$F483="",NOT(ISNUMBER(Scores!$F483))),
        NA(),
        Scores!$F483
    ),
    NA()
)</f>
        <v>#N/A</v>
      </c>
      <c r="M483" s="88" t="e">
        <f>IF(LEFT($H483)=RIGHT($I$2),
    IF(OR(Scores!$F483="",NOT(ISNUMBER(Scores!$H483))),
        NA(),
        Scores!$H483
    ),
    NA()
)</f>
        <v>#N/A</v>
      </c>
      <c r="N483" s="87" t="e">
        <f>IF(LEFT($H483)=RIGHT($N$2),
    IF(Scores!$AC483="",
        NA(),
        Scores!$AC483
    ),
    NA()
)</f>
        <v>#N/A</v>
      </c>
      <c r="O483" s="86" t="e">
        <f>IF(LEFT($H483)=RIGHT($N$2),
    IF(Scores!$AF483="",
        NA(),
        Scores!$AF483
    ),
    NA()
)</f>
        <v>#N/A</v>
      </c>
      <c r="P483" s="86" t="e">
        <f>IF(LEFT($H483)=RIGHT($N$2),
    IF(Scores!$AG483="",
        NA(),
        Scores!$AG483
    ),
    NA()
)</f>
        <v>#N/A</v>
      </c>
      <c r="Q483" s="86" t="e">
        <f>IF(LEFT($H483)=RIGHT($N$2),
    IF(OR(Scores!$F483="",NOT(ISNUMBER(Scores!$F483))),
        NA(),
        Scores!$F483
    ),
    NA()
)</f>
        <v>#N/A</v>
      </c>
      <c r="R483" s="88" t="e">
        <f>IF(LEFT($H483)=RIGHT($N$2),
    IF(OR(Scores!$F483="",NOT(ISNUMBER(Scores!$H483))),
        NA(),
        Scores!$H483
    ),
    NA()
)</f>
        <v>#N/A</v>
      </c>
      <c r="S483" s="89"/>
    </row>
    <row r="484" spans="8:19">
      <c r="H484" s="93" t="str">
        <f>Scores!B484</f>
        <v/>
      </c>
      <c r="I484" s="87" t="e">
        <f>IF(LEFT($H484)=RIGHT($I$2),
    IF(Scores!$AC484="",
        NA(),
        Scores!$AC484
    ),
    NA()
)</f>
        <v>#N/A</v>
      </c>
      <c r="J484" s="86" t="e">
        <f>IF(LEFT($H484)=RIGHT($I$2),
    IF(Scores!$AF484="",
        NA(),
        Scores!$AF484
    ),
    NA()
)</f>
        <v>#N/A</v>
      </c>
      <c r="K484" s="86" t="e">
        <f>IF(LEFT($H484)=RIGHT($I$2),
    IF(Scores!$AG484="",
        NA(),
        Scores!$AG484
    ),
    NA()
)</f>
        <v>#N/A</v>
      </c>
      <c r="L484" s="86" t="e">
        <f>IF(LEFT($H484)=RIGHT($I$2),
    IF(OR(Scores!$F484="",NOT(ISNUMBER(Scores!$F484))),
        NA(),
        Scores!$F484
    ),
    NA()
)</f>
        <v>#N/A</v>
      </c>
      <c r="M484" s="88" t="e">
        <f>IF(LEFT($H484)=RIGHT($I$2),
    IF(OR(Scores!$F484="",NOT(ISNUMBER(Scores!$H484))),
        NA(),
        Scores!$H484
    ),
    NA()
)</f>
        <v>#N/A</v>
      </c>
      <c r="N484" s="87" t="e">
        <f>IF(LEFT($H484)=RIGHT($N$2),
    IF(Scores!$AC484="",
        NA(),
        Scores!$AC484
    ),
    NA()
)</f>
        <v>#N/A</v>
      </c>
      <c r="O484" s="86" t="e">
        <f>IF(LEFT($H484)=RIGHT($N$2),
    IF(Scores!$AF484="",
        NA(),
        Scores!$AF484
    ),
    NA()
)</f>
        <v>#N/A</v>
      </c>
      <c r="P484" s="86" t="e">
        <f>IF(LEFT($H484)=RIGHT($N$2),
    IF(Scores!$AG484="",
        NA(),
        Scores!$AG484
    ),
    NA()
)</f>
        <v>#N/A</v>
      </c>
      <c r="Q484" s="86" t="e">
        <f>IF(LEFT($H484)=RIGHT($N$2),
    IF(OR(Scores!$F484="",NOT(ISNUMBER(Scores!$F484))),
        NA(),
        Scores!$F484
    ),
    NA()
)</f>
        <v>#N/A</v>
      </c>
      <c r="R484" s="88" t="e">
        <f>IF(LEFT($H484)=RIGHT($N$2),
    IF(OR(Scores!$F484="",NOT(ISNUMBER(Scores!$H484))),
        NA(),
        Scores!$H484
    ),
    NA()
)</f>
        <v>#N/A</v>
      </c>
      <c r="S484" s="89"/>
    </row>
    <row r="485" spans="8:19">
      <c r="H485" s="93" t="str">
        <f>Scores!B485</f>
        <v/>
      </c>
      <c r="I485" s="87" t="e">
        <f>IF(LEFT($H485)=RIGHT($I$2),
    IF(Scores!$AC485="",
        NA(),
        Scores!$AC485
    ),
    NA()
)</f>
        <v>#N/A</v>
      </c>
      <c r="J485" s="86" t="e">
        <f>IF(LEFT($H485)=RIGHT($I$2),
    IF(Scores!$AF485="",
        NA(),
        Scores!$AF485
    ),
    NA()
)</f>
        <v>#N/A</v>
      </c>
      <c r="K485" s="86" t="e">
        <f>IF(LEFT($H485)=RIGHT($I$2),
    IF(Scores!$AG485="",
        NA(),
        Scores!$AG485
    ),
    NA()
)</f>
        <v>#N/A</v>
      </c>
      <c r="L485" s="86" t="e">
        <f>IF(LEFT($H485)=RIGHT($I$2),
    IF(OR(Scores!$F485="",NOT(ISNUMBER(Scores!$F485))),
        NA(),
        Scores!$F485
    ),
    NA()
)</f>
        <v>#N/A</v>
      </c>
      <c r="M485" s="88" t="e">
        <f>IF(LEFT($H485)=RIGHT($I$2),
    IF(OR(Scores!$F485="",NOT(ISNUMBER(Scores!$H485))),
        NA(),
        Scores!$H485
    ),
    NA()
)</f>
        <v>#N/A</v>
      </c>
      <c r="N485" s="87" t="e">
        <f>IF(LEFT($H485)=RIGHT($N$2),
    IF(Scores!$AC485="",
        NA(),
        Scores!$AC485
    ),
    NA()
)</f>
        <v>#N/A</v>
      </c>
      <c r="O485" s="86" t="e">
        <f>IF(LEFT($H485)=RIGHT($N$2),
    IF(Scores!$AF485="",
        NA(),
        Scores!$AF485
    ),
    NA()
)</f>
        <v>#N/A</v>
      </c>
      <c r="P485" s="86" t="e">
        <f>IF(LEFT($H485)=RIGHT($N$2),
    IF(Scores!$AG485="",
        NA(),
        Scores!$AG485
    ),
    NA()
)</f>
        <v>#N/A</v>
      </c>
      <c r="Q485" s="86" t="e">
        <f>IF(LEFT($H485)=RIGHT($N$2),
    IF(OR(Scores!$F485="",NOT(ISNUMBER(Scores!$F485))),
        NA(),
        Scores!$F485
    ),
    NA()
)</f>
        <v>#N/A</v>
      </c>
      <c r="R485" s="88" t="e">
        <f>IF(LEFT($H485)=RIGHT($N$2),
    IF(OR(Scores!$F485="",NOT(ISNUMBER(Scores!$H485))),
        NA(),
        Scores!$H485
    ),
    NA()
)</f>
        <v>#N/A</v>
      </c>
      <c r="S485" s="89"/>
    </row>
    <row r="486" spans="8:19">
      <c r="H486" s="93" t="str">
        <f>Scores!B486</f>
        <v/>
      </c>
      <c r="I486" s="87" t="e">
        <f>IF(LEFT($H486)=RIGHT($I$2),
    IF(Scores!$AC486="",
        NA(),
        Scores!$AC486
    ),
    NA()
)</f>
        <v>#N/A</v>
      </c>
      <c r="J486" s="86" t="e">
        <f>IF(LEFT($H486)=RIGHT($I$2),
    IF(Scores!$AF486="",
        NA(),
        Scores!$AF486
    ),
    NA()
)</f>
        <v>#N/A</v>
      </c>
      <c r="K486" s="86" t="e">
        <f>IF(LEFT($H486)=RIGHT($I$2),
    IF(Scores!$AG486="",
        NA(),
        Scores!$AG486
    ),
    NA()
)</f>
        <v>#N/A</v>
      </c>
      <c r="L486" s="86" t="e">
        <f>IF(LEFT($H486)=RIGHT($I$2),
    IF(OR(Scores!$F486="",NOT(ISNUMBER(Scores!$F486))),
        NA(),
        Scores!$F486
    ),
    NA()
)</f>
        <v>#N/A</v>
      </c>
      <c r="M486" s="88" t="e">
        <f>IF(LEFT($H486)=RIGHT($I$2),
    IF(OR(Scores!$F486="",NOT(ISNUMBER(Scores!$H486))),
        NA(),
        Scores!$H486
    ),
    NA()
)</f>
        <v>#N/A</v>
      </c>
      <c r="N486" s="87" t="e">
        <f>IF(LEFT($H486)=RIGHT($N$2),
    IF(Scores!$AC486="",
        NA(),
        Scores!$AC486
    ),
    NA()
)</f>
        <v>#N/A</v>
      </c>
      <c r="O486" s="86" t="e">
        <f>IF(LEFT($H486)=RIGHT($N$2),
    IF(Scores!$AF486="",
        NA(),
        Scores!$AF486
    ),
    NA()
)</f>
        <v>#N/A</v>
      </c>
      <c r="P486" s="86" t="e">
        <f>IF(LEFT($H486)=RIGHT($N$2),
    IF(Scores!$AG486="",
        NA(),
        Scores!$AG486
    ),
    NA()
)</f>
        <v>#N/A</v>
      </c>
      <c r="Q486" s="86" t="e">
        <f>IF(LEFT($H486)=RIGHT($N$2),
    IF(OR(Scores!$F486="",NOT(ISNUMBER(Scores!$F486))),
        NA(),
        Scores!$F486
    ),
    NA()
)</f>
        <v>#N/A</v>
      </c>
      <c r="R486" s="88" t="e">
        <f>IF(LEFT($H486)=RIGHT($N$2),
    IF(OR(Scores!$F486="",NOT(ISNUMBER(Scores!$H486))),
        NA(),
        Scores!$H486
    ),
    NA()
)</f>
        <v>#N/A</v>
      </c>
      <c r="S486" s="89"/>
    </row>
    <row r="487" spans="8:19">
      <c r="H487" s="93" t="str">
        <f>Scores!B487</f>
        <v/>
      </c>
      <c r="I487" s="87" t="e">
        <f>IF(LEFT($H487)=RIGHT($I$2),
    IF(Scores!$AC487="",
        NA(),
        Scores!$AC487
    ),
    NA()
)</f>
        <v>#N/A</v>
      </c>
      <c r="J487" s="86" t="e">
        <f>IF(LEFT($H487)=RIGHT($I$2),
    IF(Scores!$AF487="",
        NA(),
        Scores!$AF487
    ),
    NA()
)</f>
        <v>#N/A</v>
      </c>
      <c r="K487" s="86" t="e">
        <f>IF(LEFT($H487)=RIGHT($I$2),
    IF(Scores!$AG487="",
        NA(),
        Scores!$AG487
    ),
    NA()
)</f>
        <v>#N/A</v>
      </c>
      <c r="L487" s="86" t="e">
        <f>IF(LEFT($H487)=RIGHT($I$2),
    IF(OR(Scores!$F487="",NOT(ISNUMBER(Scores!$F487))),
        NA(),
        Scores!$F487
    ),
    NA()
)</f>
        <v>#N/A</v>
      </c>
      <c r="M487" s="88" t="e">
        <f>IF(LEFT($H487)=RIGHT($I$2),
    IF(OR(Scores!$F487="",NOT(ISNUMBER(Scores!$H487))),
        NA(),
        Scores!$H487
    ),
    NA()
)</f>
        <v>#N/A</v>
      </c>
      <c r="N487" s="87" t="e">
        <f>IF(LEFT($H487)=RIGHT($N$2),
    IF(Scores!$AC487="",
        NA(),
        Scores!$AC487
    ),
    NA()
)</f>
        <v>#N/A</v>
      </c>
      <c r="O487" s="86" t="e">
        <f>IF(LEFT($H487)=RIGHT($N$2),
    IF(Scores!$AF487="",
        NA(),
        Scores!$AF487
    ),
    NA()
)</f>
        <v>#N/A</v>
      </c>
      <c r="P487" s="86" t="e">
        <f>IF(LEFT($H487)=RIGHT($N$2),
    IF(Scores!$AG487="",
        NA(),
        Scores!$AG487
    ),
    NA()
)</f>
        <v>#N/A</v>
      </c>
      <c r="Q487" s="86" t="e">
        <f>IF(LEFT($H487)=RIGHT($N$2),
    IF(OR(Scores!$F487="",NOT(ISNUMBER(Scores!$F487))),
        NA(),
        Scores!$F487
    ),
    NA()
)</f>
        <v>#N/A</v>
      </c>
      <c r="R487" s="88" t="e">
        <f>IF(LEFT($H487)=RIGHT($N$2),
    IF(OR(Scores!$F487="",NOT(ISNUMBER(Scores!$H487))),
        NA(),
        Scores!$H487
    ),
    NA()
)</f>
        <v>#N/A</v>
      </c>
      <c r="S487" s="89"/>
    </row>
    <row r="488" spans="8:19">
      <c r="H488" s="93" t="str">
        <f>Scores!B488</f>
        <v/>
      </c>
      <c r="I488" s="87" t="e">
        <f>IF(LEFT($H488)=RIGHT($I$2),
    IF(Scores!$AC488="",
        NA(),
        Scores!$AC488
    ),
    NA()
)</f>
        <v>#N/A</v>
      </c>
      <c r="J488" s="86" t="e">
        <f>IF(LEFT($H488)=RIGHT($I$2),
    IF(Scores!$AF488="",
        NA(),
        Scores!$AF488
    ),
    NA()
)</f>
        <v>#N/A</v>
      </c>
      <c r="K488" s="86" t="e">
        <f>IF(LEFT($H488)=RIGHT($I$2),
    IF(Scores!$AG488="",
        NA(),
        Scores!$AG488
    ),
    NA()
)</f>
        <v>#N/A</v>
      </c>
      <c r="L488" s="86" t="e">
        <f>IF(LEFT($H488)=RIGHT($I$2),
    IF(OR(Scores!$F488="",NOT(ISNUMBER(Scores!$F488))),
        NA(),
        Scores!$F488
    ),
    NA()
)</f>
        <v>#N/A</v>
      </c>
      <c r="M488" s="88" t="e">
        <f>IF(LEFT($H488)=RIGHT($I$2),
    IF(OR(Scores!$F488="",NOT(ISNUMBER(Scores!$H488))),
        NA(),
        Scores!$H488
    ),
    NA()
)</f>
        <v>#N/A</v>
      </c>
      <c r="N488" s="87" t="e">
        <f>IF(LEFT($H488)=RIGHT($N$2),
    IF(Scores!$AC488="",
        NA(),
        Scores!$AC488
    ),
    NA()
)</f>
        <v>#N/A</v>
      </c>
      <c r="O488" s="86" t="e">
        <f>IF(LEFT($H488)=RIGHT($N$2),
    IF(Scores!$AF488="",
        NA(),
        Scores!$AF488
    ),
    NA()
)</f>
        <v>#N/A</v>
      </c>
      <c r="P488" s="86" t="e">
        <f>IF(LEFT($H488)=RIGHT($N$2),
    IF(Scores!$AG488="",
        NA(),
        Scores!$AG488
    ),
    NA()
)</f>
        <v>#N/A</v>
      </c>
      <c r="Q488" s="86" t="e">
        <f>IF(LEFT($H488)=RIGHT($N$2),
    IF(OR(Scores!$F488="",NOT(ISNUMBER(Scores!$F488))),
        NA(),
        Scores!$F488
    ),
    NA()
)</f>
        <v>#N/A</v>
      </c>
      <c r="R488" s="88" t="e">
        <f>IF(LEFT($H488)=RIGHT($N$2),
    IF(OR(Scores!$F488="",NOT(ISNUMBER(Scores!$H488))),
        NA(),
        Scores!$H488
    ),
    NA()
)</f>
        <v>#N/A</v>
      </c>
      <c r="S488" s="89"/>
    </row>
    <row r="489" spans="8:19">
      <c r="H489" s="93" t="str">
        <f>Scores!B489</f>
        <v/>
      </c>
      <c r="I489" s="87" t="e">
        <f>IF(LEFT($H489)=RIGHT($I$2),
    IF(Scores!$AC489="",
        NA(),
        Scores!$AC489
    ),
    NA()
)</f>
        <v>#N/A</v>
      </c>
      <c r="J489" s="86" t="e">
        <f>IF(LEFT($H489)=RIGHT($I$2),
    IF(Scores!$AF489="",
        NA(),
        Scores!$AF489
    ),
    NA()
)</f>
        <v>#N/A</v>
      </c>
      <c r="K489" s="86" t="e">
        <f>IF(LEFT($H489)=RIGHT($I$2),
    IF(Scores!$AG489="",
        NA(),
        Scores!$AG489
    ),
    NA()
)</f>
        <v>#N/A</v>
      </c>
      <c r="L489" s="86" t="e">
        <f>IF(LEFT($H489)=RIGHT($I$2),
    IF(OR(Scores!$F489="",NOT(ISNUMBER(Scores!$F489))),
        NA(),
        Scores!$F489
    ),
    NA()
)</f>
        <v>#N/A</v>
      </c>
      <c r="M489" s="88" t="e">
        <f>IF(LEFT($H489)=RIGHT($I$2),
    IF(OR(Scores!$F489="",NOT(ISNUMBER(Scores!$H489))),
        NA(),
        Scores!$H489
    ),
    NA()
)</f>
        <v>#N/A</v>
      </c>
      <c r="N489" s="87" t="e">
        <f>IF(LEFT($H489)=RIGHT($N$2),
    IF(Scores!$AC489="",
        NA(),
        Scores!$AC489
    ),
    NA()
)</f>
        <v>#N/A</v>
      </c>
      <c r="O489" s="86" t="e">
        <f>IF(LEFT($H489)=RIGHT($N$2),
    IF(Scores!$AF489="",
        NA(),
        Scores!$AF489
    ),
    NA()
)</f>
        <v>#N/A</v>
      </c>
      <c r="P489" s="86" t="e">
        <f>IF(LEFT($H489)=RIGHT($N$2),
    IF(Scores!$AG489="",
        NA(),
        Scores!$AG489
    ),
    NA()
)</f>
        <v>#N/A</v>
      </c>
      <c r="Q489" s="86" t="e">
        <f>IF(LEFT($H489)=RIGHT($N$2),
    IF(OR(Scores!$F489="",NOT(ISNUMBER(Scores!$F489))),
        NA(),
        Scores!$F489
    ),
    NA()
)</f>
        <v>#N/A</v>
      </c>
      <c r="R489" s="88" t="e">
        <f>IF(LEFT($H489)=RIGHT($N$2),
    IF(OR(Scores!$F489="",NOT(ISNUMBER(Scores!$H489))),
        NA(),
        Scores!$H489
    ),
    NA()
)</f>
        <v>#N/A</v>
      </c>
      <c r="S489" s="89"/>
    </row>
    <row r="490" spans="8:19">
      <c r="H490" s="93" t="str">
        <f>Scores!B490</f>
        <v/>
      </c>
      <c r="I490" s="87" t="e">
        <f>IF(LEFT($H490)=RIGHT($I$2),
    IF(Scores!$AC490="",
        NA(),
        Scores!$AC490
    ),
    NA()
)</f>
        <v>#N/A</v>
      </c>
      <c r="J490" s="86" t="e">
        <f>IF(LEFT($H490)=RIGHT($I$2),
    IF(Scores!$AF490="",
        NA(),
        Scores!$AF490
    ),
    NA()
)</f>
        <v>#N/A</v>
      </c>
      <c r="K490" s="86" t="e">
        <f>IF(LEFT($H490)=RIGHT($I$2),
    IF(Scores!$AG490="",
        NA(),
        Scores!$AG490
    ),
    NA()
)</f>
        <v>#N/A</v>
      </c>
      <c r="L490" s="86" t="e">
        <f>IF(LEFT($H490)=RIGHT($I$2),
    IF(OR(Scores!$F490="",NOT(ISNUMBER(Scores!$F490))),
        NA(),
        Scores!$F490
    ),
    NA()
)</f>
        <v>#N/A</v>
      </c>
      <c r="M490" s="88" t="e">
        <f>IF(LEFT($H490)=RIGHT($I$2),
    IF(OR(Scores!$F490="",NOT(ISNUMBER(Scores!$H490))),
        NA(),
        Scores!$H490
    ),
    NA()
)</f>
        <v>#N/A</v>
      </c>
      <c r="N490" s="87" t="e">
        <f>IF(LEFT($H490)=RIGHT($N$2),
    IF(Scores!$AC490="",
        NA(),
        Scores!$AC490
    ),
    NA()
)</f>
        <v>#N/A</v>
      </c>
      <c r="O490" s="86" t="e">
        <f>IF(LEFT($H490)=RIGHT($N$2),
    IF(Scores!$AF490="",
        NA(),
        Scores!$AF490
    ),
    NA()
)</f>
        <v>#N/A</v>
      </c>
      <c r="P490" s="86" t="e">
        <f>IF(LEFT($H490)=RIGHT($N$2),
    IF(Scores!$AG490="",
        NA(),
        Scores!$AG490
    ),
    NA()
)</f>
        <v>#N/A</v>
      </c>
      <c r="Q490" s="86" t="e">
        <f>IF(LEFT($H490)=RIGHT($N$2),
    IF(OR(Scores!$F490="",NOT(ISNUMBER(Scores!$F490))),
        NA(),
        Scores!$F490
    ),
    NA()
)</f>
        <v>#N/A</v>
      </c>
      <c r="R490" s="88" t="e">
        <f>IF(LEFT($H490)=RIGHT($N$2),
    IF(OR(Scores!$F490="",NOT(ISNUMBER(Scores!$H490))),
        NA(),
        Scores!$H490
    ),
    NA()
)</f>
        <v>#N/A</v>
      </c>
      <c r="S490" s="89"/>
    </row>
    <row r="491" spans="8:19">
      <c r="H491" s="93" t="str">
        <f>Scores!B491</f>
        <v/>
      </c>
      <c r="I491" s="87" t="e">
        <f>IF(LEFT($H491)=RIGHT($I$2),
    IF(Scores!$AC491="",
        NA(),
        Scores!$AC491
    ),
    NA()
)</f>
        <v>#N/A</v>
      </c>
      <c r="J491" s="86" t="e">
        <f>IF(LEFT($H491)=RIGHT($I$2),
    IF(Scores!$AF491="",
        NA(),
        Scores!$AF491
    ),
    NA()
)</f>
        <v>#N/A</v>
      </c>
      <c r="K491" s="86" t="e">
        <f>IF(LEFT($H491)=RIGHT($I$2),
    IF(Scores!$AG491="",
        NA(),
        Scores!$AG491
    ),
    NA()
)</f>
        <v>#N/A</v>
      </c>
      <c r="L491" s="86" t="e">
        <f>IF(LEFT($H491)=RIGHT($I$2),
    IF(OR(Scores!$F491="",NOT(ISNUMBER(Scores!$F491))),
        NA(),
        Scores!$F491
    ),
    NA()
)</f>
        <v>#N/A</v>
      </c>
      <c r="M491" s="88" t="e">
        <f>IF(LEFT($H491)=RIGHT($I$2),
    IF(OR(Scores!$F491="",NOT(ISNUMBER(Scores!$H491))),
        NA(),
        Scores!$H491
    ),
    NA()
)</f>
        <v>#N/A</v>
      </c>
      <c r="N491" s="87" t="e">
        <f>IF(LEFT($H491)=RIGHT($N$2),
    IF(Scores!$AC491="",
        NA(),
        Scores!$AC491
    ),
    NA()
)</f>
        <v>#N/A</v>
      </c>
      <c r="O491" s="86" t="e">
        <f>IF(LEFT($H491)=RIGHT($N$2),
    IF(Scores!$AF491="",
        NA(),
        Scores!$AF491
    ),
    NA()
)</f>
        <v>#N/A</v>
      </c>
      <c r="P491" s="86" t="e">
        <f>IF(LEFT($H491)=RIGHT($N$2),
    IF(Scores!$AG491="",
        NA(),
        Scores!$AG491
    ),
    NA()
)</f>
        <v>#N/A</v>
      </c>
      <c r="Q491" s="86" t="e">
        <f>IF(LEFT($H491)=RIGHT($N$2),
    IF(OR(Scores!$F491="",NOT(ISNUMBER(Scores!$F491))),
        NA(),
        Scores!$F491
    ),
    NA()
)</f>
        <v>#N/A</v>
      </c>
      <c r="R491" s="88" t="e">
        <f>IF(LEFT($H491)=RIGHT($N$2),
    IF(OR(Scores!$F491="",NOT(ISNUMBER(Scores!$H491))),
        NA(),
        Scores!$H491
    ),
    NA()
)</f>
        <v>#N/A</v>
      </c>
      <c r="S491" s="89"/>
    </row>
    <row r="492" spans="8:19">
      <c r="H492" s="93" t="str">
        <f>Scores!B492</f>
        <v/>
      </c>
      <c r="I492" s="87" t="e">
        <f>IF(LEFT($H492)=RIGHT($I$2),
    IF(Scores!$AC492="",
        NA(),
        Scores!$AC492
    ),
    NA()
)</f>
        <v>#N/A</v>
      </c>
      <c r="J492" s="86" t="e">
        <f>IF(LEFT($H492)=RIGHT($I$2),
    IF(Scores!$AF492="",
        NA(),
        Scores!$AF492
    ),
    NA()
)</f>
        <v>#N/A</v>
      </c>
      <c r="K492" s="86" t="e">
        <f>IF(LEFT($H492)=RIGHT($I$2),
    IF(Scores!$AG492="",
        NA(),
        Scores!$AG492
    ),
    NA()
)</f>
        <v>#N/A</v>
      </c>
      <c r="L492" s="86" t="e">
        <f>IF(LEFT($H492)=RIGHT($I$2),
    IF(OR(Scores!$F492="",NOT(ISNUMBER(Scores!$F492))),
        NA(),
        Scores!$F492
    ),
    NA()
)</f>
        <v>#N/A</v>
      </c>
      <c r="M492" s="88" t="e">
        <f>IF(LEFT($H492)=RIGHT($I$2),
    IF(OR(Scores!$F492="",NOT(ISNUMBER(Scores!$H492))),
        NA(),
        Scores!$H492
    ),
    NA()
)</f>
        <v>#N/A</v>
      </c>
      <c r="N492" s="87" t="e">
        <f>IF(LEFT($H492)=RIGHT($N$2),
    IF(Scores!$AC492="",
        NA(),
        Scores!$AC492
    ),
    NA()
)</f>
        <v>#N/A</v>
      </c>
      <c r="O492" s="86" t="e">
        <f>IF(LEFT($H492)=RIGHT($N$2),
    IF(Scores!$AF492="",
        NA(),
        Scores!$AF492
    ),
    NA()
)</f>
        <v>#N/A</v>
      </c>
      <c r="P492" s="86" t="e">
        <f>IF(LEFT($H492)=RIGHT($N$2),
    IF(Scores!$AG492="",
        NA(),
        Scores!$AG492
    ),
    NA()
)</f>
        <v>#N/A</v>
      </c>
      <c r="Q492" s="86" t="e">
        <f>IF(LEFT($H492)=RIGHT($N$2),
    IF(OR(Scores!$F492="",NOT(ISNUMBER(Scores!$F492))),
        NA(),
        Scores!$F492
    ),
    NA()
)</f>
        <v>#N/A</v>
      </c>
      <c r="R492" s="88" t="e">
        <f>IF(LEFT($H492)=RIGHT($N$2),
    IF(OR(Scores!$F492="",NOT(ISNUMBER(Scores!$H492))),
        NA(),
        Scores!$H492
    ),
    NA()
)</f>
        <v>#N/A</v>
      </c>
      <c r="S492" s="89"/>
    </row>
    <row r="493" spans="8:19">
      <c r="H493" s="93" t="str">
        <f>Scores!B493</f>
        <v/>
      </c>
      <c r="I493" s="87" t="e">
        <f>IF(LEFT($H493)=RIGHT($I$2),
    IF(Scores!$AC493="",
        NA(),
        Scores!$AC493
    ),
    NA()
)</f>
        <v>#N/A</v>
      </c>
      <c r="J493" s="86" t="e">
        <f>IF(LEFT($H493)=RIGHT($I$2),
    IF(Scores!$AF493="",
        NA(),
        Scores!$AF493
    ),
    NA()
)</f>
        <v>#N/A</v>
      </c>
      <c r="K493" s="86" t="e">
        <f>IF(LEFT($H493)=RIGHT($I$2),
    IF(Scores!$AG493="",
        NA(),
        Scores!$AG493
    ),
    NA()
)</f>
        <v>#N/A</v>
      </c>
      <c r="L493" s="86" t="e">
        <f>IF(LEFT($H493)=RIGHT($I$2),
    IF(OR(Scores!$F493="",NOT(ISNUMBER(Scores!$F493))),
        NA(),
        Scores!$F493
    ),
    NA()
)</f>
        <v>#N/A</v>
      </c>
      <c r="M493" s="88" t="e">
        <f>IF(LEFT($H493)=RIGHT($I$2),
    IF(OR(Scores!$F493="",NOT(ISNUMBER(Scores!$H493))),
        NA(),
        Scores!$H493
    ),
    NA()
)</f>
        <v>#N/A</v>
      </c>
      <c r="N493" s="87" t="e">
        <f>IF(LEFT($H493)=RIGHT($N$2),
    IF(Scores!$AC493="",
        NA(),
        Scores!$AC493
    ),
    NA()
)</f>
        <v>#N/A</v>
      </c>
      <c r="O493" s="86" t="e">
        <f>IF(LEFT($H493)=RIGHT($N$2),
    IF(Scores!$AF493="",
        NA(),
        Scores!$AF493
    ),
    NA()
)</f>
        <v>#N/A</v>
      </c>
      <c r="P493" s="86" t="e">
        <f>IF(LEFT($H493)=RIGHT($N$2),
    IF(Scores!$AG493="",
        NA(),
        Scores!$AG493
    ),
    NA()
)</f>
        <v>#N/A</v>
      </c>
      <c r="Q493" s="86" t="e">
        <f>IF(LEFT($H493)=RIGHT($N$2),
    IF(OR(Scores!$F493="",NOT(ISNUMBER(Scores!$F493))),
        NA(),
        Scores!$F493
    ),
    NA()
)</f>
        <v>#N/A</v>
      </c>
      <c r="R493" s="88" t="e">
        <f>IF(LEFT($H493)=RIGHT($N$2),
    IF(OR(Scores!$F493="",NOT(ISNUMBER(Scores!$H493))),
        NA(),
        Scores!$H493
    ),
    NA()
)</f>
        <v>#N/A</v>
      </c>
      <c r="S493" s="89"/>
    </row>
    <row r="494" spans="8:19">
      <c r="H494" s="93" t="str">
        <f>Scores!B494</f>
        <v/>
      </c>
      <c r="I494" s="87" t="e">
        <f>IF(LEFT($H494)=RIGHT($I$2),
    IF(Scores!$AC494="",
        NA(),
        Scores!$AC494
    ),
    NA()
)</f>
        <v>#N/A</v>
      </c>
      <c r="J494" s="86" t="e">
        <f>IF(LEFT($H494)=RIGHT($I$2),
    IF(Scores!$AF494="",
        NA(),
        Scores!$AF494
    ),
    NA()
)</f>
        <v>#N/A</v>
      </c>
      <c r="K494" s="86" t="e">
        <f>IF(LEFT($H494)=RIGHT($I$2),
    IF(Scores!$AG494="",
        NA(),
        Scores!$AG494
    ),
    NA()
)</f>
        <v>#N/A</v>
      </c>
      <c r="L494" s="86" t="e">
        <f>IF(LEFT($H494)=RIGHT($I$2),
    IF(OR(Scores!$F494="",NOT(ISNUMBER(Scores!$F494))),
        NA(),
        Scores!$F494
    ),
    NA()
)</f>
        <v>#N/A</v>
      </c>
      <c r="M494" s="88" t="e">
        <f>IF(LEFT($H494)=RIGHT($I$2),
    IF(OR(Scores!$F494="",NOT(ISNUMBER(Scores!$H494))),
        NA(),
        Scores!$H494
    ),
    NA()
)</f>
        <v>#N/A</v>
      </c>
      <c r="N494" s="87" t="e">
        <f>IF(LEFT($H494)=RIGHT($N$2),
    IF(Scores!$AC494="",
        NA(),
        Scores!$AC494
    ),
    NA()
)</f>
        <v>#N/A</v>
      </c>
      <c r="O494" s="86" t="e">
        <f>IF(LEFT($H494)=RIGHT($N$2),
    IF(Scores!$AF494="",
        NA(),
        Scores!$AF494
    ),
    NA()
)</f>
        <v>#N/A</v>
      </c>
      <c r="P494" s="86" t="e">
        <f>IF(LEFT($H494)=RIGHT($N$2),
    IF(Scores!$AG494="",
        NA(),
        Scores!$AG494
    ),
    NA()
)</f>
        <v>#N/A</v>
      </c>
      <c r="Q494" s="86" t="e">
        <f>IF(LEFT($H494)=RIGHT($N$2),
    IF(OR(Scores!$F494="",NOT(ISNUMBER(Scores!$F494))),
        NA(),
        Scores!$F494
    ),
    NA()
)</f>
        <v>#N/A</v>
      </c>
      <c r="R494" s="88" t="e">
        <f>IF(LEFT($H494)=RIGHT($N$2),
    IF(OR(Scores!$F494="",NOT(ISNUMBER(Scores!$H494))),
        NA(),
        Scores!$H494
    ),
    NA()
)</f>
        <v>#N/A</v>
      </c>
      <c r="S494" s="89"/>
    </row>
    <row r="495" spans="8:19">
      <c r="H495" s="93" t="str">
        <f>Scores!B495</f>
        <v/>
      </c>
      <c r="I495" s="87" t="e">
        <f>IF(LEFT($H495)=RIGHT($I$2),
    IF(Scores!$AC495="",
        NA(),
        Scores!$AC495
    ),
    NA()
)</f>
        <v>#N/A</v>
      </c>
      <c r="J495" s="86" t="e">
        <f>IF(LEFT($H495)=RIGHT($I$2),
    IF(Scores!$AF495="",
        NA(),
        Scores!$AF495
    ),
    NA()
)</f>
        <v>#N/A</v>
      </c>
      <c r="K495" s="86" t="e">
        <f>IF(LEFT($H495)=RIGHT($I$2),
    IF(Scores!$AG495="",
        NA(),
        Scores!$AG495
    ),
    NA()
)</f>
        <v>#N/A</v>
      </c>
      <c r="L495" s="86" t="e">
        <f>IF(LEFT($H495)=RIGHT($I$2),
    IF(OR(Scores!$F495="",NOT(ISNUMBER(Scores!$F495))),
        NA(),
        Scores!$F495
    ),
    NA()
)</f>
        <v>#N/A</v>
      </c>
      <c r="M495" s="88" t="e">
        <f>IF(LEFT($H495)=RIGHT($I$2),
    IF(OR(Scores!$F495="",NOT(ISNUMBER(Scores!$H495))),
        NA(),
        Scores!$H495
    ),
    NA()
)</f>
        <v>#N/A</v>
      </c>
      <c r="N495" s="87" t="e">
        <f>IF(LEFT($H495)=RIGHT($N$2),
    IF(Scores!$AC495="",
        NA(),
        Scores!$AC495
    ),
    NA()
)</f>
        <v>#N/A</v>
      </c>
      <c r="O495" s="86" t="e">
        <f>IF(LEFT($H495)=RIGHT($N$2),
    IF(Scores!$AF495="",
        NA(),
        Scores!$AF495
    ),
    NA()
)</f>
        <v>#N/A</v>
      </c>
      <c r="P495" s="86" t="e">
        <f>IF(LEFT($H495)=RIGHT($N$2),
    IF(Scores!$AG495="",
        NA(),
        Scores!$AG495
    ),
    NA()
)</f>
        <v>#N/A</v>
      </c>
      <c r="Q495" s="86" t="e">
        <f>IF(LEFT($H495)=RIGHT($N$2),
    IF(OR(Scores!$F495="",NOT(ISNUMBER(Scores!$F495))),
        NA(),
        Scores!$F495
    ),
    NA()
)</f>
        <v>#N/A</v>
      </c>
      <c r="R495" s="88" t="e">
        <f>IF(LEFT($H495)=RIGHT($N$2),
    IF(OR(Scores!$F495="",NOT(ISNUMBER(Scores!$H495))),
        NA(),
        Scores!$H495
    ),
    NA()
)</f>
        <v>#N/A</v>
      </c>
      <c r="S495" s="89"/>
    </row>
    <row r="496" spans="8:19">
      <c r="H496" s="93" t="str">
        <f>Scores!B496</f>
        <v/>
      </c>
      <c r="I496" s="87" t="e">
        <f>IF(LEFT($H496)=RIGHT($I$2),
    IF(Scores!$AC496="",
        NA(),
        Scores!$AC496
    ),
    NA()
)</f>
        <v>#N/A</v>
      </c>
      <c r="J496" s="86" t="e">
        <f>IF(LEFT($H496)=RIGHT($I$2),
    IF(Scores!$AF496="",
        NA(),
        Scores!$AF496
    ),
    NA()
)</f>
        <v>#N/A</v>
      </c>
      <c r="K496" s="86" t="e">
        <f>IF(LEFT($H496)=RIGHT($I$2),
    IF(Scores!$AG496="",
        NA(),
        Scores!$AG496
    ),
    NA()
)</f>
        <v>#N/A</v>
      </c>
      <c r="L496" s="86" t="e">
        <f>IF(LEFT($H496)=RIGHT($I$2),
    IF(OR(Scores!$F496="",NOT(ISNUMBER(Scores!$F496))),
        NA(),
        Scores!$F496
    ),
    NA()
)</f>
        <v>#N/A</v>
      </c>
      <c r="M496" s="88" t="e">
        <f>IF(LEFT($H496)=RIGHT($I$2),
    IF(OR(Scores!$F496="",NOT(ISNUMBER(Scores!$H496))),
        NA(),
        Scores!$H496
    ),
    NA()
)</f>
        <v>#N/A</v>
      </c>
      <c r="N496" s="87" t="e">
        <f>IF(LEFT($H496)=RIGHT($N$2),
    IF(Scores!$AC496="",
        NA(),
        Scores!$AC496
    ),
    NA()
)</f>
        <v>#N/A</v>
      </c>
      <c r="O496" s="86" t="e">
        <f>IF(LEFT($H496)=RIGHT($N$2),
    IF(Scores!$AF496="",
        NA(),
        Scores!$AF496
    ),
    NA()
)</f>
        <v>#N/A</v>
      </c>
      <c r="P496" s="86" t="e">
        <f>IF(LEFT($H496)=RIGHT($N$2),
    IF(Scores!$AG496="",
        NA(),
        Scores!$AG496
    ),
    NA()
)</f>
        <v>#N/A</v>
      </c>
      <c r="Q496" s="86" t="e">
        <f>IF(LEFT($H496)=RIGHT($N$2),
    IF(OR(Scores!$F496="",NOT(ISNUMBER(Scores!$F496))),
        NA(),
        Scores!$F496
    ),
    NA()
)</f>
        <v>#N/A</v>
      </c>
      <c r="R496" s="88" t="e">
        <f>IF(LEFT($H496)=RIGHT($N$2),
    IF(OR(Scores!$F496="",NOT(ISNUMBER(Scores!$H496))),
        NA(),
        Scores!$H496
    ),
    NA()
)</f>
        <v>#N/A</v>
      </c>
      <c r="S496" s="89"/>
    </row>
    <row r="497" spans="8:19">
      <c r="H497" s="93" t="str">
        <f>Scores!B497</f>
        <v/>
      </c>
      <c r="I497" s="87" t="e">
        <f>IF(LEFT($H497)=RIGHT($I$2),
    IF(Scores!$AC497="",
        NA(),
        Scores!$AC497
    ),
    NA()
)</f>
        <v>#N/A</v>
      </c>
      <c r="J497" s="86" t="e">
        <f>IF(LEFT($H497)=RIGHT($I$2),
    IF(Scores!$AF497="",
        NA(),
        Scores!$AF497
    ),
    NA()
)</f>
        <v>#N/A</v>
      </c>
      <c r="K497" s="86" t="e">
        <f>IF(LEFT($H497)=RIGHT($I$2),
    IF(Scores!$AG497="",
        NA(),
        Scores!$AG497
    ),
    NA()
)</f>
        <v>#N/A</v>
      </c>
      <c r="L497" s="86" t="e">
        <f>IF(LEFT($H497)=RIGHT($I$2),
    IF(OR(Scores!$F497="",NOT(ISNUMBER(Scores!$F497))),
        NA(),
        Scores!$F497
    ),
    NA()
)</f>
        <v>#N/A</v>
      </c>
      <c r="M497" s="88" t="e">
        <f>IF(LEFT($H497)=RIGHT($I$2),
    IF(OR(Scores!$F497="",NOT(ISNUMBER(Scores!$H497))),
        NA(),
        Scores!$H497
    ),
    NA()
)</f>
        <v>#N/A</v>
      </c>
      <c r="N497" s="87" t="e">
        <f>IF(LEFT($H497)=RIGHT($N$2),
    IF(Scores!$AC497="",
        NA(),
        Scores!$AC497
    ),
    NA()
)</f>
        <v>#N/A</v>
      </c>
      <c r="O497" s="86" t="e">
        <f>IF(LEFT($H497)=RIGHT($N$2),
    IF(Scores!$AF497="",
        NA(),
        Scores!$AF497
    ),
    NA()
)</f>
        <v>#N/A</v>
      </c>
      <c r="P497" s="86" t="e">
        <f>IF(LEFT($H497)=RIGHT($N$2),
    IF(Scores!$AG497="",
        NA(),
        Scores!$AG497
    ),
    NA()
)</f>
        <v>#N/A</v>
      </c>
      <c r="Q497" s="86" t="e">
        <f>IF(LEFT($H497)=RIGHT($N$2),
    IF(OR(Scores!$F497="",NOT(ISNUMBER(Scores!$F497))),
        NA(),
        Scores!$F497
    ),
    NA()
)</f>
        <v>#N/A</v>
      </c>
      <c r="R497" s="88" t="e">
        <f>IF(LEFT($H497)=RIGHT($N$2),
    IF(OR(Scores!$F497="",NOT(ISNUMBER(Scores!$H497))),
        NA(),
        Scores!$H497
    ),
    NA()
)</f>
        <v>#N/A</v>
      </c>
      <c r="S497" s="89"/>
    </row>
    <row r="498" spans="8:19">
      <c r="H498" s="93" t="str">
        <f>Scores!B498</f>
        <v/>
      </c>
      <c r="I498" s="87" t="e">
        <f>IF(LEFT($H498)=RIGHT($I$2),
    IF(Scores!$AC498="",
        NA(),
        Scores!$AC498
    ),
    NA()
)</f>
        <v>#N/A</v>
      </c>
      <c r="J498" s="86" t="e">
        <f>IF(LEFT($H498)=RIGHT($I$2),
    IF(Scores!$AF498="",
        NA(),
        Scores!$AF498
    ),
    NA()
)</f>
        <v>#N/A</v>
      </c>
      <c r="K498" s="86" t="e">
        <f>IF(LEFT($H498)=RIGHT($I$2),
    IF(Scores!$AG498="",
        NA(),
        Scores!$AG498
    ),
    NA()
)</f>
        <v>#N/A</v>
      </c>
      <c r="L498" s="86" t="e">
        <f>IF(LEFT($H498)=RIGHT($I$2),
    IF(OR(Scores!$F498="",NOT(ISNUMBER(Scores!$F498))),
        NA(),
        Scores!$F498
    ),
    NA()
)</f>
        <v>#N/A</v>
      </c>
      <c r="M498" s="88" t="e">
        <f>IF(LEFT($H498)=RIGHT($I$2),
    IF(OR(Scores!$F498="",NOT(ISNUMBER(Scores!$H498))),
        NA(),
        Scores!$H498
    ),
    NA()
)</f>
        <v>#N/A</v>
      </c>
      <c r="N498" s="87" t="e">
        <f>IF(LEFT($H498)=RIGHT($N$2),
    IF(Scores!$AC498="",
        NA(),
        Scores!$AC498
    ),
    NA()
)</f>
        <v>#N/A</v>
      </c>
      <c r="O498" s="86" t="e">
        <f>IF(LEFT($H498)=RIGHT($N$2),
    IF(Scores!$AF498="",
        NA(),
        Scores!$AF498
    ),
    NA()
)</f>
        <v>#N/A</v>
      </c>
      <c r="P498" s="86" t="e">
        <f>IF(LEFT($H498)=RIGHT($N$2),
    IF(Scores!$AG498="",
        NA(),
        Scores!$AG498
    ),
    NA()
)</f>
        <v>#N/A</v>
      </c>
      <c r="Q498" s="86" t="e">
        <f>IF(LEFT($H498)=RIGHT($N$2),
    IF(OR(Scores!$F498="",NOT(ISNUMBER(Scores!$F498))),
        NA(),
        Scores!$F498
    ),
    NA()
)</f>
        <v>#N/A</v>
      </c>
      <c r="R498" s="88" t="e">
        <f>IF(LEFT($H498)=RIGHT($N$2),
    IF(OR(Scores!$F498="",NOT(ISNUMBER(Scores!$H498))),
        NA(),
        Scores!$H498
    ),
    NA()
)</f>
        <v>#N/A</v>
      </c>
      <c r="S498" s="89"/>
    </row>
    <row r="499" spans="8:19">
      <c r="H499" s="93" t="str">
        <f>Scores!B499</f>
        <v/>
      </c>
      <c r="I499" s="87" t="e">
        <f>IF(LEFT($H499)=RIGHT($I$2),
    IF(Scores!$AC499="",
        NA(),
        Scores!$AC499
    ),
    NA()
)</f>
        <v>#N/A</v>
      </c>
      <c r="J499" s="86" t="e">
        <f>IF(LEFT($H499)=RIGHT($I$2),
    IF(Scores!$AF499="",
        NA(),
        Scores!$AF499
    ),
    NA()
)</f>
        <v>#N/A</v>
      </c>
      <c r="K499" s="86" t="e">
        <f>IF(LEFT($H499)=RIGHT($I$2),
    IF(Scores!$AG499="",
        NA(),
        Scores!$AG499
    ),
    NA()
)</f>
        <v>#N/A</v>
      </c>
      <c r="L499" s="86" t="e">
        <f>IF(LEFT($H499)=RIGHT($I$2),
    IF(OR(Scores!$F499="",NOT(ISNUMBER(Scores!$F499))),
        NA(),
        Scores!$F499
    ),
    NA()
)</f>
        <v>#N/A</v>
      </c>
      <c r="M499" s="88" t="e">
        <f>IF(LEFT($H499)=RIGHT($I$2),
    IF(OR(Scores!$F499="",NOT(ISNUMBER(Scores!$H499))),
        NA(),
        Scores!$H499
    ),
    NA()
)</f>
        <v>#N/A</v>
      </c>
      <c r="N499" s="87" t="e">
        <f>IF(LEFT($H499)=RIGHT($N$2),
    IF(Scores!$AC499="",
        NA(),
        Scores!$AC499
    ),
    NA()
)</f>
        <v>#N/A</v>
      </c>
      <c r="O499" s="86" t="e">
        <f>IF(LEFT($H499)=RIGHT($N$2),
    IF(Scores!$AF499="",
        NA(),
        Scores!$AF499
    ),
    NA()
)</f>
        <v>#N/A</v>
      </c>
      <c r="P499" s="86" t="e">
        <f>IF(LEFT($H499)=RIGHT($N$2),
    IF(Scores!$AG499="",
        NA(),
        Scores!$AG499
    ),
    NA()
)</f>
        <v>#N/A</v>
      </c>
      <c r="Q499" s="86" t="e">
        <f>IF(LEFT($H499)=RIGHT($N$2),
    IF(OR(Scores!$F499="",NOT(ISNUMBER(Scores!$F499))),
        NA(),
        Scores!$F499
    ),
    NA()
)</f>
        <v>#N/A</v>
      </c>
      <c r="R499" s="88" t="e">
        <f>IF(LEFT($H499)=RIGHT($N$2),
    IF(OR(Scores!$F499="",NOT(ISNUMBER(Scores!$H499))),
        NA(),
        Scores!$H499
    ),
    NA()
)</f>
        <v>#N/A</v>
      </c>
      <c r="S499" s="89"/>
    </row>
    <row r="500" spans="8:19">
      <c r="H500" s="93" t="str">
        <f>Scores!B500</f>
        <v/>
      </c>
      <c r="I500" s="87" t="e">
        <f>IF(LEFT($H500)=RIGHT($I$2),
    IF(Scores!$AC500="",
        NA(),
        Scores!$AC500
    ),
    NA()
)</f>
        <v>#N/A</v>
      </c>
      <c r="J500" s="86" t="e">
        <f>IF(LEFT($H500)=RIGHT($I$2),
    IF(Scores!$AF500="",
        NA(),
        Scores!$AF500
    ),
    NA()
)</f>
        <v>#N/A</v>
      </c>
      <c r="K500" s="86" t="e">
        <f>IF(LEFT($H500)=RIGHT($I$2),
    IF(Scores!$AG500="",
        NA(),
        Scores!$AG500
    ),
    NA()
)</f>
        <v>#N/A</v>
      </c>
      <c r="L500" s="86" t="e">
        <f>IF(LEFT($H500)=RIGHT($I$2),
    IF(OR(Scores!$F500="",NOT(ISNUMBER(Scores!$F500))),
        NA(),
        Scores!$F500
    ),
    NA()
)</f>
        <v>#N/A</v>
      </c>
      <c r="M500" s="88" t="e">
        <f>IF(LEFT($H500)=RIGHT($I$2),
    IF(OR(Scores!$F500="",NOT(ISNUMBER(Scores!$H500))),
        NA(),
        Scores!$H500
    ),
    NA()
)</f>
        <v>#N/A</v>
      </c>
      <c r="N500" s="87" t="e">
        <f>IF(LEFT($H500)=RIGHT($N$2),
    IF(Scores!$AC500="",
        NA(),
        Scores!$AC500
    ),
    NA()
)</f>
        <v>#N/A</v>
      </c>
      <c r="O500" s="86" t="e">
        <f>IF(LEFT($H500)=RIGHT($N$2),
    IF(Scores!$AF500="",
        NA(),
        Scores!$AF500
    ),
    NA()
)</f>
        <v>#N/A</v>
      </c>
      <c r="P500" s="86" t="e">
        <f>IF(LEFT($H500)=RIGHT($N$2),
    IF(Scores!$AG500="",
        NA(),
        Scores!$AG500
    ),
    NA()
)</f>
        <v>#N/A</v>
      </c>
      <c r="Q500" s="86" t="e">
        <f>IF(LEFT($H500)=RIGHT($N$2),
    IF(OR(Scores!$F500="",NOT(ISNUMBER(Scores!$F500))),
        NA(),
        Scores!$F500
    ),
    NA()
)</f>
        <v>#N/A</v>
      </c>
      <c r="R500" s="88" t="e">
        <f>IF(LEFT($H500)=RIGHT($N$2),
    IF(OR(Scores!$F500="",NOT(ISNUMBER(Scores!$H500))),
        NA(),
        Scores!$H500
    ),
    NA()
)</f>
        <v>#N/A</v>
      </c>
      <c r="S500" s="89"/>
    </row>
    <row r="501" spans="8:19">
      <c r="H501" s="93" t="str">
        <f>Scores!B501</f>
        <v/>
      </c>
      <c r="I501" s="87" t="e">
        <f>IF(LEFT($H501)=RIGHT($I$2),
    IF(Scores!$AC501="",
        NA(),
        Scores!$AC501
    ),
    NA()
)</f>
        <v>#N/A</v>
      </c>
      <c r="J501" s="86" t="e">
        <f>IF(LEFT($H501)=RIGHT($I$2),
    IF(Scores!$AF501="",
        NA(),
        Scores!$AF501
    ),
    NA()
)</f>
        <v>#N/A</v>
      </c>
      <c r="K501" s="86" t="e">
        <f>IF(LEFT($H501)=RIGHT($I$2),
    IF(Scores!$AG501="",
        NA(),
        Scores!$AG501
    ),
    NA()
)</f>
        <v>#N/A</v>
      </c>
      <c r="L501" s="86" t="e">
        <f>IF(LEFT($H501)=RIGHT($I$2),
    IF(OR(Scores!$F501="",NOT(ISNUMBER(Scores!$F501))),
        NA(),
        Scores!$F501
    ),
    NA()
)</f>
        <v>#N/A</v>
      </c>
      <c r="M501" s="88" t="e">
        <f>IF(LEFT($H501)=RIGHT($I$2),
    IF(OR(Scores!$F501="",NOT(ISNUMBER(Scores!$H501))),
        NA(),
        Scores!$H501
    ),
    NA()
)</f>
        <v>#N/A</v>
      </c>
      <c r="N501" s="87" t="e">
        <f>IF(LEFT($H501)=RIGHT($N$2),
    IF(Scores!$AC501="",
        NA(),
        Scores!$AC501
    ),
    NA()
)</f>
        <v>#N/A</v>
      </c>
      <c r="O501" s="86" t="e">
        <f>IF(LEFT($H501)=RIGHT($N$2),
    IF(Scores!$AF501="",
        NA(),
        Scores!$AF501
    ),
    NA()
)</f>
        <v>#N/A</v>
      </c>
      <c r="P501" s="86" t="e">
        <f>IF(LEFT($H501)=RIGHT($N$2),
    IF(Scores!$AG501="",
        NA(),
        Scores!$AG501
    ),
    NA()
)</f>
        <v>#N/A</v>
      </c>
      <c r="Q501" s="86" t="e">
        <f>IF(LEFT($H501)=RIGHT($N$2),
    IF(OR(Scores!$F501="",NOT(ISNUMBER(Scores!$F501))),
        NA(),
        Scores!$F501
    ),
    NA()
)</f>
        <v>#N/A</v>
      </c>
      <c r="R501" s="88" t="e">
        <f>IF(LEFT($H501)=RIGHT($N$2),
    IF(OR(Scores!$F501="",NOT(ISNUMBER(Scores!$H501))),
        NA(),
        Scores!$H501
    ),
    NA()
)</f>
        <v>#N/A</v>
      </c>
      <c r="S501" s="89"/>
    </row>
    <row r="502" spans="8:19">
      <c r="H502" s="93" t="str">
        <f>Scores!B502</f>
        <v/>
      </c>
      <c r="I502" s="87" t="e">
        <f>IF(LEFT($H502)=RIGHT($I$2),
    IF(Scores!$AC502="",
        NA(),
        Scores!$AC502
    ),
    NA()
)</f>
        <v>#N/A</v>
      </c>
      <c r="J502" s="86" t="e">
        <f>IF(LEFT($H502)=RIGHT($I$2),
    IF(Scores!$AF502="",
        NA(),
        Scores!$AF502
    ),
    NA()
)</f>
        <v>#N/A</v>
      </c>
      <c r="K502" s="86" t="e">
        <f>IF(LEFT($H502)=RIGHT($I$2),
    IF(Scores!$AG502="",
        NA(),
        Scores!$AG502
    ),
    NA()
)</f>
        <v>#N/A</v>
      </c>
      <c r="L502" s="86" t="e">
        <f>IF(LEFT($H502)=RIGHT($I$2),
    IF(OR(Scores!$F502="",NOT(ISNUMBER(Scores!$F502))),
        NA(),
        Scores!$F502
    ),
    NA()
)</f>
        <v>#N/A</v>
      </c>
      <c r="M502" s="88" t="e">
        <f>IF(LEFT($H502)=RIGHT($I$2),
    IF(OR(Scores!$F502="",NOT(ISNUMBER(Scores!$H502))),
        NA(),
        Scores!$H502
    ),
    NA()
)</f>
        <v>#N/A</v>
      </c>
      <c r="N502" s="87" t="e">
        <f>IF(LEFT($H502)=RIGHT($N$2),
    IF(Scores!$AC502="",
        NA(),
        Scores!$AC502
    ),
    NA()
)</f>
        <v>#N/A</v>
      </c>
      <c r="O502" s="86" t="e">
        <f>IF(LEFT($H502)=RIGHT($N$2),
    IF(Scores!$AF502="",
        NA(),
        Scores!$AF502
    ),
    NA()
)</f>
        <v>#N/A</v>
      </c>
      <c r="P502" s="86" t="e">
        <f>IF(LEFT($H502)=RIGHT($N$2),
    IF(Scores!$AG502="",
        NA(),
        Scores!$AG502
    ),
    NA()
)</f>
        <v>#N/A</v>
      </c>
      <c r="Q502" s="86" t="e">
        <f>IF(LEFT($H502)=RIGHT($N$2),
    IF(OR(Scores!$F502="",NOT(ISNUMBER(Scores!$F502))),
        NA(),
        Scores!$F502
    ),
    NA()
)</f>
        <v>#N/A</v>
      </c>
      <c r="R502" s="88" t="e">
        <f>IF(LEFT($H502)=RIGHT($N$2),
    IF(OR(Scores!$F502="",NOT(ISNUMBER(Scores!$H502))),
        NA(),
        Scores!$H502
    ),
    NA()
)</f>
        <v>#N/A</v>
      </c>
      <c r="S502" s="89"/>
    </row>
    <row r="503" spans="8:19" ht="14" thickBot="1">
      <c r="H503" s="94" t="str">
        <f>Scores!B503</f>
        <v/>
      </c>
      <c r="I503" s="91" t="e">
        <f>IF(LEFT($H503)=RIGHT($I$2),
    IF(Scores!$AC503="",
        NA(),
        Scores!$AC503
    ),
    NA()
)</f>
        <v>#N/A</v>
      </c>
      <c r="J503" s="90" t="e">
        <f>IF(LEFT($H503)=RIGHT($I$2),
    IF(Scores!$AF503="",
        NA(),
        Scores!$AF503
    ),
    NA()
)</f>
        <v>#N/A</v>
      </c>
      <c r="K503" s="90" t="e">
        <f>IF(LEFT($H503)=RIGHT($I$2),
    IF(Scores!$AG503="",
        NA(),
        Scores!$AG503
    ),
    NA()
)</f>
        <v>#N/A</v>
      </c>
      <c r="L503" s="90" t="e">
        <f>IF(LEFT($H503)=RIGHT($I$2),
    IF(OR(Scores!$F503="",NOT(ISNUMBER(Scores!$F503))),
        NA(),
        Scores!$F503
    ),
    NA()
)</f>
        <v>#N/A</v>
      </c>
      <c r="M503" s="92" t="e">
        <f>IF(LEFT($H503)=RIGHT($I$2),
    IF(OR(Scores!$F503="",NOT(ISNUMBER(Scores!$H503))),
        NA(),
        Scores!$H503
    ),
    NA()
)</f>
        <v>#N/A</v>
      </c>
      <c r="N503" s="91" t="e">
        <f>IF(LEFT($H503)=RIGHT($N$2),
    IF(Scores!$AC503="",
        NA(),
        Scores!$AC503
    ),
    NA()
)</f>
        <v>#N/A</v>
      </c>
      <c r="O503" s="90" t="e">
        <f>IF(LEFT($H503)=RIGHT($N$2),
    IF(Scores!$AF503="",
        NA(),
        Scores!$AF503
    ),
    NA()
)</f>
        <v>#N/A</v>
      </c>
      <c r="P503" s="90" t="e">
        <f>IF(LEFT($H503)=RIGHT($N$2),
    IF(Scores!$AG503="",
        NA(),
        Scores!$AG503
    ),
    NA()
)</f>
        <v>#N/A</v>
      </c>
      <c r="Q503" s="90" t="e">
        <f>IF(LEFT($H503)=RIGHT($N$2),
    IF(OR(Scores!$F503="",NOT(ISNUMBER(Scores!$F503))),
        NA(),
        Scores!$F503
    ),
    NA()
)</f>
        <v>#N/A</v>
      </c>
      <c r="R503" s="92" t="e">
        <f>IF(LEFT($H503)=RIGHT($N$2),
    IF(OR(Scores!$F503="",NOT(ISNUMBER(Scores!$H503))),
        NA(),
        Scores!$H503
    ),
    NA()
)</f>
        <v>#N/A</v>
      </c>
      <c r="S503" s="89"/>
    </row>
  </sheetData>
  <sheetProtection sheet="1" objects="1" scenarios="1" formatCells="0" formatColumns="0" formatRows="0" sort="0" autoFilter="0"/>
  <mergeCells count="6">
    <mergeCell ref="I2:M2"/>
    <mergeCell ref="N2:R2"/>
    <mergeCell ref="H2:H3"/>
    <mergeCell ref="B4:F4"/>
    <mergeCell ref="B39:F39"/>
    <mergeCell ref="D2:F3"/>
  </mergeCells>
  <conditionalFormatting sqref="H4:R503">
    <cfRule type="expression" dxfId="1" priority="1">
      <formula>MOD(ROW()+2,6)&gt;=3</formula>
    </cfRule>
    <cfRule type="expression" dxfId="0" priority="2">
      <formula>MOD(ROW()+2,6)&lt;3</formula>
    </cfRule>
  </conditionalFormatting>
  <pageMargins left="0.3" right="0.3" top="1.1000000000000001" bottom="0.5" header="0.3" footer="0.2"/>
  <pageSetup scale="74" orientation="portrait" horizontalDpi="0" verticalDpi="0"/>
  <headerFooter scaleWithDoc="0">
    <oddHeader>&amp;L&amp;"Calibri,Regular"&amp;K000000&amp;G&amp;R&amp;"Calibri,Regular"&amp;K000000&amp;G</oddHeader>
    <oddFooter>&amp;L&amp;"Arial,Regular"&amp;11&amp;K000000Printed at &amp;T on &amp;D&amp;R&amp;"Arial,Regular"&amp;11&amp;K000000Page &amp;P of &amp;N</oddFooter>
  </headerFooter>
  <drawing r:id="rId1"/>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Scores</vt:lpstr>
      <vt:lpstr>Scilympiad</vt:lpstr>
      <vt:lpstr>SkyCiv</vt:lpstr>
      <vt:lpstr>Charts</vt:lpstr>
      <vt:lpstr>Charts!Print_Area</vt:lpstr>
      <vt:lpstr>Instructions!Print_Area</vt:lpstr>
      <vt:lpstr>Scilympiad!Print_Area</vt:lpstr>
      <vt:lpstr>Scores!Print_Area</vt:lpstr>
      <vt:lpstr>SkyCiv!Print_Area</vt:lpstr>
      <vt:lpstr>Instructions!Print_Titles</vt:lpstr>
      <vt:lpstr>Scilympiad!Print_Titles</vt:lpstr>
      <vt:lpstr>Scores!Print_Titles</vt:lpstr>
      <vt:lpstr>SkyCiv!Print_Titles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Sun</dc:creator>
  <cp:keywords/>
  <dc:description/>
  <cp:lastModifiedBy>Microsoft Office User</cp:lastModifiedBy>
  <cp:lastPrinted>2021-02-07T01:14:01Z</cp:lastPrinted>
  <dcterms:created xsi:type="dcterms:W3CDTF">2020-10-10T19:49:41Z</dcterms:created>
  <dcterms:modified xsi:type="dcterms:W3CDTF">2021-03-11T06:53:10Z</dcterms:modified>
  <cp:category/>
</cp:coreProperties>
</file>